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omymaqserver\COMPARTIDA\COMYMAQ\COMYMAQ\ADMINISTRACION 2025\BALANCE 2025\"/>
    </mc:Choice>
  </mc:AlternateContent>
  <xr:revisionPtr revIDLastSave="0" documentId="13_ncr:1_{07A171B6-FE7C-4CFA-96B6-EF9CA751CE83}" xr6:coauthVersionLast="47" xr6:coauthVersionMax="47" xr10:uidLastSave="{00000000-0000-0000-0000-000000000000}"/>
  <bookViews>
    <workbookView showHorizontalScroll="0" showVerticalScroll="0" xWindow="-120" yWindow="-120" windowWidth="29040" windowHeight="15720" tabRatio="951" activeTab="1" xr2:uid="{00000000-000D-0000-FFFF-FFFF00000000}"/>
  </bookViews>
  <sheets>
    <sheet name="Gráfico1" sheetId="12" r:id="rId1"/>
    <sheet name="CONTROL DE RENTAS" sheetId="1" r:id="rId2"/>
    <sheet name="REVISAR" sheetId="11" r:id="rId3"/>
    <sheet name="RENTABILIDAD GLOBAL" sheetId="9" r:id="rId4"/>
    <sheet name="RENTABILIDAD POR CATEGORIA" sheetId="10" r:id="rId5"/>
    <sheet name="ETIQUETAS" sheetId="4" r:id="rId6"/>
  </sheets>
  <definedNames>
    <definedName name="_xlnm._FilterDatabase" localSheetId="1" hidden="1">'CONTROL DE RENTAS'!$A$4:$CB$305</definedName>
    <definedName name="_xlnm._FilterDatabase" localSheetId="2" hidden="1">REVISAR!$B$4:$BU$2809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20" i="11" l="1"/>
  <c r="P2820" i="11" s="1"/>
  <c r="N2820" i="11"/>
  <c r="O2819" i="11"/>
  <c r="P2819" i="11" s="1"/>
  <c r="N2819" i="11"/>
  <c r="O2809" i="11" l="1"/>
  <c r="P2809" i="11" s="1"/>
  <c r="N2809" i="11"/>
  <c r="O2804" i="11" l="1"/>
  <c r="P2804" i="11" s="1"/>
  <c r="N2804" i="11"/>
  <c r="O2799" i="11"/>
  <c r="P2799" i="11" s="1"/>
  <c r="N2799" i="11"/>
  <c r="Z179" i="1"/>
  <c r="Z33" i="1"/>
  <c r="O2798" i="11"/>
  <c r="P2798" i="11" s="1"/>
  <c r="N2798" i="11"/>
  <c r="O2797" i="11" l="1"/>
  <c r="P2797" i="11" s="1"/>
  <c r="N2797" i="11"/>
  <c r="O2796" i="11"/>
  <c r="P2796" i="11" s="1"/>
  <c r="N2796" i="11"/>
  <c r="O2795" i="11" l="1"/>
  <c r="P2795" i="11" s="1"/>
  <c r="N2795" i="11"/>
  <c r="O2784" i="11" l="1"/>
  <c r="P2784" i="11" s="1"/>
  <c r="N2784" i="11"/>
  <c r="O2786" i="11"/>
  <c r="P2786" i="11" s="1"/>
  <c r="N2786" i="11"/>
  <c r="AS212" i="1" l="1"/>
  <c r="O2785" i="11" l="1"/>
  <c r="P2785" i="11" s="1"/>
  <c r="N2785" i="11"/>
  <c r="C8" i="9"/>
  <c r="O2775" i="11"/>
  <c r="P2775" i="11" s="1"/>
  <c r="N2775" i="11"/>
  <c r="O2774" i="11" l="1"/>
  <c r="P2774" i="11" s="1"/>
  <c r="N2774" i="11"/>
  <c r="O2773" i="11"/>
  <c r="P2773" i="11" s="1"/>
  <c r="N2773" i="11"/>
  <c r="O2770" i="11"/>
  <c r="P2770" i="11" s="1"/>
  <c r="N2770" i="11"/>
  <c r="O2769" i="11"/>
  <c r="P2769" i="11" s="1"/>
  <c r="N2769" i="11"/>
  <c r="O2758" i="11" l="1"/>
  <c r="P2758" i="11" s="1"/>
  <c r="N2758" i="11"/>
  <c r="O2757" i="11"/>
  <c r="P2757" i="11" s="1"/>
  <c r="N2757" i="11"/>
  <c r="N2756" i="11" l="1"/>
  <c r="O2755" i="11" l="1"/>
  <c r="P2755" i="11" s="1"/>
  <c r="N2755" i="11"/>
  <c r="Z217" i="1"/>
  <c r="AA217" i="1"/>
  <c r="AB217" i="1" s="1"/>
  <c r="Z6" i="1"/>
  <c r="AA6" i="1"/>
  <c r="AB6" i="1" s="1"/>
  <c r="Z7" i="1"/>
  <c r="AA7" i="1"/>
  <c r="AB7" i="1" s="1"/>
  <c r="Z42" i="1"/>
  <c r="AA42" i="1"/>
  <c r="AB42" i="1" s="1"/>
  <c r="Z9" i="1"/>
  <c r="AA9" i="1"/>
  <c r="AB9" i="1" s="1"/>
  <c r="Z10" i="1"/>
  <c r="AA10" i="1"/>
  <c r="AB10" i="1" s="1"/>
  <c r="Z83" i="1"/>
  <c r="AA83" i="1"/>
  <c r="AB83" i="1" s="1"/>
  <c r="Z12" i="1"/>
  <c r="AA12" i="1"/>
  <c r="AB12" i="1" s="1"/>
  <c r="Z13" i="1"/>
  <c r="AA13" i="1"/>
  <c r="AB13" i="1" s="1"/>
  <c r="Z14" i="1"/>
  <c r="AA14" i="1"/>
  <c r="AB14" i="1" s="1"/>
  <c r="Z15" i="1"/>
  <c r="AA15" i="1"/>
  <c r="AB15" i="1" s="1"/>
  <c r="Z16" i="1"/>
  <c r="AA16" i="1"/>
  <c r="AB16" i="1" s="1"/>
  <c r="Z17" i="1"/>
  <c r="AA17" i="1"/>
  <c r="AB17" i="1" s="1"/>
  <c r="Z18" i="1"/>
  <c r="AA18" i="1"/>
  <c r="AB18" i="1" s="1"/>
  <c r="Z19" i="1"/>
  <c r="AA19" i="1"/>
  <c r="AB19" i="1" s="1"/>
  <c r="Z20" i="1"/>
  <c r="AA20" i="1"/>
  <c r="AB20" i="1" s="1"/>
  <c r="Z21" i="1"/>
  <c r="AA21" i="1"/>
  <c r="AB21" i="1" s="1"/>
  <c r="Z22" i="1"/>
  <c r="AA22" i="1"/>
  <c r="AB22" i="1" s="1"/>
  <c r="Z23" i="1"/>
  <c r="AA23" i="1"/>
  <c r="AB23" i="1" s="1"/>
  <c r="Z24" i="1"/>
  <c r="AA24" i="1"/>
  <c r="AB24" i="1" s="1"/>
  <c r="Z25" i="1"/>
  <c r="AA25" i="1"/>
  <c r="AB25" i="1" s="1"/>
  <c r="Z26" i="1"/>
  <c r="AA26" i="1"/>
  <c r="AB26" i="1" s="1"/>
  <c r="Z27" i="1"/>
  <c r="AA27" i="1"/>
  <c r="AB27" i="1" s="1"/>
  <c r="Z28" i="1"/>
  <c r="AA28" i="1"/>
  <c r="AB28" i="1" s="1"/>
  <c r="Z29" i="1"/>
  <c r="AA29" i="1"/>
  <c r="AB29" i="1" s="1"/>
  <c r="Z30" i="1"/>
  <c r="AA30" i="1"/>
  <c r="AB30" i="1" s="1"/>
  <c r="Z31" i="1"/>
  <c r="AA31" i="1"/>
  <c r="AB31" i="1" s="1"/>
  <c r="Z32" i="1"/>
  <c r="AA32" i="1"/>
  <c r="AB32" i="1" s="1"/>
  <c r="AA33" i="1"/>
  <c r="AB33" i="1" s="1"/>
  <c r="Z34" i="1"/>
  <c r="AA34" i="1"/>
  <c r="AB34" i="1" s="1"/>
  <c r="Z35" i="1"/>
  <c r="AA35" i="1"/>
  <c r="AB35" i="1" s="1"/>
  <c r="Z212" i="1"/>
  <c r="AA212" i="1"/>
  <c r="AB212" i="1" s="1"/>
  <c r="Z37" i="1"/>
  <c r="AA37" i="1"/>
  <c r="AB37" i="1" s="1"/>
  <c r="Z38" i="1"/>
  <c r="AA38" i="1"/>
  <c r="AB38" i="1" s="1"/>
  <c r="Z39" i="1"/>
  <c r="AA39" i="1"/>
  <c r="AB39" i="1" s="1"/>
  <c r="Z40" i="1"/>
  <c r="AA40" i="1"/>
  <c r="AB40" i="1" s="1"/>
  <c r="Z41" i="1"/>
  <c r="AA41" i="1"/>
  <c r="AB41" i="1" s="1"/>
  <c r="Z11" i="1"/>
  <c r="AA11" i="1"/>
  <c r="AB11" i="1" s="1"/>
  <c r="Z43" i="1"/>
  <c r="AA43" i="1"/>
  <c r="AB43" i="1" s="1"/>
  <c r="Z44" i="1"/>
  <c r="AA44" i="1"/>
  <c r="AB44" i="1" s="1"/>
  <c r="Z45" i="1"/>
  <c r="AA45" i="1"/>
  <c r="AB45" i="1" s="1"/>
  <c r="Z46" i="1"/>
  <c r="AA46" i="1"/>
  <c r="AB46" i="1" s="1"/>
  <c r="Z47" i="1"/>
  <c r="AA47" i="1"/>
  <c r="AB47" i="1" s="1"/>
  <c r="Z48" i="1"/>
  <c r="AA48" i="1"/>
  <c r="AB48" i="1" s="1"/>
  <c r="Z49" i="1"/>
  <c r="AA49" i="1"/>
  <c r="AB49" i="1" s="1"/>
  <c r="Z50" i="1"/>
  <c r="AA50" i="1"/>
  <c r="AB50" i="1" s="1"/>
  <c r="Z51" i="1"/>
  <c r="AA51" i="1"/>
  <c r="AB51" i="1" s="1"/>
  <c r="Z52" i="1"/>
  <c r="AA52" i="1"/>
  <c r="AB52" i="1" s="1"/>
  <c r="Z53" i="1"/>
  <c r="AA53" i="1"/>
  <c r="AB53" i="1" s="1"/>
  <c r="Z54" i="1"/>
  <c r="AA54" i="1"/>
  <c r="AB54" i="1" s="1"/>
  <c r="Z55" i="1"/>
  <c r="AA55" i="1"/>
  <c r="AB55" i="1" s="1"/>
  <c r="Z56" i="1"/>
  <c r="AA56" i="1"/>
  <c r="AB56" i="1" s="1"/>
  <c r="Z57" i="1"/>
  <c r="AA57" i="1"/>
  <c r="AB57" i="1" s="1"/>
  <c r="Z58" i="1"/>
  <c r="AA58" i="1"/>
  <c r="AB58" i="1" s="1"/>
  <c r="Z59" i="1"/>
  <c r="AA59" i="1"/>
  <c r="AB59" i="1" s="1"/>
  <c r="Z60" i="1"/>
  <c r="AA60" i="1"/>
  <c r="AB60" i="1" s="1"/>
  <c r="Z61" i="1"/>
  <c r="AA61" i="1"/>
  <c r="AB61" i="1" s="1"/>
  <c r="Z62" i="1"/>
  <c r="AA62" i="1"/>
  <c r="AB62" i="1" s="1"/>
  <c r="Z63" i="1"/>
  <c r="AA63" i="1"/>
  <c r="AB63" i="1" s="1"/>
  <c r="Z64" i="1"/>
  <c r="AA64" i="1"/>
  <c r="AB64" i="1" s="1"/>
  <c r="Z65" i="1"/>
  <c r="AA65" i="1"/>
  <c r="AB65" i="1" s="1"/>
  <c r="Z66" i="1"/>
  <c r="AA66" i="1"/>
  <c r="AB66" i="1" s="1"/>
  <c r="Z67" i="1"/>
  <c r="AA67" i="1"/>
  <c r="AB67" i="1" s="1"/>
  <c r="Z68" i="1"/>
  <c r="AA68" i="1"/>
  <c r="AB68" i="1" s="1"/>
  <c r="Z69" i="1"/>
  <c r="AA69" i="1"/>
  <c r="AB69" i="1" s="1"/>
  <c r="Z70" i="1"/>
  <c r="AA70" i="1"/>
  <c r="AB70" i="1" s="1"/>
  <c r="Z71" i="1"/>
  <c r="AA71" i="1"/>
  <c r="AB71" i="1" s="1"/>
  <c r="Z72" i="1"/>
  <c r="AA72" i="1"/>
  <c r="AB72" i="1" s="1"/>
  <c r="Z73" i="1"/>
  <c r="AA73" i="1"/>
  <c r="AB73" i="1" s="1"/>
  <c r="Z74" i="1"/>
  <c r="AA74" i="1"/>
  <c r="AB74" i="1" s="1"/>
  <c r="Z75" i="1"/>
  <c r="AA75" i="1"/>
  <c r="AB75" i="1" s="1"/>
  <c r="Z76" i="1"/>
  <c r="AA76" i="1"/>
  <c r="AB76" i="1" s="1"/>
  <c r="Z77" i="1"/>
  <c r="AA77" i="1"/>
  <c r="AB77" i="1" s="1"/>
  <c r="Z78" i="1"/>
  <c r="AA78" i="1"/>
  <c r="AB78" i="1" s="1"/>
  <c r="Z79" i="1"/>
  <c r="AA79" i="1"/>
  <c r="AB79" i="1" s="1"/>
  <c r="Z80" i="1"/>
  <c r="AA80" i="1"/>
  <c r="AB80" i="1" s="1"/>
  <c r="Z81" i="1"/>
  <c r="AA81" i="1"/>
  <c r="AB81" i="1" s="1"/>
  <c r="Z82" i="1"/>
  <c r="AA82" i="1"/>
  <c r="AB82" i="1" s="1"/>
  <c r="Z208" i="1"/>
  <c r="AA208" i="1"/>
  <c r="AB208" i="1" s="1"/>
  <c r="Z84" i="1"/>
  <c r="AA84" i="1"/>
  <c r="AB84" i="1" s="1"/>
  <c r="Z85" i="1"/>
  <c r="AA85" i="1"/>
  <c r="AB85" i="1" s="1"/>
  <c r="Z86" i="1"/>
  <c r="AA86" i="1"/>
  <c r="AB86" i="1" s="1"/>
  <c r="Z87" i="1"/>
  <c r="AA87" i="1"/>
  <c r="AB87" i="1" s="1"/>
  <c r="Z88" i="1"/>
  <c r="AA88" i="1"/>
  <c r="AB88" i="1" s="1"/>
  <c r="Z89" i="1"/>
  <c r="AA89" i="1"/>
  <c r="AB89" i="1" s="1"/>
  <c r="Z90" i="1"/>
  <c r="AA90" i="1"/>
  <c r="AB90" i="1" s="1"/>
  <c r="Z91" i="1"/>
  <c r="AA91" i="1"/>
  <c r="AB91" i="1" s="1"/>
  <c r="Z92" i="1"/>
  <c r="AA92" i="1"/>
  <c r="AB92" i="1" s="1"/>
  <c r="Z93" i="1"/>
  <c r="AA93" i="1"/>
  <c r="AB93" i="1" s="1"/>
  <c r="Z94" i="1"/>
  <c r="AA94" i="1"/>
  <c r="AB94" i="1" s="1"/>
  <c r="Z95" i="1"/>
  <c r="AA95" i="1"/>
  <c r="AB95" i="1" s="1"/>
  <c r="Z96" i="1"/>
  <c r="AA96" i="1"/>
  <c r="AB96" i="1" s="1"/>
  <c r="Z97" i="1"/>
  <c r="AA97" i="1"/>
  <c r="AB97" i="1" s="1"/>
  <c r="Z98" i="1"/>
  <c r="AA98" i="1"/>
  <c r="AB98" i="1" s="1"/>
  <c r="Z99" i="1"/>
  <c r="AA99" i="1"/>
  <c r="AB99" i="1" s="1"/>
  <c r="Z100" i="1"/>
  <c r="AA100" i="1"/>
  <c r="AB100" i="1" s="1"/>
  <c r="Z101" i="1"/>
  <c r="AA101" i="1"/>
  <c r="AB101" i="1" s="1"/>
  <c r="Z102" i="1"/>
  <c r="AA102" i="1"/>
  <c r="AB102" i="1" s="1"/>
  <c r="Z103" i="1"/>
  <c r="AA103" i="1"/>
  <c r="AB103" i="1" s="1"/>
  <c r="Z104" i="1"/>
  <c r="AA104" i="1"/>
  <c r="AB104" i="1" s="1"/>
  <c r="Z105" i="1"/>
  <c r="AA105" i="1"/>
  <c r="AB105" i="1" s="1"/>
  <c r="Z106" i="1"/>
  <c r="AA106" i="1"/>
  <c r="AB106" i="1" s="1"/>
  <c r="Z107" i="1"/>
  <c r="AA107" i="1"/>
  <c r="AB107" i="1" s="1"/>
  <c r="Z108" i="1"/>
  <c r="AA108" i="1"/>
  <c r="AB108" i="1" s="1"/>
  <c r="Z109" i="1"/>
  <c r="AA109" i="1"/>
  <c r="AB109" i="1" s="1"/>
  <c r="Z110" i="1"/>
  <c r="AA110" i="1"/>
  <c r="AB110" i="1" s="1"/>
  <c r="Z111" i="1"/>
  <c r="AA111" i="1"/>
  <c r="AB111" i="1" s="1"/>
  <c r="Z112" i="1"/>
  <c r="AA112" i="1"/>
  <c r="AB112" i="1" s="1"/>
  <c r="Z113" i="1"/>
  <c r="AA113" i="1"/>
  <c r="AB113" i="1" s="1"/>
  <c r="Z114" i="1"/>
  <c r="AA114" i="1"/>
  <c r="AB114" i="1" s="1"/>
  <c r="Z115" i="1"/>
  <c r="AA115" i="1"/>
  <c r="AB115" i="1" s="1"/>
  <c r="Z116" i="1"/>
  <c r="AA116" i="1"/>
  <c r="AB116" i="1" s="1"/>
  <c r="Z117" i="1"/>
  <c r="AA117" i="1"/>
  <c r="AB117" i="1" s="1"/>
  <c r="Z36" i="1"/>
  <c r="AA36" i="1"/>
  <c r="AB36" i="1" s="1"/>
  <c r="Z119" i="1"/>
  <c r="AA119" i="1"/>
  <c r="AB119" i="1" s="1"/>
  <c r="Z120" i="1"/>
  <c r="AA120" i="1"/>
  <c r="AB120" i="1" s="1"/>
  <c r="Z121" i="1"/>
  <c r="AA121" i="1"/>
  <c r="AB121" i="1" s="1"/>
  <c r="Z122" i="1"/>
  <c r="AA122" i="1"/>
  <c r="AB122" i="1" s="1"/>
  <c r="Z123" i="1"/>
  <c r="AA123" i="1"/>
  <c r="AB123" i="1" s="1"/>
  <c r="Z124" i="1"/>
  <c r="AA124" i="1"/>
  <c r="AB124" i="1" s="1"/>
  <c r="Z125" i="1"/>
  <c r="AA125" i="1"/>
  <c r="AB125" i="1" s="1"/>
  <c r="Z126" i="1"/>
  <c r="AA126" i="1"/>
  <c r="AB126" i="1" s="1"/>
  <c r="Z127" i="1"/>
  <c r="AA127" i="1"/>
  <c r="AB127" i="1" s="1"/>
  <c r="Z128" i="1"/>
  <c r="AA128" i="1"/>
  <c r="AB128" i="1" s="1"/>
  <c r="Z129" i="1"/>
  <c r="Z130" i="1"/>
  <c r="AA130" i="1"/>
  <c r="AB130" i="1" s="1"/>
  <c r="Z131" i="1"/>
  <c r="AA131" i="1"/>
  <c r="AB131" i="1" s="1"/>
  <c r="Z132" i="1"/>
  <c r="AA132" i="1"/>
  <c r="Z133" i="1"/>
  <c r="AA133" i="1"/>
  <c r="AB133" i="1" s="1"/>
  <c r="Z134" i="1"/>
  <c r="AA134" i="1"/>
  <c r="AB134" i="1" s="1"/>
  <c r="Z135" i="1"/>
  <c r="Z136" i="1"/>
  <c r="AA136" i="1"/>
  <c r="AB136" i="1" s="1"/>
  <c r="Z137" i="1"/>
  <c r="AA137" i="1"/>
  <c r="AB137" i="1" s="1"/>
  <c r="Z138" i="1"/>
  <c r="AA138" i="1"/>
  <c r="AB138" i="1" s="1"/>
  <c r="Z139" i="1"/>
  <c r="AA139" i="1"/>
  <c r="AB139" i="1" s="1"/>
  <c r="Z140" i="1"/>
  <c r="AA140" i="1"/>
  <c r="AB140" i="1" s="1"/>
  <c r="Z141" i="1"/>
  <c r="AA141" i="1"/>
  <c r="AB141" i="1" s="1"/>
  <c r="Z142" i="1"/>
  <c r="AA142" i="1"/>
  <c r="AB142" i="1" s="1"/>
  <c r="Z143" i="1"/>
  <c r="AA143" i="1"/>
  <c r="AB143" i="1" s="1"/>
  <c r="Z144" i="1"/>
  <c r="AA144" i="1"/>
  <c r="AB144" i="1" s="1"/>
  <c r="Z145" i="1"/>
  <c r="AA145" i="1"/>
  <c r="AB145" i="1" s="1"/>
  <c r="Z146" i="1"/>
  <c r="AA146" i="1"/>
  <c r="AB146" i="1" s="1"/>
  <c r="Z147" i="1"/>
  <c r="AA147" i="1"/>
  <c r="AB147" i="1" s="1"/>
  <c r="Z148" i="1"/>
  <c r="AA148" i="1"/>
  <c r="AB148" i="1" s="1"/>
  <c r="Z149" i="1"/>
  <c r="AA149" i="1"/>
  <c r="AB149" i="1" s="1"/>
  <c r="Z150" i="1"/>
  <c r="AA150" i="1"/>
  <c r="AB150" i="1" s="1"/>
  <c r="Z151" i="1"/>
  <c r="AA151" i="1"/>
  <c r="AB151" i="1" s="1"/>
  <c r="Z152" i="1"/>
  <c r="AA152" i="1"/>
  <c r="AB152" i="1" s="1"/>
  <c r="Z153" i="1"/>
  <c r="AA153" i="1"/>
  <c r="AB153" i="1" s="1"/>
  <c r="Z154" i="1"/>
  <c r="AA154" i="1"/>
  <c r="AB154" i="1" s="1"/>
  <c r="Z155" i="1"/>
  <c r="AA155" i="1"/>
  <c r="AB155" i="1" s="1"/>
  <c r="Z156" i="1"/>
  <c r="AA156" i="1"/>
  <c r="AB156" i="1" s="1"/>
  <c r="Z157" i="1"/>
  <c r="AA157" i="1"/>
  <c r="AB157" i="1" s="1"/>
  <c r="Z158" i="1"/>
  <c r="AA158" i="1"/>
  <c r="AB158" i="1" s="1"/>
  <c r="Z159" i="1"/>
  <c r="AA159" i="1"/>
  <c r="AB159" i="1" s="1"/>
  <c r="Z160" i="1"/>
  <c r="AA160" i="1"/>
  <c r="AB160" i="1" s="1"/>
  <c r="Z5" i="1"/>
  <c r="AA5" i="1"/>
  <c r="AB5" i="1" s="1"/>
  <c r="Z162" i="1"/>
  <c r="AA162" i="1"/>
  <c r="AB162" i="1" s="1"/>
  <c r="Z163" i="1"/>
  <c r="AA163" i="1"/>
  <c r="AB163" i="1" s="1"/>
  <c r="Z164" i="1"/>
  <c r="AA164" i="1"/>
  <c r="AB164" i="1" s="1"/>
  <c r="Z165" i="1"/>
  <c r="AA165" i="1"/>
  <c r="AB165" i="1" s="1"/>
  <c r="Z166" i="1"/>
  <c r="AA166" i="1"/>
  <c r="AB166" i="1" s="1"/>
  <c r="Z167" i="1"/>
  <c r="AA167" i="1"/>
  <c r="AB167" i="1" s="1"/>
  <c r="Z168" i="1"/>
  <c r="AA168" i="1"/>
  <c r="AB168" i="1" s="1"/>
  <c r="Z169" i="1"/>
  <c r="AA169" i="1"/>
  <c r="AB169" i="1" s="1"/>
  <c r="Z170" i="1"/>
  <c r="AA170" i="1"/>
  <c r="AB170" i="1" s="1"/>
  <c r="Z171" i="1"/>
  <c r="AA171" i="1"/>
  <c r="AB171" i="1" s="1"/>
  <c r="Z172" i="1"/>
  <c r="AA172" i="1"/>
  <c r="AB172" i="1" s="1"/>
  <c r="Z173" i="1"/>
  <c r="AA173" i="1"/>
  <c r="AB173" i="1" s="1"/>
  <c r="Z174" i="1"/>
  <c r="AA174" i="1"/>
  <c r="Z8" i="1"/>
  <c r="AA8" i="1"/>
  <c r="AB8" i="1" s="1"/>
  <c r="Z176" i="1"/>
  <c r="AA176" i="1"/>
  <c r="AB176" i="1" s="1"/>
  <c r="Z177" i="1"/>
  <c r="AA177" i="1"/>
  <c r="AB177" i="1" s="1"/>
  <c r="Z178" i="1"/>
  <c r="AA178" i="1"/>
  <c r="AB178" i="1" s="1"/>
  <c r="AA179" i="1"/>
  <c r="AB179" i="1" s="1"/>
  <c r="Z180" i="1"/>
  <c r="AA180" i="1"/>
  <c r="AB180" i="1" s="1"/>
  <c r="Z181" i="1"/>
  <c r="AA181" i="1"/>
  <c r="AB181" i="1" s="1"/>
  <c r="Z182" i="1"/>
  <c r="Z183" i="1"/>
  <c r="AA183" i="1"/>
  <c r="AB183" i="1" s="1"/>
  <c r="Z184" i="1"/>
  <c r="AA184" i="1"/>
  <c r="AB184" i="1" s="1"/>
  <c r="Z185" i="1"/>
  <c r="AA185" i="1"/>
  <c r="AB185" i="1" s="1"/>
  <c r="Z186" i="1"/>
  <c r="AA186" i="1"/>
  <c r="AB186" i="1" s="1"/>
  <c r="Z187" i="1"/>
  <c r="AA187" i="1"/>
  <c r="AB187" i="1" s="1"/>
  <c r="Z188" i="1"/>
  <c r="AA188" i="1"/>
  <c r="AB188" i="1" s="1"/>
  <c r="Z189" i="1"/>
  <c r="AA189" i="1"/>
  <c r="AB189" i="1" s="1"/>
  <c r="Z190" i="1"/>
  <c r="AA190" i="1"/>
  <c r="AB190" i="1" s="1"/>
  <c r="Z191" i="1"/>
  <c r="AA191" i="1"/>
  <c r="AB191" i="1" s="1"/>
  <c r="Z192" i="1"/>
  <c r="Z193" i="1"/>
  <c r="AA193" i="1"/>
  <c r="AB193" i="1" s="1"/>
  <c r="Z194" i="1"/>
  <c r="AA194" i="1"/>
  <c r="AB194" i="1" s="1"/>
  <c r="Z195" i="1"/>
  <c r="AA195" i="1"/>
  <c r="AB195" i="1" s="1"/>
  <c r="Z196" i="1"/>
  <c r="AA196" i="1"/>
  <c r="AB196" i="1" s="1"/>
  <c r="Z197" i="1"/>
  <c r="AA197" i="1"/>
  <c r="AB197" i="1" s="1"/>
  <c r="Z198" i="1"/>
  <c r="AA198" i="1"/>
  <c r="AB198" i="1" s="1"/>
  <c r="Z199" i="1"/>
  <c r="AA199" i="1"/>
  <c r="AB199" i="1" s="1"/>
  <c r="Z200" i="1"/>
  <c r="AA200" i="1"/>
  <c r="AB200" i="1" s="1"/>
  <c r="Z201" i="1"/>
  <c r="AA201" i="1"/>
  <c r="AB201" i="1" s="1"/>
  <c r="Z202" i="1"/>
  <c r="AA202" i="1"/>
  <c r="AB202" i="1" s="1"/>
  <c r="Z203" i="1"/>
  <c r="AA203" i="1"/>
  <c r="AB203" i="1" s="1"/>
  <c r="Z204" i="1"/>
  <c r="AA204" i="1"/>
  <c r="AB204" i="1" s="1"/>
  <c r="Z205" i="1"/>
  <c r="AA205" i="1"/>
  <c r="AB205" i="1" s="1"/>
  <c r="Z118" i="1"/>
  <c r="AA118" i="1"/>
  <c r="AB118" i="1" s="1"/>
  <c r="Z207" i="1"/>
  <c r="AA207" i="1"/>
  <c r="AB207" i="1" s="1"/>
  <c r="Z161" i="1"/>
  <c r="AA161" i="1"/>
  <c r="AB161" i="1" s="1"/>
  <c r="Z209" i="1"/>
  <c r="AA209" i="1"/>
  <c r="AB209" i="1" s="1"/>
  <c r="Z210" i="1"/>
  <c r="AA210" i="1"/>
  <c r="AB210" i="1" s="1"/>
  <c r="Z211" i="1"/>
  <c r="AA211" i="1"/>
  <c r="AB211" i="1" s="1"/>
  <c r="Z175" i="1"/>
  <c r="AA175" i="1"/>
  <c r="AB175" i="1" s="1"/>
  <c r="Z213" i="1"/>
  <c r="AA213" i="1"/>
  <c r="AB213" i="1" s="1"/>
  <c r="Z214" i="1"/>
  <c r="AA214" i="1"/>
  <c r="AB214" i="1" s="1"/>
  <c r="Z215" i="1"/>
  <c r="AA215" i="1"/>
  <c r="Z216" i="1"/>
  <c r="AA216" i="1"/>
  <c r="AB216" i="1" s="1"/>
  <c r="Z206" i="1"/>
  <c r="AA206" i="1"/>
  <c r="AB206" i="1" s="1"/>
  <c r="Z218" i="1"/>
  <c r="AA218" i="1"/>
  <c r="AB218" i="1" s="1"/>
  <c r="Z219" i="1"/>
  <c r="AA219" i="1"/>
  <c r="AB219" i="1" s="1"/>
  <c r="Z220" i="1"/>
  <c r="AA220" i="1"/>
  <c r="AB220" i="1" s="1"/>
  <c r="Z221" i="1"/>
  <c r="AA221" i="1"/>
  <c r="AB221" i="1" s="1"/>
  <c r="Z222" i="1"/>
  <c r="AA222" i="1"/>
  <c r="AB222" i="1" s="1"/>
  <c r="Z223" i="1"/>
  <c r="AA223" i="1"/>
  <c r="AB223" i="1" s="1"/>
  <c r="Z224" i="1"/>
  <c r="AA224" i="1"/>
  <c r="AB224" i="1" s="1"/>
  <c r="Z225" i="1"/>
  <c r="AA225" i="1"/>
  <c r="AB225" i="1" s="1"/>
  <c r="Z226" i="1"/>
  <c r="AA226" i="1"/>
  <c r="AB226" i="1" s="1"/>
  <c r="Z227" i="1"/>
  <c r="AA227" i="1"/>
  <c r="AB227" i="1" s="1"/>
  <c r="Z228" i="1"/>
  <c r="AA228" i="1"/>
  <c r="AB228" i="1" s="1"/>
  <c r="Z229" i="1"/>
  <c r="AA229" i="1"/>
  <c r="AB229" i="1" s="1"/>
  <c r="Z230" i="1"/>
  <c r="AA230" i="1"/>
  <c r="AB230" i="1" s="1"/>
  <c r="Z231" i="1"/>
  <c r="AA231" i="1"/>
  <c r="AB231" i="1" s="1"/>
  <c r="O2751" i="11"/>
  <c r="P2751" i="11" s="1"/>
  <c r="N2751" i="11"/>
  <c r="O2750" i="11"/>
  <c r="P2750" i="11" s="1"/>
  <c r="N2750" i="11"/>
  <c r="O2749" i="11"/>
  <c r="P2749" i="11" s="1"/>
  <c r="N2749" i="11"/>
  <c r="O2748" i="11"/>
  <c r="P2748" i="11" s="1"/>
  <c r="N2748" i="11"/>
  <c r="C5" i="9" l="1"/>
  <c r="C6" i="9"/>
  <c r="C7" i="9"/>
  <c r="C9" i="9"/>
  <c r="C12" i="9" a="1"/>
  <c r="C12" i="9" s="1"/>
  <c r="C13" i="9"/>
  <c r="C14" i="9"/>
  <c r="C17" i="9"/>
  <c r="C18" i="9"/>
  <c r="C20" i="9"/>
  <c r="C21" i="9"/>
  <c r="O2742" i="11"/>
  <c r="P2742" i="11" s="1"/>
  <c r="N2742" i="11"/>
  <c r="C19" i="9" l="1"/>
  <c r="C22" i="9" s="1"/>
  <c r="D22" i="9" s="1"/>
  <c r="C11" i="9"/>
  <c r="C15" i="9" l="1"/>
  <c r="E9" i="9" l="1"/>
  <c r="F9" i="9" s="1"/>
  <c r="E8" i="9"/>
  <c r="F8" i="9" s="1"/>
  <c r="E7" i="9"/>
  <c r="F7" i="9" s="1"/>
  <c r="E6" i="9"/>
  <c r="F6" i="9" s="1"/>
  <c r="E5" i="9"/>
  <c r="D8" i="9"/>
  <c r="D15" i="9"/>
  <c r="D20" i="9"/>
  <c r="D17" i="9"/>
  <c r="D18" i="9"/>
  <c r="D14" i="9"/>
  <c r="D13" i="9"/>
  <c r="D12" i="9"/>
  <c r="D21" i="9"/>
  <c r="D9" i="9"/>
  <c r="D7" i="9"/>
  <c r="D5" i="9"/>
  <c r="D6" i="9"/>
  <c r="D11" i="9"/>
  <c r="O2741" i="11"/>
  <c r="P2741" i="11" s="1"/>
  <c r="N2741" i="11"/>
  <c r="Z271" i="1"/>
  <c r="E11" i="9" l="1"/>
  <c r="F11" i="9" s="1"/>
  <c r="F5" i="9"/>
  <c r="D19" i="9"/>
  <c r="O2734" i="11"/>
  <c r="P2734" i="11" s="1"/>
  <c r="N2734" i="11"/>
  <c r="O2733" i="11"/>
  <c r="P2733" i="11" s="1"/>
  <c r="N2733" i="11"/>
  <c r="O2732" i="11"/>
  <c r="P2732" i="11" s="1"/>
  <c r="N2732" i="11"/>
  <c r="O2728" i="11"/>
  <c r="P2728" i="11" s="1"/>
  <c r="N2728" i="11"/>
  <c r="O2727" i="11" l="1"/>
  <c r="P2727" i="11" s="1"/>
  <c r="N2727" i="11"/>
  <c r="O2726" i="11"/>
  <c r="P2726" i="11" s="1"/>
  <c r="N2726" i="11"/>
  <c r="O2725" i="11" l="1"/>
  <c r="P2725" i="11" s="1"/>
  <c r="N2725" i="11"/>
  <c r="O2724" i="11" l="1"/>
  <c r="P2724" i="11" s="1"/>
  <c r="N2724" i="11"/>
  <c r="O2723" i="11"/>
  <c r="P2723" i="11" s="1"/>
  <c r="N2723" i="11"/>
  <c r="O2722" i="11"/>
  <c r="P2722" i="11" s="1"/>
  <c r="N2722" i="11"/>
  <c r="O2721" i="11"/>
  <c r="P2721" i="11" s="1"/>
  <c r="N2721" i="11"/>
  <c r="O2720" i="11" l="1"/>
  <c r="P2720" i="11" s="1"/>
  <c r="N2720" i="11"/>
  <c r="O2719" i="11" l="1"/>
  <c r="P2719" i="11" s="1"/>
  <c r="N2719" i="11"/>
  <c r="O2718" i="11"/>
  <c r="P2718" i="11" s="1"/>
  <c r="N2718" i="11"/>
  <c r="O2717" i="11" l="1"/>
  <c r="P2717" i="11" s="1"/>
  <c r="N2717" i="11"/>
  <c r="O2716" i="11"/>
  <c r="P2716" i="11" s="1"/>
  <c r="N2716" i="11"/>
  <c r="O2715" i="11"/>
  <c r="P2715" i="11" s="1"/>
  <c r="N2715" i="11"/>
  <c r="O2714" i="11"/>
  <c r="P2714" i="11" s="1"/>
  <c r="N2714" i="11"/>
  <c r="O2713" i="11"/>
  <c r="P2713" i="11" s="1"/>
  <c r="N2713" i="11"/>
  <c r="O2712" i="11"/>
  <c r="P2712" i="11" s="1"/>
  <c r="N2712" i="11"/>
  <c r="O2711" i="11"/>
  <c r="P2711" i="11" s="1"/>
  <c r="N2711" i="11"/>
  <c r="O2710" i="11" l="1"/>
  <c r="P2710" i="11" s="1"/>
  <c r="N2710" i="11"/>
  <c r="O2709" i="11"/>
  <c r="P2709" i="11" s="1"/>
  <c r="N2709" i="11"/>
  <c r="O2708" i="11"/>
  <c r="P2708" i="11" s="1"/>
  <c r="N2708" i="11"/>
  <c r="O2707" i="11"/>
  <c r="P2707" i="11" s="1"/>
  <c r="N2707" i="11"/>
  <c r="O2706" i="11"/>
  <c r="P2706" i="11" s="1"/>
  <c r="N2706" i="11"/>
  <c r="O2705" i="11"/>
  <c r="P2705" i="11" s="1"/>
  <c r="N2705" i="11"/>
  <c r="O2704" i="11"/>
  <c r="P2704" i="11" s="1"/>
  <c r="N2704" i="11"/>
  <c r="O2703" i="11"/>
  <c r="P2703" i="11" s="1"/>
  <c r="N2703" i="11"/>
  <c r="O2702" i="11"/>
  <c r="P2702" i="11" s="1"/>
  <c r="N2702" i="11"/>
  <c r="O2701" i="11"/>
  <c r="P2701" i="11" s="1"/>
  <c r="N2701" i="11"/>
  <c r="O2700" i="11"/>
  <c r="P2700" i="11" s="1"/>
  <c r="N2700" i="11"/>
  <c r="H40" i="10" a="1"/>
  <c r="H40" i="10" s="1"/>
  <c r="G40" i="10"/>
  <c r="F40" i="10"/>
  <c r="E40" i="10"/>
  <c r="H39" i="10" a="1"/>
  <c r="H39" i="10" s="1"/>
  <c r="G39" i="10"/>
  <c r="F39" i="10"/>
  <c r="E39" i="10"/>
  <c r="H38" i="10" a="1"/>
  <c r="H38" i="10" s="1"/>
  <c r="G38" i="10"/>
  <c r="F38" i="10"/>
  <c r="E38" i="10"/>
  <c r="G37" i="10"/>
  <c r="H36" i="10" a="1"/>
  <c r="H36" i="10" s="1"/>
  <c r="G36" i="10"/>
  <c r="F36" i="10"/>
  <c r="E36" i="10"/>
  <c r="G35" i="10"/>
  <c r="H34" i="10" a="1"/>
  <c r="H34" i="10" s="1"/>
  <c r="G34" i="10"/>
  <c r="F34" i="10"/>
  <c r="E34" i="10"/>
  <c r="G33" i="10"/>
  <c r="H32" i="10" a="1"/>
  <c r="H32" i="10" s="1"/>
  <c r="G32" i="10"/>
  <c r="F32" i="10"/>
  <c r="E32" i="10"/>
  <c r="H31" i="10" a="1"/>
  <c r="H31" i="10" s="1"/>
  <c r="G31" i="10"/>
  <c r="F31" i="10"/>
  <c r="E31" i="10"/>
  <c r="H30" i="10" a="1"/>
  <c r="H30" i="10" s="1"/>
  <c r="G30" i="10"/>
  <c r="F30" i="10"/>
  <c r="E30" i="10"/>
  <c r="G29" i="10"/>
  <c r="H28" i="10" a="1"/>
  <c r="H28" i="10" s="1"/>
  <c r="G28" i="10"/>
  <c r="F28" i="10"/>
  <c r="E28" i="10"/>
  <c r="G27" i="10"/>
  <c r="H26" i="10" a="1"/>
  <c r="H26" i="10" s="1"/>
  <c r="G26" i="10"/>
  <c r="F26" i="10"/>
  <c r="E26" i="10"/>
  <c r="H25" i="10" a="1"/>
  <c r="H25" i="10" s="1"/>
  <c r="G25" i="10"/>
  <c r="F25" i="10"/>
  <c r="E25" i="10"/>
  <c r="G24" i="10"/>
  <c r="H23" i="10" a="1"/>
  <c r="H23" i="10" s="1"/>
  <c r="G23" i="10"/>
  <c r="F23" i="10"/>
  <c r="E23" i="10"/>
  <c r="H22" i="10" a="1"/>
  <c r="H22" i="10" s="1"/>
  <c r="G22" i="10"/>
  <c r="F22" i="10"/>
  <c r="E22" i="10"/>
  <c r="H21" i="10" a="1"/>
  <c r="H21" i="10" s="1"/>
  <c r="G21" i="10"/>
  <c r="F21" i="10"/>
  <c r="E21" i="10"/>
  <c r="H20" i="10" a="1"/>
  <c r="H20" i="10" s="1"/>
  <c r="G20" i="10"/>
  <c r="F20" i="10"/>
  <c r="E20" i="10"/>
  <c r="H19" i="10" a="1"/>
  <c r="H19" i="10" s="1"/>
  <c r="G19" i="10"/>
  <c r="F19" i="10"/>
  <c r="E19" i="10"/>
  <c r="G18" i="10"/>
  <c r="H17" i="10" a="1"/>
  <c r="H17" i="10" s="1"/>
  <c r="G17" i="10"/>
  <c r="F17" i="10"/>
  <c r="E17" i="10"/>
  <c r="H16" i="10" a="1"/>
  <c r="H16" i="10" s="1"/>
  <c r="G16" i="10"/>
  <c r="F16" i="10"/>
  <c r="E16" i="10"/>
  <c r="G15" i="10"/>
  <c r="H14" i="10" a="1"/>
  <c r="H14" i="10" s="1"/>
  <c r="G14" i="10"/>
  <c r="F14" i="10"/>
  <c r="E14" i="10"/>
  <c r="H13" i="10" a="1"/>
  <c r="H13" i="10" s="1"/>
  <c r="G13" i="10"/>
  <c r="F13" i="10"/>
  <c r="E13" i="10"/>
  <c r="H12" i="10" a="1"/>
  <c r="H12" i="10" s="1"/>
  <c r="G12" i="10"/>
  <c r="F12" i="10"/>
  <c r="E12" i="10"/>
  <c r="H11" i="10" a="1"/>
  <c r="H11" i="10" s="1"/>
  <c r="G11" i="10"/>
  <c r="F11" i="10"/>
  <c r="E11" i="10"/>
  <c r="H10" i="10" a="1"/>
  <c r="H10" i="10" s="1"/>
  <c r="G10" i="10"/>
  <c r="F10" i="10"/>
  <c r="E10" i="10"/>
  <c r="H9" i="10" a="1"/>
  <c r="H9" i="10" s="1"/>
  <c r="G9" i="10"/>
  <c r="F9" i="10"/>
  <c r="E9" i="10"/>
  <c r="H8" i="10" a="1"/>
  <c r="H8" i="10" s="1"/>
  <c r="G8" i="10"/>
  <c r="F8" i="10"/>
  <c r="E8" i="10"/>
  <c r="H7" i="10" a="1"/>
  <c r="H7" i="10" s="1"/>
  <c r="G7" i="10"/>
  <c r="F7" i="10"/>
  <c r="E7" i="10"/>
  <c r="H6" i="10" a="1"/>
  <c r="H6" i="10" s="1"/>
  <c r="G6" i="10"/>
  <c r="F6" i="10"/>
  <c r="E6" i="10"/>
  <c r="H5" i="10" a="1"/>
  <c r="H5" i="10" s="1"/>
  <c r="G5" i="10"/>
  <c r="F5" i="10"/>
  <c r="E5" i="10"/>
  <c r="B2" i="10"/>
  <c r="B2" i="9"/>
  <c r="O2695" i="11"/>
  <c r="P2695" i="11" s="1"/>
  <c r="N2695" i="11"/>
  <c r="O2694" i="11"/>
  <c r="P2694" i="11" s="1"/>
  <c r="N2694" i="11"/>
  <c r="O2693" i="11"/>
  <c r="P2693" i="11" s="1"/>
  <c r="N2693" i="11"/>
  <c r="O2692" i="11"/>
  <c r="P2692" i="11" s="1"/>
  <c r="N2692" i="11"/>
  <c r="O2689" i="11"/>
  <c r="P2689" i="11" s="1"/>
  <c r="N2689" i="11"/>
  <c r="O2683" i="11"/>
  <c r="P2683" i="11" s="1"/>
  <c r="N2683" i="11"/>
  <c r="O2682" i="11"/>
  <c r="P2682" i="11" s="1"/>
  <c r="N2682" i="11"/>
  <c r="O2681" i="11"/>
  <c r="P2681" i="11" s="1"/>
  <c r="N2681" i="11"/>
  <c r="O2680" i="11"/>
  <c r="P2680" i="11" s="1"/>
  <c r="N2680" i="11"/>
  <c r="O2657" i="11"/>
  <c r="P2657" i="11" s="1"/>
  <c r="N2657" i="11"/>
  <c r="O2656" i="11"/>
  <c r="P2656" i="11" s="1"/>
  <c r="N2656" i="11"/>
  <c r="O2655" i="11"/>
  <c r="P2655" i="11" s="1"/>
  <c r="N2655" i="11"/>
  <c r="O2654" i="11"/>
  <c r="P2654" i="11" s="1"/>
  <c r="N2654" i="11"/>
  <c r="O2653" i="11"/>
  <c r="P2653" i="11" s="1"/>
  <c r="N2653" i="11"/>
  <c r="O2646" i="11"/>
  <c r="P2646" i="11" s="1"/>
  <c r="N2646" i="11"/>
  <c r="O2645" i="11"/>
  <c r="P2645" i="11" s="1"/>
  <c r="N2645" i="11"/>
  <c r="O2642" i="11"/>
  <c r="P2642" i="11" s="1"/>
  <c r="N2642" i="11"/>
  <c r="O2637" i="11"/>
  <c r="P2637" i="11" s="1"/>
  <c r="N2637" i="11"/>
  <c r="O2636" i="11"/>
  <c r="P2636" i="11" s="1"/>
  <c r="N2636" i="11"/>
  <c r="O2632" i="11"/>
  <c r="P2632" i="11" s="1"/>
  <c r="N2632" i="11"/>
  <c r="O2631" i="11"/>
  <c r="P2631" i="11" s="1"/>
  <c r="N2631" i="11"/>
  <c r="O2630" i="11"/>
  <c r="P2630" i="11" s="1"/>
  <c r="N2630" i="11"/>
  <c r="O2621" i="11"/>
  <c r="P2621" i="11" s="1"/>
  <c r="N2621" i="11"/>
  <c r="O2612" i="11"/>
  <c r="P2612" i="11" s="1"/>
  <c r="N2612" i="11"/>
  <c r="O2611" i="11"/>
  <c r="P2611" i="11" s="1"/>
  <c r="N2611" i="11"/>
  <c r="O2610" i="11"/>
  <c r="P2610" i="11" s="1"/>
  <c r="N2610" i="11"/>
  <c r="O2606" i="11"/>
  <c r="P2606" i="11" s="1"/>
  <c r="N2606" i="11"/>
  <c r="O2603" i="11"/>
  <c r="P2603" i="11" s="1"/>
  <c r="N2603" i="11"/>
  <c r="O2602" i="11"/>
  <c r="P2602" i="11" s="1"/>
  <c r="N2602" i="11"/>
  <c r="O2601" i="11"/>
  <c r="P2601" i="11" s="1"/>
  <c r="N2601" i="11"/>
  <c r="O2600" i="11"/>
  <c r="P2600" i="11" s="1"/>
  <c r="N2600" i="11"/>
  <c r="O2599" i="11"/>
  <c r="P2599" i="11" s="1"/>
  <c r="N2599" i="11"/>
  <c r="O2594" i="11"/>
  <c r="P2594" i="11" s="1"/>
  <c r="N2594" i="11"/>
  <c r="O2576" i="11"/>
  <c r="P2576" i="11" s="1"/>
  <c r="N2576" i="11"/>
  <c r="O2575" i="11"/>
  <c r="P2575" i="11" s="1"/>
  <c r="N2575" i="11"/>
  <c r="O2574" i="11"/>
  <c r="P2574" i="11" s="1"/>
  <c r="N2574" i="11"/>
  <c r="O2573" i="11"/>
  <c r="P2573" i="11" s="1"/>
  <c r="N2573" i="11"/>
  <c r="O2572" i="11"/>
  <c r="P2572" i="11" s="1"/>
  <c r="N2572" i="11"/>
  <c r="O2571" i="11"/>
  <c r="P2571" i="11" s="1"/>
  <c r="N2571" i="11"/>
  <c r="O2570" i="11"/>
  <c r="P2570" i="11" s="1"/>
  <c r="N2570" i="11"/>
  <c r="O2569" i="11"/>
  <c r="P2569" i="11" s="1"/>
  <c r="N2569" i="11"/>
  <c r="O2566" i="11"/>
  <c r="P2566" i="11" s="1"/>
  <c r="N2566" i="11"/>
  <c r="O2565" i="11"/>
  <c r="P2565" i="11" s="1"/>
  <c r="N2565" i="11"/>
  <c r="O2561" i="11"/>
  <c r="P2561" i="11" s="1"/>
  <c r="N2561" i="11"/>
  <c r="O2560" i="11"/>
  <c r="P2560" i="11" s="1"/>
  <c r="N2560" i="11"/>
  <c r="O2559" i="11"/>
  <c r="P2559" i="11" s="1"/>
  <c r="N2559" i="11"/>
  <c r="O2558" i="11"/>
  <c r="P2558" i="11" s="1"/>
  <c r="N2558" i="11"/>
  <c r="O2557" i="11"/>
  <c r="P2557" i="11" s="1"/>
  <c r="N2557" i="11"/>
  <c r="O2550" i="11"/>
  <c r="P2550" i="11" s="1"/>
  <c r="N2550" i="11"/>
  <c r="O2549" i="11"/>
  <c r="P2549" i="11" s="1"/>
  <c r="N2549" i="11"/>
  <c r="O2548" i="11"/>
  <c r="P2548" i="11" s="1"/>
  <c r="N2548" i="11"/>
  <c r="O2542" i="11"/>
  <c r="P2542" i="11" s="1"/>
  <c r="N2542" i="11"/>
  <c r="O2541" i="11"/>
  <c r="P2541" i="11" s="1"/>
  <c r="N2541" i="11"/>
  <c r="O2540" i="11"/>
  <c r="P2540" i="11" s="1"/>
  <c r="N2540" i="11"/>
  <c r="O2536" i="11"/>
  <c r="P2536" i="11" s="1"/>
  <c r="N2536" i="11"/>
  <c r="O2533" i="11"/>
  <c r="P2533" i="11" s="1"/>
  <c r="N2533" i="11"/>
  <c r="O2532" i="11"/>
  <c r="P2532" i="11" s="1"/>
  <c r="N2532" i="11"/>
  <c r="O2531" i="11"/>
  <c r="P2531" i="11" s="1"/>
  <c r="N2531" i="11"/>
  <c r="O2528" i="11"/>
  <c r="N2528" i="11"/>
  <c r="O2527" i="11"/>
  <c r="P2527" i="11" s="1"/>
  <c r="N2527" i="11"/>
  <c r="O2526" i="11"/>
  <c r="P2526" i="11" s="1"/>
  <c r="N2526" i="11"/>
  <c r="O2525" i="11"/>
  <c r="P2525" i="11" s="1"/>
  <c r="N2525" i="11"/>
  <c r="O2524" i="11"/>
  <c r="P2524" i="11" s="1"/>
  <c r="N2524" i="11"/>
  <c r="O2523" i="11"/>
  <c r="P2523" i="11" s="1"/>
  <c r="N2523" i="11"/>
  <c r="O2522" i="11"/>
  <c r="P2522" i="11" s="1"/>
  <c r="N2522" i="11"/>
  <c r="O2521" i="11"/>
  <c r="P2521" i="11" s="1"/>
  <c r="N2521" i="11"/>
  <c r="O2520" i="11"/>
  <c r="P2520" i="11" s="1"/>
  <c r="N2520" i="11"/>
  <c r="O2518" i="11"/>
  <c r="P2518" i="11" s="1"/>
  <c r="N2518" i="11"/>
  <c r="O2516" i="11"/>
  <c r="P2516" i="11" s="1"/>
  <c r="N2516" i="11"/>
  <c r="O2515" i="11"/>
  <c r="P2515" i="11" s="1"/>
  <c r="N2515" i="11"/>
  <c r="O2514" i="11"/>
  <c r="P2514" i="11" s="1"/>
  <c r="N2514" i="11"/>
  <c r="O2510" i="11"/>
  <c r="P2510" i="11" s="1"/>
  <c r="N2510" i="11"/>
  <c r="O2502" i="11"/>
  <c r="P2502" i="11" s="1"/>
  <c r="N2502" i="11"/>
  <c r="O2501" i="11"/>
  <c r="P2501" i="11" s="1"/>
  <c r="N2501" i="11"/>
  <c r="O2500" i="11"/>
  <c r="P2500" i="11" s="1"/>
  <c r="N2500" i="11"/>
  <c r="O2499" i="11"/>
  <c r="P2499" i="11" s="1"/>
  <c r="N2499" i="11"/>
  <c r="O2498" i="11"/>
  <c r="P2498" i="11" s="1"/>
  <c r="N2498" i="11"/>
  <c r="O2497" i="11"/>
  <c r="P2497" i="11" s="1"/>
  <c r="N2497" i="11"/>
  <c r="O2486" i="11"/>
  <c r="P2486" i="11" s="1"/>
  <c r="N2486" i="11"/>
  <c r="O2483" i="11"/>
  <c r="P2483" i="11" s="1"/>
  <c r="N2483" i="11"/>
  <c r="O2480" i="11"/>
  <c r="P2480" i="11" s="1"/>
  <c r="N2480" i="11"/>
  <c r="O2479" i="11"/>
  <c r="P2479" i="11" s="1"/>
  <c r="N2479" i="11"/>
  <c r="O2472" i="11"/>
  <c r="P2472" i="11" s="1"/>
  <c r="N2472" i="11"/>
  <c r="O2471" i="11"/>
  <c r="P2471" i="11" s="1"/>
  <c r="N2471" i="11"/>
  <c r="O2470" i="11"/>
  <c r="P2470" i="11" s="1"/>
  <c r="N2470" i="11"/>
  <c r="O2469" i="11"/>
  <c r="P2469" i="11" s="1"/>
  <c r="N2469" i="11"/>
  <c r="O2468" i="11"/>
  <c r="P2468" i="11" s="1"/>
  <c r="N2468" i="11"/>
  <c r="O2467" i="11"/>
  <c r="P2467" i="11" s="1"/>
  <c r="N2467" i="11"/>
  <c r="O2464" i="11"/>
  <c r="P2464" i="11" s="1"/>
  <c r="N2464" i="11"/>
  <c r="O2462" i="11"/>
  <c r="P2462" i="11" s="1"/>
  <c r="N2462" i="11"/>
  <c r="O2458" i="11"/>
  <c r="P2458" i="11" s="1"/>
  <c r="N2458" i="11"/>
  <c r="O2457" i="11"/>
  <c r="P2457" i="11" s="1"/>
  <c r="N2457" i="11"/>
  <c r="O2456" i="11"/>
  <c r="P2456" i="11" s="1"/>
  <c r="N2456" i="11"/>
  <c r="O2455" i="11"/>
  <c r="P2455" i="11" s="1"/>
  <c r="N2455" i="11"/>
  <c r="O2454" i="11"/>
  <c r="P2454" i="11" s="1"/>
  <c r="N2454" i="11"/>
  <c r="O2453" i="11"/>
  <c r="P2453" i="11" s="1"/>
  <c r="N2453" i="11"/>
  <c r="O2452" i="11"/>
  <c r="P2452" i="11" s="1"/>
  <c r="N2452" i="11"/>
  <c r="O2451" i="11"/>
  <c r="P2451" i="11" s="1"/>
  <c r="N2451" i="11"/>
  <c r="O2448" i="11"/>
  <c r="P2448" i="11" s="1"/>
  <c r="N2448" i="11"/>
  <c r="O2445" i="11"/>
  <c r="P2445" i="11" s="1"/>
  <c r="N2445" i="11"/>
  <c r="O2444" i="11"/>
  <c r="P2444" i="11" s="1"/>
  <c r="N2444" i="11"/>
  <c r="O2443" i="11"/>
  <c r="P2443" i="11" s="1"/>
  <c r="N2443" i="11"/>
  <c r="O2442" i="11"/>
  <c r="P2442" i="11" s="1"/>
  <c r="N2442" i="11"/>
  <c r="O2441" i="11"/>
  <c r="P2441" i="11" s="1"/>
  <c r="N2441" i="11"/>
  <c r="O2440" i="11"/>
  <c r="P2440" i="11" s="1"/>
  <c r="N2440" i="11"/>
  <c r="O2439" i="11"/>
  <c r="P2439" i="11" s="1"/>
  <c r="N2439" i="11"/>
  <c r="O2438" i="11"/>
  <c r="P2438" i="11" s="1"/>
  <c r="N2438" i="11"/>
  <c r="O2437" i="11"/>
  <c r="P2437" i="11" s="1"/>
  <c r="N2437" i="11"/>
  <c r="O2430" i="11"/>
  <c r="P2430" i="11" s="1"/>
  <c r="N2430" i="11"/>
  <c r="O2429" i="11"/>
  <c r="P2429" i="11" s="1"/>
  <c r="N2429" i="11"/>
  <c r="O2422" i="11"/>
  <c r="P2422" i="11" s="1"/>
  <c r="N2422" i="11"/>
  <c r="O2418" i="11"/>
  <c r="P2418" i="11" s="1"/>
  <c r="N2418" i="11"/>
  <c r="O2417" i="11"/>
  <c r="P2417" i="11" s="1"/>
  <c r="N2417" i="11"/>
  <c r="O2416" i="11"/>
  <c r="P2416" i="11" s="1"/>
  <c r="N2416" i="11"/>
  <c r="O2415" i="11"/>
  <c r="P2415" i="11" s="1"/>
  <c r="N2415" i="11"/>
  <c r="O2414" i="11"/>
  <c r="P2414" i="11" s="1"/>
  <c r="N2414" i="11"/>
  <c r="O2406" i="11"/>
  <c r="P2406" i="11" s="1"/>
  <c r="N2406" i="11"/>
  <c r="O2402" i="11"/>
  <c r="P2402" i="11" s="1"/>
  <c r="N2402" i="11"/>
  <c r="O2399" i="11"/>
  <c r="P2399" i="11" s="1"/>
  <c r="N2399" i="11"/>
  <c r="O2398" i="11"/>
  <c r="P2398" i="11" s="1"/>
  <c r="N2398" i="11"/>
  <c r="O2397" i="11"/>
  <c r="P2397" i="11" s="1"/>
  <c r="N2397" i="11"/>
  <c r="O2394" i="11"/>
  <c r="P2394" i="11" s="1"/>
  <c r="N2394" i="11"/>
  <c r="O2391" i="11"/>
  <c r="P2391" i="11" s="1"/>
  <c r="N2391" i="11"/>
  <c r="O2387" i="11"/>
  <c r="P2387" i="11" s="1"/>
  <c r="N2387" i="11"/>
  <c r="O2386" i="11"/>
  <c r="P2386" i="11" s="1"/>
  <c r="N2386" i="11"/>
  <c r="O2385" i="11"/>
  <c r="P2385" i="11" s="1"/>
  <c r="N2385" i="11"/>
  <c r="O2384" i="11"/>
  <c r="P2384" i="11" s="1"/>
  <c r="N2384" i="11"/>
  <c r="O2383" i="11"/>
  <c r="P2383" i="11" s="1"/>
  <c r="N2383" i="11"/>
  <c r="O2377" i="11"/>
  <c r="P2377" i="11" s="1"/>
  <c r="N2377" i="11"/>
  <c r="O2376" i="11"/>
  <c r="P2376" i="11" s="1"/>
  <c r="N2376" i="11"/>
  <c r="O2375" i="11"/>
  <c r="P2375" i="11" s="1"/>
  <c r="N2375" i="11"/>
  <c r="O2374" i="11"/>
  <c r="P2374" i="11" s="1"/>
  <c r="N2374" i="11"/>
  <c r="O2369" i="11"/>
  <c r="P2369" i="11" s="1"/>
  <c r="N2369" i="11"/>
  <c r="O2368" i="11"/>
  <c r="P2368" i="11" s="1"/>
  <c r="N2368" i="11"/>
  <c r="O2367" i="11"/>
  <c r="P2367" i="11" s="1"/>
  <c r="N2367" i="11"/>
  <c r="O2366" i="11"/>
  <c r="P2366" i="11" s="1"/>
  <c r="N2366" i="11"/>
  <c r="O2365" i="11"/>
  <c r="P2365" i="11" s="1"/>
  <c r="N2365" i="11"/>
  <c r="O2354" i="11"/>
  <c r="P2354" i="11" s="1"/>
  <c r="N2354" i="11"/>
  <c r="BN2351" i="11"/>
  <c r="BO2351" i="11" s="1"/>
  <c r="O2351" i="11"/>
  <c r="P2351" i="11" s="1"/>
  <c r="N2351" i="11"/>
  <c r="O2350" i="11"/>
  <c r="P2350" i="11" s="1"/>
  <c r="N2350" i="11"/>
  <c r="O2349" i="11"/>
  <c r="P2349" i="11" s="1"/>
  <c r="N2349" i="11"/>
  <c r="O2348" i="11"/>
  <c r="P2348" i="11" s="1"/>
  <c r="N2348" i="11"/>
  <c r="O2347" i="11"/>
  <c r="P2347" i="11" s="1"/>
  <c r="N2347" i="11"/>
  <c r="O2346" i="11"/>
  <c r="P2346" i="11" s="1"/>
  <c r="N2346" i="11"/>
  <c r="O2345" i="11"/>
  <c r="P2345" i="11" s="1"/>
  <c r="N2345" i="11"/>
  <c r="O2344" i="11"/>
  <c r="P2344" i="11" s="1"/>
  <c r="N2344" i="11"/>
  <c r="O2343" i="11"/>
  <c r="P2343" i="11" s="1"/>
  <c r="N2343" i="11"/>
  <c r="O2342" i="11"/>
  <c r="P2342" i="11" s="1"/>
  <c r="N2342" i="11"/>
  <c r="O2341" i="11"/>
  <c r="P2341" i="11" s="1"/>
  <c r="N2341" i="11"/>
  <c r="O2340" i="11"/>
  <c r="P2340" i="11" s="1"/>
  <c r="N2340" i="11"/>
  <c r="O2339" i="11"/>
  <c r="P2339" i="11" s="1"/>
  <c r="N2339" i="11"/>
  <c r="O2338" i="11"/>
  <c r="P2338" i="11" s="1"/>
  <c r="N2338" i="11"/>
  <c r="O2337" i="11"/>
  <c r="P2337" i="11" s="1"/>
  <c r="N2337" i="11"/>
  <c r="O2336" i="11"/>
  <c r="P2336" i="11" s="1"/>
  <c r="N2336" i="11"/>
  <c r="O2335" i="11"/>
  <c r="P2335" i="11" s="1"/>
  <c r="N2335" i="11"/>
  <c r="O2334" i="11"/>
  <c r="P2334" i="11" s="1"/>
  <c r="N2334" i="11"/>
  <c r="O2333" i="11"/>
  <c r="P2333" i="11" s="1"/>
  <c r="N2333" i="11"/>
  <c r="O2330" i="11"/>
  <c r="P2330" i="11" s="1"/>
  <c r="N2330" i="11"/>
  <c r="O2329" i="11"/>
  <c r="P2329" i="11" s="1"/>
  <c r="N2329" i="11"/>
  <c r="O2327" i="11"/>
  <c r="P2327" i="11" s="1"/>
  <c r="N2327" i="11"/>
  <c r="O2324" i="11"/>
  <c r="P2324" i="11" s="1"/>
  <c r="N2324" i="11"/>
  <c r="O2323" i="11"/>
  <c r="P2323" i="11" s="1"/>
  <c r="N2323" i="11"/>
  <c r="O2322" i="11"/>
  <c r="P2322" i="11" s="1"/>
  <c r="N2322" i="11"/>
  <c r="O2321" i="11"/>
  <c r="P2321" i="11" s="1"/>
  <c r="N2321" i="11"/>
  <c r="O2320" i="11"/>
  <c r="P2320" i="11" s="1"/>
  <c r="N2320" i="11"/>
  <c r="O2313" i="11"/>
  <c r="P2313" i="11" s="1"/>
  <c r="N2313" i="11"/>
  <c r="O2305" i="11"/>
  <c r="P2305" i="11" s="1"/>
  <c r="N2305" i="11"/>
  <c r="O2304" i="11"/>
  <c r="P2304" i="11" s="1"/>
  <c r="N2304" i="11"/>
  <c r="O2301" i="11"/>
  <c r="P2301" i="11" s="1"/>
  <c r="N2301" i="11"/>
  <c r="O2300" i="11"/>
  <c r="P2300" i="11" s="1"/>
  <c r="N2300" i="11"/>
  <c r="O2299" i="11"/>
  <c r="P2299" i="11" s="1"/>
  <c r="N2299" i="11"/>
  <c r="O2295" i="11"/>
  <c r="P2295" i="11" s="1"/>
  <c r="N2295" i="11"/>
  <c r="O2294" i="11"/>
  <c r="P2294" i="11" s="1"/>
  <c r="N2294" i="11"/>
  <c r="O2249" i="11"/>
  <c r="P2249" i="11" s="1"/>
  <c r="N2249" i="11"/>
  <c r="AG2226" i="11"/>
  <c r="O2226" i="11"/>
  <c r="P2226" i="11" s="1"/>
  <c r="N2226" i="11"/>
  <c r="P2223" i="11"/>
  <c r="O2222" i="11"/>
  <c r="P2222" i="11" s="1"/>
  <c r="N2222" i="11"/>
  <c r="O2158" i="11"/>
  <c r="P2158" i="11" s="1"/>
  <c r="N2158" i="11"/>
  <c r="O2156" i="11"/>
  <c r="P2156" i="11" s="1"/>
  <c r="N2156" i="11"/>
  <c r="O2142" i="11"/>
  <c r="P2142" i="11" s="1"/>
  <c r="N2142" i="11"/>
  <c r="O2135" i="11"/>
  <c r="P2135" i="11" s="1"/>
  <c r="N2135" i="11"/>
  <c r="O2134" i="11"/>
  <c r="P2134" i="11" s="1"/>
  <c r="N2134" i="11"/>
  <c r="P2112" i="11"/>
  <c r="O2110" i="11"/>
  <c r="P2110" i="11" s="1"/>
  <c r="N2110" i="11"/>
  <c r="O2109" i="11"/>
  <c r="P2109" i="11" s="1"/>
  <c r="N2109" i="11"/>
  <c r="O2098" i="11"/>
  <c r="P2098" i="11" s="1"/>
  <c r="N2098" i="11"/>
  <c r="O2097" i="11"/>
  <c r="P2097" i="11" s="1"/>
  <c r="N2097" i="11"/>
  <c r="O2096" i="11"/>
  <c r="P2096" i="11" s="1"/>
  <c r="N2096" i="11"/>
  <c r="N2092" i="11"/>
  <c r="O2084" i="11"/>
  <c r="P2084" i="11" s="1"/>
  <c r="N2084" i="11"/>
  <c r="O2065" i="11"/>
  <c r="P2065" i="11" s="1"/>
  <c r="N2065" i="11"/>
  <c r="O2055" i="11"/>
  <c r="P2055" i="11" s="1"/>
  <c r="N2055" i="11"/>
  <c r="O2030" i="11"/>
  <c r="P2030" i="11" s="1"/>
  <c r="N2030" i="11"/>
  <c r="P2027" i="11"/>
  <c r="O2026" i="11"/>
  <c r="P2026" i="11" s="1"/>
  <c r="N2026" i="11"/>
  <c r="O2025" i="11"/>
  <c r="P2025" i="11" s="1"/>
  <c r="N2025" i="11"/>
  <c r="O2024" i="11"/>
  <c r="P2024" i="11" s="1"/>
  <c r="N2024" i="11"/>
  <c r="O2022" i="11"/>
  <c r="P2022" i="11" s="1"/>
  <c r="N2022" i="11"/>
  <c r="O2021" i="11"/>
  <c r="P2021" i="11" s="1"/>
  <c r="N2021" i="11"/>
  <c r="O2020" i="11"/>
  <c r="P2020" i="11" s="1"/>
  <c r="N2020" i="11"/>
  <c r="O2000" i="11"/>
  <c r="P2000" i="11" s="1"/>
  <c r="N2000" i="11"/>
  <c r="O1998" i="11"/>
  <c r="P1998" i="11" s="1"/>
  <c r="N1998" i="11"/>
  <c r="O1997" i="11"/>
  <c r="P1997" i="11" s="1"/>
  <c r="N1997" i="11"/>
  <c r="O1996" i="11"/>
  <c r="P1996" i="11" s="1"/>
  <c r="N1996" i="11"/>
  <c r="O1994" i="11"/>
  <c r="P1994" i="11" s="1"/>
  <c r="N1994" i="11"/>
  <c r="O1993" i="11"/>
  <c r="P1993" i="11" s="1"/>
  <c r="N1993" i="11"/>
  <c r="O1992" i="11"/>
  <c r="P1992" i="11" s="1"/>
  <c r="N1992" i="11"/>
  <c r="O1981" i="11"/>
  <c r="P1981" i="11" s="1"/>
  <c r="N1981" i="11"/>
  <c r="O1979" i="11"/>
  <c r="P1979" i="11" s="1"/>
  <c r="N1979" i="11"/>
  <c r="O1978" i="11"/>
  <c r="P1978" i="11" s="1"/>
  <c r="N1978" i="11"/>
  <c r="O1969" i="11"/>
  <c r="P1969" i="11" s="1"/>
  <c r="N1969" i="11"/>
  <c r="O1966" i="11"/>
  <c r="P1966" i="11" s="1"/>
  <c r="N1966" i="11"/>
  <c r="O1965" i="11"/>
  <c r="P1965" i="11" s="1"/>
  <c r="N1965" i="11"/>
  <c r="O1964" i="11"/>
  <c r="P1964" i="11" s="1"/>
  <c r="N1964" i="11"/>
  <c r="O1930" i="11"/>
  <c r="P1930" i="11" s="1"/>
  <c r="N1930" i="11"/>
  <c r="O1929" i="11"/>
  <c r="P1929" i="11" s="1"/>
  <c r="N1929" i="11"/>
  <c r="O1928" i="11"/>
  <c r="P1928" i="11" s="1"/>
  <c r="N1928" i="11"/>
  <c r="BO1919" i="11"/>
  <c r="AX1919" i="11"/>
  <c r="BO1918" i="11"/>
  <c r="BO1892" i="11"/>
  <c r="AX1892" i="11"/>
  <c r="BK1886" i="11"/>
  <c r="BL1886" i="11" s="1"/>
  <c r="BO1884" i="11"/>
  <c r="BP1884" i="11" s="1"/>
  <c r="BO1883" i="11"/>
  <c r="BP1883" i="11" s="1"/>
  <c r="BR1882" i="11"/>
  <c r="BS1882" i="11" s="1"/>
  <c r="BR1881" i="11"/>
  <c r="BS1881" i="11" s="1"/>
  <c r="AX1881" i="11"/>
  <c r="BR1880" i="11"/>
  <c r="BS1880" i="11" s="1"/>
  <c r="BO1878" i="11"/>
  <c r="BP1878" i="11" s="1"/>
  <c r="BO1877" i="11"/>
  <c r="BP1877" i="11" s="1"/>
  <c r="BP1876" i="11"/>
  <c r="BT1876" i="11" s="1"/>
  <c r="BO1875" i="11"/>
  <c r="BP1875" i="11" s="1"/>
  <c r="BO1874" i="11"/>
  <c r="BP1874" i="11" s="1"/>
  <c r="BO1873" i="11"/>
  <c r="BP1873" i="11" s="1"/>
  <c r="AX1873" i="11"/>
  <c r="BO1872" i="11"/>
  <c r="BP1872" i="11" s="1"/>
  <c r="BN1871" i="11"/>
  <c r="BO1871" i="11" s="1"/>
  <c r="BN1870" i="11"/>
  <c r="BO1870" i="11" s="1"/>
  <c r="BN1869" i="11"/>
  <c r="BO1869" i="11" s="1"/>
  <c r="BN1868" i="11"/>
  <c r="BO1868" i="11" s="1"/>
  <c r="AX1867" i="11"/>
  <c r="AX1866" i="11"/>
  <c r="O1866" i="11"/>
  <c r="P1866" i="11" s="1"/>
  <c r="N1866" i="11"/>
  <c r="BQ1865" i="11"/>
  <c r="BQ1864" i="11"/>
  <c r="AX1862" i="11"/>
  <c r="O1860" i="11"/>
  <c r="P1860" i="11" s="1"/>
  <c r="N1860" i="11"/>
  <c r="AX1859" i="11"/>
  <c r="O1859" i="11"/>
  <c r="P1859" i="11" s="1"/>
  <c r="N1859" i="11"/>
  <c r="O1858" i="11"/>
  <c r="P1858" i="11" s="1"/>
  <c r="N1858" i="11"/>
  <c r="O1857" i="11"/>
  <c r="P1857" i="11" s="1"/>
  <c r="N1857" i="11"/>
  <c r="AX1856" i="11"/>
  <c r="AX1816" i="11"/>
  <c r="O1789" i="11"/>
  <c r="P1789" i="11" s="1"/>
  <c r="N1789" i="11"/>
  <c r="O1788" i="11"/>
  <c r="P1788" i="11" s="1"/>
  <c r="N1788" i="11"/>
  <c r="O1787" i="11"/>
  <c r="P1787" i="11" s="1"/>
  <c r="N1787" i="11"/>
  <c r="O1782" i="11"/>
  <c r="P1782" i="11" s="1"/>
  <c r="N1782" i="11"/>
  <c r="O1778" i="11"/>
  <c r="P1778" i="11" s="1"/>
  <c r="N1778" i="11"/>
  <c r="O1777" i="11"/>
  <c r="P1777" i="11" s="1"/>
  <c r="N1777" i="11"/>
  <c r="O1770" i="11"/>
  <c r="P1770" i="11" s="1"/>
  <c r="N1770" i="11"/>
  <c r="O1769" i="11"/>
  <c r="P1769" i="11" s="1"/>
  <c r="N1769" i="11"/>
  <c r="O1768" i="11"/>
  <c r="P1768" i="11" s="1"/>
  <c r="N1768" i="11"/>
  <c r="O1730" i="11"/>
  <c r="P1730" i="11" s="1"/>
  <c r="N1730" i="11"/>
  <c r="O1714" i="11"/>
  <c r="P1714" i="11" s="1"/>
  <c r="N1714" i="11"/>
  <c r="O1701" i="11"/>
  <c r="P1701" i="11" s="1"/>
  <c r="N1701" i="11"/>
  <c r="O1683" i="11"/>
  <c r="P1683" i="11" s="1"/>
  <c r="N1683" i="11"/>
  <c r="O1682" i="11"/>
  <c r="P1682" i="11" s="1"/>
  <c r="N1682" i="11"/>
  <c r="O1681" i="11"/>
  <c r="P1681" i="11" s="1"/>
  <c r="N1681" i="11"/>
  <c r="O1680" i="11"/>
  <c r="P1680" i="11" s="1"/>
  <c r="N1680" i="11"/>
  <c r="O1673" i="11"/>
  <c r="P1673" i="11" s="1"/>
  <c r="N1673" i="11"/>
  <c r="O1672" i="11"/>
  <c r="P1672" i="11" s="1"/>
  <c r="N1672" i="11"/>
  <c r="O1671" i="11"/>
  <c r="P1671" i="11" s="1"/>
  <c r="N1671" i="11"/>
  <c r="O1656" i="11"/>
  <c r="P1656" i="11" s="1"/>
  <c r="N1656" i="11"/>
  <c r="O1654" i="11"/>
  <c r="P1654" i="11" s="1"/>
  <c r="N1654" i="11"/>
  <c r="O1653" i="11"/>
  <c r="P1653" i="11" s="1"/>
  <c r="N1653" i="11"/>
  <c r="O1652" i="11"/>
  <c r="P1652" i="11" s="1"/>
  <c r="N1652" i="11"/>
  <c r="O1651" i="11"/>
  <c r="P1651" i="11" s="1"/>
  <c r="N1651" i="11"/>
  <c r="O1650" i="11"/>
  <c r="P1650" i="11" s="1"/>
  <c r="N1650" i="11"/>
  <c r="O1642" i="11"/>
  <c r="P1642" i="11" s="1"/>
  <c r="N1642" i="11"/>
  <c r="O1636" i="11"/>
  <c r="P1636" i="11" s="1"/>
  <c r="N1636" i="11"/>
  <c r="O1625" i="11"/>
  <c r="P1625" i="11" s="1"/>
  <c r="N1625" i="11"/>
  <c r="O1623" i="11"/>
  <c r="P1623" i="11" s="1"/>
  <c r="N1623" i="11"/>
  <c r="O1620" i="11"/>
  <c r="P1620" i="11" s="1"/>
  <c r="N1620" i="11"/>
  <c r="O1619" i="11"/>
  <c r="P1619" i="11" s="1"/>
  <c r="N1619" i="11"/>
  <c r="O1618" i="11"/>
  <c r="P1618" i="11" s="1"/>
  <c r="N1618" i="11"/>
  <c r="O1607" i="11"/>
  <c r="P1607" i="11" s="1"/>
  <c r="N1607" i="11"/>
  <c r="O1599" i="11"/>
  <c r="P1599" i="11" s="1"/>
  <c r="N1599" i="11"/>
  <c r="O1598" i="11"/>
  <c r="P1598" i="11" s="1"/>
  <c r="N1598" i="11"/>
  <c r="O1597" i="11"/>
  <c r="P1597" i="11" s="1"/>
  <c r="N1597" i="11"/>
  <c r="O1584" i="11"/>
  <c r="P1584" i="11" s="1"/>
  <c r="N1584" i="11"/>
  <c r="O1580" i="11"/>
  <c r="P1580" i="11" s="1"/>
  <c r="N1580" i="11"/>
  <c r="O1579" i="11"/>
  <c r="P1579" i="11" s="1"/>
  <c r="N1579" i="11"/>
  <c r="O1578" i="11"/>
  <c r="P1578" i="11" s="1"/>
  <c r="N1578" i="11"/>
  <c r="O1564" i="11"/>
  <c r="P1564" i="11" s="1"/>
  <c r="O1563" i="11"/>
  <c r="P1563" i="11" s="1"/>
  <c r="N1563" i="11"/>
  <c r="O1562" i="11"/>
  <c r="P1562" i="11" s="1"/>
  <c r="N1562" i="11"/>
  <c r="O1561" i="11"/>
  <c r="P1561" i="11" s="1"/>
  <c r="N1561" i="11"/>
  <c r="O1556" i="11"/>
  <c r="P1556" i="11" s="1"/>
  <c r="N1556" i="11"/>
  <c r="O1547" i="11"/>
  <c r="P1547" i="11" s="1"/>
  <c r="N1547" i="11"/>
  <c r="O1546" i="11"/>
  <c r="P1546" i="11" s="1"/>
  <c r="N1546" i="11"/>
  <c r="O1545" i="11"/>
  <c r="P1545" i="11" s="1"/>
  <c r="N1545" i="11"/>
  <c r="O1544" i="11"/>
  <c r="P1544" i="11" s="1"/>
  <c r="N1544" i="11"/>
  <c r="O1543" i="11"/>
  <c r="P1543" i="11" s="1"/>
  <c r="N1543" i="11"/>
  <c r="O1540" i="11"/>
  <c r="P1540" i="11" s="1"/>
  <c r="N1540" i="11"/>
  <c r="O1536" i="11"/>
  <c r="P1536" i="11" s="1"/>
  <c r="N1536" i="11"/>
  <c r="O1535" i="11"/>
  <c r="P1535" i="11" s="1"/>
  <c r="N1535" i="11"/>
  <c r="O1534" i="11"/>
  <c r="P1534" i="11" s="1"/>
  <c r="N1534" i="11"/>
  <c r="O1532" i="11"/>
  <c r="P1532" i="11" s="1"/>
  <c r="N1532" i="11"/>
  <c r="O1531" i="11"/>
  <c r="P1531" i="11" s="1"/>
  <c r="N1531" i="11"/>
  <c r="O1529" i="11"/>
  <c r="P1529" i="11" s="1"/>
  <c r="N1529" i="11"/>
  <c r="O1528" i="11"/>
  <c r="P1528" i="11" s="1"/>
  <c r="N1528" i="11"/>
  <c r="O1526" i="11"/>
  <c r="P1526" i="11" s="1"/>
  <c r="N1526" i="11"/>
  <c r="O1524" i="11"/>
  <c r="P1524" i="11" s="1"/>
  <c r="N1524" i="11"/>
  <c r="O1523" i="11"/>
  <c r="P1523" i="11" s="1"/>
  <c r="N1523" i="11"/>
  <c r="O1522" i="11"/>
  <c r="P1522" i="11" s="1"/>
  <c r="N1522" i="11"/>
  <c r="O1521" i="11"/>
  <c r="P1521" i="11" s="1"/>
  <c r="N1521" i="11"/>
  <c r="O1520" i="11"/>
  <c r="P1520" i="11" s="1"/>
  <c r="N1520" i="11"/>
  <c r="O1502" i="11"/>
  <c r="P1502" i="11" s="1"/>
  <c r="N1502" i="11"/>
  <c r="AE1496" i="11"/>
  <c r="AF1496" i="11" s="1"/>
  <c r="AG1496" i="11" s="1"/>
  <c r="O1496" i="11"/>
  <c r="P1496" i="11" s="1"/>
  <c r="N1496" i="11"/>
  <c r="O1491" i="11"/>
  <c r="P1491" i="11" s="1"/>
  <c r="N1491" i="11"/>
  <c r="O1490" i="11"/>
  <c r="P1490" i="11" s="1"/>
  <c r="N1490" i="11"/>
  <c r="O1487" i="11"/>
  <c r="P1487" i="11" s="1"/>
  <c r="N1487" i="11"/>
  <c r="A1478" i="11"/>
  <c r="O1477" i="11"/>
  <c r="P1477" i="11" s="1"/>
  <c r="N1477" i="11"/>
  <c r="O1475" i="11"/>
  <c r="P1475" i="11" s="1"/>
  <c r="N1475" i="11"/>
  <c r="O1474" i="11"/>
  <c r="P1474" i="11" s="1"/>
  <c r="N1474" i="11"/>
  <c r="O1473" i="11"/>
  <c r="P1473" i="11" s="1"/>
  <c r="N1473" i="11"/>
  <c r="AE1464" i="11"/>
  <c r="O1464" i="11"/>
  <c r="P1464" i="11" s="1"/>
  <c r="N1464" i="11"/>
  <c r="O1463" i="11"/>
  <c r="P1463" i="11" s="1"/>
  <c r="N1463" i="11"/>
  <c r="O1462" i="11"/>
  <c r="P1462" i="11" s="1"/>
  <c r="N1462" i="11"/>
  <c r="AE1448" i="11"/>
  <c r="AF1448" i="11" s="1"/>
  <c r="AG1448" i="11" s="1"/>
  <c r="O1448" i="11"/>
  <c r="P1448" i="11" s="1"/>
  <c r="N1448" i="11"/>
  <c r="O1443" i="11"/>
  <c r="P1443" i="11" s="1"/>
  <c r="N1443" i="11"/>
  <c r="P1437" i="11"/>
  <c r="AE1423" i="11"/>
  <c r="AF1423" i="11" s="1"/>
  <c r="AG1423" i="11" s="1"/>
  <c r="O1423" i="11"/>
  <c r="P1423" i="11" s="1"/>
  <c r="N1423" i="11"/>
  <c r="O1422" i="11"/>
  <c r="P1422" i="11" s="1"/>
  <c r="N1422" i="11"/>
  <c r="O1421" i="11"/>
  <c r="P1421" i="11" s="1"/>
  <c r="N1421" i="11"/>
  <c r="O1414" i="11"/>
  <c r="P1414" i="11" s="1"/>
  <c r="N1414" i="11"/>
  <c r="O1413" i="11"/>
  <c r="P1413" i="11" s="1"/>
  <c r="N1413" i="11"/>
  <c r="O1411" i="11"/>
  <c r="P1411" i="11" s="1"/>
  <c r="N1411" i="11"/>
  <c r="O1370" i="11"/>
  <c r="P1370" i="11" s="1"/>
  <c r="N1370" i="11"/>
  <c r="O1350" i="11"/>
  <c r="P1350" i="11" s="1"/>
  <c r="N1350" i="11"/>
  <c r="O1347" i="11"/>
  <c r="P1347" i="11" s="1"/>
  <c r="N1347" i="11"/>
  <c r="O1346" i="11"/>
  <c r="P1346" i="11" s="1"/>
  <c r="N1346" i="11"/>
  <c r="O1311" i="11"/>
  <c r="P1311" i="11" s="1"/>
  <c r="N1311" i="11"/>
  <c r="O1310" i="11"/>
  <c r="P1310" i="11" s="1"/>
  <c r="N1310" i="11"/>
  <c r="O1304" i="11"/>
  <c r="P1304" i="11" s="1"/>
  <c r="N1304" i="11"/>
  <c r="A1302" i="11"/>
  <c r="O1295" i="11"/>
  <c r="P1295" i="11" s="1"/>
  <c r="N1295" i="11"/>
  <c r="O1291" i="11"/>
  <c r="P1291" i="11" s="1"/>
  <c r="N1291" i="11"/>
  <c r="O1290" i="11"/>
  <c r="P1290" i="11" s="1"/>
  <c r="N1290" i="11"/>
  <c r="O1284" i="11"/>
  <c r="P1284" i="11" s="1"/>
  <c r="N1284" i="11"/>
  <c r="O1277" i="11"/>
  <c r="P1277" i="11" s="1"/>
  <c r="N1277" i="11"/>
  <c r="O1273" i="11"/>
  <c r="P1273" i="11" s="1"/>
  <c r="N1273" i="11"/>
  <c r="O1270" i="11"/>
  <c r="P1270" i="11" s="1"/>
  <c r="N1270" i="11"/>
  <c r="O1269" i="11"/>
  <c r="P1269" i="11" s="1"/>
  <c r="N1269" i="11"/>
  <c r="O1261" i="11"/>
  <c r="P1261" i="11" s="1"/>
  <c r="N1261" i="11"/>
  <c r="O1259" i="11"/>
  <c r="P1259" i="11" s="1"/>
  <c r="N1259" i="11"/>
  <c r="O1258" i="11"/>
  <c r="P1258" i="11" s="1"/>
  <c r="N1258" i="11"/>
  <c r="O1257" i="11"/>
  <c r="P1257" i="11" s="1"/>
  <c r="N1257" i="11"/>
  <c r="N1240" i="11"/>
  <c r="N1238" i="11"/>
  <c r="O1234" i="11"/>
  <c r="P1234" i="11" s="1"/>
  <c r="N1234" i="11"/>
  <c r="O1229" i="11"/>
  <c r="P1229" i="11" s="1"/>
  <c r="N1229" i="11"/>
  <c r="AD1220" i="11"/>
  <c r="O1220" i="11"/>
  <c r="P1220" i="11" s="1"/>
  <c r="N1220" i="11"/>
  <c r="O1219" i="11"/>
  <c r="P1219" i="11" s="1"/>
  <c r="N1219" i="11"/>
  <c r="O1211" i="11"/>
  <c r="P1211" i="11" s="1"/>
  <c r="N1211" i="11"/>
  <c r="O1208" i="11"/>
  <c r="P1208" i="11" s="1"/>
  <c r="N1208" i="11"/>
  <c r="O1207" i="11"/>
  <c r="P1207" i="11" s="1"/>
  <c r="N1207" i="11"/>
  <c r="O1194" i="11"/>
  <c r="P1194" i="11" s="1"/>
  <c r="N1194" i="11"/>
  <c r="O1168" i="11"/>
  <c r="P1168" i="11" s="1"/>
  <c r="N1168" i="11"/>
  <c r="O1167" i="11"/>
  <c r="P1167" i="11" s="1"/>
  <c r="N1167" i="11"/>
  <c r="O1142" i="11"/>
  <c r="N1142" i="11"/>
  <c r="O1140" i="11"/>
  <c r="N1140" i="11"/>
  <c r="O1137" i="11"/>
  <c r="P1137" i="11" s="1"/>
  <c r="N1137" i="11"/>
  <c r="O1134" i="11"/>
  <c r="P1134" i="11" s="1"/>
  <c r="N1134" i="11"/>
  <c r="O1125" i="11"/>
  <c r="P1125" i="11" s="1"/>
  <c r="N1125" i="11"/>
  <c r="O1116" i="11"/>
  <c r="P1116" i="11" s="1"/>
  <c r="N1116" i="11"/>
  <c r="O1115" i="11"/>
  <c r="P1115" i="11" s="1"/>
  <c r="N1115" i="11"/>
  <c r="O1114" i="11"/>
  <c r="P1114" i="11" s="1"/>
  <c r="N1114" i="11"/>
  <c r="O1102" i="11"/>
  <c r="P1102" i="11" s="1"/>
  <c r="N1102" i="11"/>
  <c r="O1101" i="11"/>
  <c r="P1101" i="11" s="1"/>
  <c r="N1101" i="11"/>
  <c r="O1100" i="11"/>
  <c r="P1100" i="11" s="1"/>
  <c r="N1100" i="11"/>
  <c r="O1099" i="11"/>
  <c r="P1099" i="11" s="1"/>
  <c r="N1099" i="11"/>
  <c r="O1098" i="11"/>
  <c r="P1098" i="11" s="1"/>
  <c r="N1098" i="11"/>
  <c r="N1094" i="11"/>
  <c r="O1082" i="11"/>
  <c r="P1082" i="11" s="1"/>
  <c r="N1082" i="11"/>
  <c r="O1081" i="11"/>
  <c r="P1081" i="11" s="1"/>
  <c r="N1081" i="11"/>
  <c r="O1079" i="11"/>
  <c r="P1079" i="11" s="1"/>
  <c r="N1079" i="11"/>
  <c r="O1075" i="11"/>
  <c r="P1075" i="11" s="1"/>
  <c r="N1075" i="11"/>
  <c r="O1073" i="11"/>
  <c r="P1073" i="11" s="1"/>
  <c r="N1073" i="11"/>
  <c r="O1072" i="11"/>
  <c r="P1072" i="11" s="1"/>
  <c r="N1072" i="11"/>
  <c r="N1066" i="11"/>
  <c r="AG1046" i="11"/>
  <c r="O1046" i="11"/>
  <c r="P1046" i="11" s="1"/>
  <c r="N1046" i="11"/>
  <c r="O1045" i="11"/>
  <c r="P1045" i="11" s="1"/>
  <c r="N1045" i="11"/>
  <c r="O1032" i="11"/>
  <c r="P1032" i="11" s="1"/>
  <c r="N1032" i="11"/>
  <c r="O1027" i="11"/>
  <c r="P1027" i="11" s="1"/>
  <c r="N1027" i="11"/>
  <c r="O1026" i="11"/>
  <c r="P1026" i="11" s="1"/>
  <c r="N1026" i="11"/>
  <c r="O1025" i="11"/>
  <c r="P1025" i="11" s="1"/>
  <c r="N1025" i="11"/>
  <c r="O1015" i="11"/>
  <c r="P1015" i="11" s="1"/>
  <c r="N1015" i="11"/>
  <c r="O1014" i="11"/>
  <c r="P1014" i="11" s="1"/>
  <c r="N1014" i="11"/>
  <c r="O996" i="11"/>
  <c r="P996" i="11" s="1"/>
  <c r="N996" i="11"/>
  <c r="O995" i="11"/>
  <c r="P995" i="11" s="1"/>
  <c r="N995" i="11"/>
  <c r="O994" i="11"/>
  <c r="P994" i="11" s="1"/>
  <c r="N994" i="11"/>
  <c r="O992" i="11"/>
  <c r="P992" i="11" s="1"/>
  <c r="N992" i="11"/>
  <c r="O982" i="11"/>
  <c r="P982" i="11" s="1"/>
  <c r="N982" i="11"/>
  <c r="O977" i="11"/>
  <c r="P977" i="11" s="1"/>
  <c r="N977" i="11"/>
  <c r="O976" i="11"/>
  <c r="P976" i="11" s="1"/>
  <c r="N976" i="11"/>
  <c r="O963" i="11"/>
  <c r="P963" i="11" s="1"/>
  <c r="N963" i="11"/>
  <c r="O962" i="11"/>
  <c r="P962" i="11" s="1"/>
  <c r="N962" i="11"/>
  <c r="O960" i="11"/>
  <c r="P960" i="11" s="1"/>
  <c r="N960" i="11"/>
  <c r="O953" i="11"/>
  <c r="P953" i="11" s="1"/>
  <c r="N953" i="11"/>
  <c r="O952" i="11"/>
  <c r="P952" i="11" s="1"/>
  <c r="N952" i="11"/>
  <c r="O942" i="11"/>
  <c r="P942" i="11" s="1"/>
  <c r="N942" i="11"/>
  <c r="O935" i="11"/>
  <c r="P935" i="11" s="1"/>
  <c r="N935" i="11"/>
  <c r="O934" i="11"/>
  <c r="P934" i="11" s="1"/>
  <c r="N934" i="11"/>
  <c r="O933" i="11"/>
  <c r="P933" i="11" s="1"/>
  <c r="N933" i="11"/>
  <c r="O924" i="11"/>
  <c r="P924" i="11" s="1"/>
  <c r="N924" i="11"/>
  <c r="O899" i="11"/>
  <c r="P899" i="11" s="1"/>
  <c r="N899" i="11"/>
  <c r="O896" i="11"/>
  <c r="P896" i="11" s="1"/>
  <c r="N896" i="11"/>
  <c r="O885" i="11"/>
  <c r="P885" i="11" s="1"/>
  <c r="N885" i="11"/>
  <c r="AE884" i="11"/>
  <c r="AF884" i="11" s="1"/>
  <c r="AG884" i="11" s="1"/>
  <c r="O884" i="11"/>
  <c r="P884" i="11" s="1"/>
  <c r="N884" i="11"/>
  <c r="O883" i="11"/>
  <c r="P883" i="11" s="1"/>
  <c r="N883" i="11"/>
  <c r="O882" i="11"/>
  <c r="P882" i="11" s="1"/>
  <c r="N882" i="11"/>
  <c r="O881" i="11"/>
  <c r="P881" i="11" s="1"/>
  <c r="N881" i="11"/>
  <c r="O880" i="11"/>
  <c r="P880" i="11" s="1"/>
  <c r="N880" i="11"/>
  <c r="O843" i="11"/>
  <c r="P843" i="11" s="1"/>
  <c r="N843" i="11"/>
  <c r="O832" i="11"/>
  <c r="P832" i="11" s="1"/>
  <c r="N832" i="11"/>
  <c r="O817" i="11"/>
  <c r="P817" i="11" s="1"/>
  <c r="N817" i="11"/>
  <c r="O808" i="11"/>
  <c r="P808" i="11" s="1"/>
  <c r="N808" i="11"/>
  <c r="AG806" i="11"/>
  <c r="O806" i="11"/>
  <c r="P806" i="11" s="1"/>
  <c r="N806" i="11"/>
  <c r="O789" i="11"/>
  <c r="P789" i="11" s="1"/>
  <c r="N789" i="11"/>
  <c r="O785" i="11"/>
  <c r="P785" i="11" s="1"/>
  <c r="N785" i="11"/>
  <c r="O784" i="11"/>
  <c r="P784" i="11" s="1"/>
  <c r="N784" i="11"/>
  <c r="O783" i="11"/>
  <c r="P783" i="11" s="1"/>
  <c r="N783" i="11"/>
  <c r="AR763" i="11"/>
  <c r="O761" i="11"/>
  <c r="P761" i="11" s="1"/>
  <c r="N761" i="11"/>
  <c r="O759" i="11"/>
  <c r="P759" i="11" s="1"/>
  <c r="N759" i="11"/>
  <c r="AQ757" i="11"/>
  <c r="AQ756" i="11"/>
  <c r="N754" i="11"/>
  <c r="O752" i="11"/>
  <c r="P752" i="11" s="1"/>
  <c r="N752" i="11"/>
  <c r="P747" i="11"/>
  <c r="AE746" i="11"/>
  <c r="AF746" i="11" s="1"/>
  <c r="AG746" i="11" s="1"/>
  <c r="O746" i="11"/>
  <c r="P746" i="11" s="1"/>
  <c r="N746" i="11"/>
  <c r="AE745" i="11"/>
  <c r="AF745" i="11" s="1"/>
  <c r="AG745" i="11" s="1"/>
  <c r="O745" i="11"/>
  <c r="P745" i="11" s="1"/>
  <c r="N745" i="11"/>
  <c r="O744" i="11"/>
  <c r="P744" i="11" s="1"/>
  <c r="N744" i="11"/>
  <c r="O716" i="11"/>
  <c r="P716" i="11" s="1"/>
  <c r="N716" i="11"/>
  <c r="O715" i="11"/>
  <c r="P715" i="11" s="1"/>
  <c r="N715" i="11"/>
  <c r="O714" i="11"/>
  <c r="P714" i="11" s="1"/>
  <c r="N714" i="11"/>
  <c r="O695" i="11"/>
  <c r="P695" i="11" s="1"/>
  <c r="N695" i="11"/>
  <c r="O694" i="11"/>
  <c r="P694" i="11" s="1"/>
  <c r="N694" i="11"/>
  <c r="O679" i="11"/>
  <c r="P679" i="11" s="1"/>
  <c r="N679" i="11"/>
  <c r="O678" i="11"/>
  <c r="P678" i="11" s="1"/>
  <c r="N678" i="11"/>
  <c r="O667" i="11"/>
  <c r="P667" i="11" s="1"/>
  <c r="N667" i="11"/>
  <c r="O666" i="11"/>
  <c r="P666" i="11" s="1"/>
  <c r="N666" i="11"/>
  <c r="O665" i="11"/>
  <c r="P665" i="11" s="1"/>
  <c r="N665" i="11"/>
  <c r="O664" i="11"/>
  <c r="P664" i="11" s="1"/>
  <c r="N664" i="11"/>
  <c r="O641" i="11"/>
  <c r="P641" i="11" s="1"/>
  <c r="N641" i="11"/>
  <c r="O640" i="11"/>
  <c r="P640" i="11" s="1"/>
  <c r="N640" i="11"/>
  <c r="O635" i="11"/>
  <c r="P635" i="11" s="1"/>
  <c r="N635" i="11"/>
  <c r="O623" i="11"/>
  <c r="P623" i="11" s="1"/>
  <c r="N623" i="11"/>
  <c r="AG622" i="11"/>
  <c r="O622" i="11"/>
  <c r="P622" i="11" s="1"/>
  <c r="N622" i="11"/>
  <c r="O621" i="11"/>
  <c r="P621" i="11" s="1"/>
  <c r="N621" i="11"/>
  <c r="O620" i="11"/>
  <c r="P620" i="11" s="1"/>
  <c r="N620" i="11"/>
  <c r="N600" i="11"/>
  <c r="O595" i="11"/>
  <c r="P595" i="11" s="1"/>
  <c r="N595" i="11"/>
  <c r="O594" i="11"/>
  <c r="P594" i="11" s="1"/>
  <c r="N594" i="11"/>
  <c r="O592" i="11"/>
  <c r="P592" i="11" s="1"/>
  <c r="N592" i="11"/>
  <c r="O591" i="11"/>
  <c r="P591" i="11" s="1"/>
  <c r="N591" i="11"/>
  <c r="O582" i="11"/>
  <c r="P582" i="11" s="1"/>
  <c r="N582" i="11"/>
  <c r="O575" i="11"/>
  <c r="P575" i="11" s="1"/>
  <c r="N575" i="11"/>
  <c r="O574" i="11"/>
  <c r="P574" i="11" s="1"/>
  <c r="N574" i="11"/>
  <c r="O572" i="11"/>
  <c r="P572" i="11" s="1"/>
  <c r="N572" i="11"/>
  <c r="O559" i="11"/>
  <c r="P559" i="11" s="1"/>
  <c r="N559" i="11"/>
  <c r="O554" i="11"/>
  <c r="P554" i="11" s="1"/>
  <c r="N554" i="11"/>
  <c r="AD548" i="11"/>
  <c r="O548" i="11"/>
  <c r="P548" i="11" s="1"/>
  <c r="N548" i="11"/>
  <c r="AE538" i="11"/>
  <c r="AF538" i="11" s="1"/>
  <c r="AG538" i="11" s="1"/>
  <c r="O538" i="11"/>
  <c r="P538" i="11" s="1"/>
  <c r="N538" i="11"/>
  <c r="O537" i="11"/>
  <c r="P537" i="11" s="1"/>
  <c r="N537" i="11"/>
  <c r="O535" i="11"/>
  <c r="P535" i="11" s="1"/>
  <c r="N535" i="11"/>
  <c r="O534" i="11"/>
  <c r="P534" i="11" s="1"/>
  <c r="N534" i="11"/>
  <c r="O533" i="11"/>
  <c r="P533" i="11" s="1"/>
  <c r="N533" i="11"/>
  <c r="O531" i="11"/>
  <c r="P531" i="11" s="1"/>
  <c r="N531" i="11"/>
  <c r="O513" i="11"/>
  <c r="P513" i="11" s="1"/>
  <c r="N513" i="11"/>
  <c r="O485" i="11"/>
  <c r="P485" i="11" s="1"/>
  <c r="N485" i="11"/>
  <c r="O482" i="11"/>
  <c r="P482" i="11" s="1"/>
  <c r="N482" i="11"/>
  <c r="O469" i="11"/>
  <c r="P469" i="11" s="1"/>
  <c r="N469" i="11"/>
  <c r="O468" i="11"/>
  <c r="P468" i="11" s="1"/>
  <c r="N468" i="11"/>
  <c r="O467" i="11"/>
  <c r="P467" i="11" s="1"/>
  <c r="N467" i="11"/>
  <c r="O466" i="11"/>
  <c r="P466" i="11" s="1"/>
  <c r="N466" i="11"/>
  <c r="O458" i="11"/>
  <c r="P458" i="11" s="1"/>
  <c r="N458" i="11"/>
  <c r="O448" i="11"/>
  <c r="P448" i="11" s="1"/>
  <c r="N448" i="11"/>
  <c r="O447" i="11"/>
  <c r="P447" i="11" s="1"/>
  <c r="N447" i="11"/>
  <c r="O446" i="11"/>
  <c r="P446" i="11" s="1"/>
  <c r="N446" i="11"/>
  <c r="O444" i="11"/>
  <c r="P444" i="11" s="1"/>
  <c r="N444" i="11"/>
  <c r="N432" i="11"/>
  <c r="P422" i="11"/>
  <c r="O421" i="11"/>
  <c r="P421" i="11" s="1"/>
  <c r="N421" i="11"/>
  <c r="O420" i="11"/>
  <c r="P420" i="11" s="1"/>
  <c r="N420" i="11"/>
  <c r="O419" i="11"/>
  <c r="P419" i="11" s="1"/>
  <c r="N419" i="11"/>
  <c r="P406" i="11"/>
  <c r="O405" i="11"/>
  <c r="P405" i="11" s="1"/>
  <c r="N405" i="11"/>
  <c r="O404" i="11"/>
  <c r="P404" i="11" s="1"/>
  <c r="N404" i="11"/>
  <c r="O397" i="11"/>
  <c r="P397" i="11" s="1"/>
  <c r="N397" i="11"/>
  <c r="O395" i="11"/>
  <c r="P395" i="11" s="1"/>
  <c r="N395" i="11"/>
  <c r="O391" i="11"/>
  <c r="P391" i="11" s="1"/>
  <c r="N391" i="11"/>
  <c r="AE380" i="11"/>
  <c r="AF380" i="11" s="1"/>
  <c r="AG380" i="11" s="1"/>
  <c r="O380" i="11"/>
  <c r="P380" i="11" s="1"/>
  <c r="N380" i="11"/>
  <c r="O378" i="11"/>
  <c r="P378" i="11" s="1"/>
  <c r="N378" i="11"/>
  <c r="P371" i="11"/>
  <c r="O370" i="11"/>
  <c r="P370" i="11" s="1"/>
  <c r="N370" i="11"/>
  <c r="O369" i="11"/>
  <c r="P369" i="11" s="1"/>
  <c r="N369" i="11"/>
  <c r="P346" i="11"/>
  <c r="O345" i="11"/>
  <c r="P345" i="11" s="1"/>
  <c r="N345" i="11"/>
  <c r="O334" i="11"/>
  <c r="P334" i="11" s="1"/>
  <c r="N334" i="11"/>
  <c r="O319" i="11"/>
  <c r="P319" i="11" s="1"/>
  <c r="N319" i="11"/>
  <c r="AE318" i="11"/>
  <c r="AF318" i="11" s="1"/>
  <c r="AG318" i="11" s="1"/>
  <c r="O318" i="11"/>
  <c r="P318" i="11" s="1"/>
  <c r="N318" i="11"/>
  <c r="O317" i="11"/>
  <c r="P317" i="11" s="1"/>
  <c r="N317" i="11"/>
  <c r="O305" i="11"/>
  <c r="P305" i="11" s="1"/>
  <c r="N305" i="11"/>
  <c r="O304" i="11"/>
  <c r="P304" i="11" s="1"/>
  <c r="N304" i="11"/>
  <c r="O303" i="11"/>
  <c r="P303" i="11" s="1"/>
  <c r="N303" i="11"/>
  <c r="O298" i="11"/>
  <c r="P298" i="11" s="1"/>
  <c r="N298" i="11"/>
  <c r="O296" i="11"/>
  <c r="P296" i="11" s="1"/>
  <c r="N296" i="11"/>
  <c r="O265" i="11"/>
  <c r="P265" i="11" s="1"/>
  <c r="N265" i="11"/>
  <c r="O259" i="11"/>
  <c r="P259" i="11" s="1"/>
  <c r="N259" i="11"/>
  <c r="O258" i="11"/>
  <c r="P258" i="11" s="1"/>
  <c r="N258" i="11"/>
  <c r="O250" i="11"/>
  <c r="P250" i="11" s="1"/>
  <c r="N250" i="11"/>
  <c r="O247" i="11"/>
  <c r="P247" i="11" s="1"/>
  <c r="N247" i="11"/>
  <c r="O246" i="11"/>
  <c r="P246" i="11" s="1"/>
  <c r="N246" i="11"/>
  <c r="O244" i="11"/>
  <c r="P244" i="11" s="1"/>
  <c r="N244" i="11"/>
  <c r="O243" i="11"/>
  <c r="P243" i="11" s="1"/>
  <c r="N243" i="11"/>
  <c r="O242" i="11"/>
  <c r="P242" i="11" s="1"/>
  <c r="N242" i="11"/>
  <c r="O235" i="11"/>
  <c r="P235" i="11" s="1"/>
  <c r="N235" i="11"/>
  <c r="O234" i="11"/>
  <c r="P234" i="11" s="1"/>
  <c r="N234" i="11"/>
  <c r="O230" i="11"/>
  <c r="P230" i="11" s="1"/>
  <c r="N230" i="11"/>
  <c r="O229" i="11"/>
  <c r="P229" i="11" s="1"/>
  <c r="N229" i="11"/>
  <c r="O228" i="11"/>
  <c r="P228" i="11" s="1"/>
  <c r="N228" i="11"/>
  <c r="O227" i="11"/>
  <c r="P227" i="11" s="1"/>
  <c r="N227" i="11"/>
  <c r="O226" i="11"/>
  <c r="P226" i="11" s="1"/>
  <c r="N226" i="11"/>
  <c r="O210" i="11"/>
  <c r="P210" i="11" s="1"/>
  <c r="N210" i="11"/>
  <c r="O209" i="11"/>
  <c r="P209" i="11" s="1"/>
  <c r="N209" i="11"/>
  <c r="AE208" i="11"/>
  <c r="AF208" i="11" s="1"/>
  <c r="AG208" i="11" s="1"/>
  <c r="O208" i="11"/>
  <c r="P208" i="11" s="1"/>
  <c r="N208" i="11"/>
  <c r="AD203" i="11"/>
  <c r="O203" i="11"/>
  <c r="P203" i="11" s="1"/>
  <c r="N203" i="11"/>
  <c r="AE199" i="11"/>
  <c r="AF199" i="11" s="1"/>
  <c r="AG199" i="11" s="1"/>
  <c r="O199" i="11"/>
  <c r="P199" i="11" s="1"/>
  <c r="N199" i="11"/>
  <c r="O197" i="11"/>
  <c r="P197" i="11" s="1"/>
  <c r="N197" i="11"/>
  <c r="O196" i="11"/>
  <c r="P196" i="11" s="1"/>
  <c r="N196" i="11"/>
  <c r="O191" i="11"/>
  <c r="P191" i="11" s="1"/>
  <c r="N191" i="11"/>
  <c r="O186" i="11"/>
  <c r="P186" i="11" s="1"/>
  <c r="N186" i="11"/>
  <c r="O184" i="11"/>
  <c r="P184" i="11" s="1"/>
  <c r="N184" i="11"/>
  <c r="O182" i="11"/>
  <c r="P182" i="11" s="1"/>
  <c r="N182" i="11"/>
  <c r="O181" i="11"/>
  <c r="P181" i="11" s="1"/>
  <c r="N181" i="11"/>
  <c r="O179" i="11"/>
  <c r="P179" i="11" s="1"/>
  <c r="N179" i="11"/>
  <c r="O178" i="11"/>
  <c r="P178" i="11" s="1"/>
  <c r="N178" i="11"/>
  <c r="O173" i="11"/>
  <c r="P173" i="11" s="1"/>
  <c r="N173" i="11"/>
  <c r="P170" i="11"/>
  <c r="O169" i="11"/>
  <c r="P169" i="11" s="1"/>
  <c r="N169" i="11"/>
  <c r="O168" i="11"/>
  <c r="P168" i="11" s="1"/>
  <c r="N168" i="11"/>
  <c r="O164" i="11"/>
  <c r="P164" i="11" s="1"/>
  <c r="N164" i="11"/>
  <c r="O162" i="11"/>
  <c r="P162" i="11" s="1"/>
  <c r="N162" i="11"/>
  <c r="O160" i="11"/>
  <c r="P160" i="11" s="1"/>
  <c r="N160" i="11"/>
  <c r="O147" i="11"/>
  <c r="P147" i="11" s="1"/>
  <c r="N147" i="11"/>
  <c r="O132" i="11"/>
  <c r="P132" i="11" s="1"/>
  <c r="N132" i="11"/>
  <c r="AE124" i="11"/>
  <c r="AF124" i="11" s="1"/>
  <c r="AG124" i="11" s="1"/>
  <c r="O124" i="11"/>
  <c r="P124" i="11" s="1"/>
  <c r="N124" i="11"/>
  <c r="O122" i="11"/>
  <c r="P122" i="11" s="1"/>
  <c r="N122" i="11"/>
  <c r="O90" i="11"/>
  <c r="P90" i="11" s="1"/>
  <c r="N90" i="11"/>
  <c r="AE87" i="11"/>
  <c r="O87" i="11"/>
  <c r="P87" i="11" s="1"/>
  <c r="N87" i="11"/>
  <c r="O86" i="11"/>
  <c r="P86" i="11" s="1"/>
  <c r="N86" i="11"/>
  <c r="O81" i="11"/>
  <c r="P81" i="11" s="1"/>
  <c r="N81" i="11"/>
  <c r="O80" i="11"/>
  <c r="P80" i="11" s="1"/>
  <c r="N80" i="11"/>
  <c r="O77" i="11"/>
  <c r="P77" i="11" s="1"/>
  <c r="N77" i="11"/>
  <c r="O76" i="11"/>
  <c r="P76" i="11" s="1"/>
  <c r="N76" i="11"/>
  <c r="O75" i="11"/>
  <c r="P75" i="11" s="1"/>
  <c r="N75" i="11"/>
  <c r="O74" i="11"/>
  <c r="P74" i="11" s="1"/>
  <c r="N74" i="11"/>
  <c r="O72" i="11"/>
  <c r="P72" i="11" s="1"/>
  <c r="N72" i="11"/>
  <c r="O71" i="11"/>
  <c r="P71" i="11" s="1"/>
  <c r="N71" i="11"/>
  <c r="O69" i="11"/>
  <c r="P69" i="11" s="1"/>
  <c r="N69" i="11"/>
  <c r="O68" i="11"/>
  <c r="P68" i="11" s="1"/>
  <c r="N68" i="11"/>
  <c r="O63" i="11"/>
  <c r="P63" i="11" s="1"/>
  <c r="N63" i="11"/>
  <c r="O61" i="11"/>
  <c r="P61" i="11" s="1"/>
  <c r="N61" i="11"/>
  <c r="O60" i="11"/>
  <c r="P60" i="11" s="1"/>
  <c r="N60" i="11"/>
  <c r="O59" i="11"/>
  <c r="P59" i="11" s="1"/>
  <c r="N59" i="11"/>
  <c r="O58" i="11"/>
  <c r="P58" i="11" s="1"/>
  <c r="N58" i="11"/>
  <c r="O57" i="11"/>
  <c r="P57" i="11" s="1"/>
  <c r="N57" i="11"/>
  <c r="O56" i="11"/>
  <c r="P56" i="11" s="1"/>
  <c r="N56" i="11"/>
  <c r="O55" i="11"/>
  <c r="P55" i="11" s="1"/>
  <c r="N55" i="11"/>
  <c r="O54" i="11"/>
  <c r="P54" i="11" s="1"/>
  <c r="N54" i="11"/>
  <c r="O53" i="11"/>
  <c r="P53" i="11" s="1"/>
  <c r="N53" i="11"/>
  <c r="O52" i="11"/>
  <c r="P52" i="11" s="1"/>
  <c r="N52" i="11"/>
  <c r="O51" i="11"/>
  <c r="P51" i="11" s="1"/>
  <c r="N51" i="11"/>
  <c r="O50" i="11"/>
  <c r="P50" i="11" s="1"/>
  <c r="N50" i="11"/>
  <c r="O49" i="11"/>
  <c r="P49" i="11" s="1"/>
  <c r="N49" i="11"/>
  <c r="O46" i="11"/>
  <c r="P46" i="11" s="1"/>
  <c r="N46" i="11"/>
  <c r="O44" i="11"/>
  <c r="P44" i="11" s="1"/>
  <c r="N44" i="11"/>
  <c r="O42" i="11"/>
  <c r="P42" i="11" s="1"/>
  <c r="N42" i="11"/>
  <c r="O41" i="11"/>
  <c r="P41" i="11" s="1"/>
  <c r="N41" i="11"/>
  <c r="O40" i="11"/>
  <c r="P40" i="11" s="1"/>
  <c r="N40" i="11"/>
  <c r="O39" i="11"/>
  <c r="P39" i="11" s="1"/>
  <c r="N39" i="11"/>
  <c r="O38" i="11"/>
  <c r="P38" i="11" s="1"/>
  <c r="N38" i="11"/>
  <c r="O37" i="11"/>
  <c r="P37" i="11" s="1"/>
  <c r="N37" i="11"/>
  <c r="O36" i="11"/>
  <c r="P36" i="11" s="1"/>
  <c r="N36" i="11"/>
  <c r="O35" i="11"/>
  <c r="P35" i="11" s="1"/>
  <c r="N35" i="11"/>
  <c r="O33" i="11"/>
  <c r="P33" i="11" s="1"/>
  <c r="N33" i="11"/>
  <c r="O32" i="11"/>
  <c r="P32" i="11" s="1"/>
  <c r="N32" i="11"/>
  <c r="O31" i="11"/>
  <c r="P31" i="11" s="1"/>
  <c r="N31" i="11"/>
  <c r="O30" i="11"/>
  <c r="P30" i="11" s="1"/>
  <c r="N30" i="11"/>
  <c r="O28" i="11"/>
  <c r="P28" i="11" s="1"/>
  <c r="N28" i="11"/>
  <c r="O27" i="11"/>
  <c r="P27" i="11" s="1"/>
  <c r="N27" i="11"/>
  <c r="O26" i="11"/>
  <c r="P26" i="11" s="1"/>
  <c r="N26" i="11"/>
  <c r="O23" i="11"/>
  <c r="P23" i="11" s="1"/>
  <c r="N23" i="11"/>
  <c r="O22" i="11"/>
  <c r="P22" i="11" s="1"/>
  <c r="N22" i="11"/>
  <c r="O21" i="11"/>
  <c r="P21" i="11" s="1"/>
  <c r="N21" i="11"/>
  <c r="O20" i="11"/>
  <c r="P20" i="11" s="1"/>
  <c r="N20" i="11"/>
  <c r="O19" i="11"/>
  <c r="P19" i="11" s="1"/>
  <c r="N19" i="11"/>
  <c r="O18" i="11"/>
  <c r="P18" i="11" s="1"/>
  <c r="N18" i="11"/>
  <c r="O17" i="11"/>
  <c r="P17" i="11" s="1"/>
  <c r="N17" i="11"/>
  <c r="O16" i="11"/>
  <c r="P16" i="11" s="1"/>
  <c r="N16" i="11"/>
  <c r="O15" i="11"/>
  <c r="P15" i="11" s="1"/>
  <c r="N15" i="11"/>
  <c r="O14" i="11"/>
  <c r="P14" i="11" s="1"/>
  <c r="N14" i="11"/>
  <c r="O13" i="11"/>
  <c r="P13" i="11" s="1"/>
  <c r="N13" i="11"/>
  <c r="O12" i="11"/>
  <c r="P12" i="11" s="1"/>
  <c r="N12" i="11"/>
  <c r="O9" i="11"/>
  <c r="P9" i="11" s="1"/>
  <c r="N9" i="11"/>
  <c r="O8" i="11"/>
  <c r="P8" i="11" s="1"/>
  <c r="N8" i="11"/>
  <c r="O7" i="11"/>
  <c r="P7" i="11" s="1"/>
  <c r="N7" i="11"/>
  <c r="O6" i="11"/>
  <c r="P6" i="11" s="1"/>
  <c r="N6" i="11"/>
  <c r="O5" i="11"/>
  <c r="P5" i="11" s="1"/>
  <c r="N5" i="11"/>
  <c r="U4" i="11"/>
  <c r="AA305" i="1"/>
  <c r="AB305" i="1" s="1"/>
  <c r="Z305" i="1"/>
  <c r="AA304" i="1"/>
  <c r="AB304" i="1" s="1"/>
  <c r="Z304" i="1"/>
  <c r="AA303" i="1"/>
  <c r="AB303" i="1" s="1"/>
  <c r="Z303" i="1"/>
  <c r="AA302" i="1"/>
  <c r="AB302" i="1" s="1"/>
  <c r="Z302" i="1"/>
  <c r="AA301" i="1"/>
  <c r="AB301" i="1" s="1"/>
  <c r="Z301" i="1"/>
  <c r="AA300" i="1"/>
  <c r="AB300" i="1" s="1"/>
  <c r="Z300" i="1"/>
  <c r="AA299" i="1"/>
  <c r="AB299" i="1" s="1"/>
  <c r="Z299" i="1"/>
  <c r="AA298" i="1"/>
  <c r="AB298" i="1" s="1"/>
  <c r="Z298" i="1"/>
  <c r="AA297" i="1"/>
  <c r="AB297" i="1" s="1"/>
  <c r="Z297" i="1"/>
  <c r="AA296" i="1"/>
  <c r="AB296" i="1" s="1"/>
  <c r="Z296" i="1"/>
  <c r="AA295" i="1"/>
  <c r="AB295" i="1" s="1"/>
  <c r="Z295" i="1"/>
  <c r="AA294" i="1"/>
  <c r="AB294" i="1" s="1"/>
  <c r="Z294" i="1"/>
  <c r="AA293" i="1"/>
  <c r="AB293" i="1" s="1"/>
  <c r="Z293" i="1"/>
  <c r="AA292" i="1"/>
  <c r="AB292" i="1" s="1"/>
  <c r="Z292" i="1"/>
  <c r="AA291" i="1"/>
  <c r="AB291" i="1" s="1"/>
  <c r="Z291" i="1"/>
  <c r="AA290" i="1"/>
  <c r="AB290" i="1" s="1"/>
  <c r="Z290" i="1"/>
  <c r="AA289" i="1"/>
  <c r="AB289" i="1" s="1"/>
  <c r="Z289" i="1"/>
  <c r="AA288" i="1"/>
  <c r="AB288" i="1" s="1"/>
  <c r="Z288" i="1"/>
  <c r="AA287" i="1"/>
  <c r="AB287" i="1" s="1"/>
  <c r="Z287" i="1"/>
  <c r="AA286" i="1"/>
  <c r="AB286" i="1" s="1"/>
  <c r="Z286" i="1"/>
  <c r="AA285" i="1"/>
  <c r="AB285" i="1" s="1"/>
  <c r="Z285" i="1"/>
  <c r="AA284" i="1"/>
  <c r="AB284" i="1" s="1"/>
  <c r="Z284" i="1"/>
  <c r="AA283" i="1"/>
  <c r="AB283" i="1" s="1"/>
  <c r="Z283" i="1"/>
  <c r="AA282" i="1"/>
  <c r="AB282" i="1" s="1"/>
  <c r="Z282" i="1"/>
  <c r="AA281" i="1"/>
  <c r="AB281" i="1" s="1"/>
  <c r="Z281" i="1"/>
  <c r="AA280" i="1"/>
  <c r="AB280" i="1" s="1"/>
  <c r="Z280" i="1"/>
  <c r="AA279" i="1"/>
  <c r="AB279" i="1" s="1"/>
  <c r="Z279" i="1"/>
  <c r="AA278" i="1"/>
  <c r="AB278" i="1" s="1"/>
  <c r="Z278" i="1"/>
  <c r="AA277" i="1"/>
  <c r="AB277" i="1" s="1"/>
  <c r="Z277" i="1"/>
  <c r="AA276" i="1"/>
  <c r="AB276" i="1" s="1"/>
  <c r="Z276" i="1"/>
  <c r="AA275" i="1"/>
  <c r="AB275" i="1" s="1"/>
  <c r="Z275" i="1"/>
  <c r="AA274" i="1"/>
  <c r="AB274" i="1" s="1"/>
  <c r="Z274" i="1"/>
  <c r="AA273" i="1"/>
  <c r="Z273" i="1"/>
  <c r="AA272" i="1"/>
  <c r="Z272" i="1"/>
  <c r="AA270" i="1"/>
  <c r="AB270" i="1" s="1"/>
  <c r="Z270" i="1"/>
  <c r="AA269" i="1"/>
  <c r="Z269" i="1"/>
  <c r="AA268" i="1"/>
  <c r="AB268" i="1" s="1"/>
  <c r="Z268" i="1"/>
  <c r="AA267" i="1"/>
  <c r="Z267" i="1"/>
  <c r="AA266" i="1"/>
  <c r="Z266" i="1"/>
  <c r="AA265" i="1"/>
  <c r="Z265" i="1"/>
  <c r="AA264" i="1"/>
  <c r="Z264" i="1"/>
  <c r="AA263" i="1"/>
  <c r="AB263" i="1" s="1"/>
  <c r="Z263" i="1"/>
  <c r="AA262" i="1"/>
  <c r="Z262" i="1"/>
  <c r="AA261" i="1"/>
  <c r="Z261" i="1"/>
  <c r="AA260" i="1"/>
  <c r="Z260" i="1"/>
  <c r="AS259" i="1"/>
  <c r="AA259" i="1"/>
  <c r="AB259" i="1" s="1"/>
  <c r="Z259" i="1"/>
  <c r="BJ258" i="1"/>
  <c r="AA258" i="1"/>
  <c r="Z258" i="1"/>
  <c r="BJ257" i="1"/>
  <c r="AA257" i="1"/>
  <c r="AB257" i="1" s="1"/>
  <c r="Z257" i="1"/>
  <c r="AA256" i="1"/>
  <c r="AB256" i="1" s="1"/>
  <c r="Z256" i="1"/>
  <c r="BJ255" i="1"/>
  <c r="AA255" i="1"/>
  <c r="AB255" i="1" s="1"/>
  <c r="Z255" i="1"/>
  <c r="AA254" i="1"/>
  <c r="Z254" i="1"/>
  <c r="AA253" i="1"/>
  <c r="AB253" i="1" s="1"/>
  <c r="Z253" i="1"/>
  <c r="AA252" i="1"/>
  <c r="Z252" i="1"/>
  <c r="AA251" i="1"/>
  <c r="AB251" i="1" s="1"/>
  <c r="Z251" i="1"/>
  <c r="AA250" i="1"/>
  <c r="Z250" i="1"/>
  <c r="AA249" i="1"/>
  <c r="Z249" i="1"/>
  <c r="BJ248" i="1"/>
  <c r="AA248" i="1"/>
  <c r="Z248" i="1"/>
  <c r="AA247" i="1"/>
  <c r="Z247" i="1"/>
  <c r="BJ246" i="1"/>
  <c r="AA246" i="1"/>
  <c r="Z246" i="1"/>
  <c r="BJ245" i="1"/>
  <c r="AA245" i="1"/>
  <c r="AB245" i="1" s="1"/>
  <c r="Z245" i="1"/>
  <c r="BJ244" i="1"/>
  <c r="AA244" i="1"/>
  <c r="Z244" i="1"/>
  <c r="AA243" i="1"/>
  <c r="AB243" i="1" s="1"/>
  <c r="Z243" i="1"/>
  <c r="BJ242" i="1"/>
  <c r="AA242" i="1"/>
  <c r="Z242" i="1"/>
  <c r="AA241" i="1"/>
  <c r="Z241" i="1"/>
  <c r="BJ240" i="1"/>
  <c r="AA240" i="1"/>
  <c r="Z240" i="1"/>
  <c r="AA239" i="1"/>
  <c r="AB239" i="1" s="1"/>
  <c r="Z239" i="1"/>
  <c r="AS238" i="1"/>
  <c r="AA238" i="1"/>
  <c r="AB238" i="1" s="1"/>
  <c r="Z238" i="1"/>
  <c r="AA237" i="1"/>
  <c r="Z237" i="1"/>
  <c r="AA236" i="1"/>
  <c r="Z236" i="1"/>
  <c r="BJ235" i="1"/>
  <c r="AA235" i="1"/>
  <c r="Z235" i="1"/>
  <c r="AA234" i="1"/>
  <c r="AB234" i="1" s="1"/>
  <c r="Z234" i="1"/>
  <c r="BJ233" i="1"/>
  <c r="AA233" i="1"/>
  <c r="Z233" i="1"/>
  <c r="BJ232" i="1"/>
  <c r="AA232" i="1"/>
  <c r="Z232" i="1"/>
  <c r="BJ231" i="1"/>
  <c r="BJ229" i="1"/>
  <c r="BJ226" i="1"/>
  <c r="BJ224" i="1"/>
  <c r="BJ220" i="1"/>
  <c r="BJ212" i="1"/>
  <c r="BJ210" i="1"/>
  <c r="BJ209" i="1"/>
  <c r="BJ204" i="1"/>
  <c r="AQ203" i="1"/>
  <c r="AR203" i="1" s="1"/>
  <c r="AS203" i="1" s="1"/>
  <c r="BJ201" i="1"/>
  <c r="AQ200" i="1"/>
  <c r="AR200" i="1" s="1"/>
  <c r="AS200" i="1" s="1"/>
  <c r="AQ197" i="1"/>
  <c r="AR197" i="1" s="1"/>
  <c r="AS197" i="1" s="1"/>
  <c r="AQ196" i="1"/>
  <c r="AR196" i="1" s="1"/>
  <c r="AS196" i="1" s="1"/>
  <c r="AQ195" i="1"/>
  <c r="AR195" i="1" s="1"/>
  <c r="AS195" i="1" s="1"/>
  <c r="BJ194" i="1"/>
  <c r="AQ193" i="1"/>
  <c r="AR193" i="1" s="1"/>
  <c r="AS193" i="1" s="1"/>
  <c r="BJ192" i="1"/>
  <c r="BJ191" i="1"/>
  <c r="AQ191" i="1"/>
  <c r="AR191" i="1" s="1"/>
  <c r="AS191" i="1" s="1"/>
  <c r="BJ190" i="1"/>
  <c r="AQ190" i="1"/>
  <c r="AR190" i="1" s="1"/>
  <c r="AS190" i="1" s="1"/>
  <c r="BJ189" i="1"/>
  <c r="AQ189" i="1"/>
  <c r="AR189" i="1" s="1"/>
  <c r="AS189" i="1" s="1"/>
  <c r="AQ188" i="1"/>
  <c r="AR188" i="1" s="1"/>
  <c r="AS188" i="1" s="1"/>
  <c r="BJ187" i="1"/>
  <c r="AQ186" i="1"/>
  <c r="AR186" i="1" s="1"/>
  <c r="AS186" i="1" s="1"/>
  <c r="BJ185" i="1"/>
  <c r="AQ184" i="1"/>
  <c r="AR184" i="1" s="1"/>
  <c r="AS184" i="1" s="1"/>
  <c r="AQ180" i="1"/>
  <c r="AR180" i="1" s="1"/>
  <c r="AS180" i="1" s="1"/>
  <c r="AQ179" i="1"/>
  <c r="AR179" i="1" s="1"/>
  <c r="AS179" i="1" s="1"/>
  <c r="AQ171" i="1"/>
  <c r="AR171" i="1" s="1"/>
  <c r="AS171" i="1" s="1"/>
  <c r="AS169" i="1"/>
  <c r="BJ168" i="1"/>
  <c r="BJ165" i="1"/>
  <c r="BJ164" i="1"/>
  <c r="AQ164" i="1"/>
  <c r="AR164" i="1" s="1"/>
  <c r="AS164" i="1" s="1"/>
  <c r="BJ163" i="1"/>
  <c r="BJ162" i="1"/>
  <c r="AQ162" i="1"/>
  <c r="AR162" i="1" s="1"/>
  <c r="AS162" i="1" s="1"/>
  <c r="BJ161" i="1"/>
  <c r="AQ160" i="1"/>
  <c r="AR160" i="1" s="1"/>
  <c r="AS160" i="1" s="1"/>
  <c r="BJ159" i="1"/>
  <c r="BJ158" i="1"/>
  <c r="AQ158" i="1"/>
  <c r="AR158" i="1" s="1"/>
  <c r="AS158" i="1" s="1"/>
  <c r="AQ157" i="1"/>
  <c r="AR157" i="1" s="1"/>
  <c r="AS157" i="1" s="1"/>
  <c r="AQ156" i="1"/>
  <c r="AR156" i="1" s="1"/>
  <c r="AS156" i="1" s="1"/>
  <c r="AQ155" i="1"/>
  <c r="AR155" i="1" s="1"/>
  <c r="AS155" i="1" s="1"/>
  <c r="AQ154" i="1"/>
  <c r="AR154" i="1" s="1"/>
  <c r="AS154" i="1" s="1"/>
  <c r="AQ152" i="1"/>
  <c r="AR152" i="1" s="1"/>
  <c r="AS152" i="1" s="1"/>
  <c r="BJ151" i="1"/>
  <c r="BJ150" i="1"/>
  <c r="AS150" i="1"/>
  <c r="BJ149" i="1"/>
  <c r="BJ148" i="1"/>
  <c r="AQ148" i="1"/>
  <c r="AR148" i="1" s="1"/>
  <c r="AS148" i="1" s="1"/>
  <c r="BJ147" i="1"/>
  <c r="AQ147" i="1"/>
  <c r="AR147" i="1" s="1"/>
  <c r="AS147" i="1" s="1"/>
  <c r="AQ146" i="1"/>
  <c r="AR146" i="1" s="1"/>
  <c r="AS146" i="1" s="1"/>
  <c r="BJ145" i="1"/>
  <c r="AQ145" i="1"/>
  <c r="AR145" i="1" s="1"/>
  <c r="AS145" i="1" s="1"/>
  <c r="BJ144" i="1"/>
  <c r="AQ144" i="1"/>
  <c r="AR144" i="1" s="1"/>
  <c r="AS144" i="1" s="1"/>
  <c r="BJ143" i="1"/>
  <c r="BJ141" i="1"/>
  <c r="AQ139" i="1"/>
  <c r="AR139" i="1" s="1"/>
  <c r="AS139" i="1" s="1"/>
  <c r="BJ138" i="1"/>
  <c r="BJ137" i="1"/>
  <c r="AS136" i="1"/>
  <c r="BJ131" i="1"/>
  <c r="AS131" i="1"/>
  <c r="BJ130" i="1"/>
  <c r="AS130" i="1"/>
  <c r="AQ128" i="1"/>
  <c r="AR128" i="1" s="1"/>
  <c r="AS128" i="1" s="1"/>
  <c r="AS127" i="1"/>
  <c r="AS126" i="1"/>
  <c r="BJ123" i="1"/>
  <c r="BJ122" i="1"/>
  <c r="AS122" i="1"/>
  <c r="AS121" i="1"/>
  <c r="BJ120" i="1"/>
  <c r="AQ119" i="1"/>
  <c r="AR119" i="1" s="1"/>
  <c r="AS119" i="1" s="1"/>
  <c r="BJ118" i="1"/>
  <c r="AQ118" i="1"/>
  <c r="AR118" i="1" s="1"/>
  <c r="AS118" i="1" s="1"/>
  <c r="BJ117" i="1"/>
  <c r="AQ117" i="1"/>
  <c r="AR117" i="1" s="1"/>
  <c r="AS117" i="1" s="1"/>
  <c r="BJ116" i="1"/>
  <c r="AQ116" i="1"/>
  <c r="AR116" i="1" s="1"/>
  <c r="AS116" i="1" s="1"/>
  <c r="BJ115" i="1"/>
  <c r="AQ115" i="1"/>
  <c r="AR115" i="1" s="1"/>
  <c r="AS115" i="1" s="1"/>
  <c r="AQ114" i="1"/>
  <c r="AR114" i="1" s="1"/>
  <c r="AS114" i="1" s="1"/>
  <c r="AS110" i="1"/>
  <c r="BJ109" i="1"/>
  <c r="AS109" i="1"/>
  <c r="BJ108" i="1"/>
  <c r="AQ108" i="1"/>
  <c r="AR108" i="1" s="1"/>
  <c r="AS108" i="1" s="1"/>
  <c r="AQ107" i="1"/>
  <c r="AR107" i="1" s="1"/>
  <c r="AS107" i="1" s="1"/>
  <c r="BJ106" i="1"/>
  <c r="AQ106" i="1"/>
  <c r="AR106" i="1" s="1"/>
  <c r="AS106" i="1" s="1"/>
  <c r="BJ104" i="1"/>
  <c r="AS103" i="1"/>
  <c r="BJ102" i="1"/>
  <c r="BJ99" i="1"/>
  <c r="AQ99" i="1"/>
  <c r="AR99" i="1" s="1"/>
  <c r="AS99" i="1" s="1"/>
  <c r="BJ98" i="1"/>
  <c r="AQ98" i="1"/>
  <c r="AR98" i="1" s="1"/>
  <c r="AS98" i="1" s="1"/>
  <c r="BJ97" i="1"/>
  <c r="BJ96" i="1"/>
  <c r="BJ76" i="1"/>
  <c r="BJ75" i="1"/>
  <c r="AQ74" i="1"/>
  <c r="AR74" i="1" s="1"/>
  <c r="AS74" i="1" s="1"/>
  <c r="AQ73" i="1"/>
  <c r="AR73" i="1" s="1"/>
  <c r="AS73" i="1" s="1"/>
  <c r="BJ58" i="1"/>
  <c r="BJ57" i="1"/>
  <c r="BJ42" i="1"/>
  <c r="AG3" i="1"/>
  <c r="BZ271" i="1" l="1"/>
  <c r="CA271" i="1" s="1"/>
  <c r="BZ129" i="1"/>
  <c r="CA129" i="1" s="1"/>
  <c r="BZ135" i="1"/>
  <c r="CA135" i="1" s="1"/>
  <c r="BZ182" i="1"/>
  <c r="CA182" i="1" s="1"/>
  <c r="BZ192" i="1"/>
  <c r="CA192" i="1" s="1"/>
  <c r="N31" i="10"/>
  <c r="BZ272" i="1"/>
  <c r="CA272" i="1" s="1"/>
  <c r="N28" i="10"/>
  <c r="BZ194" i="1"/>
  <c r="CA194" i="1" s="1"/>
  <c r="N21" i="10"/>
  <c r="N23" i="10"/>
  <c r="N16" i="10"/>
  <c r="BZ54" i="1"/>
  <c r="CA54" i="1" s="1"/>
  <c r="BZ164" i="1"/>
  <c r="CA164" i="1" s="1"/>
  <c r="N40" i="10"/>
  <c r="BZ46" i="1"/>
  <c r="CA46" i="1" s="1"/>
  <c r="BZ61" i="1"/>
  <c r="CA61" i="1" s="1"/>
  <c r="BZ180" i="1"/>
  <c r="CA180" i="1" s="1"/>
  <c r="BZ133" i="1"/>
  <c r="CA133" i="1" s="1"/>
  <c r="BZ197" i="1"/>
  <c r="CA197" i="1" s="1"/>
  <c r="BZ113" i="1"/>
  <c r="CA113" i="1" s="1"/>
  <c r="BZ212" i="1"/>
  <c r="CA212" i="1" s="1"/>
  <c r="BZ215" i="1"/>
  <c r="CA215" i="1" s="1"/>
  <c r="BZ226" i="1"/>
  <c r="CA226" i="1" s="1"/>
  <c r="BZ242" i="1"/>
  <c r="CA242" i="1" s="1"/>
  <c r="N6" i="10"/>
  <c r="N8" i="10"/>
  <c r="N30" i="10"/>
  <c r="N12" i="10"/>
  <c r="N38" i="10"/>
  <c r="N25" i="10"/>
  <c r="N32" i="10"/>
  <c r="BZ139" i="1"/>
  <c r="CA139" i="1" s="1"/>
  <c r="BZ169" i="1"/>
  <c r="CA169" i="1" s="1"/>
  <c r="BZ204" i="1"/>
  <c r="CA204" i="1" s="1"/>
  <c r="BZ244" i="1"/>
  <c r="CA244" i="1" s="1"/>
  <c r="BZ250" i="1"/>
  <c r="CA250" i="1" s="1"/>
  <c r="BZ254" i="1"/>
  <c r="CA254" i="1" s="1"/>
  <c r="BZ260" i="1"/>
  <c r="CA260" i="1" s="1"/>
  <c r="BZ264" i="1"/>
  <c r="CA264" i="1" s="1"/>
  <c r="N7" i="10"/>
  <c r="N17" i="10"/>
  <c r="BZ100" i="1"/>
  <c r="CA100" i="1" s="1"/>
  <c r="N11" i="10"/>
  <c r="N20" i="10"/>
  <c r="N39" i="10"/>
  <c r="H41" i="10"/>
  <c r="N22" i="10"/>
  <c r="N26" i="10"/>
  <c r="N34" i="10"/>
  <c r="BZ52" i="1"/>
  <c r="CA52" i="1" s="1"/>
  <c r="BZ262" i="1"/>
  <c r="CA262" i="1" s="1"/>
  <c r="BZ114" i="1"/>
  <c r="CA114" i="1" s="1"/>
  <c r="BZ140" i="1"/>
  <c r="CA140" i="1" s="1"/>
  <c r="BZ233" i="1"/>
  <c r="CA233" i="1" s="1"/>
  <c r="N10" i="10"/>
  <c r="N19" i="10"/>
  <c r="BZ107" i="1"/>
  <c r="CA107" i="1" s="1"/>
  <c r="BZ181" i="1"/>
  <c r="CA181" i="1" s="1"/>
  <c r="BZ206" i="1"/>
  <c r="CA206" i="1" s="1"/>
  <c r="BZ230" i="1"/>
  <c r="CA230" i="1" s="1"/>
  <c r="BZ64" i="1"/>
  <c r="CA64" i="1" s="1"/>
  <c r="BZ72" i="1"/>
  <c r="CA72" i="1" s="1"/>
  <c r="BZ80" i="1"/>
  <c r="CA80" i="1" s="1"/>
  <c r="BZ88" i="1"/>
  <c r="CA88" i="1" s="1"/>
  <c r="BZ92" i="1"/>
  <c r="CA92" i="1" s="1"/>
  <c r="BZ128" i="1"/>
  <c r="CA128" i="1" s="1"/>
  <c r="BZ132" i="1"/>
  <c r="CA132" i="1" s="1"/>
  <c r="BZ167" i="1"/>
  <c r="CA167" i="1" s="1"/>
  <c r="BZ193" i="1"/>
  <c r="CA193" i="1" s="1"/>
  <c r="BZ201" i="1"/>
  <c r="CA201" i="1" s="1"/>
  <c r="BZ210" i="1"/>
  <c r="CA210" i="1" s="1"/>
  <c r="BZ227" i="1"/>
  <c r="CA227" i="1" s="1"/>
  <c r="BZ240" i="1"/>
  <c r="CA240" i="1" s="1"/>
  <c r="BZ249" i="1"/>
  <c r="CA249" i="1" s="1"/>
  <c r="BZ267" i="1"/>
  <c r="CA267" i="1" s="1"/>
  <c r="BZ44" i="1"/>
  <c r="CA44" i="1" s="1"/>
  <c r="BZ188" i="1"/>
  <c r="CA188" i="1" s="1"/>
  <c r="BZ252" i="1"/>
  <c r="CA252" i="1" s="1"/>
  <c r="BZ105" i="1"/>
  <c r="CA105" i="1" s="1"/>
  <c r="BZ172" i="1"/>
  <c r="CA172" i="1" s="1"/>
  <c r="BZ198" i="1"/>
  <c r="CA198" i="1" s="1"/>
  <c r="BZ216" i="1"/>
  <c r="CA216" i="1" s="1"/>
  <c r="BZ236" i="1"/>
  <c r="CA236" i="1" s="1"/>
  <c r="BZ60" i="1"/>
  <c r="CA60" i="1" s="1"/>
  <c r="BZ68" i="1"/>
  <c r="CA68" i="1" s="1"/>
  <c r="BZ84" i="1"/>
  <c r="CA84" i="1" s="1"/>
  <c r="BZ141" i="1"/>
  <c r="CA141" i="1" s="1"/>
  <c r="BZ144" i="1"/>
  <c r="CA144" i="1" s="1"/>
  <c r="BZ150" i="1"/>
  <c r="CA150" i="1" s="1"/>
  <c r="BZ159" i="1"/>
  <c r="CA159" i="1" s="1"/>
  <c r="BZ161" i="1"/>
  <c r="CA161" i="1" s="1"/>
  <c r="BZ177" i="1"/>
  <c r="CA177" i="1" s="1"/>
  <c r="BZ231" i="1"/>
  <c r="CA231" i="1" s="1"/>
  <c r="BZ237" i="1"/>
  <c r="CA237" i="1" s="1"/>
  <c r="E41" i="10"/>
  <c r="J22" i="10" s="1"/>
  <c r="F41" i="10"/>
  <c r="BZ98" i="1"/>
  <c r="CA98" i="1" s="1"/>
  <c r="BZ110" i="1"/>
  <c r="CA110" i="1" s="1"/>
  <c r="BZ143" i="1"/>
  <c r="CA143" i="1" s="1"/>
  <c r="BZ149" i="1"/>
  <c r="CA149" i="1" s="1"/>
  <c r="BZ223" i="1"/>
  <c r="CA223" i="1" s="1"/>
  <c r="N5" i="10"/>
  <c r="BZ58" i="1"/>
  <c r="CA58" i="1" s="1"/>
  <c r="BZ174" i="1"/>
  <c r="CA174" i="1" s="1"/>
  <c r="BZ208" i="1"/>
  <c r="CA208" i="1" s="1"/>
  <c r="BZ218" i="1"/>
  <c r="CA218" i="1" s="1"/>
  <c r="BZ243" i="1"/>
  <c r="CA243" i="1" s="1"/>
  <c r="BZ247" i="1"/>
  <c r="CA247" i="1" s="1"/>
  <c r="G41" i="10"/>
  <c r="BZ97" i="1"/>
  <c r="CA97" i="1" s="1"/>
  <c r="BZ187" i="1"/>
  <c r="CA187" i="1" s="1"/>
  <c r="BZ200" i="1"/>
  <c r="CA200" i="1" s="1"/>
  <c r="BZ62" i="1"/>
  <c r="CA62" i="1" s="1"/>
  <c r="BZ70" i="1"/>
  <c r="CA70" i="1" s="1"/>
  <c r="BZ75" i="1"/>
  <c r="CA75" i="1" s="1"/>
  <c r="BZ78" i="1"/>
  <c r="CA78" i="1" s="1"/>
  <c r="BZ82" i="1"/>
  <c r="CA82" i="1" s="1"/>
  <c r="BZ90" i="1"/>
  <c r="CA90" i="1" s="1"/>
  <c r="BZ94" i="1"/>
  <c r="CA94" i="1" s="1"/>
  <c r="BZ104" i="1"/>
  <c r="CA104" i="1" s="1"/>
  <c r="BZ108" i="1"/>
  <c r="CA108" i="1" s="1"/>
  <c r="BZ121" i="1"/>
  <c r="CA121" i="1" s="1"/>
  <c r="BZ131" i="1"/>
  <c r="CA131" i="1" s="1"/>
  <c r="BZ137" i="1"/>
  <c r="CA137" i="1" s="1"/>
  <c r="BZ160" i="1"/>
  <c r="CA160" i="1" s="1"/>
  <c r="BZ183" i="1"/>
  <c r="CA183" i="1" s="1"/>
  <c r="BZ229" i="1"/>
  <c r="CA229" i="1" s="1"/>
  <c r="BZ232" i="1"/>
  <c r="CA232" i="1" s="1"/>
  <c r="BZ235" i="1"/>
  <c r="CA235" i="1" s="1"/>
  <c r="BZ261" i="1"/>
  <c r="CA261" i="1" s="1"/>
  <c r="BZ269" i="1"/>
  <c r="CA269" i="1" s="1"/>
  <c r="BZ273" i="1"/>
  <c r="CA273" i="1" s="1"/>
  <c r="BZ154" i="1"/>
  <c r="CA154" i="1" s="1"/>
  <c r="BZ156" i="1"/>
  <c r="CA156" i="1" s="1"/>
  <c r="BZ195" i="1"/>
  <c r="CA195" i="1" s="1"/>
  <c r="BZ166" i="1"/>
  <c r="CA166" i="1" s="1"/>
  <c r="BZ263" i="1"/>
  <c r="CA263" i="1" s="1"/>
  <c r="BZ126" i="1"/>
  <c r="CA126" i="1" s="1"/>
  <c r="AB242" i="1"/>
  <c r="BZ163" i="1"/>
  <c r="CA163" i="1" s="1"/>
  <c r="BZ205" i="1"/>
  <c r="CA205" i="1" s="1"/>
  <c r="BZ48" i="1"/>
  <c r="CA48" i="1" s="1"/>
  <c r="BZ155" i="1"/>
  <c r="CA155" i="1" s="1"/>
  <c r="BZ116" i="1"/>
  <c r="CA116" i="1" s="1"/>
  <c r="BZ175" i="1"/>
  <c r="CA175" i="1" s="1"/>
  <c r="AB252" i="1"/>
  <c r="BZ138" i="1"/>
  <c r="CA138" i="1" s="1"/>
  <c r="AB269" i="1"/>
  <c r="AB272" i="1"/>
  <c r="BZ173" i="1"/>
  <c r="CA173" i="1" s="1"/>
  <c r="BZ220" i="1"/>
  <c r="CA220" i="1" s="1"/>
  <c r="AB237" i="1"/>
  <c r="BZ124" i="1"/>
  <c r="CA124" i="1" s="1"/>
  <c r="BZ50" i="1"/>
  <c r="CA50" i="1" s="1"/>
  <c r="BZ56" i="1"/>
  <c r="CA56" i="1" s="1"/>
  <c r="BZ65" i="1"/>
  <c r="CA65" i="1" s="1"/>
  <c r="BZ102" i="1"/>
  <c r="CA102" i="1" s="1"/>
  <c r="AB235" i="1"/>
  <c r="BZ245" i="1"/>
  <c r="CA245" i="1" s="1"/>
  <c r="BZ257" i="1"/>
  <c r="CA257" i="1" s="1"/>
  <c r="BZ259" i="1"/>
  <c r="CA259" i="1" s="1"/>
  <c r="BZ91" i="1"/>
  <c r="CA91" i="1" s="1"/>
  <c r="BZ117" i="1"/>
  <c r="CA117" i="1" s="1"/>
  <c r="BZ118" i="1"/>
  <c r="CA118" i="1" s="1"/>
  <c r="BZ122" i="1"/>
  <c r="CA122" i="1" s="1"/>
  <c r="BZ127" i="1"/>
  <c r="CA127" i="1" s="1"/>
  <c r="BZ115" i="1"/>
  <c r="CA115" i="1" s="1"/>
  <c r="BZ146" i="1"/>
  <c r="CA146" i="1" s="1"/>
  <c r="BZ157" i="1"/>
  <c r="CA157" i="1" s="1"/>
  <c r="BZ171" i="1"/>
  <c r="CA171" i="1" s="1"/>
  <c r="BZ190" i="1"/>
  <c r="CA190" i="1" s="1"/>
  <c r="BZ142" i="1"/>
  <c r="CA142" i="1" s="1"/>
  <c r="BZ225" i="1"/>
  <c r="CA225" i="1" s="1"/>
  <c r="BZ43" i="1"/>
  <c r="CA43" i="1" s="1"/>
  <c r="BZ55" i="1"/>
  <c r="CA55" i="1" s="1"/>
  <c r="BZ89" i="1"/>
  <c r="CA89" i="1" s="1"/>
  <c r="BZ103" i="1"/>
  <c r="CA103" i="1" s="1"/>
  <c r="BZ274" i="1"/>
  <c r="CA274" i="1" s="1"/>
  <c r="BZ106" i="1"/>
  <c r="CA106" i="1" s="1"/>
  <c r="BZ221" i="1"/>
  <c r="CA221" i="1" s="1"/>
  <c r="BZ49" i="1"/>
  <c r="CA49" i="1" s="1"/>
  <c r="BZ202" i="1"/>
  <c r="CA202" i="1" s="1"/>
  <c r="BZ111" i="1"/>
  <c r="CA111" i="1" s="1"/>
  <c r="AB248" i="1"/>
  <c r="BZ248" i="1"/>
  <c r="CA248" i="1" s="1"/>
  <c r="BZ51" i="1"/>
  <c r="CA51" i="1" s="1"/>
  <c r="BZ148" i="1"/>
  <c r="CA148" i="1" s="1"/>
  <c r="BZ176" i="1"/>
  <c r="CA176" i="1" s="1"/>
  <c r="BZ219" i="1"/>
  <c r="CA219" i="1" s="1"/>
  <c r="BZ74" i="1"/>
  <c r="CA74" i="1" s="1"/>
  <c r="BZ83" i="1"/>
  <c r="CA83" i="1" s="1"/>
  <c r="BZ86" i="1"/>
  <c r="CA86" i="1" s="1"/>
  <c r="BZ136" i="1"/>
  <c r="CA136" i="1" s="1"/>
  <c r="BZ211" i="1"/>
  <c r="CA211" i="1" s="1"/>
  <c r="BZ214" i="1"/>
  <c r="CA214" i="1" s="1"/>
  <c r="BZ246" i="1"/>
  <c r="CA246" i="1" s="1"/>
  <c r="AB246" i="1"/>
  <c r="BZ42" i="1"/>
  <c r="CA42" i="1" s="1"/>
  <c r="BZ66" i="1"/>
  <c r="CA66" i="1" s="1"/>
  <c r="BZ170" i="1"/>
  <c r="CA170" i="1" s="1"/>
  <c r="BZ179" i="1"/>
  <c r="CA179" i="1" s="1"/>
  <c r="BZ228" i="1"/>
  <c r="CA228" i="1" s="1"/>
  <c r="AB244" i="1"/>
  <c r="BZ258" i="1"/>
  <c r="CA258" i="1" s="1"/>
  <c r="AB258" i="1"/>
  <c r="BZ47" i="1"/>
  <c r="CA47" i="1" s="1"/>
  <c r="BZ123" i="1"/>
  <c r="CA123" i="1" s="1"/>
  <c r="BZ147" i="1"/>
  <c r="CA147" i="1" s="1"/>
  <c r="BZ158" i="1"/>
  <c r="CA158" i="1" s="1"/>
  <c r="BZ73" i="1"/>
  <c r="CA73" i="1" s="1"/>
  <c r="BZ96" i="1"/>
  <c r="CA96" i="1" s="1"/>
  <c r="BZ134" i="1"/>
  <c r="CA134" i="1" s="1"/>
  <c r="BZ178" i="1"/>
  <c r="CA178" i="1" s="1"/>
  <c r="BZ196" i="1"/>
  <c r="CA196" i="1" s="1"/>
  <c r="AB250" i="1"/>
  <c r="AB264" i="1"/>
  <c r="AB241" i="1"/>
  <c r="BZ251" i="1"/>
  <c r="CA251" i="1" s="1"/>
  <c r="AB262" i="1"/>
  <c r="BZ268" i="1"/>
  <c r="CA268" i="1" s="1"/>
  <c r="BZ81" i="1"/>
  <c r="CA81" i="1" s="1"/>
  <c r="BZ153" i="1"/>
  <c r="CA153" i="1" s="1"/>
  <c r="BZ199" i="1"/>
  <c r="CA199" i="1" s="1"/>
  <c r="BZ207" i="1"/>
  <c r="CA207" i="1" s="1"/>
  <c r="BZ217" i="1"/>
  <c r="CA217" i="1" s="1"/>
  <c r="AB236" i="1"/>
  <c r="BZ241" i="1"/>
  <c r="CA241" i="1" s="1"/>
  <c r="AB260" i="1"/>
  <c r="BZ125" i="1"/>
  <c r="CA125" i="1" s="1"/>
  <c r="BZ222" i="1"/>
  <c r="CA222" i="1" s="1"/>
  <c r="AB249" i="1"/>
  <c r="AB254" i="1"/>
  <c r="BZ69" i="1"/>
  <c r="CA69" i="1" s="1"/>
  <c r="BZ76" i="1"/>
  <c r="CA76" i="1" s="1"/>
  <c r="BZ87" i="1"/>
  <c r="CA87" i="1" s="1"/>
  <c r="BZ109" i="1"/>
  <c r="CA109" i="1" s="1"/>
  <c r="BZ185" i="1"/>
  <c r="CA185" i="1" s="1"/>
  <c r="BZ45" i="1"/>
  <c r="CA45" i="1" s="1"/>
  <c r="BZ53" i="1"/>
  <c r="CA53" i="1" s="1"/>
  <c r="BZ57" i="1"/>
  <c r="CA57" i="1" s="1"/>
  <c r="BZ67" i="1"/>
  <c r="CA67" i="1" s="1"/>
  <c r="BZ85" i="1"/>
  <c r="CA85" i="1" s="1"/>
  <c r="BZ162" i="1"/>
  <c r="CA162" i="1" s="1"/>
  <c r="BZ119" i="1"/>
  <c r="CA119" i="1" s="1"/>
  <c r="BZ59" i="1"/>
  <c r="CA59" i="1" s="1"/>
  <c r="BZ63" i="1"/>
  <c r="CA63" i="1" s="1"/>
  <c r="BZ95" i="1"/>
  <c r="CA95" i="1" s="1"/>
  <c r="BZ101" i="1"/>
  <c r="CA101" i="1" s="1"/>
  <c r="BZ184" i="1"/>
  <c r="CA184" i="1" s="1"/>
  <c r="BZ79" i="1"/>
  <c r="CA79" i="1" s="1"/>
  <c r="BZ165" i="1"/>
  <c r="CA165" i="1" s="1"/>
  <c r="BZ99" i="1"/>
  <c r="CA99" i="1" s="1"/>
  <c r="BZ130" i="1"/>
  <c r="CA130" i="1" s="1"/>
  <c r="BZ77" i="1"/>
  <c r="CA77" i="1" s="1"/>
  <c r="BZ112" i="1"/>
  <c r="CA112" i="1" s="1"/>
  <c r="BZ151" i="1"/>
  <c r="CA151" i="1" s="1"/>
  <c r="BZ168" i="1"/>
  <c r="CA168" i="1" s="1"/>
  <c r="BZ71" i="1"/>
  <c r="CA71" i="1" s="1"/>
  <c r="BZ120" i="1"/>
  <c r="CA120" i="1" s="1"/>
  <c r="BZ145" i="1"/>
  <c r="CA145" i="1" s="1"/>
  <c r="BZ189" i="1"/>
  <c r="CA189" i="1" s="1"/>
  <c r="BZ213" i="1"/>
  <c r="CA213" i="1" s="1"/>
  <c r="BZ234" i="1"/>
  <c r="CA234" i="1" s="1"/>
  <c r="BZ239" i="1"/>
  <c r="CA239" i="1" s="1"/>
  <c r="BZ152" i="1"/>
  <c r="CA152" i="1" s="1"/>
  <c r="BZ186" i="1"/>
  <c r="CA186" i="1" s="1"/>
  <c r="BZ203" i="1"/>
  <c r="CA203" i="1" s="1"/>
  <c r="BZ209" i="1"/>
  <c r="CA209" i="1" s="1"/>
  <c r="BZ224" i="1"/>
  <c r="CA224" i="1" s="1"/>
  <c r="AB233" i="1"/>
  <c r="BZ253" i="1"/>
  <c r="CA253" i="1" s="1"/>
  <c r="BZ255" i="1"/>
  <c r="CA255" i="1" s="1"/>
  <c r="BZ191" i="1"/>
  <c r="CA191" i="1" s="1"/>
  <c r="AB232" i="1"/>
  <c r="BZ238" i="1"/>
  <c r="CA238" i="1" s="1"/>
  <c r="AB240" i="1"/>
  <c r="BZ265" i="1"/>
  <c r="CA265" i="1" s="1"/>
  <c r="BZ270" i="1"/>
  <c r="CA270" i="1" s="1"/>
  <c r="BZ256" i="1"/>
  <c r="CA256" i="1" s="1"/>
  <c r="AB261" i="1"/>
  <c r="BZ266" i="1"/>
  <c r="CA266" i="1" s="1"/>
  <c r="AB273" i="1"/>
  <c r="AB247" i="1"/>
  <c r="J36" i="10" l="1"/>
  <c r="J34" i="10"/>
  <c r="J32" i="10"/>
  <c r="K31" i="10"/>
  <c r="L26" i="10"/>
  <c r="I26" i="10"/>
  <c r="K12" i="10"/>
  <c r="K17" i="10"/>
  <c r="K36" i="10"/>
  <c r="L31" i="10"/>
  <c r="J5" i="10"/>
  <c r="J24" i="10"/>
  <c r="J39" i="10"/>
  <c r="J9" i="10"/>
  <c r="K30" i="10"/>
  <c r="I8" i="10"/>
  <c r="J35" i="10"/>
  <c r="J28" i="10"/>
  <c r="I23" i="10"/>
  <c r="K32" i="10"/>
  <c r="J40" i="10"/>
  <c r="L38" i="10"/>
  <c r="L16" i="10"/>
  <c r="K28" i="10"/>
  <c r="L39" i="10"/>
  <c r="I22" i="10"/>
  <c r="L25" i="10"/>
  <c r="I5" i="10"/>
  <c r="J4" i="10"/>
  <c r="J27" i="10"/>
  <c r="I36" i="10"/>
  <c r="J25" i="10"/>
  <c r="J13" i="10"/>
  <c r="L14" i="10"/>
  <c r="K34" i="10"/>
  <c r="K40" i="10"/>
  <c r="I32" i="10"/>
  <c r="I6" i="10"/>
  <c r="I17" i="10"/>
  <c r="L20" i="10"/>
  <c r="L17" i="10"/>
  <c r="L21" i="10"/>
  <c r="L30" i="10"/>
  <c r="K14" i="10"/>
  <c r="K25" i="10"/>
  <c r="L36" i="10"/>
  <c r="J33" i="10"/>
  <c r="I10" i="10"/>
  <c r="J29" i="10"/>
  <c r="J30" i="10"/>
  <c r="K9" i="10"/>
  <c r="I13" i="10"/>
  <c r="K21" i="10"/>
  <c r="L8" i="10"/>
  <c r="I21" i="10"/>
  <c r="L22" i="10"/>
  <c r="I25" i="10"/>
  <c r="K39" i="10"/>
  <c r="K22" i="10"/>
  <c r="L40" i="10"/>
  <c r="I38" i="10"/>
  <c r="I28" i="10"/>
  <c r="J23" i="10"/>
  <c r="J20" i="10"/>
  <c r="K10" i="10"/>
  <c r="J16" i="10"/>
  <c r="I7" i="10"/>
  <c r="K6" i="10"/>
  <c r="I20" i="10"/>
  <c r="L19" i="10"/>
  <c r="K19" i="10"/>
  <c r="I16" i="10"/>
  <c r="J21" i="10"/>
  <c r="I30" i="10"/>
  <c r="L23" i="10"/>
  <c r="J6" i="10"/>
  <c r="J15" i="10"/>
  <c r="I12" i="10"/>
  <c r="K11" i="10"/>
  <c r="J7" i="10"/>
  <c r="J11" i="10"/>
  <c r="I11" i="10"/>
  <c r="I39" i="10"/>
  <c r="K38" i="10"/>
  <c r="J37" i="10"/>
  <c r="L10" i="10"/>
  <c r="J18" i="10"/>
  <c r="J38" i="10"/>
  <c r="K23" i="10"/>
  <c r="J17" i="10"/>
  <c r="L32" i="10"/>
  <c r="K7" i="10"/>
  <c r="L12" i="10"/>
  <c r="K26" i="10"/>
  <c r="J14" i="10"/>
  <c r="J19" i="10"/>
  <c r="I19" i="10"/>
  <c r="K20" i="10"/>
  <c r="J12" i="10"/>
  <c r="J31" i="10"/>
  <c r="I31" i="10"/>
  <c r="L5" i="10"/>
  <c r="I9" i="10"/>
  <c r="I40" i="10"/>
  <c r="K8" i="10"/>
  <c r="I14" i="10"/>
  <c r="K16" i="10"/>
  <c r="K13" i="10"/>
  <c r="J8" i="10"/>
  <c r="J26" i="10"/>
  <c r="L28" i="10"/>
  <c r="K5" i="10"/>
  <c r="L34" i="10"/>
  <c r="L6" i="10"/>
  <c r="J10" i="10"/>
  <c r="L13" i="10"/>
  <c r="L9" i="10"/>
  <c r="I34" i="10"/>
  <c r="L11" i="10"/>
  <c r="L7" i="10"/>
  <c r="K41" i="10" l="1"/>
  <c r="I41" i="10"/>
  <c r="J41" i="10"/>
  <c r="L41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velazquez</author>
  </authors>
  <commentList>
    <comment ref="H5" authorId="0" shapeId="0" xr:uid="{00000000-0006-0000-0400-000001000000}">
      <text>
        <r>
          <rPr>
            <sz val="9"/>
            <rFont val="Tahoma"/>
            <family val="2"/>
          </rPr>
          <t xml:space="preserve">1 EQUIPO EN TALLER EXTERNO
"CIEMMOBIL"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<sst xmlns="http://schemas.openxmlformats.org/spreadsheetml/2006/main" count="48977" uniqueCount="4693">
  <si>
    <t xml:space="preserve"> </t>
  </si>
  <si>
    <t>T.C.</t>
  </si>
  <si>
    <t>MODIFICAR</t>
  </si>
  <si>
    <t>NO MOVER</t>
  </si>
  <si>
    <t>CONTROL DE SEGURO POR EQUIPO</t>
  </si>
  <si>
    <t>CONTROL DE SUBRENTA</t>
  </si>
  <si>
    <t>N.E.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</si>
  <si>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</si>
  <si>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</si>
  <si>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</si>
  <si>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</si>
  <si>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</si>
  <si>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</si>
  <si>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</si>
  <si>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</si>
  <si>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</si>
  <si>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</si>
  <si>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</si>
  <si>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</si>
  <si>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COMENTARIOS</t>
  </si>
  <si>
    <t>DENTRO O FUERA</t>
  </si>
  <si>
    <t>CONTRATO</t>
  </si>
  <si>
    <t>CLIENTE</t>
  </si>
  <si>
    <t xml:space="preserve">COMPRADOR </t>
  </si>
  <si>
    <t>OBRA</t>
  </si>
  <si>
    <t>HORAS</t>
  </si>
  <si>
    <t>VENDEDOR</t>
  </si>
  <si>
    <t>SUMA</t>
  </si>
  <si>
    <t>FECHA INICIO DE PERIODO</t>
  </si>
  <si>
    <t>DIAS CONTRATADO</t>
  </si>
  <si>
    <t xml:space="preserve">NUMERO DE EQUIPO </t>
  </si>
  <si>
    <t>FECHA DE VENCIMIENTO</t>
  </si>
  <si>
    <t>BALANCE POR FECHA</t>
  </si>
  <si>
    <t>DIAS TRANSCURRIDOS</t>
  </si>
  <si>
    <t>TIPO DE NEGOCIO</t>
  </si>
  <si>
    <t>ASEGURADO</t>
  </si>
  <si>
    <t>PROVEEDOR</t>
  </si>
  <si>
    <t>NUMERO DE EQUIPO 2</t>
  </si>
  <si>
    <t>DESCRIPCION DEL EQUIPO</t>
  </si>
  <si>
    <t>MARCA</t>
  </si>
  <si>
    <t>MODELO</t>
  </si>
  <si>
    <t>NUMERO DE SERIE</t>
  </si>
  <si>
    <t>CATEGORIA</t>
  </si>
  <si>
    <t>CLASE</t>
  </si>
  <si>
    <t>AÑO</t>
  </si>
  <si>
    <t>PRECIO DE LISTA</t>
  </si>
  <si>
    <t>PRECIO REAL AL CLIENTE</t>
  </si>
  <si>
    <t>COSTO PROVEEDOR (USD)</t>
  </si>
  <si>
    <t>COSTO PROVEEDOR (MXN)</t>
  </si>
  <si>
    <t>Ganancia</t>
  </si>
  <si>
    <t>TIPO RENTA</t>
  </si>
  <si>
    <t>INICIO DE RENTA</t>
  </si>
  <si>
    <t>REGRESO DE EQUIPO</t>
  </si>
  <si>
    <t>CIUDAD</t>
  </si>
  <si>
    <t>UBICACIÓN</t>
  </si>
  <si>
    <t>CONTACTO</t>
  </si>
  <si>
    <t>TELEFONO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</si>
  <si>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</si>
  <si>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</si>
  <si>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</si>
  <si>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</si>
  <si>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</si>
  <si>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</si>
  <si>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</si>
  <si>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</si>
  <si>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</si>
  <si>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</si>
  <si>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</si>
  <si>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</si>
  <si>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</si>
  <si>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</si>
  <si>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</si>
  <si>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</si>
  <si>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</si>
  <si>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</si>
  <si>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</si>
  <si>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</si>
  <si>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</si>
  <si>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</si>
  <si>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</si>
  <si>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</si>
  <si>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DIAS</t>
  </si>
  <si>
    <t>ESTATUS DE VENCIMIENTO</t>
  </si>
  <si>
    <t>2022-2105-2178</t>
  </si>
  <si>
    <t>DISPONIBLE</t>
  </si>
  <si>
    <t>COMYMAQ</t>
  </si>
  <si>
    <t>SEGAMAC</t>
  </si>
  <si>
    <t>ELECTRICA</t>
  </si>
  <si>
    <t>PLATAFORMA ARTICULADA ELECTRICA</t>
  </si>
  <si>
    <t>GENIE</t>
  </si>
  <si>
    <t>Z33/18</t>
  </si>
  <si>
    <t>Z331816M-918</t>
  </si>
  <si>
    <t>03</t>
  </si>
  <si>
    <t>Z331816M-724</t>
  </si>
  <si>
    <t>Z331816M-776</t>
  </si>
  <si>
    <t>S/FACTURA</t>
  </si>
  <si>
    <t>DENTRO</t>
  </si>
  <si>
    <t>JESUS REQUENA</t>
  </si>
  <si>
    <t xml:space="preserve">PROYECTO UNILEVER EL JARAL </t>
  </si>
  <si>
    <t>CARLOS</t>
  </si>
  <si>
    <t>Z331816M-732</t>
  </si>
  <si>
    <t>DIRECTA</t>
  </si>
  <si>
    <t>CIENEGA DE FLORES</t>
  </si>
  <si>
    <t>https://maps.app.goo.gl/2SF2ECguDphqY2ua8</t>
  </si>
  <si>
    <t>JULIO LOPEZ</t>
  </si>
  <si>
    <t>614 793 7160</t>
  </si>
  <si>
    <t>Z331816M-627</t>
  </si>
  <si>
    <t>SOLUCIONES TERMICAS DE OCCIDENTE</t>
  </si>
  <si>
    <t>LADIMIR MARTINEZ</t>
  </si>
  <si>
    <t>UNILEVER</t>
  </si>
  <si>
    <t>JUAN</t>
  </si>
  <si>
    <t>Z331816M-717</t>
  </si>
  <si>
    <t>Z331816M-614</t>
  </si>
  <si>
    <t>Z331816M-647</t>
  </si>
  <si>
    <t>Z331816M-735</t>
  </si>
  <si>
    <t>Z331816M-803</t>
  </si>
  <si>
    <t>Z331816M-606</t>
  </si>
  <si>
    <t>TALLER</t>
  </si>
  <si>
    <t xml:space="preserve">PLATAFORMA TIPO TIJERA </t>
  </si>
  <si>
    <t>GS2632</t>
  </si>
  <si>
    <t>GS3216C-15829</t>
  </si>
  <si>
    <t>GS3216C-16255</t>
  </si>
  <si>
    <t>GS3216C-15778</t>
  </si>
  <si>
    <t>GS3216C-15592</t>
  </si>
  <si>
    <t>DINGLI</t>
  </si>
  <si>
    <t>JCPT1412AC</t>
  </si>
  <si>
    <t>JPC024E03100</t>
  </si>
  <si>
    <t>05</t>
  </si>
  <si>
    <t>JPC024E03104</t>
  </si>
  <si>
    <t>JPC024F03478</t>
  </si>
  <si>
    <t>JPC024F03480</t>
  </si>
  <si>
    <t>JPC024F03485</t>
  </si>
  <si>
    <t>JPC024F03476</t>
  </si>
  <si>
    <t>JPC024F03482</t>
  </si>
  <si>
    <t>JPC024F03483</t>
  </si>
  <si>
    <t>JPC024A01020</t>
  </si>
  <si>
    <t>S1412AC+</t>
  </si>
  <si>
    <t>JPC024E00047</t>
  </si>
  <si>
    <t>COMBUSTIÓN</t>
  </si>
  <si>
    <t>COMPRESOR</t>
  </si>
  <si>
    <t>ATLAS COPCO</t>
  </si>
  <si>
    <t>XATS375T3</t>
  </si>
  <si>
    <t>4500B1310CR072827</t>
  </si>
  <si>
    <t>02</t>
  </si>
  <si>
    <t>GUADALUPE</t>
  </si>
  <si>
    <t>GENERADOR DE 100KVA</t>
  </si>
  <si>
    <t>HIMOINSA</t>
  </si>
  <si>
    <t>HFW-100 T6 CEM7 VTA</t>
  </si>
  <si>
    <t>3</t>
  </si>
  <si>
    <t>https://maps.app.goo.gl/toKsQybApG1HKjNP7?g_st=ic</t>
  </si>
  <si>
    <t>ING. GUSTAVO GRG</t>
  </si>
  <si>
    <t>ALLIANCE SPECIALIZED SYSTEMS</t>
  </si>
  <si>
    <t xml:space="preserve">MAYELA ORNELAS LOPEZ </t>
  </si>
  <si>
    <t>APODACA</t>
  </si>
  <si>
    <t>JORGE</t>
  </si>
  <si>
    <t>GENERADOR DE 45KVA</t>
  </si>
  <si>
    <t>HYW-45T T6 CEM7 VTA</t>
  </si>
  <si>
    <t>https://maps.app.goo.gl/WKCBeWSfZWbL49B99</t>
  </si>
  <si>
    <t xml:space="preserve">ROBERTO JASSO </t>
  </si>
  <si>
    <t>81 2351 4710</t>
  </si>
  <si>
    <t>LO</t>
  </si>
  <si>
    <t>PLATAFORMA ELECTRICA ARTICULADA</t>
  </si>
  <si>
    <t>Z331816M-631</t>
  </si>
  <si>
    <t>06</t>
  </si>
  <si>
    <t>2001-2080</t>
  </si>
  <si>
    <t xml:space="preserve">SAN LUIS </t>
  </si>
  <si>
    <t>Z331816M-697</t>
  </si>
  <si>
    <t>GS-5390 RT</t>
  </si>
  <si>
    <t>GS9016F-51069</t>
  </si>
  <si>
    <t>PLATAFORMA TIPO TIJERA</t>
  </si>
  <si>
    <t>GS9016F-51110</t>
  </si>
  <si>
    <t>2041-2042-2181</t>
  </si>
  <si>
    <t>EATON, FINSA</t>
  </si>
  <si>
    <t>PLATAFORMA TELESCOPICA ELECTRICA</t>
  </si>
  <si>
    <t>ZOOMLION</t>
  </si>
  <si>
    <t>ZT22JE</t>
  </si>
  <si>
    <t>07771200100P000052</t>
  </si>
  <si>
    <t>09</t>
  </si>
  <si>
    <t>https://maps.app.goo.gl/hq3ikF6eD7Cqpyzy6?g_st=com.google.maps.preview.copy</t>
  </si>
  <si>
    <t>JAVIER RÍOS</t>
  </si>
  <si>
    <t xml:space="preserve">SERVICIOS DE INSPACCION EN LA CONSTRUCCION </t>
  </si>
  <si>
    <t>MONSERRAT RODRIGUEZ</t>
  </si>
  <si>
    <t>07712000100P000053</t>
  </si>
  <si>
    <t>2375-2413-2437-2463</t>
  </si>
  <si>
    <t>T3RC3TO CONSTRUCCIONES</t>
  </si>
  <si>
    <t>OSVALDO RUIZ</t>
  </si>
  <si>
    <t>PLATAFORMA TELESCOPICA DE COMBUSTION</t>
  </si>
  <si>
    <t>ZT20J</t>
  </si>
  <si>
    <t>0771100001P000073</t>
  </si>
  <si>
    <t>08</t>
  </si>
  <si>
    <t>INTERCAMBIO DE EQUIPO #  192 POR EL # 36</t>
  </si>
  <si>
    <t>https://maps.app.goo.gl/zASDemyUr2VyoipBA</t>
  </si>
  <si>
    <t>81 2012 4048</t>
  </si>
  <si>
    <t>ATECNO</t>
  </si>
  <si>
    <t xml:space="preserve">ADA FIGUEROA </t>
  </si>
  <si>
    <t>GIO CONSTRUCCION</t>
  </si>
  <si>
    <t>0771100001P000074</t>
  </si>
  <si>
    <t>MONTERREY</t>
  </si>
  <si>
    <t>https://maps.app.goo.gl/v9PSteUghU3cZJxN6</t>
  </si>
  <si>
    <t>JOSE ZAZUETA</t>
  </si>
  <si>
    <t>SALTERRA</t>
  </si>
  <si>
    <t>YAZMIN VARGAS</t>
  </si>
  <si>
    <t>NEMAK, GARCIA</t>
  </si>
  <si>
    <t>MONTACARGAS</t>
  </si>
  <si>
    <t>LIUGONG</t>
  </si>
  <si>
    <t>CLG2030G</t>
  </si>
  <si>
    <t>CLG2000ZLKT044195</t>
  </si>
  <si>
    <t>SUB RENTA</t>
  </si>
  <si>
    <t>GARCIA</t>
  </si>
  <si>
    <t>https://maps.app.goo.gl/8e991B15tQHvxRT97?g_st=com.google.maps.preview.copy</t>
  </si>
  <si>
    <t>SALVADOR SALTERRA</t>
  </si>
  <si>
    <t>03294T</t>
  </si>
  <si>
    <t>RELLENAS</t>
  </si>
  <si>
    <t>NO</t>
  </si>
  <si>
    <t>N/A</t>
  </si>
  <si>
    <t>GPS</t>
  </si>
  <si>
    <t>USD</t>
  </si>
  <si>
    <t>HYW-45 T6</t>
  </si>
  <si>
    <t>2398-2411-2448</t>
  </si>
  <si>
    <t>KARLA ZAPATA</t>
  </si>
  <si>
    <t>https://maps.app.goo.gl/pkurAKjUYhxsuMwE9</t>
  </si>
  <si>
    <t>FRANCISCO SIFUENTES</t>
  </si>
  <si>
    <t>81 1802 2648</t>
  </si>
  <si>
    <t>SOLDADORA</t>
  </si>
  <si>
    <t>SHINDAIWA</t>
  </si>
  <si>
    <t>DGW400DMS</t>
  </si>
  <si>
    <t>W00255006843</t>
  </si>
  <si>
    <t>01</t>
  </si>
  <si>
    <t>W00255006848</t>
  </si>
  <si>
    <t>ARENKO</t>
  </si>
  <si>
    <t>ALEJANDRO</t>
  </si>
  <si>
    <t>EKKOS</t>
  </si>
  <si>
    <t>W00255006861</t>
  </si>
  <si>
    <t>https://maps.app.goo.gl/LuviawxHf2saCK6x9?g_st=iw</t>
  </si>
  <si>
    <t>ANGEL HERNANDEZ</t>
  </si>
  <si>
    <t>2094-2159-2168</t>
  </si>
  <si>
    <t>TORRE DE ILUMINACION</t>
  </si>
  <si>
    <t>WAKER</t>
  </si>
  <si>
    <t>LTV-6L</t>
  </si>
  <si>
    <t>WNCLTV01APUM02629</t>
  </si>
  <si>
    <t>WNCLTV01EPUM02683</t>
  </si>
  <si>
    <t>GS9015-50990</t>
  </si>
  <si>
    <t>GS-4069 RT</t>
  </si>
  <si>
    <t>GS6915-7668</t>
  </si>
  <si>
    <t>04</t>
  </si>
  <si>
    <t xml:space="preserve"> GS6916F-8982 </t>
  </si>
  <si>
    <t>2035-2167</t>
  </si>
  <si>
    <t>PABLO RODRIGUEZ</t>
  </si>
  <si>
    <t>BOBCAT</t>
  </si>
  <si>
    <t>GS-4390 RT</t>
  </si>
  <si>
    <t>GS9016F-52358</t>
  </si>
  <si>
    <t>SALINAS VICTORIA</t>
  </si>
  <si>
    <t xml:space="preserve">https://maps.app.goo.gl/uwNHKzYpmmw29u746?g_st=iwb </t>
  </si>
  <si>
    <t xml:space="preserve">ROBERTO CARDENAS </t>
  </si>
  <si>
    <t>81 8112 3002</t>
  </si>
  <si>
    <t>2205-2309</t>
  </si>
  <si>
    <t>XAS 375</t>
  </si>
  <si>
    <t>8972 4224 87</t>
  </si>
  <si>
    <t>3024-CARZA N2</t>
  </si>
  <si>
    <t>S-60X</t>
  </si>
  <si>
    <t>S60X14A-28910</t>
  </si>
  <si>
    <t>25/0272025</t>
  </si>
  <si>
    <t>PESQUERIA</t>
  </si>
  <si>
    <t>https://maps.app.goo.gl/dDMJmxwZS7E7fpL2A</t>
  </si>
  <si>
    <t>JOSÉ ZAZUETA</t>
  </si>
  <si>
    <t>81 1690 7212</t>
  </si>
  <si>
    <t>MXN</t>
  </si>
  <si>
    <t>INTERNATIONAL METAL BUILDING</t>
  </si>
  <si>
    <t>GERARDO GOMEZ LUNA</t>
  </si>
  <si>
    <t>GK STAMPING FRONTERA</t>
  </si>
  <si>
    <t>S60X14A-28914</t>
  </si>
  <si>
    <t>MONCLOVA</t>
  </si>
  <si>
    <t>https://maps.app.goo.gl/pcVZ3EyxsEwPPGDW9</t>
  </si>
  <si>
    <t>S-85</t>
  </si>
  <si>
    <t>S8515-12224</t>
  </si>
  <si>
    <t>HDI</t>
  </si>
  <si>
    <t>GRUPO FERVI-GFC SA DE CV</t>
  </si>
  <si>
    <t>LUIS DANIEL RODRIGUEZ ESPINDOLA</t>
  </si>
  <si>
    <t>FORZA STEEL</t>
  </si>
  <si>
    <t>S-80X</t>
  </si>
  <si>
    <t>S80X15-13102</t>
  </si>
  <si>
    <t>https://maps.app.goo.gl/LydcujXiR1ddduj29</t>
  </si>
  <si>
    <t>JAGR</t>
  </si>
  <si>
    <t>55 3816 3569</t>
  </si>
  <si>
    <t>PLATAFORMA ARTICULADA DE COMBUSTION</t>
  </si>
  <si>
    <t>ZX-135/70</t>
  </si>
  <si>
    <t>ZX13515-2730</t>
  </si>
  <si>
    <t>10</t>
  </si>
  <si>
    <t>TEGMESA</t>
  </si>
  <si>
    <t>GLADIS HERNANDEZ</t>
  </si>
  <si>
    <t>GRAL ZUAZUA</t>
  </si>
  <si>
    <t>ZA14J</t>
  </si>
  <si>
    <t>0773400000P000439</t>
  </si>
  <si>
    <t>ZUA ZUA</t>
  </si>
  <si>
    <t>https://maps.app.goo.gl/Q2Y9eym7zfKqDb1g7</t>
  </si>
  <si>
    <t>ANTONIO</t>
  </si>
  <si>
    <t xml:space="preserve">81 1661 4695 </t>
  </si>
  <si>
    <t>2018-2132</t>
  </si>
  <si>
    <t>RSI RENTAS</t>
  </si>
  <si>
    <t>MARCO BARRAGAN</t>
  </si>
  <si>
    <t>0773400000P000440</t>
  </si>
  <si>
    <t>https://maps.app.goo.gl/euM7JA71CGw17UbJ9?g_st=iw</t>
  </si>
  <si>
    <t>ROLANDO CS</t>
  </si>
  <si>
    <t>656 822 9727</t>
  </si>
  <si>
    <t>2053-2177</t>
  </si>
  <si>
    <t>0773400000P000437</t>
  </si>
  <si>
    <t>0773400000P000438</t>
  </si>
  <si>
    <t>2228-2234-2308</t>
  </si>
  <si>
    <t>TEREX</t>
  </si>
  <si>
    <t>AL4060</t>
  </si>
  <si>
    <t>GKF-22377</t>
  </si>
  <si>
    <t>GKF-22372</t>
  </si>
  <si>
    <t>MAGNUM</t>
  </si>
  <si>
    <t>MLT3060M</t>
  </si>
  <si>
    <t>0830125</t>
  </si>
  <si>
    <t>WARREN POWER SYSTEMS</t>
  </si>
  <si>
    <t>WCW64MH</t>
  </si>
  <si>
    <t>C06-12-02050</t>
  </si>
  <si>
    <t>C07-01-02153</t>
  </si>
  <si>
    <t>2176</t>
  </si>
  <si>
    <t>VIDAL</t>
  </si>
  <si>
    <t>GS1930</t>
  </si>
  <si>
    <t>GS30P-179311</t>
  </si>
  <si>
    <t>GS30P-179312</t>
  </si>
  <si>
    <t>MOTOR</t>
  </si>
  <si>
    <t>PARQUE INDUSTRIAL MARTEL SAN JAVIER</t>
  </si>
  <si>
    <t>DGW4000MC</t>
  </si>
  <si>
    <t>W002555006846</t>
  </si>
  <si>
    <t>https://maps.app.goo.gl/sxN17CXiwcT4bEiU7</t>
  </si>
  <si>
    <t>JAVIER</t>
  </si>
  <si>
    <t>81 1669 7099</t>
  </si>
  <si>
    <t>03118T</t>
  </si>
  <si>
    <t>REDISA</t>
  </si>
  <si>
    <t>TADEO</t>
  </si>
  <si>
    <t>ANIDA</t>
  </si>
  <si>
    <t>AIRMAN</t>
  </si>
  <si>
    <t>PDS185S-6C2</t>
  </si>
  <si>
    <t>B4-6C2C884</t>
  </si>
  <si>
    <t>SAN PEDRO</t>
  </si>
  <si>
    <t>https://maps.app.goo.gl/Ht7oSz9v9Yffa4fZA</t>
  </si>
  <si>
    <t>MONSERRAT</t>
  </si>
  <si>
    <t>492 926 8587</t>
  </si>
  <si>
    <t>02152T</t>
  </si>
  <si>
    <t>SIN GPS</t>
  </si>
  <si>
    <t>APLICA</t>
  </si>
  <si>
    <t>B4-6C2C944</t>
  </si>
  <si>
    <t>https://www.google.com/maps/place/Subestaci%C3%B3n+Santo+Domingo/@25.7266523,-100.2771572,17z/data=!3m1!4b1!4m6!3m5!1s0x866294df2bbf92dd:0x523507b716754ebb!8m2!3d25.7266523!4d-100.2771572!16s%2Fg%2F11bw46kn_0?hl=es-MX&amp;entry=ttu</t>
  </si>
  <si>
    <t>ERICKA NALLELY</t>
  </si>
  <si>
    <t>81 4137 2809</t>
  </si>
  <si>
    <t>2201-2288</t>
  </si>
  <si>
    <t>B4-6C2C945</t>
  </si>
  <si>
    <t>ASELEC ELECTRICIDAD</t>
  </si>
  <si>
    <t>LUIS ARON REYES</t>
  </si>
  <si>
    <t>SANTO DOMINGO</t>
  </si>
  <si>
    <t>B4-6C2C946</t>
  </si>
  <si>
    <t>2005-2175</t>
  </si>
  <si>
    <t>SCHNEIDER ELECTRIC MONTERREY 4</t>
  </si>
  <si>
    <t>BA16CRT2</t>
  </si>
  <si>
    <t>BARC023J00304</t>
  </si>
  <si>
    <t>https://maps.app.goo.gl/3AaY9BrnkmwuX4oa7</t>
  </si>
  <si>
    <t>ROLANDO</t>
  </si>
  <si>
    <t>CH4 GASODUCTOS</t>
  </si>
  <si>
    <t>AGUSTIN GALVAN RANGEL</t>
  </si>
  <si>
    <t>BARC023J00305</t>
  </si>
  <si>
    <t>https://maps.app.goo.gl/xtwsAn9AAgvTTxPw9</t>
  </si>
  <si>
    <t>AGUSTIN GALVAN</t>
  </si>
  <si>
    <t>2002-2124</t>
  </si>
  <si>
    <t>BARC023J00306</t>
  </si>
  <si>
    <t>2291-2299</t>
  </si>
  <si>
    <t>2373-2461</t>
  </si>
  <si>
    <t>ANDREA YAZMIN</t>
  </si>
  <si>
    <t>TORREON</t>
  </si>
  <si>
    <t>BARC023J00307</t>
  </si>
  <si>
    <t>SDMO</t>
  </si>
  <si>
    <t>RL6_1B</t>
  </si>
  <si>
    <t>RL6_1B12007487</t>
  </si>
  <si>
    <t>RL6_1B12004116</t>
  </si>
  <si>
    <t>RL6_1B12008593</t>
  </si>
  <si>
    <t>RL6_1B11003373</t>
  </si>
  <si>
    <t>RL6_1B12004118</t>
  </si>
  <si>
    <t>RL6_1B12008340</t>
  </si>
  <si>
    <t>RL6_1B13005075</t>
  </si>
  <si>
    <t>RL6_1B12007220</t>
  </si>
  <si>
    <t>RL4</t>
  </si>
  <si>
    <t>RL416J-2853</t>
  </si>
  <si>
    <t>RL416J-2844</t>
  </si>
  <si>
    <t>RL4J-7399</t>
  </si>
  <si>
    <t>RL415-251</t>
  </si>
  <si>
    <t>RL6_1B12008589</t>
  </si>
  <si>
    <t>01967T</t>
  </si>
  <si>
    <t>RL6_1B12008591</t>
  </si>
  <si>
    <t>02236T</t>
  </si>
  <si>
    <t>2204-2236-2281</t>
  </si>
  <si>
    <t>PROYECTOS Y GENERADORES LIBELULA S.A. DE C.V.</t>
  </si>
  <si>
    <t>MANUEL PAREDES</t>
  </si>
  <si>
    <t>NUEVO LAREDO</t>
  </si>
  <si>
    <t>Z45/25J RT</t>
  </si>
  <si>
    <t>Z452516A-55147</t>
  </si>
  <si>
    <t>https://maps.app.goo.gl/JyYhUor3PfBxdRjN9</t>
  </si>
  <si>
    <t>MIGUEL LUNA</t>
  </si>
  <si>
    <t>81 1684 7870</t>
  </si>
  <si>
    <t>02065T</t>
  </si>
  <si>
    <t>GS30P-178987</t>
  </si>
  <si>
    <t>02881T</t>
  </si>
  <si>
    <t>2355-2423</t>
  </si>
  <si>
    <t>TECNOLOGIA APLICADA A PISOS INDUSTRIALES</t>
  </si>
  <si>
    <t>WACKER</t>
  </si>
  <si>
    <t>GEN0066</t>
  </si>
  <si>
    <t>WNCLTVOIKPUM0937</t>
  </si>
  <si>
    <t>https://maps.app.goo.gl/nFyQ7gtVx4daZPBc6?g_st=aw</t>
  </si>
  <si>
    <t>MANUEL</t>
  </si>
  <si>
    <t>844 776 5170</t>
  </si>
  <si>
    <t>1999-2072-2128-2155</t>
  </si>
  <si>
    <t>2193-2241</t>
  </si>
  <si>
    <t>2349-2427</t>
  </si>
  <si>
    <t>H Y A DE MEXICO DE B. C.</t>
  </si>
  <si>
    <t>VESTA 05</t>
  </si>
  <si>
    <t>Z60/34J</t>
  </si>
  <si>
    <t>Z6014-14360</t>
  </si>
  <si>
    <t>https://maps.app.goo.gl/rbDraqSpnsd6egwg8</t>
  </si>
  <si>
    <t>JAVIER HERNÁNDEZ</t>
  </si>
  <si>
    <t>844 448 2844</t>
  </si>
  <si>
    <t>03698T</t>
  </si>
  <si>
    <t>2001-2122</t>
  </si>
  <si>
    <t>2190-2269</t>
  </si>
  <si>
    <t>HIDROSISTEMAS BAJA</t>
  </si>
  <si>
    <t>LENIN CERDA</t>
  </si>
  <si>
    <t>Z331816M-917</t>
  </si>
  <si>
    <t>https://maps.app.goo.gl/QV9ghsMDxBvw6WHZ7</t>
  </si>
  <si>
    <t xml:space="preserve"> FRANCISCO BAUTISTA</t>
  </si>
  <si>
    <t>00462T</t>
  </si>
  <si>
    <t>1 RELLENA, 3 NEUMATICAS</t>
  </si>
  <si>
    <t>SI</t>
  </si>
  <si>
    <t>Z30/20N</t>
  </si>
  <si>
    <t>07</t>
  </si>
  <si>
    <t>LTN-6L</t>
  </si>
  <si>
    <t>03511T</t>
  </si>
  <si>
    <t>DGW400DCM</t>
  </si>
  <si>
    <t>W00255005120</t>
  </si>
  <si>
    <t>GUAFALUPE</t>
  </si>
  <si>
    <t>https://maps.app.goo.gl/EFJj6ctU2PuxCGnP7</t>
  </si>
  <si>
    <t>LINO</t>
  </si>
  <si>
    <t>444 190 4625</t>
  </si>
  <si>
    <t>02301T</t>
  </si>
  <si>
    <t>2015-2110-2126-2151</t>
  </si>
  <si>
    <t xml:space="preserve"> Z452514A-51457</t>
  </si>
  <si>
    <t>01430T</t>
  </si>
  <si>
    <t>Z452514A-51476</t>
  </si>
  <si>
    <t>VIKABLE NAVE EXPORTACIONES</t>
  </si>
  <si>
    <t>Z452514A-51979</t>
  </si>
  <si>
    <t>SAN NICOLAS</t>
  </si>
  <si>
    <t xml:space="preserve">https://maps.app.goo.gl/KhFwZXJFFjthHFb99?g_st=com.google.maps.preview.copy </t>
  </si>
  <si>
    <t>JOSE LUIS BUENROSTRO</t>
  </si>
  <si>
    <t>81 8709 2787</t>
  </si>
  <si>
    <t>00024T</t>
  </si>
  <si>
    <t>.</t>
  </si>
  <si>
    <t>2013-2134</t>
  </si>
  <si>
    <t>DGW310MC</t>
  </si>
  <si>
    <t>W00355004354</t>
  </si>
  <si>
    <t>W00355004359</t>
  </si>
  <si>
    <t>HIPOWER</t>
  </si>
  <si>
    <t>HW400A</t>
  </si>
  <si>
    <t>W02201000024</t>
  </si>
  <si>
    <t>2000-2164</t>
  </si>
  <si>
    <t>Z452514A-51442</t>
  </si>
  <si>
    <t xml:space="preserve">SAN NICOLAS </t>
  </si>
  <si>
    <t>https://maps.app.goo.gl/chKozK5owziozA7W7?g_st=com.google.maps.preview.copy</t>
  </si>
  <si>
    <t xml:space="preserve">MARTÍN </t>
  </si>
  <si>
    <t>81 3157 4563</t>
  </si>
  <si>
    <t>DGW400DMC</t>
  </si>
  <si>
    <t>W00255006509</t>
  </si>
  <si>
    <t>2044-2127</t>
  </si>
  <si>
    <t xml:space="preserve">ALLIANCE SPECIALIZED SYSTEMS </t>
  </si>
  <si>
    <t>Z452515A-54846</t>
  </si>
  <si>
    <t>https://maps.app.goo.gl/fjVv5LUbr3y7g3SZA?g_st=aw</t>
  </si>
  <si>
    <t>ROBERTO JASSO</t>
  </si>
  <si>
    <t>2476-2507</t>
  </si>
  <si>
    <t>J&amp;T MONTACARGAS</t>
  </si>
  <si>
    <t>JORGE NAPOLES</t>
  </si>
  <si>
    <t>LEGO</t>
  </si>
  <si>
    <t>GS4047</t>
  </si>
  <si>
    <t>GS47P - 1199</t>
  </si>
  <si>
    <t>https://maps.app.goo.gl/qSixgSKGnFhVVUPb9</t>
  </si>
  <si>
    <t xml:space="preserve">JORGE NAPOLES </t>
  </si>
  <si>
    <t>81 2355 8205</t>
  </si>
  <si>
    <t>03535T</t>
  </si>
  <si>
    <t>GS4716D-3071</t>
  </si>
  <si>
    <t>02110T</t>
  </si>
  <si>
    <t>2272-2334</t>
  </si>
  <si>
    <t>2339-2342-2401</t>
  </si>
  <si>
    <t>Z452514A-51811</t>
  </si>
  <si>
    <t>03697T</t>
  </si>
  <si>
    <t>2188-2330</t>
  </si>
  <si>
    <t>CONSYRSA</t>
  </si>
  <si>
    <t>RUBI JUAREZ</t>
  </si>
  <si>
    <t>ARENDE</t>
  </si>
  <si>
    <t>Z452516N-55577</t>
  </si>
  <si>
    <t>https://maps.app.goo.gl/J4v72YdJGvx7A8Cs9</t>
  </si>
  <si>
    <t>JOSE MANUEL OLGUIN</t>
  </si>
  <si>
    <t>833 255 4970</t>
  </si>
  <si>
    <t>03537T</t>
  </si>
  <si>
    <t>PARQUE INDL.LIBRAMIENTO</t>
  </si>
  <si>
    <t>Z452516N-55564</t>
  </si>
  <si>
    <t>ESCOBEDO</t>
  </si>
  <si>
    <t>https://maps.app.goo.gl/D5GFdsSpRCzLRKmM9?g_st=aw</t>
  </si>
  <si>
    <t>JORGE ADRIAN DEL ANGEL HERVERT</t>
  </si>
  <si>
    <t>812 622 6036</t>
  </si>
  <si>
    <t>03503T</t>
  </si>
  <si>
    <t>GRF-21072</t>
  </si>
  <si>
    <t>02961T</t>
  </si>
  <si>
    <t>JLG</t>
  </si>
  <si>
    <t>600S</t>
  </si>
  <si>
    <t>0300088697</t>
  </si>
  <si>
    <t>ROSEMBERG ALVARADO</t>
  </si>
  <si>
    <t>BIC BTS PARQUE SANTA MARIA</t>
  </si>
  <si>
    <t>GENERADOR 25KVA</t>
  </si>
  <si>
    <t>TDK MACHINERY</t>
  </si>
  <si>
    <t>TDKGE29K</t>
  </si>
  <si>
    <t>B0684689</t>
  </si>
  <si>
    <t>RAMOS ARIZPE</t>
  </si>
  <si>
    <t>https://maps.app.goo.gl/V4vSUu5QBJuebjgu8</t>
  </si>
  <si>
    <t>FRANCISCO PRESIADO</t>
  </si>
  <si>
    <t>81 1988 7046</t>
  </si>
  <si>
    <t>00966T</t>
  </si>
  <si>
    <t>MODOR</t>
  </si>
  <si>
    <t>03390T</t>
  </si>
  <si>
    <t>02432T</t>
  </si>
  <si>
    <t>B4-6C2B809</t>
  </si>
  <si>
    <t>2014-2109</t>
  </si>
  <si>
    <t>EN SUS INSTALACIONES</t>
  </si>
  <si>
    <t>B4-6C2B877</t>
  </si>
  <si>
    <t>SANTA CATARINA</t>
  </si>
  <si>
    <t>https://maps.app.goo.gl/rDNxMF66Nb4i8aGW8</t>
  </si>
  <si>
    <t>SERGIO</t>
  </si>
  <si>
    <t>81 2011 5355</t>
  </si>
  <si>
    <t>02387T</t>
  </si>
  <si>
    <t>BARCEL DURANGO</t>
  </si>
  <si>
    <t>Z331816M - 648</t>
  </si>
  <si>
    <t>2043-2059</t>
  </si>
  <si>
    <t>2399-2425-2462</t>
  </si>
  <si>
    <t>Z452514A-52264</t>
  </si>
  <si>
    <t>03380T</t>
  </si>
  <si>
    <t>02139T</t>
  </si>
  <si>
    <t>01019T</t>
  </si>
  <si>
    <t>SUBARRENDADAS</t>
  </si>
  <si>
    <t>EQUIPOS HIDRAULICOS</t>
  </si>
  <si>
    <t>PLATAFORMA TELESCOPICA</t>
  </si>
  <si>
    <t>600S GAS</t>
  </si>
  <si>
    <t>0300027715</t>
  </si>
  <si>
    <t>2341-2382-2402</t>
  </si>
  <si>
    <t>Z45/25 DC</t>
  </si>
  <si>
    <t>Z452516A-55088</t>
  </si>
  <si>
    <t>https://maps.app.goo.gl/vNTspRE7Cx668ZWY6</t>
  </si>
  <si>
    <t>ALAN MANUEL</t>
  </si>
  <si>
    <t>81 4137 0177</t>
  </si>
  <si>
    <t>Z452514A-52314</t>
  </si>
  <si>
    <t>GENERADOR DE 120KVA</t>
  </si>
  <si>
    <t>QAS120</t>
  </si>
  <si>
    <t>HOP110055</t>
  </si>
  <si>
    <t>03402T</t>
  </si>
  <si>
    <t>2093-2102</t>
  </si>
  <si>
    <t>HOP110057</t>
  </si>
  <si>
    <t xml:space="preserve">BRANDO ZAPATA </t>
  </si>
  <si>
    <t>BRANDO ZAPATA</t>
  </si>
  <si>
    <t>B4-6C2C565</t>
  </si>
  <si>
    <t>https://maps.app.goo.gl/Y5M59iWLjn4qRMFg8</t>
  </si>
  <si>
    <t>EDWIN JUÁREZ</t>
  </si>
  <si>
    <t>81 2422 0449</t>
  </si>
  <si>
    <t>03533T</t>
  </si>
  <si>
    <t>KAESER</t>
  </si>
  <si>
    <t>M100</t>
  </si>
  <si>
    <t>Z452515A-55045</t>
  </si>
  <si>
    <t>2355/SIN FACTURA</t>
  </si>
  <si>
    <t>SERGIO SOL</t>
  </si>
  <si>
    <t>GEN0068</t>
  </si>
  <si>
    <t>WNCLTOIKPUM03905</t>
  </si>
  <si>
    <t>https://maps.app.goo.gl/SbghpeQUr8gMJCTY8</t>
  </si>
  <si>
    <t>SERGIO CARRIZALES</t>
  </si>
  <si>
    <t>81 8011 9007</t>
  </si>
  <si>
    <t>450AJ</t>
  </si>
  <si>
    <t>0300184152</t>
  </si>
  <si>
    <t>02875T</t>
  </si>
  <si>
    <t>2140-2165</t>
  </si>
  <si>
    <t>HIMSERIE</t>
  </si>
  <si>
    <t>2171-2172-2176</t>
  </si>
  <si>
    <t>2237-2328</t>
  </si>
  <si>
    <t>Z45/25J DC</t>
  </si>
  <si>
    <t>Z4525N-57399</t>
  </si>
  <si>
    <t>FRANCISCO ROMERO</t>
  </si>
  <si>
    <t>DANFFOS MIGUEL ALEMAN</t>
  </si>
  <si>
    <t>Z4525N-58424</t>
  </si>
  <si>
    <t>https://g.co/kgs/WQCwtqJ</t>
  </si>
  <si>
    <t>81 2327 0159</t>
  </si>
  <si>
    <t>03288T</t>
  </si>
  <si>
    <t xml:space="preserve"> Z331816M-763</t>
  </si>
  <si>
    <t>EDUARDO SÁNCHEZ</t>
  </si>
  <si>
    <t>LG MAGNA</t>
  </si>
  <si>
    <t>Z331816M-777</t>
  </si>
  <si>
    <t>https://maps.app.goo.gl/KYsdsoGUnwJGMQ6a6</t>
  </si>
  <si>
    <t>JOSÉ NICOLÁS</t>
  </si>
  <si>
    <t>844 352 5443</t>
  </si>
  <si>
    <t>2243-2305</t>
  </si>
  <si>
    <t>Z452514A-52167</t>
  </si>
  <si>
    <t>https://maps.app.goo.gl/G1xRM4GamfVUFiFF8</t>
  </si>
  <si>
    <t>02538T</t>
  </si>
  <si>
    <t>Z6014-13570</t>
  </si>
  <si>
    <t>2208-2213</t>
  </si>
  <si>
    <t>00997T</t>
  </si>
  <si>
    <t>2003-2079</t>
  </si>
  <si>
    <t>2385-2466</t>
  </si>
  <si>
    <t>TUBERIAS INOXIDABLES RODASA</t>
  </si>
  <si>
    <t>Z4525D-7161</t>
  </si>
  <si>
    <t xml:space="preserve">GUADALUPE </t>
  </si>
  <si>
    <t>https://maps.app.goo.gl/jLvSxW1SAcyxK7zQ7</t>
  </si>
  <si>
    <t xml:space="preserve">HECTOR CERVANTES BENGON </t>
  </si>
  <si>
    <t>81 1690 8567</t>
  </si>
  <si>
    <t>TMAQ</t>
  </si>
  <si>
    <t>GENERADOR</t>
  </si>
  <si>
    <t>HFW - 100 T6</t>
  </si>
  <si>
    <t>01640T</t>
  </si>
  <si>
    <t>2325-2327</t>
  </si>
  <si>
    <t>EFFEM</t>
  </si>
  <si>
    <t>ANGEL VELAZQUEZ</t>
  </si>
  <si>
    <t>MARS, SANTA CATARINA</t>
  </si>
  <si>
    <t xml:space="preserve">PLATAFORMA ARTICULADA ELECTRICA </t>
  </si>
  <si>
    <t>Z331816M-1016</t>
  </si>
  <si>
    <t>https://www.google.com/maps/place/MARS+Planta+Santa+Catarina/@25.6805239,-100.4780305,15z/data=!4m2!3m1!1s0x0:0xb3878de9b7b10915?sa=X&amp;ved=1t:2428&amp;ictx=111</t>
  </si>
  <si>
    <t>81 3406 6365</t>
  </si>
  <si>
    <t>01034T</t>
  </si>
  <si>
    <t>2116-2117-2139-2144-2156</t>
  </si>
  <si>
    <t>2354-2439</t>
  </si>
  <si>
    <t xml:space="preserve">GENIE </t>
  </si>
  <si>
    <t>Z331816M - 652</t>
  </si>
  <si>
    <t>03291T</t>
  </si>
  <si>
    <t>2095-2125-2160</t>
  </si>
  <si>
    <t>TOP SPRAY DE MEXICO</t>
  </si>
  <si>
    <t>JOSE FLORES</t>
  </si>
  <si>
    <t>SALTILLO</t>
  </si>
  <si>
    <t>Z452514A-51968</t>
  </si>
  <si>
    <t>https://maps.app.goo.gl/3E5nVmsJZ4rieRVy6</t>
  </si>
  <si>
    <t>JOSE</t>
  </si>
  <si>
    <t>656 408 2619</t>
  </si>
  <si>
    <t>2293-2329</t>
  </si>
  <si>
    <t>2358-2359-2381-2429</t>
  </si>
  <si>
    <t>Z452514A-51288</t>
  </si>
  <si>
    <t xml:space="preserve">MAYRA LIZBETH GAMIÑO VILLA </t>
  </si>
  <si>
    <t>JOHNSON CONTROLS</t>
  </si>
  <si>
    <t>Z4525F-58652</t>
  </si>
  <si>
    <t>https://maps.app.goo.gl/o5hphnj6fjVWhcF5A?g_st=iw</t>
  </si>
  <si>
    <t>ALDAHIR</t>
  </si>
  <si>
    <t>TENCO INTEGRACION DE SISTEMAS</t>
  </si>
  <si>
    <t>CATERPILLAR 6</t>
  </si>
  <si>
    <t>Z4525F-58618</t>
  </si>
  <si>
    <t>https://maps.app.goo.gl/MJN1jMNRJex5EtRa7</t>
  </si>
  <si>
    <t>ADRIÁN HERNANDEZ</t>
  </si>
  <si>
    <t>81 1844 4890</t>
  </si>
  <si>
    <t>2024-2151</t>
  </si>
  <si>
    <t>NOVOCAST</t>
  </si>
  <si>
    <t>Z4525F-58845</t>
  </si>
  <si>
    <t>INTERCAMBIO POR EQUIPO # 187 POR EL # 154</t>
  </si>
  <si>
    <t>EL CARMEN</t>
  </si>
  <si>
    <t>https://maps.app.goo.gl/JJUAyciFAqX6EETj8?g_st=iw</t>
  </si>
  <si>
    <t>RAMIRO VARGAS</t>
  </si>
  <si>
    <t>2265-2303</t>
  </si>
  <si>
    <t>Z452516A-55081</t>
  </si>
  <si>
    <t>https://maps.app.goo.gl/WUuwtgzQFXXV3kJY8</t>
  </si>
  <si>
    <t>03690T</t>
  </si>
  <si>
    <t>2108-2177</t>
  </si>
  <si>
    <t xml:space="preserve">     Z452515A-54677</t>
  </si>
  <si>
    <t>https://maps.app.goo.gl/ywxKhMqgGexFvuRN9</t>
  </si>
  <si>
    <t>JUAN MIGUEL</t>
  </si>
  <si>
    <t xml:space="preserve"> 81 4074 3488</t>
  </si>
  <si>
    <t>2036-2169</t>
  </si>
  <si>
    <t>HULTEK</t>
  </si>
  <si>
    <t xml:space="preserve">EN SUS INSTALACIONES </t>
  </si>
  <si>
    <t>Z452516A-55152</t>
  </si>
  <si>
    <t>01429T</t>
  </si>
  <si>
    <t>RL4J-5096</t>
  </si>
  <si>
    <t>03534T</t>
  </si>
  <si>
    <t>RL416J-2838</t>
  </si>
  <si>
    <t>03191T</t>
  </si>
  <si>
    <t>E450AJ</t>
  </si>
  <si>
    <t>0300094098</t>
  </si>
  <si>
    <t>00688T</t>
  </si>
  <si>
    <t>2235-2277-2307</t>
  </si>
  <si>
    <t>WNCLTV01KPUM02186</t>
  </si>
  <si>
    <t>600A</t>
  </si>
  <si>
    <t>0300092693</t>
  </si>
  <si>
    <t>https://maps.app.goo.gl/Dcb55MccXsDnuhwq8</t>
  </si>
  <si>
    <t>WNCLTV01LPUM02194</t>
  </si>
  <si>
    <t>RL4000</t>
  </si>
  <si>
    <t>RL409-327</t>
  </si>
  <si>
    <t>00177T</t>
  </si>
  <si>
    <t>2007-2008-2009</t>
  </si>
  <si>
    <t>2444-2445-2446</t>
  </si>
  <si>
    <t>WNCLTV01EPUM02151</t>
  </si>
  <si>
    <t>02814T</t>
  </si>
  <si>
    <t>PLC Y MONTAJE INDUSTRIAL</t>
  </si>
  <si>
    <t>PEDRO MANSIAS</t>
  </si>
  <si>
    <t>METALSA</t>
  </si>
  <si>
    <t>Z4525N-57348</t>
  </si>
  <si>
    <t>https://maps.app.goo.gl/y3yRFQ2c44GUtHSF8</t>
  </si>
  <si>
    <t>03358T</t>
  </si>
  <si>
    <t>WNCLTV01LPUM06326</t>
  </si>
  <si>
    <t>WNCLTV01CPUM02684</t>
  </si>
  <si>
    <t>01642T</t>
  </si>
  <si>
    <t>COCA COLA SANTA CATARINA</t>
  </si>
  <si>
    <t>WNCLTV01PPUM02171</t>
  </si>
  <si>
    <t>https://maps.app.goo.gl/fhbCN19gmd7GicKb9</t>
  </si>
  <si>
    <t>81 1176 2530</t>
  </si>
  <si>
    <t>03041T</t>
  </si>
  <si>
    <t>W00255006607</t>
  </si>
  <si>
    <t>GSF-22635</t>
  </si>
  <si>
    <t>67890</t>
  </si>
  <si>
    <t>02476T</t>
  </si>
  <si>
    <t>GUF-22645</t>
  </si>
  <si>
    <t>Z6012-10985</t>
  </si>
  <si>
    <t>GS32P-149760</t>
  </si>
  <si>
    <t>https://www.google.com/maps/place/AAM+-+El+Carmen+Manufacturing+Facility/@25.8895064,-100.3497111,15z/data=!4m2!3m1!1s0x0:0xd078548486c6f1c5?sa=X&amp;ved=1t:2428&amp;ictx=111</t>
  </si>
  <si>
    <t>81 1023 4910</t>
  </si>
  <si>
    <t>0300077559</t>
  </si>
  <si>
    <t>03482T</t>
  </si>
  <si>
    <t>CRISA LIBBEY MEXICO</t>
  </si>
  <si>
    <t>CRISA</t>
  </si>
  <si>
    <t>Z331816M-930</t>
  </si>
  <si>
    <t>https://maps.app.goo.gl/5peVgaxzDiCQG8uB7?g_st=aw</t>
  </si>
  <si>
    <t>JOSE LUIS</t>
  </si>
  <si>
    <t>81 8119 3932</t>
  </si>
  <si>
    <t>2127-2152</t>
  </si>
  <si>
    <t>Z45/25 RT</t>
  </si>
  <si>
    <t>Z452516N-56831</t>
  </si>
  <si>
    <t xml:space="preserve">https://maps.app.goo.gl/155eQqqiHzwrKDSCA </t>
  </si>
  <si>
    <t>RL4J-3738</t>
  </si>
  <si>
    <t>02641T</t>
  </si>
  <si>
    <t>2019-2071-2170</t>
  </si>
  <si>
    <t>RL416J-1745</t>
  </si>
  <si>
    <t>2496-2518-2552</t>
  </si>
  <si>
    <t>PAJ PINTURAS Y ACABADOS INDUSTRIALES</t>
  </si>
  <si>
    <t>JORGE PASQUEL</t>
  </si>
  <si>
    <t>Z6014-14366</t>
  </si>
  <si>
    <t>2282-2408-2414-2465</t>
  </si>
  <si>
    <t>2535-2536-2556</t>
  </si>
  <si>
    <t>PROYECTOS Y CONSTRUCCIONES SIERRA MADRE</t>
  </si>
  <si>
    <t>MERITOR</t>
  </si>
  <si>
    <t>Z6014-14227</t>
  </si>
  <si>
    <t>https://www.google.com/maps?q=25.8853257,-100.2364226&amp;z=17&amp;hl=es</t>
  </si>
  <si>
    <t>HILDA LOPEZ</t>
  </si>
  <si>
    <t>81 1277 6692</t>
  </si>
  <si>
    <t>02802T</t>
  </si>
  <si>
    <t>2324-2326</t>
  </si>
  <si>
    <t>GS30P-173550</t>
  </si>
  <si>
    <t>02397T</t>
  </si>
  <si>
    <t>GS30P-173552</t>
  </si>
  <si>
    <t>GS30P-173554</t>
  </si>
  <si>
    <t>https://maps.app.goo.gl/xTEjRb3HtNWErSUj7?g_st=com.google.maps.preview.copy</t>
  </si>
  <si>
    <t xml:space="preserve">FRANCISCO SIFUENTES </t>
  </si>
  <si>
    <t>01079T</t>
  </si>
  <si>
    <t>NEUMATICAS</t>
  </si>
  <si>
    <t>Z452515A-54436</t>
  </si>
  <si>
    <t>https://maps.google.com/?q=25.776443,-100.150772</t>
  </si>
  <si>
    <t>FILIBERTO</t>
  </si>
  <si>
    <t>02831T</t>
  </si>
  <si>
    <t>2004-2148</t>
  </si>
  <si>
    <t>PARQUE INDUSTRIAL FINS</t>
  </si>
  <si>
    <t>Z452516N-55543</t>
  </si>
  <si>
    <t>https://maps.app.goo.gl/fqJHY5Xbb96cJYzt8</t>
  </si>
  <si>
    <t>CARLOS CABALLERO</t>
  </si>
  <si>
    <t>899 506 1540</t>
  </si>
  <si>
    <t>03171T</t>
  </si>
  <si>
    <t>CATERPILLAR</t>
  </si>
  <si>
    <t>Z452515A-54592</t>
  </si>
  <si>
    <t>https://maps.app.goo.gl/4aKJDj7a1x4UGg866</t>
  </si>
  <si>
    <t>MANUEL GUERRERO</t>
  </si>
  <si>
    <t>81 2896 6120</t>
  </si>
  <si>
    <t>2006-2122</t>
  </si>
  <si>
    <t>TRINITY MONCLOVA</t>
  </si>
  <si>
    <t>Z452516N-56177</t>
  </si>
  <si>
    <t>https://maps.app.goo.gl/HxWBuF2GZSUaA2oLA</t>
  </si>
  <si>
    <t>FRANCISCO BAUTISTA</t>
  </si>
  <si>
    <t>02508T</t>
  </si>
  <si>
    <t>2021-2166</t>
  </si>
  <si>
    <t>2499-2537</t>
  </si>
  <si>
    <t>MARUICHI MONTERREY</t>
  </si>
  <si>
    <t>Z6014-13971</t>
  </si>
  <si>
    <t>Ave. Alianza EXT. 100 INT. SN, Zona Indl. Interpuerto Monterrey ETAPA 1A, Salinas
Victoria, Nuevo Leon. Cp.65513</t>
  </si>
  <si>
    <t>Ing. José David de León Arriaga</t>
  </si>
  <si>
    <t>01319T</t>
  </si>
  <si>
    <t>2034-2084</t>
  </si>
  <si>
    <t>Z452514A-52270</t>
  </si>
  <si>
    <t>PISSA ESCOBEDO</t>
  </si>
  <si>
    <t>Z452514A-52157</t>
  </si>
  <si>
    <t>https://maps.apple.com/?address=Metroalianza,%2066083%20General%20Escobedo,%20N.L.,%20M%C3%A9xico&amp;ll=25.839977,-100.328278&amp;q=Pissa%20Escobedo&amp;t=m</t>
  </si>
  <si>
    <t>RODRIGO AZUARA</t>
  </si>
  <si>
    <t>899 247 3786</t>
  </si>
  <si>
    <t>COPACHISA AMAZON</t>
  </si>
  <si>
    <t>LGMG</t>
  </si>
  <si>
    <t>S4046EII</t>
  </si>
  <si>
    <t>N159200016</t>
  </si>
  <si>
    <t>https://maps.app.goo.gl/NfLZVrdkPDGjxBej7?g_st=com.google.maps.preview.copy</t>
  </si>
  <si>
    <t>GENARO</t>
  </si>
  <si>
    <t>02640T</t>
  </si>
  <si>
    <t>N159200017</t>
  </si>
  <si>
    <t xml:space="preserve">SIME SERVICIOS </t>
  </si>
  <si>
    <t>JORGE AYALA</t>
  </si>
  <si>
    <t>BREMO PLAZA MIZAR</t>
  </si>
  <si>
    <t>Z452515A-55073</t>
  </si>
  <si>
    <t>https://maps.app.goo.gl/r2x5vAbnVHCGuvci7?g_st=iw</t>
  </si>
  <si>
    <t>01363T</t>
  </si>
  <si>
    <t>0300189916</t>
  </si>
  <si>
    <t>03536T</t>
  </si>
  <si>
    <t>CONTRATO ESPECIAL</t>
  </si>
  <si>
    <t>ISI RENTAS</t>
  </si>
  <si>
    <t>Z452516N-55667</t>
  </si>
  <si>
    <t>02523T</t>
  </si>
  <si>
    <t>GS30P-178997</t>
  </si>
  <si>
    <t>03689T</t>
  </si>
  <si>
    <t>2049-2154</t>
  </si>
  <si>
    <t>RAUL MONTOYA</t>
  </si>
  <si>
    <t>BREMBO</t>
  </si>
  <si>
    <t>ZA20J</t>
  </si>
  <si>
    <t>2561700300R000025</t>
  </si>
  <si>
    <t>https://maps.app.goo.gl/k2NgEtYUUfxD2YBm8</t>
  </si>
  <si>
    <t>PEDRAZA</t>
  </si>
  <si>
    <t>81 1816 9430</t>
  </si>
  <si>
    <t>00490T</t>
  </si>
  <si>
    <t>2088-2163</t>
  </si>
  <si>
    <t>MANIPULADOR</t>
  </si>
  <si>
    <t>MANITOU</t>
  </si>
  <si>
    <t>MT-X 625H</t>
  </si>
  <si>
    <t>MAN00000K01127388</t>
  </si>
  <si>
    <t>https://maps.app.goo.gl/7i9h3kTC7RfFzpws7</t>
  </si>
  <si>
    <t>02475T</t>
  </si>
  <si>
    <t>SOTATECH</t>
  </si>
  <si>
    <t>PLATAFORMA TIJERA</t>
  </si>
  <si>
    <t>GS3246</t>
  </si>
  <si>
    <t>GS4616P - 139883</t>
  </si>
  <si>
    <t>01765T</t>
  </si>
  <si>
    <t>Z4525D-7326</t>
  </si>
  <si>
    <t>https://maps.app.goo.gl/4YH6AqYeiMYKkTyc7</t>
  </si>
  <si>
    <t>MARIELA BAUTISTA</t>
  </si>
  <si>
    <t>01769T</t>
  </si>
  <si>
    <t>Z4525D-7266</t>
  </si>
  <si>
    <t>https://maps.app.goo.gl/XWQEU5sB5EP3sjcM9?g_st=aw</t>
  </si>
  <si>
    <t>HASAEL</t>
  </si>
  <si>
    <t>81 2506 2575</t>
  </si>
  <si>
    <t>02714T</t>
  </si>
  <si>
    <t>ING. RAUL MONTOYA</t>
  </si>
  <si>
    <t>JOSE LUIS REQUENA</t>
  </si>
  <si>
    <t>S60</t>
  </si>
  <si>
    <t>S6008-18488</t>
  </si>
  <si>
    <t>XAS375</t>
  </si>
  <si>
    <t>4500B1317BR071396</t>
  </si>
  <si>
    <t>00023T</t>
  </si>
  <si>
    <t>RINO RENTALS</t>
  </si>
  <si>
    <t>HJW-55 T6 55KW</t>
  </si>
  <si>
    <t>101005186</t>
  </si>
  <si>
    <t>2264-2335</t>
  </si>
  <si>
    <t>CERTOK</t>
  </si>
  <si>
    <t>ALEJANDRO CORTES</t>
  </si>
  <si>
    <t>HYA PPAE 01</t>
  </si>
  <si>
    <t>Z4525D-7380</t>
  </si>
  <si>
    <t>https://maps.app.goo.gl/3Mt3XKkHih5vMDqm9?g_st=iw</t>
  </si>
  <si>
    <t>MAURICIO MARTÍNEZ</t>
  </si>
  <si>
    <t>00483T</t>
  </si>
  <si>
    <t>HYW-45 T6 INS</t>
  </si>
  <si>
    <t>131006827</t>
  </si>
  <si>
    <t>2199-2259</t>
  </si>
  <si>
    <t>CIEM MOBIL</t>
  </si>
  <si>
    <t xml:space="preserve">PLATAFORMA TIJERA </t>
  </si>
  <si>
    <t>GS-4069DC</t>
  </si>
  <si>
    <t>GS6916F-8504</t>
  </si>
  <si>
    <t>2415-2456</t>
  </si>
  <si>
    <t>0300089835</t>
  </si>
  <si>
    <t>https://maps.app.goo.gl/zGR9XMib6YwfYcFE9</t>
  </si>
  <si>
    <t>2200-2260</t>
  </si>
  <si>
    <t>GS6915-6185</t>
  </si>
  <si>
    <t>2157-2158</t>
  </si>
  <si>
    <t>GP ALMACEN</t>
  </si>
  <si>
    <t>MARIANO ROBLES</t>
  </si>
  <si>
    <t>REMOLQUES CHAPA</t>
  </si>
  <si>
    <t xml:space="preserve">MONTACARGAS </t>
  </si>
  <si>
    <t>NORTE</t>
  </si>
  <si>
    <t>35GLT</t>
  </si>
  <si>
    <t>L97143559R2016013</t>
  </si>
  <si>
    <t>https://www.google.com/maps/place/LOM2+Moldeo+Caseta/@25.8931644,-100.2448849,19z/data=!4m6!3m5!1s0x8662f30015908883:0x8bba04629e598fa7!8m2!3d25.8931294!4d-100.2443443!16s%2Fg%2F11ldhfnhhv?hl=es&amp;entry=ttu</t>
  </si>
  <si>
    <t>81 8705 8058</t>
  </si>
  <si>
    <t>LIBRE</t>
  </si>
  <si>
    <t>LONKING</t>
  </si>
  <si>
    <t>LG30GLT</t>
  </si>
  <si>
    <t>L97143054P2023777</t>
  </si>
  <si>
    <t>https://maps.app.goo.gl/X5eiwB9HYtXDpeq88</t>
  </si>
  <si>
    <t>2257-2306</t>
  </si>
  <si>
    <t>4069LE</t>
  </si>
  <si>
    <t xml:space="preserve">0200106328 </t>
  </si>
  <si>
    <t>00963T</t>
  </si>
  <si>
    <t>2010-2182</t>
  </si>
  <si>
    <t>2023-2149</t>
  </si>
  <si>
    <t>2396-2420</t>
  </si>
  <si>
    <t>ENRIQUE NAVA GARCIA</t>
  </si>
  <si>
    <t>MONTEREY</t>
  </si>
  <si>
    <t>ALBERTO GRANADOS</t>
  </si>
  <si>
    <t>GS4616P - 139422</t>
  </si>
  <si>
    <t>MONRERREY</t>
  </si>
  <si>
    <t>https://maps.app.goo.gl/CNoKzKthhpNACcHP6?g_st=ic</t>
  </si>
  <si>
    <t>2237-2298-2453</t>
  </si>
  <si>
    <t>2474-2509</t>
  </si>
  <si>
    <t>MONARCH</t>
  </si>
  <si>
    <t>EDER ESPINOSA PÉREZ</t>
  </si>
  <si>
    <t xml:space="preserve"> DANA HEAVY</t>
  </si>
  <si>
    <t>Z452511A - 41513</t>
  </si>
  <si>
    <t>https://maps.app.goo.gl/VUKQszoSoC9hHf4ZA?g_st=aw</t>
  </si>
  <si>
    <t>DOMINGO</t>
  </si>
  <si>
    <t>81 8458 3641</t>
  </si>
  <si>
    <t>00262T</t>
  </si>
  <si>
    <t>03642T</t>
  </si>
  <si>
    <t>2 RELLENAS, 2 NEUMATICAS</t>
  </si>
  <si>
    <t>GS4612A-110275</t>
  </si>
  <si>
    <t>01001T</t>
  </si>
  <si>
    <t>01912T</t>
  </si>
  <si>
    <t>00263T</t>
  </si>
  <si>
    <t>00085T</t>
  </si>
  <si>
    <t>AXPARTS</t>
  </si>
  <si>
    <t>MONTACARGAS DE 5 MIL LIBRAS</t>
  </si>
  <si>
    <t>YALE</t>
  </si>
  <si>
    <t>GLP50MX</t>
  </si>
  <si>
    <t>A390V08455S</t>
  </si>
  <si>
    <t>2473-2512</t>
  </si>
  <si>
    <t>Z452516N-56573</t>
  </si>
  <si>
    <t>2388-2468</t>
  </si>
  <si>
    <t>15099</t>
  </si>
  <si>
    <t>ERICKA GOMEZ GARCIA</t>
  </si>
  <si>
    <t>PROLOGIS</t>
  </si>
  <si>
    <t>GS4613A-114839</t>
  </si>
  <si>
    <t>https://maps.app.goo.gl/Q1ucX3gycxiYgBRs6</t>
  </si>
  <si>
    <t>DARIEL MIYANA</t>
  </si>
  <si>
    <t>55 7355 2049</t>
  </si>
  <si>
    <t>2056-2123</t>
  </si>
  <si>
    <t xml:space="preserve">CEDIS AUTOZONE </t>
  </si>
  <si>
    <t>GS4614A-117223</t>
  </si>
  <si>
    <t>https://maps.app.goo.gl/exz3YWuS4RJ7Cd6K6</t>
  </si>
  <si>
    <t>GS4615A-137741</t>
  </si>
  <si>
    <t>00484T</t>
  </si>
  <si>
    <t>CARITAS MONTERREY</t>
  </si>
  <si>
    <t>GS46P-142651</t>
  </si>
  <si>
    <t>https://maps.app.goo.gl/PmNrcAYPCCaXmogv7?g_st=aw</t>
  </si>
  <si>
    <t>HUGO NAVA</t>
  </si>
  <si>
    <t>GS46P-143297</t>
  </si>
  <si>
    <t>GS4615A-137738</t>
  </si>
  <si>
    <t>01342T</t>
  </si>
  <si>
    <t>139027</t>
  </si>
  <si>
    <t>139014</t>
  </si>
  <si>
    <t>03538T</t>
  </si>
  <si>
    <t>03514T</t>
  </si>
  <si>
    <t>GS46P-202535</t>
  </si>
  <si>
    <t>VIAKEM</t>
  </si>
  <si>
    <t>ELIEZER TAVARES</t>
  </si>
  <si>
    <t>16705</t>
  </si>
  <si>
    <t>https://maps.app.goo.gl/VLph5EAQsPLTnbGa6?g_st=com.google.maps.preview.copy</t>
  </si>
  <si>
    <t>JUAN GARCIA</t>
  </si>
  <si>
    <t xml:space="preserve">81 1503 3228 </t>
  </si>
  <si>
    <t>ROMPEDORA</t>
  </si>
  <si>
    <t>CHICAGO PNEUMATICS</t>
  </si>
  <si>
    <t>CP1240</t>
  </si>
  <si>
    <t>GS-2632</t>
  </si>
  <si>
    <t>GS3216C-15591</t>
  </si>
  <si>
    <t>GS3232</t>
  </si>
  <si>
    <t>GS3215A-139303</t>
  </si>
  <si>
    <t>IDENTIFICACIÓN SEGAMAC</t>
  </si>
  <si>
    <t xml:space="preserve">TIPO NEUMAT. </t>
  </si>
  <si>
    <t>CERTIFICACION</t>
  </si>
  <si>
    <t>VENCIM DE CERTIFICACION</t>
  </si>
  <si>
    <t>ESTATUS DE GPS</t>
  </si>
  <si>
    <t>TELEFONO DEL GPS</t>
  </si>
  <si>
    <t>Valor Equipo USD</t>
  </si>
  <si>
    <t>Valor Equipo MXN</t>
  </si>
  <si>
    <t>Valor Total USD</t>
  </si>
  <si>
    <t>Tipo</t>
  </si>
  <si>
    <t>POLO</t>
  </si>
  <si>
    <t>GS3216C-16242</t>
  </si>
  <si>
    <t>Z-80/60</t>
  </si>
  <si>
    <t>Z8016H-5895</t>
  </si>
  <si>
    <t>Z8015-5625</t>
  </si>
  <si>
    <t>Z8016H-5840</t>
  </si>
  <si>
    <t>MANIPULADOR TELESCOPICO</t>
  </si>
  <si>
    <t>GTH-844</t>
  </si>
  <si>
    <t>GTH08E-12269</t>
  </si>
  <si>
    <t>GTH08E-10788</t>
  </si>
  <si>
    <t>NUMERO DE CONTRATO</t>
  </si>
  <si>
    <t>NOMBRE DEL CLIENTE</t>
  </si>
  <si>
    <t>COMPRADOR</t>
  </si>
  <si>
    <t>VENCIMIENTO DE PERIODO</t>
  </si>
  <si>
    <t>TOTAL</t>
  </si>
  <si>
    <t>PRECIO REAL</t>
  </si>
  <si>
    <t>INICIO RENTA</t>
  </si>
  <si>
    <t>REGRESO</t>
  </si>
  <si>
    <t>HEMOECO</t>
  </si>
  <si>
    <t>DARA SANCHEZ</t>
  </si>
  <si>
    <t>ORDEN N°54804, JORGE MONTOYA FUSION (CAMBIO POR FALLA EL DIA 15-02-20 EQUIPO #153) (CAMBIO POR FALLA EL DIA 31-03-23 EQUIPO  #140)</t>
  </si>
  <si>
    <t>ISAIAS VALDEZ</t>
  </si>
  <si>
    <t>INTERCAMBIO POR EQUIPO #148 EL DIA 01-02-23</t>
  </si>
  <si>
    <t>INTERCAMBIO POR EQUIPO #238 EL DIA 20-02-23</t>
  </si>
  <si>
    <t>9494-9540</t>
  </si>
  <si>
    <t>ANGEL RAMOS DE LEON</t>
  </si>
  <si>
    <t>TERNIUM PESQUERIA</t>
  </si>
  <si>
    <t>ZINK POWER</t>
  </si>
  <si>
    <t>RENE LARA</t>
  </si>
  <si>
    <t>INTERCAMBIO DE EQUIPO # 27 POR EL # 52</t>
  </si>
  <si>
    <t>ALIMENTOS SR NATURAL</t>
  </si>
  <si>
    <t>DOMINGO AGUILAR HERNANDEZ</t>
  </si>
  <si>
    <t>INTERCAMBIO POR EQUIPO #209 EL DIA 24-04-23</t>
  </si>
  <si>
    <t>MERCADO LIBRE</t>
  </si>
  <si>
    <t>OSVALDO SANCHEZ</t>
  </si>
  <si>
    <t>DIANA MODESTA</t>
  </si>
  <si>
    <t>ROCIO</t>
  </si>
  <si>
    <t xml:space="preserve">KRONOS </t>
  </si>
  <si>
    <t xml:space="preserve">DOMINGO JOSÉ AGUILAR </t>
  </si>
  <si>
    <t>SR NATURAL (GALLETAS)</t>
  </si>
  <si>
    <t xml:space="preserve">ANGELES </t>
  </si>
  <si>
    <t>VYNMSA SPACE B</t>
  </si>
  <si>
    <t>9005-9013-9088</t>
  </si>
  <si>
    <t>DLG EL CARMEN</t>
  </si>
  <si>
    <t>CONEKTA 3</t>
  </si>
  <si>
    <t>9645-9711</t>
  </si>
  <si>
    <t>TREDEC 12</t>
  </si>
  <si>
    <t>FINSA GPE NAVE EATON</t>
  </si>
  <si>
    <t xml:space="preserve">CONEKTA </t>
  </si>
  <si>
    <t>CRISTAL</t>
  </si>
  <si>
    <t>RMSG MARTEL</t>
  </si>
  <si>
    <t>INBURSA SUCURSAL MONTERREY</t>
  </si>
  <si>
    <t>10154-10293</t>
  </si>
  <si>
    <t xml:space="preserve">DISTRIBUIDORA KARCEMEX </t>
  </si>
  <si>
    <t>ROLANDO CONTRERAS</t>
  </si>
  <si>
    <t>GOIMSA GRUAS Y SERVICIOS</t>
  </si>
  <si>
    <t>REYNOSA TAMAULIPAS</t>
  </si>
  <si>
    <t>9179-9215-9281</t>
  </si>
  <si>
    <t xml:space="preserve">DULCES NOMBRES </t>
  </si>
  <si>
    <t>10242-10243</t>
  </si>
  <si>
    <t>CANCELADO</t>
  </si>
  <si>
    <t>CLIENTE CANCELO CONTARTO</t>
  </si>
  <si>
    <t>JULIO OVIEDO</t>
  </si>
  <si>
    <t>OBRA TRANSYS</t>
  </si>
  <si>
    <t>BOTCAT</t>
  </si>
  <si>
    <t>INTERCAMBIO DE EQUIPO # 48 POR EL # 49</t>
  </si>
  <si>
    <t>OSCAR CABRERA</t>
  </si>
  <si>
    <t>NIFCO</t>
  </si>
  <si>
    <t>9158-9198</t>
  </si>
  <si>
    <t>ASESORES Y CONSULTORES EN TECNOLOGIA</t>
  </si>
  <si>
    <t>ROMARIO CASTILLO GUAJARDO</t>
  </si>
  <si>
    <t>VYNMSA SANTA CATARINA INDUSTRIAL PARK II</t>
  </si>
  <si>
    <t>HECTOR HUGO GARCIA ROMERO</t>
  </si>
  <si>
    <t>PARQUE MILLENIUM</t>
  </si>
  <si>
    <t>INTERCAMBIO DE EQUIPO # 50 POR EL # 79</t>
  </si>
  <si>
    <t>INTERCAMBIO DE EQUIPO # 51 POR EL # 216</t>
  </si>
  <si>
    <t>INTERCAMBIO POR EQUIPO # 52 POR EL # 27</t>
  </si>
  <si>
    <t>SIME SERVI FDL</t>
  </si>
  <si>
    <t>9161-9201</t>
  </si>
  <si>
    <t>PEDRO MACIAS</t>
  </si>
  <si>
    <t>PCC Aerostructures Monterrey</t>
  </si>
  <si>
    <t>CLG2025H</t>
  </si>
  <si>
    <t>ET025625</t>
  </si>
  <si>
    <t>SOPORTE INDUSTRIAL E INGENIERIA</t>
  </si>
  <si>
    <t>GUSTAVO EDUARDO</t>
  </si>
  <si>
    <t>DHL, CIENEGA DE FLORES</t>
  </si>
  <si>
    <t>T3RCETO CONSTRUCCIONES</t>
  </si>
  <si>
    <t>VESTA PARK APODACA</t>
  </si>
  <si>
    <t>BILDEN</t>
  </si>
  <si>
    <t>ALBERTO CUEVAS</t>
  </si>
  <si>
    <t>JOYAS DE ANAHUAC</t>
  </si>
  <si>
    <t>IMB MONTAJES Y LAMINACION</t>
  </si>
  <si>
    <t>GERARDO GOMEZ</t>
  </si>
  <si>
    <t>ZIEMANN, PARQUE CHUY MARIA</t>
  </si>
  <si>
    <t>CELL NORTH COMPANY DE MEXICO</t>
  </si>
  <si>
    <t>JOHNSON CONTROLS PLANTA COMPONENTES</t>
  </si>
  <si>
    <t>INTERCAMBIO POR EQUIPO # 55  POR EL # 56</t>
  </si>
  <si>
    <t>FORZASTEEL</t>
  </si>
  <si>
    <t>FERNANDO PAEZ</t>
  </si>
  <si>
    <t>PROLEC APODACA</t>
  </si>
  <si>
    <t>INTERCAMBIO DE EQUIPO # 56 POR EL # 55</t>
  </si>
  <si>
    <t>9560-9561</t>
  </si>
  <si>
    <t xml:space="preserve">REGRESO </t>
  </si>
  <si>
    <t>NAVE EXPORTACIONES</t>
  </si>
  <si>
    <t>9057-9058-9059-9129--9130</t>
  </si>
  <si>
    <t>9190-9191-9207</t>
  </si>
  <si>
    <t>PLASTICOS Y FIBRAS DE MEXICO</t>
  </si>
  <si>
    <t>INTERCAMBIO POR EQUIPO # 58 POR EL # 204</t>
  </si>
  <si>
    <t>FRANCISCO PRECIADO</t>
  </si>
  <si>
    <t>LG, MAGNA - RAMOS ARIZPE</t>
  </si>
  <si>
    <t>NONACSA</t>
  </si>
  <si>
    <t>Montserrat  Camelo</t>
  </si>
  <si>
    <t>Avante, Santa Rosa</t>
  </si>
  <si>
    <t>EDDY</t>
  </si>
  <si>
    <t>MONARCH QRO</t>
  </si>
  <si>
    <t>MERCEDES GARCIA</t>
  </si>
  <si>
    <t>PARQUE INDUSTRIAL FINSA</t>
  </si>
  <si>
    <t>9011-9099</t>
  </si>
  <si>
    <t>VTA SOLUTIONS</t>
  </si>
  <si>
    <t>RAUL RODRIGUEZ</t>
  </si>
  <si>
    <t>TORO, DULCES NOMBRES</t>
  </si>
  <si>
    <t>9051-9052-9053-9108-9123</t>
  </si>
  <si>
    <t>INTERNATIONAL METAL B.</t>
  </si>
  <si>
    <t>KARLA LOZANO</t>
  </si>
  <si>
    <t>MAURICIO URIEL</t>
  </si>
  <si>
    <t>Roberto Betancourt</t>
  </si>
  <si>
    <t>AVANTE AEROPUERTO</t>
  </si>
  <si>
    <t>INTERCAMBIO POR EQUIPO # 60 POR EL # 156</t>
  </si>
  <si>
    <t>ADAN REYES MORENO</t>
  </si>
  <si>
    <t xml:space="preserve">RENTAL DEPOT </t>
  </si>
  <si>
    <t>ALEJANDRA BAÑUELOS</t>
  </si>
  <si>
    <t>PARQUE FINSA GUADALUPE</t>
  </si>
  <si>
    <t>INTERCAMBIO POR EQUIPO # 62 POR EL # 85</t>
  </si>
  <si>
    <t>9023-9086</t>
  </si>
  <si>
    <t>GRUPO TREGO</t>
  </si>
  <si>
    <t>PARQUE INDUSTRIAL HOUSAN</t>
  </si>
  <si>
    <t>11035-11121</t>
  </si>
  <si>
    <t>MANTELEK</t>
  </si>
  <si>
    <t>CARLOS SIERRA</t>
  </si>
  <si>
    <t xml:space="preserve">SIELEK SANTA CATARINA </t>
  </si>
  <si>
    <t>CATARINO</t>
  </si>
  <si>
    <t>CLIENTE CANCELO CONTRATO</t>
  </si>
  <si>
    <t>10326-10401</t>
  </si>
  <si>
    <t>HENGLI 恒立</t>
  </si>
  <si>
    <t>GRUPO TREGO SERVICIOS E INGENIERIA</t>
  </si>
  <si>
    <t xml:space="preserve">AUDITORIO MOISES </t>
  </si>
  <si>
    <t>IGLESIA</t>
  </si>
  <si>
    <t>AUDITORIO MOISES</t>
  </si>
  <si>
    <t>8994-9069</t>
  </si>
  <si>
    <t>SIRSA</t>
  </si>
  <si>
    <t>ARNULFO GARZA</t>
  </si>
  <si>
    <t>BEIN BUSINESS</t>
  </si>
  <si>
    <t>DALILA PIMENTEL</t>
  </si>
  <si>
    <t>ENVASES UNIVERSALES PLANTA INSURGENTES</t>
  </si>
  <si>
    <t>JESUS ALEJANDRO REQUENA ORDAZ</t>
  </si>
  <si>
    <t>ALFA MAQUINARIA</t>
  </si>
  <si>
    <t>MELISA ESTRADA</t>
  </si>
  <si>
    <t>CONAIR</t>
  </si>
  <si>
    <t xml:space="preserve">JUAN ANTONIO GARCIA </t>
  </si>
  <si>
    <t>VALLE MORELOS</t>
  </si>
  <si>
    <t>MTP MANTENIMIENTOS</t>
  </si>
  <si>
    <t>ROBERTO</t>
  </si>
  <si>
    <t>ALLEN DEL NORTE</t>
  </si>
  <si>
    <t>JUAN ANTONIO GARCIA</t>
  </si>
  <si>
    <t>JUAREZ</t>
  </si>
  <si>
    <t>GONDI, GUADALUPE</t>
  </si>
  <si>
    <t>EFFEM MEXICO INC Y COMPAÑÍA</t>
  </si>
  <si>
    <t>GLORIA</t>
  </si>
  <si>
    <t>9022-9085</t>
  </si>
  <si>
    <t>JHON DEERE, SAN PEDRO</t>
  </si>
  <si>
    <t>ISS FACILITY SERVICES</t>
  </si>
  <si>
    <t>r</t>
  </si>
  <si>
    <t>METALES RCR</t>
  </si>
  <si>
    <t>JAIR</t>
  </si>
  <si>
    <t>APOLONIO</t>
  </si>
  <si>
    <t>INNOVAREG</t>
  </si>
  <si>
    <t>ALAN LIBRADO</t>
  </si>
  <si>
    <t>BODEGA AURRERA, SANTA ROSA</t>
  </si>
  <si>
    <t>FELIX U GOMEZ</t>
  </si>
  <si>
    <t>9780-9843-9934</t>
  </si>
  <si>
    <t>9974-10012</t>
  </si>
  <si>
    <t>EDIFICACIONES METALICAS Y CUBIERTAS</t>
  </si>
  <si>
    <t>ROSAURA NIETO</t>
  </si>
  <si>
    <t>PARQUE DIAMANTE</t>
  </si>
  <si>
    <t>COPACHISA</t>
  </si>
  <si>
    <t>RUTH LOPEZ</t>
  </si>
  <si>
    <t>AMAZON, PARQUE KRONOS</t>
  </si>
  <si>
    <t>PICSA INSTALACIONES</t>
  </si>
  <si>
    <t>DANIEL CALLEJAS</t>
  </si>
  <si>
    <t>AMAZON</t>
  </si>
  <si>
    <t>ANGEL</t>
  </si>
  <si>
    <t>OXXO BANORTE</t>
  </si>
  <si>
    <t>J Y T MONTACARGAS Y SERVICIOS</t>
  </si>
  <si>
    <t>PAOLA RAMIREZ</t>
  </si>
  <si>
    <t>DSV CIENEGA DE FLORES</t>
  </si>
  <si>
    <t>FUERA</t>
  </si>
  <si>
    <t>ISS WORLD SERVICE</t>
  </si>
  <si>
    <t>JORGE HERNANDEZ</t>
  </si>
  <si>
    <t>MARS</t>
  </si>
  <si>
    <t>BLACK AND DECKER</t>
  </si>
  <si>
    <t>BERENICE</t>
  </si>
  <si>
    <t>ESSITY, SAN NICOLAS</t>
  </si>
  <si>
    <t>INTERCAMBIO</t>
  </si>
  <si>
    <t>GACSA</t>
  </si>
  <si>
    <t>JOAO LEYVA</t>
  </si>
  <si>
    <t>HOFUSAN</t>
  </si>
  <si>
    <t>INTERCAMBIO POR EQUIPO #111 EL DIA 26-07-22</t>
  </si>
  <si>
    <t>DIRECTO</t>
  </si>
  <si>
    <t>DANIEL FLORES</t>
  </si>
  <si>
    <t>JOSE VELAZQUEZ</t>
  </si>
  <si>
    <t>LUIS ORLANDO CONTRERAS VILLEGAS</t>
  </si>
  <si>
    <t>SUN MALL, GPE</t>
  </si>
  <si>
    <t>JUAN FERNANDO OLVERA RICO</t>
  </si>
  <si>
    <t>9078-9112</t>
  </si>
  <si>
    <t>JUAN FERNANDO OLVERA</t>
  </si>
  <si>
    <t>BA, HUINALA</t>
  </si>
  <si>
    <t>BEIN BUSINESS DISTRIBUTION AMERICAS</t>
  </si>
  <si>
    <t>COCA COLA, GPE</t>
  </si>
  <si>
    <t>ORBE ELECTROMECANICA</t>
  </si>
  <si>
    <t>EFRAIN</t>
  </si>
  <si>
    <t>TRMX, INTERPUERTO</t>
  </si>
  <si>
    <t>LG MAGNA, RAMOS ARIZPE</t>
  </si>
  <si>
    <t>JHON DEERE</t>
  </si>
  <si>
    <t>MANUEL GUERRERO AVALOS</t>
  </si>
  <si>
    <t>GM, RAMOS ARIZPE</t>
  </si>
  <si>
    <t>TREDEC 12</t>
  </si>
  <si>
    <t>9774-9844</t>
  </si>
  <si>
    <t>GS32P-160914</t>
  </si>
  <si>
    <t>INDIRECTA</t>
  </si>
  <si>
    <t>9844-9933</t>
  </si>
  <si>
    <t>PAOLA</t>
  </si>
  <si>
    <t>COCA COLA</t>
  </si>
  <si>
    <t>ERICKA GOMEZ</t>
  </si>
  <si>
    <t>HOME DEPOT GUADALUPE</t>
  </si>
  <si>
    <t>INTERCAMBIO POR EQUIPO #246 EL DIA 20-10-23</t>
  </si>
  <si>
    <t>DIMECSA</t>
  </si>
  <si>
    <t>CLAUDIA</t>
  </si>
  <si>
    <t>MARIN</t>
  </si>
  <si>
    <t>EMERSON, APODACA</t>
  </si>
  <si>
    <t>JILIAN ENGENEERING</t>
  </si>
  <si>
    <t>JUAN ANTONIO GARCIA RODRIGUEZ</t>
  </si>
  <si>
    <t>LAREDO</t>
  </si>
  <si>
    <t>TROYA</t>
  </si>
  <si>
    <t>SERGIO RODRIGUEZ</t>
  </si>
  <si>
    <t>SIGMA, REVOLUCION</t>
  </si>
  <si>
    <t>SERVICIOS Y RECURSOS LOGISTICOS</t>
  </si>
  <si>
    <t>SILVIA HERNANDEZ</t>
  </si>
  <si>
    <t>GRUPO PORTEO</t>
  </si>
  <si>
    <t>TORRES AUTOMATIZACION E INGENIERIA INDUSTRIAL</t>
  </si>
  <si>
    <t>AYLIN CARRILLO</t>
  </si>
  <si>
    <t>JORGE RODRIGUEZ</t>
  </si>
  <si>
    <t>PROBOCA</t>
  </si>
  <si>
    <t>JESUS CARDENAS</t>
  </si>
  <si>
    <t>WALMART, TAMPICO</t>
  </si>
  <si>
    <t>DELFINO SILOS</t>
  </si>
  <si>
    <t>KHOLER</t>
  </si>
  <si>
    <t xml:space="preserve">S/FACTURA </t>
  </si>
  <si>
    <t>PROYECTOS PGL</t>
  </si>
  <si>
    <t>NIDEC</t>
  </si>
  <si>
    <t>GALERIAS VALLE ORIENTE</t>
  </si>
  <si>
    <t>HOME DEPOT REVOLUCION</t>
  </si>
  <si>
    <t>PRESTAMO</t>
  </si>
  <si>
    <t>PROLOGIS PARK, APODACA</t>
  </si>
  <si>
    <t>CASETA COBRO JUAREZ</t>
  </si>
  <si>
    <t>GERARDO ESCOBEDO CORRAL</t>
  </si>
  <si>
    <t>PLAZA ESCOBEDO</t>
  </si>
  <si>
    <t>9490-9525</t>
  </si>
  <si>
    <t>JUAN VELAZQUEZ</t>
  </si>
  <si>
    <t>MARS SANTA CATARINA</t>
  </si>
  <si>
    <t>EDUARDO RODRIGUEZ SANTANA</t>
  </si>
  <si>
    <t>PUENTE LAREDO</t>
  </si>
  <si>
    <t>GTC TERMOCONTROL</t>
  </si>
  <si>
    <t>HOMERO VILLARREAL</t>
  </si>
  <si>
    <t xml:space="preserve">GP ALMACEN </t>
  </si>
  <si>
    <t>ARMANDO ZENTELLA</t>
  </si>
  <si>
    <t>L6 TREN SUBURBANO</t>
  </si>
  <si>
    <t>9164-9258</t>
  </si>
  <si>
    <t>JORGE EDUARDO</t>
  </si>
  <si>
    <t>JHONSON CONTROL</t>
  </si>
  <si>
    <t>VALLE ORIENTE</t>
  </si>
  <si>
    <t>INGENIERIA INDUSTRIAL Y DE PROYECTOS TAMAULIPAS</t>
  </si>
  <si>
    <t>HERIBERTO OLGUIN ROMERO</t>
  </si>
  <si>
    <t>ADUANA LAERDO PUENTE 3</t>
  </si>
  <si>
    <t>9235-9257</t>
  </si>
  <si>
    <t>9503-9557-9558</t>
  </si>
  <si>
    <t>JULIO CESAR OVIEDO NIÑO</t>
  </si>
  <si>
    <t>9226-9277</t>
  </si>
  <si>
    <t>JUAN ANTONIO PAÑOLA</t>
  </si>
  <si>
    <t>CFE SAN JERONIMO</t>
  </si>
  <si>
    <t>9383-9396-9453</t>
  </si>
  <si>
    <t>PARQUE CPA</t>
  </si>
  <si>
    <t>VOLTRAK</t>
  </si>
  <si>
    <t>LUIS TOVAR</t>
  </si>
  <si>
    <t>ENEL, SAN LUIS</t>
  </si>
  <si>
    <t>9384-9454</t>
  </si>
  <si>
    <t>PARQUE SANTA MARIA</t>
  </si>
  <si>
    <t>VALLE SANTA ELENA</t>
  </si>
  <si>
    <t>INTERCAMBIO POR EQUIPO #196 EL DIA 26-02-24</t>
  </si>
  <si>
    <t>POLARIS APODACA</t>
  </si>
  <si>
    <t>9239-9240-9256</t>
  </si>
  <si>
    <t>JONATAN FUENTES</t>
  </si>
  <si>
    <t>PARQUE INDUSTRIAL AVANTE AEROPUERTO</t>
  </si>
  <si>
    <t>CONSTRUCCION Y TRANSFERENCIA DE ENERGIA</t>
  </si>
  <si>
    <t>DAVID GARZA</t>
  </si>
  <si>
    <t>PARQUE KRONOS</t>
  </si>
  <si>
    <t>9205-9265</t>
  </si>
  <si>
    <t>Johnson Control, Sta catarina</t>
  </si>
  <si>
    <t>9966-10129</t>
  </si>
  <si>
    <t>9214-9262</t>
  </si>
  <si>
    <t>9178-9263-9272</t>
  </si>
  <si>
    <t xml:space="preserve"> ACEL MAQUINARIA</t>
  </si>
  <si>
    <t>ARTURO LOPEZ</t>
  </si>
  <si>
    <t>9170-9264</t>
  </si>
  <si>
    <t>9214-9262-9267</t>
  </si>
  <si>
    <t>PCY RENTAS S DE RL DE CV</t>
  </si>
  <si>
    <t>SEVERINO MARTINEZ MONTALVO</t>
  </si>
  <si>
    <t>TAMPICO</t>
  </si>
  <si>
    <t>Z452516N-55537</t>
  </si>
  <si>
    <t>EQUIPO VENDIDO</t>
  </si>
  <si>
    <t>Z452516N-55454</t>
  </si>
  <si>
    <t>Z452516N-55552</t>
  </si>
  <si>
    <t>GENARO VALDEZ</t>
  </si>
  <si>
    <t xml:space="preserve">INTERCAMBIO DE EQUIPO # 94 POR EL # 135 </t>
  </si>
  <si>
    <t>DEMEK, JUAREZ</t>
  </si>
  <si>
    <t>9170-9264-9284</t>
  </si>
  <si>
    <t>EDUARDO SANCHEZ</t>
  </si>
  <si>
    <t>PARQUE 360, APARTADO 15</t>
  </si>
  <si>
    <t>9288-9289</t>
  </si>
  <si>
    <t>9346-9361-9368-9380</t>
  </si>
  <si>
    <t>GRUAS PUENTES MORALES</t>
  </si>
  <si>
    <t>GUILLERMO PUENTES</t>
  </si>
  <si>
    <t>SEPCONECT</t>
  </si>
  <si>
    <t>DANIEL MARTINEZ</t>
  </si>
  <si>
    <t xml:space="preserve">CPA  </t>
  </si>
  <si>
    <t>JOEL HIDALGO</t>
  </si>
  <si>
    <t>CARVAJAL</t>
  </si>
  <si>
    <t>ANDREA YASMIN NAVARRO CHAVEZ</t>
  </si>
  <si>
    <t>MONTAJES Y CONTRUCCIONES GALINDO</t>
  </si>
  <si>
    <t>ALEJANDRO GALINDO GONZALEZ</t>
  </si>
  <si>
    <t>DULCES NOMBRES</t>
  </si>
  <si>
    <t>INTERCAMBIO POR EQUIPO #135</t>
  </si>
  <si>
    <t>CORNING SANTA R0SA</t>
  </si>
  <si>
    <t>GROTE INDUSTRIAL DE MEXICO</t>
  </si>
  <si>
    <t>9318-9328</t>
  </si>
  <si>
    <t>S.O.S. HOME SOLUCIONES</t>
  </si>
  <si>
    <t>ARMANDO TAPIA</t>
  </si>
  <si>
    <t>9313-9331-9381-9401</t>
  </si>
  <si>
    <t>BODEGA AURRERA APODACA</t>
  </si>
  <si>
    <t>9345-9358</t>
  </si>
  <si>
    <t>JUAREZ, NUEVO LEON</t>
  </si>
  <si>
    <t>BODEGA AURRERA, GPE</t>
  </si>
  <si>
    <t>10408-10409</t>
  </si>
  <si>
    <t>JAIR ROJAS</t>
  </si>
  <si>
    <t xml:space="preserve">JOHN Deere </t>
  </si>
  <si>
    <t>9505-9533</t>
  </si>
  <si>
    <t>9329-9360</t>
  </si>
  <si>
    <t>DONGIN, DULCES NOMBRES</t>
  </si>
  <si>
    <t>9571-9678</t>
  </si>
  <si>
    <t>AURERRA, ESCOBEDO</t>
  </si>
  <si>
    <t>SIGMA ALIMENTOS</t>
  </si>
  <si>
    <t>9345-9374</t>
  </si>
  <si>
    <t>CANCELADA</t>
  </si>
  <si>
    <t>P&amp;C APODACA</t>
  </si>
  <si>
    <t>RENTA CANCELADA</t>
  </si>
  <si>
    <t>J &amp; T MONTACARGAS</t>
  </si>
  <si>
    <t>DSV, CIENEGA DE FLORES</t>
  </si>
  <si>
    <t>EFP OPERATIONS MEXICANA</t>
  </si>
  <si>
    <t>ERICKA MANZANO</t>
  </si>
  <si>
    <t>CIEMMOBIL</t>
  </si>
  <si>
    <t>HUMBERTO CALVA</t>
  </si>
  <si>
    <t>9630-9720</t>
  </si>
  <si>
    <t>9329-9360-9393</t>
  </si>
  <si>
    <t>SOLDADURA SORIANO</t>
  </si>
  <si>
    <t>MARILI OVALLE</t>
  </si>
  <si>
    <t>DÍA DEL EMPRESARIO 951</t>
  </si>
  <si>
    <t>INTERCAMBIO POR EQUIPO # 97 POR EL # 201</t>
  </si>
  <si>
    <t>INGENIERIA ELECTROMECANICA 360</t>
  </si>
  <si>
    <t xml:space="preserve">JENIFER LAVALLE </t>
  </si>
  <si>
    <t xml:space="preserve">ECLA </t>
  </si>
  <si>
    <t>9337-9392</t>
  </si>
  <si>
    <t>PARQUE IND TEC MONTERREY</t>
  </si>
  <si>
    <t>JUAN ANTONIO</t>
  </si>
  <si>
    <t>SAMS GUADALUPE</t>
  </si>
  <si>
    <t>9772-9915</t>
  </si>
  <si>
    <t>VESTA PARK</t>
  </si>
  <si>
    <t>REFRESO</t>
  </si>
  <si>
    <t>KATIA RODRIGUEZ</t>
  </si>
  <si>
    <t>CONMET</t>
  </si>
  <si>
    <t>PAJ PINTURAS</t>
  </si>
  <si>
    <t>FINSA SANTA CATARINA</t>
  </si>
  <si>
    <t>JOHN Deere Beta 3 PARQUE SANTA MARIA</t>
  </si>
  <si>
    <t>27 DE JULIO</t>
  </si>
  <si>
    <t>JORGE ALVARADO</t>
  </si>
  <si>
    <t>PARKER, PARQUE DAVISA</t>
  </si>
  <si>
    <t>9337-9392-9432</t>
  </si>
  <si>
    <t>XAVIER PEREZ TOLEDANO</t>
  </si>
  <si>
    <t>PARQUE NEXXUS, CIENEGA DE FLORES</t>
  </si>
  <si>
    <t>9423-9465</t>
  </si>
  <si>
    <t>PARQUE SANTA MARIA(LG MAGNA)</t>
  </si>
  <si>
    <t>9627-9715-9745</t>
  </si>
  <si>
    <t>9832-9852</t>
  </si>
  <si>
    <t>SOFIA</t>
  </si>
  <si>
    <t>VIADUCTO SANTA CATARINA</t>
  </si>
  <si>
    <t>INTERCAMBIO POR EQUIPO #235 EL DIA 13-06-22</t>
  </si>
  <si>
    <t>INTERCAMBIO DE EQUIPO # 98 POR EL # 31</t>
  </si>
  <si>
    <t>MATERIALES ELECTRICO Y EQUIPOS DE CONSTRUCCION</t>
  </si>
  <si>
    <t>ERIK MELENDEZ</t>
  </si>
  <si>
    <t>POLARIS</t>
  </si>
  <si>
    <t>ROCA Y ASOCIADOS</t>
  </si>
  <si>
    <t>ADRIANA SANTANA</t>
  </si>
  <si>
    <t>SODIMAC SALTILLO</t>
  </si>
  <si>
    <t>9346-9361-9368-9380-9451</t>
  </si>
  <si>
    <t>MOLDEM</t>
  </si>
  <si>
    <t>LUIS ROMERO</t>
  </si>
  <si>
    <t>9329-9360-9393-9445</t>
  </si>
  <si>
    <t>ROBERTO FIGUEROA</t>
  </si>
  <si>
    <t>AVANTE APODACA</t>
  </si>
  <si>
    <t>RESPALDO DE GENERACION MOTRIZ</t>
  </si>
  <si>
    <t>FERNANDO GUTIERREZ</t>
  </si>
  <si>
    <t>OSCAR VAZQUEZ</t>
  </si>
  <si>
    <t>CARRIER PLANTA C</t>
  </si>
  <si>
    <t>CONTITECH FLUID MEXICANA, MONTEMORELOS</t>
  </si>
  <si>
    <t>MUEBLERIA KRILL</t>
  </si>
  <si>
    <t>9473/SIN FACTURA</t>
  </si>
  <si>
    <t>FIKRA</t>
  </si>
  <si>
    <t>ERICK LEAL</t>
  </si>
  <si>
    <t>SENDERO Y REPUBLICA</t>
  </si>
  <si>
    <t>CAMILO</t>
  </si>
  <si>
    <t>INTERCAMBIO POR EQUIPO #99 EL DIA 14-06-23</t>
  </si>
  <si>
    <t>CAROL CARMONA</t>
  </si>
  <si>
    <t>EFP OPERATIONS</t>
  </si>
  <si>
    <t>MARIA FERNANDA</t>
  </si>
  <si>
    <t>CLUBCAMPESTRE</t>
  </si>
  <si>
    <t>FRANCISCO RODRIGUEZ AGUINO</t>
  </si>
  <si>
    <t>REYNALDO OSORIO</t>
  </si>
  <si>
    <t>CIENEGA</t>
  </si>
  <si>
    <t>9486-9509</t>
  </si>
  <si>
    <t>SAMS, GUADALUPE (PASTORA)</t>
  </si>
  <si>
    <t>MTP Mantenimientos</t>
  </si>
  <si>
    <t>Allen del norte</t>
  </si>
  <si>
    <t>FABIOLA ALDANA NAVARRETE</t>
  </si>
  <si>
    <t>JESUS MUÑIZ ALVARADO</t>
  </si>
  <si>
    <t>MAXON</t>
  </si>
  <si>
    <t>ALLEN</t>
  </si>
  <si>
    <t xml:space="preserve"> SEBASTIAN</t>
  </si>
  <si>
    <t xml:space="preserve">METOKOTE  </t>
  </si>
  <si>
    <t>ELEAZAR FUENTES OLIVARES</t>
  </si>
  <si>
    <t>PARQUE INDUSTRIAL DESARROLLO INDUSTRIAL MONTERREY</t>
  </si>
  <si>
    <t>CRISTIAN RUIZ</t>
  </si>
  <si>
    <t>ZF, FINSA GUADALUPE</t>
  </si>
  <si>
    <t>EDGAR OLIVARES</t>
  </si>
  <si>
    <t>ROCKWELL, GUADALUPE</t>
  </si>
  <si>
    <t>PLASTICOSCRT</t>
  </si>
  <si>
    <t>GABRIEL IGNACIO MONTES PEDROZA</t>
  </si>
  <si>
    <t>GABINETE TECNICO INDUSTRIAL</t>
  </si>
  <si>
    <t>EDDY LOPEZ</t>
  </si>
  <si>
    <t>TERNIUM, GUERRERO</t>
  </si>
  <si>
    <t>INTERCAMBIO POR EQUIPO #99 EL DIA 02-02-23</t>
  </si>
  <si>
    <t>INTERCAMBIO POR EQUIPO #98 EL DIA 09-02-23</t>
  </si>
  <si>
    <t>9512-9535</t>
  </si>
  <si>
    <t>MARIA GUADALUPE CIRNES GARCIA</t>
  </si>
  <si>
    <t>FAURECIA SISTEMAS AUTOMOTRICES DE MEXICO</t>
  </si>
  <si>
    <t>LIBELULA</t>
  </si>
  <si>
    <t>NIDEC, APODACA</t>
  </si>
  <si>
    <t>GAMESA</t>
  </si>
  <si>
    <t>INTERCAMBIO POR EQUIPO #148 EL DIA 06-07-22</t>
  </si>
  <si>
    <t>9486-9509-9530</t>
  </si>
  <si>
    <t>HECTOR JAVIER ALANIS SIERRA</t>
  </si>
  <si>
    <t>9958-10071</t>
  </si>
  <si>
    <t>TELEINFORMATICA</t>
  </si>
  <si>
    <t>RICARDO GRIMALDO</t>
  </si>
  <si>
    <t>KAROL</t>
  </si>
  <si>
    <t>INTERCAMBIO POR EQUIPO #178 EL DIA 15-11-23</t>
  </si>
  <si>
    <t>CRISTAL MARROQUIN</t>
  </si>
  <si>
    <t>PUERTA DE HIERRO</t>
  </si>
  <si>
    <t>10037-10133</t>
  </si>
  <si>
    <t>NAVISTAR</t>
  </si>
  <si>
    <t>JUAN MANUEL ZUL</t>
  </si>
  <si>
    <t>FERNANDO LARIOS PEREZ</t>
  </si>
  <si>
    <t>CESAR GUTIERREZ</t>
  </si>
  <si>
    <t>CONEKTA 4</t>
  </si>
  <si>
    <t>INTERCAMBIO POR EQUIPO #107 EL DIA 13-08-24</t>
  </si>
  <si>
    <t>MEASURE SOLUTIONS</t>
  </si>
  <si>
    <t>CLAUDIO</t>
  </si>
  <si>
    <t>CADEREYTA</t>
  </si>
  <si>
    <t>CHINA, N.L.</t>
  </si>
  <si>
    <t>9609-9705</t>
  </si>
  <si>
    <t>GRUPO DAGS</t>
  </si>
  <si>
    <t>JAQUELIN</t>
  </si>
  <si>
    <t>DAYE MEXICO FASE 1</t>
  </si>
  <si>
    <t>Z4525F-60670</t>
  </si>
  <si>
    <t>INTERCAMBIO EL DIA 14-04-23</t>
  </si>
  <si>
    <t>ZUAZUA</t>
  </si>
  <si>
    <t>EQUIPO SALIO Y ENTRO EQUIPO #222</t>
  </si>
  <si>
    <t>9595-9610</t>
  </si>
  <si>
    <t>Z452514A-51457</t>
  </si>
  <si>
    <t>BENJAMIN ALVIZO</t>
  </si>
  <si>
    <t>CLARIOS, CIENEGA DE FLORES</t>
  </si>
  <si>
    <t>SANTA MARIA</t>
  </si>
  <si>
    <t>PARQUE LIBRAMIENTO II</t>
  </si>
  <si>
    <t>BIMBO</t>
  </si>
  <si>
    <t>REYNOSA</t>
  </si>
  <si>
    <t>INTERCAMBIO POR EQUIPO #140 EL DIA 02-08-22</t>
  </si>
  <si>
    <t>KC JONES GALVANOPLASTIA</t>
  </si>
  <si>
    <t>9654-9627</t>
  </si>
  <si>
    <t>ANTONIO CAMPOS OCHOA</t>
  </si>
  <si>
    <t>MULTICOMERCIAL APODACA</t>
  </si>
  <si>
    <t>MAHLE, RAMOS ARIZPE</t>
  </si>
  <si>
    <t>9682-9714</t>
  </si>
  <si>
    <t>SIME SERVI</t>
  </si>
  <si>
    <t>COSMOPOLIS</t>
  </si>
  <si>
    <t>PARQUE INDUSTRIAL DIAMANTE</t>
  </si>
  <si>
    <t>SOLUCIONES INTEGRALES ROMAN</t>
  </si>
  <si>
    <t>JUZGADOS DE DISTRITO</t>
  </si>
  <si>
    <t>9626-9693-9719</t>
  </si>
  <si>
    <t>DHL</t>
  </si>
  <si>
    <t>ROBERTO ESTRADA</t>
  </si>
  <si>
    <t>9821-9822-9917-9918-9919</t>
  </si>
  <si>
    <t>IRENE NATALY</t>
  </si>
  <si>
    <t>APOCADA</t>
  </si>
  <si>
    <t>JHOANA LOPEZ</t>
  </si>
  <si>
    <t>ARIANNA RODRIGUEZ</t>
  </si>
  <si>
    <t>STIVA AEROPUERTO</t>
  </si>
  <si>
    <t>PAJ PINTURAS Y ACABADOS</t>
  </si>
  <si>
    <t>FINSA GUADALUPE</t>
  </si>
  <si>
    <t>SERGIO MACRINO</t>
  </si>
  <si>
    <t>PARQUE 300</t>
  </si>
  <si>
    <t>9788-9852-9855-9896</t>
  </si>
  <si>
    <t>HEB, SANTA ROSA</t>
  </si>
  <si>
    <t>9978-9992-10025-10063-10138</t>
  </si>
  <si>
    <t>10150-10182</t>
  </si>
  <si>
    <t>RECUBRIMIENTOS SATRA</t>
  </si>
  <si>
    <t>OMAR MICHEL BERNARDINO NIGO</t>
  </si>
  <si>
    <t>CARLOS ALBERTO ZEA GUTIERREZ</t>
  </si>
  <si>
    <t>10301-10302</t>
  </si>
  <si>
    <t>JOSEFA MARTINEZ IRACHETA</t>
  </si>
  <si>
    <t>9642-9722-</t>
  </si>
  <si>
    <t>HERNANDEZ GAMEZ CONSTRUCTORES</t>
  </si>
  <si>
    <t>ADRIANA TORIZ</t>
  </si>
  <si>
    <t>ESTRUMEC DE OCCIDENTE</t>
  </si>
  <si>
    <t>MULTI IV, RAMOS ARIZPE</t>
  </si>
  <si>
    <t>9788-9852-9855-9896-9930</t>
  </si>
  <si>
    <t>DANA, PARQUE GP</t>
  </si>
  <si>
    <t>REGRESO ANTES POR TEMAS DEL REMOLQUE</t>
  </si>
  <si>
    <t>PARQUE DIAMANTE ESCOBEDO</t>
  </si>
  <si>
    <t>INTERCAMBIO POR EQUIPO #101 EL DIA 09-08-24</t>
  </si>
  <si>
    <t>9729-9948</t>
  </si>
  <si>
    <t>INTERCAMBIO POR EQUIPO #171 EL DIA 07-12-2023</t>
  </si>
  <si>
    <t>9753-9784</t>
  </si>
  <si>
    <t>CONEKTA</t>
  </si>
  <si>
    <t>W00355004355</t>
  </si>
  <si>
    <t>ALBERTO ORTIZ RAMIREZ</t>
  </si>
  <si>
    <t>MARTEL DM, PESQUERIA</t>
  </si>
  <si>
    <t>ARENKO CONSTRUCCIONES</t>
  </si>
  <si>
    <t>ANAHI</t>
  </si>
  <si>
    <t>ALAN BRIONES</t>
  </si>
  <si>
    <t>9781-9892-9932</t>
  </si>
  <si>
    <t>MFG PARQUE IND. LA SILLA</t>
  </si>
  <si>
    <t>10170-10225</t>
  </si>
  <si>
    <t>HENGLI, FINSA SANTA CATARINA</t>
  </si>
  <si>
    <t>MATEL III, STA CATARINA</t>
  </si>
  <si>
    <t>10003-10088</t>
  </si>
  <si>
    <t>COMPRE, PLANTA ABASOLO</t>
  </si>
  <si>
    <t>MAURICIO URIEL CONSTRERAS CASTILLO</t>
  </si>
  <si>
    <t>MAURICIO</t>
  </si>
  <si>
    <t>RECICLADOS, PLASTICOS Y METALES MTY</t>
  </si>
  <si>
    <t>ALBERTO ORTIZ</t>
  </si>
  <si>
    <t>PRESA DEL CUCHILLO</t>
  </si>
  <si>
    <t>10153-10211</t>
  </si>
  <si>
    <t>SAL- TERRA</t>
  </si>
  <si>
    <t>YAZMIN HARA YADHYRA VARGAS GONZALEZ</t>
  </si>
  <si>
    <t>NEMAK</t>
  </si>
  <si>
    <t>STIVA GARCIA</t>
  </si>
  <si>
    <t>TSMT</t>
  </si>
  <si>
    <t>INTERCAMBIO EL DIA 13-06-22 POR EQUIPO #157</t>
  </si>
  <si>
    <t>GODMISA</t>
  </si>
  <si>
    <t>JAVIER GODINES</t>
  </si>
  <si>
    <t>SANTA ROSA</t>
  </si>
  <si>
    <t>9760-9824</t>
  </si>
  <si>
    <t xml:space="preserve">JORGE EDUARDO </t>
  </si>
  <si>
    <t>EDGAR ARENAS</t>
  </si>
  <si>
    <t>JOHNSON CONTROL</t>
  </si>
  <si>
    <t>10017-10032</t>
  </si>
  <si>
    <t>REGRESO ANTES</t>
  </si>
  <si>
    <t>10747-10794-10859-10861</t>
  </si>
  <si>
    <t>INTERCAMBIO POR EQUIPO #101 EL DIA 15-05-24</t>
  </si>
  <si>
    <t>FERNANDA BALDAZO</t>
  </si>
  <si>
    <t>SILICA, SAN PEDRO</t>
  </si>
  <si>
    <t>2 ROMPEDORAS NEUMATICAS</t>
  </si>
  <si>
    <t>BB32</t>
  </si>
  <si>
    <t>PAOLA ALEJANDRA GARZA MARTINEZ</t>
  </si>
  <si>
    <t>ROMPEDORA NEUMATICA</t>
  </si>
  <si>
    <t>CHICAGO PNEUMATIC</t>
  </si>
  <si>
    <t>CP120</t>
  </si>
  <si>
    <t>9886-9951</t>
  </si>
  <si>
    <t>IMPER DE CHIHUAHUA</t>
  </si>
  <si>
    <t>PARQUE ARENDE</t>
  </si>
  <si>
    <t>INTERPUERTO</t>
  </si>
  <si>
    <t>9809-9885</t>
  </si>
  <si>
    <t>DAEHAN, AMPLIACION</t>
  </si>
  <si>
    <t>FINSA FASE II, FINSA GUADALUPE</t>
  </si>
  <si>
    <t>GBA TECHOS INDUSTRIALES</t>
  </si>
  <si>
    <t>CESAR ESPARZA</t>
  </si>
  <si>
    <t>9969-10065</t>
  </si>
  <si>
    <t>JAWAHER</t>
  </si>
  <si>
    <t>CECILIA PERALTA</t>
  </si>
  <si>
    <t>HUINALA</t>
  </si>
  <si>
    <t>CORNING MTY</t>
  </si>
  <si>
    <t>9834-9876</t>
  </si>
  <si>
    <t>HORACIO MANUEL</t>
  </si>
  <si>
    <t>Lincoln</t>
  </si>
  <si>
    <t xml:space="preserve"> Aeropuerto internacional </t>
  </si>
  <si>
    <t>9993-10028</t>
  </si>
  <si>
    <t>10149-10188-10216-10277</t>
  </si>
  <si>
    <t>10331-10365</t>
  </si>
  <si>
    <t>10397-10447-10477</t>
  </si>
  <si>
    <t>10500-10564-10585</t>
  </si>
  <si>
    <t>9836-9884</t>
  </si>
  <si>
    <t>9973-10051</t>
  </si>
  <si>
    <t>28/10/204</t>
  </si>
  <si>
    <t>CPA LOGISTIC</t>
  </si>
  <si>
    <t>9964-9991-10072</t>
  </si>
  <si>
    <t>LG, FINSA GUADALUPE</t>
  </si>
  <si>
    <t>INTERCAMBIO POR EQUIPO #263 EL DIA 11-04-23</t>
  </si>
  <si>
    <t>9964-9991-10072-10111</t>
  </si>
  <si>
    <t>PROLEC</t>
  </si>
  <si>
    <t>9809-9929</t>
  </si>
  <si>
    <t>ROBERTO GUTIERREZ BETANCORT</t>
  </si>
  <si>
    <t>PARQUE AVANTE AEROPUERTO</t>
  </si>
  <si>
    <t>PARQUE AVANTE LINCOLN</t>
  </si>
  <si>
    <t>10183-10214-10278</t>
  </si>
  <si>
    <t>10348-10364</t>
  </si>
  <si>
    <t>TENERE, JUAREZ</t>
  </si>
  <si>
    <t>10499-10553-10579</t>
  </si>
  <si>
    <t xml:space="preserve">HR ELECROMECANICOS </t>
  </si>
  <si>
    <t xml:space="preserve">APOLINAR REYES </t>
  </si>
  <si>
    <t>J&amp;T</t>
  </si>
  <si>
    <t xml:space="preserve">DSV CIENEGAS DE FLORES </t>
  </si>
  <si>
    <t>INTERCAMBIO POR EQUIPO #194 EL DIA 30-08-24</t>
  </si>
  <si>
    <t xml:space="preserve">J&amp;T MONTACARGAS </t>
  </si>
  <si>
    <t>COCA COLA, SABINAS</t>
  </si>
  <si>
    <t>NELSON ARNOLDO</t>
  </si>
  <si>
    <t>HORACIO MANUEL PEREZ CASTRO</t>
  </si>
  <si>
    <t>LGMG, MARIN</t>
  </si>
  <si>
    <t>10328-10470</t>
  </si>
  <si>
    <t>GRUPO ACT</t>
  </si>
  <si>
    <t>MONDELEZ</t>
  </si>
  <si>
    <t>SERREMSA</t>
  </si>
  <si>
    <t>AREYA GUADALUPE IND. PARK</t>
  </si>
  <si>
    <t>10023-10080</t>
  </si>
  <si>
    <t>DELFINO SILOS LOPEZ</t>
  </si>
  <si>
    <t>GRUPO INDUSTRIAL FLOGA</t>
  </si>
  <si>
    <t>JERRY SANCHEZ</t>
  </si>
  <si>
    <t>EDGARDO GERONIMO IBARRA MORALES</t>
  </si>
  <si>
    <t>RECUBRIMIENTOS Y SUPERFICIES DEL NORTE</t>
  </si>
  <si>
    <t>HOMERO GARCIA</t>
  </si>
  <si>
    <t>PARKER APODACA</t>
  </si>
  <si>
    <t>10506-10507</t>
  </si>
  <si>
    <t>DSV, APODACA</t>
  </si>
  <si>
    <t>PLASTICOS Y FIBRAS</t>
  </si>
  <si>
    <t>JAIR EDUARDO GARCIA GARCIA</t>
  </si>
  <si>
    <t>SANDRA CARRILLO</t>
  </si>
  <si>
    <t>WALMART, AV SENDERO</t>
  </si>
  <si>
    <t>INTERCAMBIO POR EQUIPO #237 EL DIA 25-08-23</t>
  </si>
  <si>
    <t>FRIALSA, SANTA ROSA</t>
  </si>
  <si>
    <t>LIVING SPACES</t>
  </si>
  <si>
    <t>WALMART LINCOLN (SENDERO LINCOLN)</t>
  </si>
  <si>
    <t>OSCAR URBINA</t>
  </si>
  <si>
    <t>LUIS PEREZ</t>
  </si>
  <si>
    <t>10164-10319</t>
  </si>
  <si>
    <t>9987-10020</t>
  </si>
  <si>
    <t>Bachoco TROSI</t>
  </si>
  <si>
    <t>INTERCAMBIO POR EQUIPO #146 EL DIA 10-04-23</t>
  </si>
  <si>
    <t>MARGO BARRAGAN</t>
  </si>
  <si>
    <t>INTERCAMBIO POR EQUIPO #147 EL DIA 18-04-23</t>
  </si>
  <si>
    <t>9957-10000</t>
  </si>
  <si>
    <t>DISEÑO Y CONSTRUCCIONES</t>
  </si>
  <si>
    <t>MARIO ALBERTO VILLARREAL</t>
  </si>
  <si>
    <t>PARQUE GONHER</t>
  </si>
  <si>
    <t>MACRO INDUSTRIAL</t>
  </si>
  <si>
    <t>ERNESTO CARRILLO</t>
  </si>
  <si>
    <t>UREBLOCK, PLANTA 3</t>
  </si>
  <si>
    <t>KENWORTH ALLENDE</t>
  </si>
  <si>
    <t>BRICOS</t>
  </si>
  <si>
    <t>9996-10063</t>
  </si>
  <si>
    <t>IMB MONTAJES Y LAMINADOS</t>
  </si>
  <si>
    <t>CHUY MARIA RAMON</t>
  </si>
  <si>
    <t>PARQUE INDUSTRIAL ORADEL</t>
  </si>
  <si>
    <t>POCKET PARK AEROPUERTO</t>
  </si>
  <si>
    <t>INTERCAMBIO POR EQUIPO #114 EL DIA 15-02-24</t>
  </si>
  <si>
    <t>JESUS RODRIGUEZ</t>
  </si>
  <si>
    <t>LONGORIA</t>
  </si>
  <si>
    <t>PEDRO VELAZQUEZ</t>
  </si>
  <si>
    <t>SERGIO ORTIZ</t>
  </si>
  <si>
    <t>CIENEGA DE FLORES, INTERPUERTO</t>
  </si>
  <si>
    <t>10640-10641-10642</t>
  </si>
  <si>
    <t>GROOTE, STIVA AEROPUERTO</t>
  </si>
  <si>
    <t>NAVE COLOSIO</t>
  </si>
  <si>
    <t>ELEAZAR FUENTES</t>
  </si>
  <si>
    <t>10290-10292</t>
  </si>
  <si>
    <t>9993-10028-10136</t>
  </si>
  <si>
    <t>IGS ESCOBEDO</t>
  </si>
  <si>
    <t>BMC MONTERREY FACTORY</t>
  </si>
  <si>
    <t>11870-11918-11922-11955</t>
  </si>
  <si>
    <t>11985-12003</t>
  </si>
  <si>
    <t>LUIS CONRADO</t>
  </si>
  <si>
    <t>10212-10223-10276</t>
  </si>
  <si>
    <t>IVAN SALDAÑA</t>
  </si>
  <si>
    <t>10361-10362-10394-10395-10441-10478</t>
  </si>
  <si>
    <t>HUSSMAN</t>
  </si>
  <si>
    <t>POKET PARK AEROPUERTO</t>
  </si>
  <si>
    <t>INTERCAMBIO POR EQUIPO #136 EL DIA 28-03-23</t>
  </si>
  <si>
    <t>INTERCAMBIO POR EQUIPO #125 EL DIA 22-07-22</t>
  </si>
  <si>
    <t>10152-10168-10215-10281</t>
  </si>
  <si>
    <t>TOP SPRAY</t>
  </si>
  <si>
    <t>JOSE GUADALUPE</t>
  </si>
  <si>
    <t>PARQUE LAS AMERICAS</t>
  </si>
  <si>
    <t>RAMOS ARIZPE, MULTI IV</t>
  </si>
  <si>
    <t>TROYA INDUSTRIAL MONTERREY</t>
  </si>
  <si>
    <t>JORGE SUBISA</t>
  </si>
  <si>
    <t>IBERDROLA, PESQUERIA</t>
  </si>
  <si>
    <t>10057-10074-10093-10110-10116</t>
  </si>
  <si>
    <t xml:space="preserve">MÉRITOR </t>
  </si>
  <si>
    <t>9987-10020-10067</t>
  </si>
  <si>
    <t>10337-10464</t>
  </si>
  <si>
    <t>SE SANTO DOMINGO</t>
  </si>
  <si>
    <t>TECNOLOGIA APLICADA</t>
  </si>
  <si>
    <t>YOLANDA GUADALUPE</t>
  </si>
  <si>
    <t>10073-10108-10117-10127</t>
  </si>
  <si>
    <t>INTERCAMBIO POR EQUIPO #68</t>
  </si>
  <si>
    <t>10034-10095-10123</t>
  </si>
  <si>
    <t>FRANCISCO DELGADO</t>
  </si>
  <si>
    <t>10250-10305</t>
  </si>
  <si>
    <t>SERGIO CARRIZALEZ</t>
  </si>
  <si>
    <t>9997-10096</t>
  </si>
  <si>
    <t>9957-10000-10097-10125</t>
  </si>
  <si>
    <t>JUAN MANUEL JIMENEZ DAVILA</t>
  </si>
  <si>
    <t>INTERCAMBIO POR EQUIPO #223 EL DIA 15-09-23</t>
  </si>
  <si>
    <t>10038-3778</t>
  </si>
  <si>
    <t>PRESA EL CUCHILLO</t>
  </si>
  <si>
    <t>JESUS RUIZ</t>
  </si>
  <si>
    <t>CINTERMEX</t>
  </si>
  <si>
    <t>CONSTRUCCIONES PERMELL SA DE CV</t>
  </si>
  <si>
    <t>INTERCAMBIO POR EQUIPO #165 EL DIA 21-02-23</t>
  </si>
  <si>
    <t>REDISA SOLUCIONES</t>
  </si>
  <si>
    <t>10512-10530</t>
  </si>
  <si>
    <t>TALINA FERNANDA ARAUJO RODRIGUEZ</t>
  </si>
  <si>
    <t>PARQUE NEXXUS</t>
  </si>
  <si>
    <t>10038-10105</t>
  </si>
  <si>
    <t>EQUIPO CANCELADO</t>
  </si>
  <si>
    <t>10185-10224-10288-10289</t>
  </si>
  <si>
    <t>10367-10368</t>
  </si>
  <si>
    <t>9997-10096-10121</t>
  </si>
  <si>
    <t>10038-3778-10122</t>
  </si>
  <si>
    <t>10545-10621</t>
  </si>
  <si>
    <t>LUIS CHAVEZ</t>
  </si>
  <si>
    <t>MIRALL, SIMON BOLIVAR</t>
  </si>
  <si>
    <t>53-6A10142</t>
  </si>
  <si>
    <t>11853-11944</t>
  </si>
  <si>
    <t>SANDRA YAMILETH VALDEZ</t>
  </si>
  <si>
    <t>GP ALMACEN CENTRAL</t>
  </si>
  <si>
    <t>AIRE</t>
  </si>
  <si>
    <t>04149042</t>
  </si>
  <si>
    <t>Francisco Romero</t>
  </si>
  <si>
    <t>ASPEN AEROGELS II</t>
  </si>
  <si>
    <t>XAS97</t>
  </si>
  <si>
    <t>4500A10154H010631</t>
  </si>
  <si>
    <t>10100-10120</t>
  </si>
  <si>
    <t>10157-10192</t>
  </si>
  <si>
    <t>INTERCAMBIO POR EQUIPO #121 EL DIA 09-02-24</t>
  </si>
  <si>
    <t>10212-10223</t>
  </si>
  <si>
    <t>AGGATA, VALLE ORIENTE</t>
  </si>
  <si>
    <t>INTERCAMBIO POR EQUIPO #122 EL DIA 22-12-23</t>
  </si>
  <si>
    <t>10503-10566</t>
  </si>
  <si>
    <t>FRANCISCO JAVIER ROMERO</t>
  </si>
  <si>
    <t>GLOBAL REMORAKE</t>
  </si>
  <si>
    <t>VERONICA ALVAREZ</t>
  </si>
  <si>
    <t>PALOMITAS, CADEREYTA</t>
  </si>
  <si>
    <t>03570022</t>
  </si>
  <si>
    <t>M50</t>
  </si>
  <si>
    <t>INTERCAMBIO POR EQUIPO #72 EL DIA 06-06-2024</t>
  </si>
  <si>
    <t xml:space="preserve">ANIDA,AARON SAENZ </t>
  </si>
  <si>
    <t>MARIANO</t>
  </si>
  <si>
    <t>Z4525F-59608</t>
  </si>
  <si>
    <t>INTERCAMBIO POR EQUIPO #182 EL DIA 01-08-23</t>
  </si>
  <si>
    <t>EATON, REYNOSA</t>
  </si>
  <si>
    <t>INTERCAMBIO POR EQUIPO #257 EL DIA 04-08-22</t>
  </si>
  <si>
    <t>PARQUE STIVA AEROPUERTO</t>
  </si>
  <si>
    <t>10858-11005</t>
  </si>
  <si>
    <t>FL4, FINSA SANTA CATARINA</t>
  </si>
  <si>
    <t>10173-10254</t>
  </si>
  <si>
    <t>CINTHIA VERONICA ESPARZA SIFUENTES</t>
  </si>
  <si>
    <t>SERVICIOS DE CONSTRUCCION JR</t>
  </si>
  <si>
    <t>GABRIELA ANDRADE</t>
  </si>
  <si>
    <t xml:space="preserve">AEREOPUERTO </t>
  </si>
  <si>
    <t>PROYECTOS DE INFRAC DE LA LAGUNA</t>
  </si>
  <si>
    <t>CINTHIA FLORES</t>
  </si>
  <si>
    <t>VIA RAPIDA AL AEROPUERTO</t>
  </si>
  <si>
    <t>SILICA</t>
  </si>
  <si>
    <t>10174-10255</t>
  </si>
  <si>
    <t>ANAHI GARCIA</t>
  </si>
  <si>
    <t>SILICA, ARBOLEDAS</t>
  </si>
  <si>
    <t>FRIDA</t>
  </si>
  <si>
    <t>ALPHA</t>
  </si>
  <si>
    <t>VAGO INSTALACIONES INDUSTRIALES</t>
  </si>
  <si>
    <t>OLEGARIO RODRIGUEZ</t>
  </si>
  <si>
    <t>CARRIER PLANTA E</t>
  </si>
  <si>
    <t>INTERCAMBIO DE EQUIPO # 125 POR EL # 114</t>
  </si>
  <si>
    <t>KRONOS 1B</t>
  </si>
  <si>
    <t>VYMSA SANTA CATARINA</t>
  </si>
  <si>
    <t>PARQUE ESCOBEDO</t>
  </si>
  <si>
    <t>AMAZON, MT01</t>
  </si>
  <si>
    <t>RAFAEL CURIEL REYES</t>
  </si>
  <si>
    <t>10144-10231</t>
  </si>
  <si>
    <t>STIVA JARAL</t>
  </si>
  <si>
    <t>10519-10658</t>
  </si>
  <si>
    <t>10201-10253</t>
  </si>
  <si>
    <t>OSCAR URBINA VAZQUEZ</t>
  </si>
  <si>
    <t>NELLY SANCHEZ</t>
  </si>
  <si>
    <t>INTERCAMBIO POR EQUIPO #212 EL DIA 23-08-24</t>
  </si>
  <si>
    <t>Carvajal, Stiva Garcia</t>
  </si>
  <si>
    <t>GR TANKS</t>
  </si>
  <si>
    <t>GERARDO LUNA</t>
  </si>
  <si>
    <t>10222-10268</t>
  </si>
  <si>
    <t>EDUARDO ESCAREÑO</t>
  </si>
  <si>
    <t>10333-10366-10396-10439</t>
  </si>
  <si>
    <t>LENNOX, RAMOS ARIZPE</t>
  </si>
  <si>
    <t>INTERCAMBIO POR EQUIPO #138 EL DIA 21-10-23</t>
  </si>
  <si>
    <t>IVAN MARQUEZ</t>
  </si>
  <si>
    <t>BREMBO, PARQUE GP</t>
  </si>
  <si>
    <t>INTERCAMBIO POR EQUIPO #230 EL DIA 08-06-23</t>
  </si>
  <si>
    <t>GABRIELA</t>
  </si>
  <si>
    <t>PARQUE INDUSTRIAL SIERRA MADRE</t>
  </si>
  <si>
    <t>PLAZA LA FE</t>
  </si>
  <si>
    <t>FRANCISCO RAMIREZ</t>
  </si>
  <si>
    <t>Steel Warehouse Mexico</t>
  </si>
  <si>
    <t>10707-10786</t>
  </si>
  <si>
    <t>HORACIO CANTU</t>
  </si>
  <si>
    <t>ANTONIO HERRERA</t>
  </si>
  <si>
    <t>GXO, REYNOSA</t>
  </si>
  <si>
    <t>CONSTRUCTORA LYMOSA</t>
  </si>
  <si>
    <t>LUIS JOSE MONTEMAYOR</t>
  </si>
  <si>
    <t>10157-10192-10252</t>
  </si>
  <si>
    <t>EQUIPOS Y HERRAMIENTAS</t>
  </si>
  <si>
    <t>ROBERTO CASAS</t>
  </si>
  <si>
    <t>DICEX, INTERPUERTO</t>
  </si>
  <si>
    <t>LUIS ESCOBAR</t>
  </si>
  <si>
    <t>10205-10269-10297</t>
  </si>
  <si>
    <t>FL4, CIENEGA DE FLORES</t>
  </si>
  <si>
    <t>10144-10231-10308</t>
  </si>
  <si>
    <t>10234-10270</t>
  </si>
  <si>
    <t>CH4 GASODUCTOS SERVICIOS SA DE CV</t>
  </si>
  <si>
    <t xml:space="preserve">ALEJANDRO GALVÁN </t>
  </si>
  <si>
    <t>ROBERTO GUTIERREZ</t>
  </si>
  <si>
    <t>BAKER HUGHES</t>
  </si>
  <si>
    <t>AMERICAN WOODMARK - RSI HOME PRODUCTS S DE RL DE CV</t>
  </si>
  <si>
    <t>AMERICAN WOODMARK</t>
  </si>
  <si>
    <t>ALMER OMOA</t>
  </si>
  <si>
    <t>ELIEZER FERNANDEZ</t>
  </si>
  <si>
    <t>Joao Leyva</t>
  </si>
  <si>
    <t>INTERCAMBIO POR EQUIPO#59 EL DIA 16-05-24</t>
  </si>
  <si>
    <t>David Garza</t>
  </si>
  <si>
    <t>Multi comercial apodaca</t>
  </si>
  <si>
    <t>FRANCISCO GARZA</t>
  </si>
  <si>
    <t>WILKINSON, INTERNATIONAL SCRAP</t>
  </si>
  <si>
    <t>INTERCAMBIO DE EQUIPO # 129 POR EL # 187</t>
  </si>
  <si>
    <t xml:space="preserve"> CEDIS AUTOZONE </t>
  </si>
  <si>
    <t>INTERCAMBIO POR EQUIPO #159 EL DIA 14-12-22</t>
  </si>
  <si>
    <t>AIRPORT TECHNOLOGIC PARK</t>
  </si>
  <si>
    <t>HOFUSAN INDUSTRIAL PARK</t>
  </si>
  <si>
    <t>10510-10634</t>
  </si>
  <si>
    <t>10508-10509</t>
  </si>
  <si>
    <t xml:space="preserve">INTERCAMBIO DE EQUIPO # 131 POR EL </t>
  </si>
  <si>
    <t>REGIOMONTANA DE INSTALACIONES ELECTRICAS</t>
  </si>
  <si>
    <t xml:space="preserve">MAQUINARIA Y SERVICIOS INDUSTRIALES </t>
  </si>
  <si>
    <t>LAURA</t>
  </si>
  <si>
    <t>EQ RENTAL</t>
  </si>
  <si>
    <t>LAZARO VILLARREAL</t>
  </si>
  <si>
    <t>RIO SANTA CATARINA, MORONES PRIETO</t>
  </si>
  <si>
    <t>INTERCAMBIO POR EQUIPO #222 EL DIA 17-08-23</t>
  </si>
  <si>
    <t>INTERCAMBIO POR EQUIPO #230 EL DIA 27-07-23</t>
  </si>
  <si>
    <t>ESSENTRA, AVANTE SANTA ROSA</t>
  </si>
  <si>
    <t>BIMBO, PARQUE GP</t>
  </si>
  <si>
    <t>LIDEC</t>
  </si>
  <si>
    <t>GONDI</t>
  </si>
  <si>
    <t>PATRICIA LEAL</t>
  </si>
  <si>
    <t>INTERCAMBIO POR EQUIPO #132 EL DIA 04-08-22</t>
  </si>
  <si>
    <t>TALLER GALINDO, SALTILLO</t>
  </si>
  <si>
    <t>PATRICIO</t>
  </si>
  <si>
    <t>17/0172025</t>
  </si>
  <si>
    <t>JONATHAN FUENTES ALVARADO</t>
  </si>
  <si>
    <t>ANTONIO RODRIGUEZ</t>
  </si>
  <si>
    <t>REGRESA PARA REPACION EL DIA 06-07-23</t>
  </si>
  <si>
    <t>BIOPAPEL</t>
  </si>
  <si>
    <t>INTERCAMBIO POR EQUIPO #134</t>
  </si>
  <si>
    <t>10598-10615</t>
  </si>
  <si>
    <t>RYV EQUIPOS</t>
  </si>
  <si>
    <t>LUIS MACIAS</t>
  </si>
  <si>
    <t>INTERCAMBIO EL DIA 28-09-22</t>
  </si>
  <si>
    <t>INTERCAMBIO POR EQUIPO #211 EL DIA 08-08-22</t>
  </si>
  <si>
    <t>MINIMI SC</t>
  </si>
  <si>
    <t>SERGIO ELIZONDO</t>
  </si>
  <si>
    <t>CERVECERIA</t>
  </si>
  <si>
    <t>IMB CONSTRUCCIONES</t>
  </si>
  <si>
    <t>MUZQUIZ, COAHUILA</t>
  </si>
  <si>
    <t>AEREOPUERTO</t>
  </si>
  <si>
    <t>ARAMNDO ZENTELLA</t>
  </si>
  <si>
    <t xml:space="preserve">Jhonson Control </t>
  </si>
  <si>
    <t>WALMART LA FE</t>
  </si>
  <si>
    <t>BERTHA ALICIA PEREZ AYALA</t>
  </si>
  <si>
    <t>ENTREGA EN TALLER ( TRANSPORTE EXTERNO )</t>
  </si>
  <si>
    <t>INTERCAMBIO POR EQUIPO #134 EL DIA 14-08-24</t>
  </si>
  <si>
    <t>INTERCAMBIO POR EQUIPO #206 EL DIA 14-06-24</t>
  </si>
  <si>
    <t>INTERCAMBIO POR EQUIPO #207 EL DIA 02-09-24</t>
  </si>
  <si>
    <t>PUENTE NUEVO LAREDO</t>
  </si>
  <si>
    <t>INTERCAMBIO POR EQUIPO #207 EL DIA 29-01-24</t>
  </si>
  <si>
    <t>JOSE LUIS VALDEZ</t>
  </si>
  <si>
    <t>&gt;</t>
  </si>
  <si>
    <t>11348-11349</t>
  </si>
  <si>
    <t>CUBICA 1000</t>
  </si>
  <si>
    <t>DULCE BASUALDO</t>
  </si>
  <si>
    <t>INTERCAMBIO POR EQUIPO 121 EL DIA 11-09-23</t>
  </si>
  <si>
    <t>VENDIDO</t>
  </si>
  <si>
    <t>HOP110377</t>
  </si>
  <si>
    <t>EQUIPO VENDIDO EL DIA 13-06-23</t>
  </si>
  <si>
    <t>BIRSA</t>
  </si>
  <si>
    <t>DANIEL SANTANA</t>
  </si>
  <si>
    <t>HERSEYS</t>
  </si>
  <si>
    <t>KEY QUIMICA</t>
  </si>
  <si>
    <t>MARCO ROJAS</t>
  </si>
  <si>
    <t>IBI LATIN AMERICA</t>
  </si>
  <si>
    <t>10551-10552-10591-10635</t>
  </si>
  <si>
    <t>10716-10746</t>
  </si>
  <si>
    <t>INTERCAMBIO POR EQUIPO #233 EL DIA 03-10-22</t>
  </si>
  <si>
    <t>10436-10482</t>
  </si>
  <si>
    <t>TERMACERO</t>
  </si>
  <si>
    <t>ALEJANDRO GARZA</t>
  </si>
  <si>
    <t>10358-10481</t>
  </si>
  <si>
    <t>EQ SERVICES RENTAL</t>
  </si>
  <si>
    <t>BODEGA MTY CIENEGA</t>
  </si>
  <si>
    <t>10456-10479</t>
  </si>
  <si>
    <t>10496-10549-10571</t>
  </si>
  <si>
    <t>INTERCAMBIO POR EQUIPO #223 EL DIA 21-04-21</t>
  </si>
  <si>
    <t>10419-S/FACTURA</t>
  </si>
  <si>
    <t>10400-10442-10484</t>
  </si>
  <si>
    <t>PARQUE SANTA MONICA</t>
  </si>
  <si>
    <t>SERGIO MACRINO RODRIGUEZ MEJIA</t>
  </si>
  <si>
    <t>TODODREN, HUINALA</t>
  </si>
  <si>
    <t>AVANTE, SANTA ROSA</t>
  </si>
  <si>
    <t>CONEKTA 2</t>
  </si>
  <si>
    <t>RUVASA</t>
  </si>
  <si>
    <t>LUIS ANTONIO URBINA VAZQUEZ</t>
  </si>
  <si>
    <t>FORTACERO</t>
  </si>
  <si>
    <t>EMERSON, RAMOS ARIZPE</t>
  </si>
  <si>
    <t>SUNWOO</t>
  </si>
  <si>
    <t>INTERCAMBIO POR EQUIPO 263 11-29-2023</t>
  </si>
  <si>
    <t>GENERADOR DE 25KVA</t>
  </si>
  <si>
    <t>QAS25</t>
  </si>
  <si>
    <t>HOP100361</t>
  </si>
  <si>
    <t>INTERCAMBIO POR EQUIPO #119 EL DIA 26-06-24</t>
  </si>
  <si>
    <t>10527-10562-10600</t>
  </si>
  <si>
    <t>RENTAL DEPOT</t>
  </si>
  <si>
    <t>RUBEN LEAL</t>
  </si>
  <si>
    <t>10529-10554-10608-10636</t>
  </si>
  <si>
    <t>JORGE PEREZ</t>
  </si>
  <si>
    <t>YANG FENG, RAMOS ARIZPE</t>
  </si>
  <si>
    <t>ANDRES GUZMAN</t>
  </si>
  <si>
    <t>SIGAMSA</t>
  </si>
  <si>
    <t>ARIEL</t>
  </si>
  <si>
    <t>VILLAS CAMPESTRES</t>
  </si>
  <si>
    <t>CIA. GANADERA VALLE DE GUADALUPE</t>
  </si>
  <si>
    <t>FERNANDO ELIZONDO</t>
  </si>
  <si>
    <t>ESTRUCTURAS Y HERRERIA FRAGUA</t>
  </si>
  <si>
    <t>LUIS GARCIA</t>
  </si>
  <si>
    <t>PARQUE DINAMO</t>
  </si>
  <si>
    <t>10529-10543</t>
  </si>
  <si>
    <t>PARQUE INDUSTRIAL ARENDE</t>
  </si>
  <si>
    <t>HOP100363</t>
  </si>
  <si>
    <t>AMP DE LA SUBESTACION CUCHILLO BLANCO II</t>
  </si>
  <si>
    <t>10769-10811-10826</t>
  </si>
  <si>
    <t>10883-10809</t>
  </si>
  <si>
    <t>10883-10809-10956-11010-11022</t>
  </si>
  <si>
    <t>JORGE ARTEAGA</t>
  </si>
  <si>
    <t>10877-10977</t>
  </si>
  <si>
    <t>SCHNAIDER</t>
  </si>
  <si>
    <t>10546-10602</t>
  </si>
  <si>
    <t>10539-10602</t>
  </si>
  <si>
    <t>FERNANDA GONZALEZ</t>
  </si>
  <si>
    <t>ARELY</t>
  </si>
  <si>
    <t>HALO, STIVA AEROPUERTO</t>
  </si>
  <si>
    <t>SULTANA</t>
  </si>
  <si>
    <t>SANTOS AYALA</t>
  </si>
  <si>
    <t>BRIGGSTON</t>
  </si>
  <si>
    <t>JOME INDUSTRIAL</t>
  </si>
  <si>
    <t>JAIME DE LIRA</t>
  </si>
  <si>
    <t>10518-10593</t>
  </si>
  <si>
    <t>SURTIDORA INDUSTRIAL REGIOMONTANA</t>
  </si>
  <si>
    <t>PARQUE INDUSTRIAL ARENDE GPE</t>
  </si>
  <si>
    <t>RENTA POSPUESTA</t>
  </si>
  <si>
    <t>10457-10617</t>
  </si>
  <si>
    <t>CONSTRUCTORA RAMHER DE MEXICO</t>
  </si>
  <si>
    <t>SERGIO RIVERA</t>
  </si>
  <si>
    <t>CUPRUM, FINSA SANTA CATARINA</t>
  </si>
  <si>
    <t>FIN DE RENTA POR REPARACION DE EQUIPO</t>
  </si>
  <si>
    <t>S/FACTURA-10616</t>
  </si>
  <si>
    <t>TAVISA</t>
  </si>
  <si>
    <t>PAMELA RUIZ</t>
  </si>
  <si>
    <t>CEGASA</t>
  </si>
  <si>
    <t>RTP Company</t>
  </si>
  <si>
    <t>ASHLAND, APODACA</t>
  </si>
  <si>
    <t>11303-11318</t>
  </si>
  <si>
    <t>EBERPACHER, SANTA MARIA</t>
  </si>
  <si>
    <t>BMC, INTERPUERTO</t>
  </si>
  <si>
    <t>SMURFIT KAPPA APODACA</t>
  </si>
  <si>
    <t>10496-10549-10571-10659</t>
  </si>
  <si>
    <t>GREEN PAPER, SAN NICOLAS</t>
  </si>
  <si>
    <t>MIGUEL REYES</t>
  </si>
  <si>
    <t>CERVECERIA, PIEDRAS NEGRAS</t>
  </si>
  <si>
    <t>10691-96</t>
  </si>
  <si>
    <t>FEDERICO</t>
  </si>
  <si>
    <t>SE INTERCAMBIA POR EQUIPO #235 EL DIA 23-05-24</t>
  </si>
  <si>
    <t>INTERCAMBIO POR EQUIPO #104 EL DIA 06-03-24</t>
  </si>
  <si>
    <t>JOSE ANTONIO ALEJO CASTRO</t>
  </si>
  <si>
    <t>SOLDADURAS SORIANO</t>
  </si>
  <si>
    <t>MIGUEL ANGEL LOPEZ</t>
  </si>
  <si>
    <t>CARTON BOX</t>
  </si>
  <si>
    <t>10872-10916</t>
  </si>
  <si>
    <t>QUINTANA INGENIEROS</t>
  </si>
  <si>
    <t>DANIEL SALDAÑA</t>
  </si>
  <si>
    <t>Se intercambia por maquina #190</t>
  </si>
  <si>
    <t>Z33 A ITERPUERTO</t>
  </si>
  <si>
    <t>10730-10774</t>
  </si>
  <si>
    <t>martes, 22 de octubre de 2024</t>
  </si>
  <si>
    <t>FERNANDO VIDALES</t>
  </si>
  <si>
    <t>SODIMAC, LINCOLN</t>
  </si>
  <si>
    <t>10699-10738</t>
  </si>
  <si>
    <t>INGENIEROS ASOCIADOS ROCALLOSA</t>
  </si>
  <si>
    <t>SODIMAC, SALTILLO</t>
  </si>
  <si>
    <t>Z331816M-763</t>
  </si>
  <si>
    <t>MAQUINARIA MK</t>
  </si>
  <si>
    <t>RAUL URIBE</t>
  </si>
  <si>
    <t>INGENIERIA Y GENERACION ELECTROMECANICA</t>
  </si>
  <si>
    <t>RICARDO IRAM GONZALEZ LOERA</t>
  </si>
  <si>
    <t>COFICAB</t>
  </si>
  <si>
    <t>10728-10764</t>
  </si>
  <si>
    <t>AVANTE LINCOLN</t>
  </si>
  <si>
    <t>10728-10765-10804</t>
  </si>
  <si>
    <t>VAGO INSTALACIONES</t>
  </si>
  <si>
    <t>10767-10820</t>
  </si>
  <si>
    <t>10871-10905-10949</t>
  </si>
  <si>
    <t>JORGE DELGADO</t>
  </si>
  <si>
    <t>PIEDRAS NEGRAS</t>
  </si>
  <si>
    <t>CRISA LIBBEY</t>
  </si>
  <si>
    <t>JOSE SERRATO</t>
  </si>
  <si>
    <t>INTERCAMBIO POR EQUIPO #142 EL DIA 31-07-24</t>
  </si>
  <si>
    <t>S/FACTURA-10699</t>
  </si>
  <si>
    <t>BBVA, MIGUEL ALEMAN</t>
  </si>
  <si>
    <t>INTERCAMBIO POR EQUIPO #253 EL DIA 27-06-23</t>
  </si>
  <si>
    <t>03014T</t>
  </si>
  <si>
    <t>ON TIME GRAPHICS</t>
  </si>
  <si>
    <t>RAUL PRUNEDA CASTILLO</t>
  </si>
  <si>
    <t>PARQUE LA SILLA</t>
  </si>
  <si>
    <t>INTERCAMBIO EL DIA 17-12-22 EL DIA 252</t>
  </si>
  <si>
    <t>CONSTRUCTORA Y REMODELACION VISUAL ARQ</t>
  </si>
  <si>
    <t>JUAN PABLO MARTINEZ GONZALEZ</t>
  </si>
  <si>
    <t>PARAJE SAN JOSE</t>
  </si>
  <si>
    <t>CIE EQUIPMENT</t>
  </si>
  <si>
    <t>CARLOS CATACHE</t>
  </si>
  <si>
    <t>10731-10784-10791-10798-10868</t>
  </si>
  <si>
    <t>10902-10947-10979</t>
  </si>
  <si>
    <t>CONSUELO</t>
  </si>
  <si>
    <t>MERITOR, PARQUE NEXXUS</t>
  </si>
  <si>
    <t>SERVICIOS MULTIPLES PARA LA INDUSTRIA EN GENERAL</t>
  </si>
  <si>
    <t>RAUL MARTINEZ</t>
  </si>
  <si>
    <t>WILLIAMS SCOTSMAN MEXICO</t>
  </si>
  <si>
    <t>RENTA SE POSPONE PARA PROXIMA SEMANA</t>
  </si>
  <si>
    <t>NESTOR EZEQUIEL IBARRA ELIZONDO</t>
  </si>
  <si>
    <t>10732-10819</t>
  </si>
  <si>
    <t>KODACO, RAMOS ARIZPE</t>
  </si>
  <si>
    <t>MARTIN REA</t>
  </si>
  <si>
    <t>ELECTROMOTORES</t>
  </si>
  <si>
    <t>AARON HERNANDEZ</t>
  </si>
  <si>
    <t>TENERE, PARQUE KALOS</t>
  </si>
  <si>
    <t>FUNWICK FHE MEXICO</t>
  </si>
  <si>
    <t>HUGO FLORES</t>
  </si>
  <si>
    <t>TECONNEX, STIVA AEROPUERTO</t>
  </si>
  <si>
    <t>IAMDMEX</t>
  </si>
  <si>
    <t>JONATHAN CERDA</t>
  </si>
  <si>
    <t>PARQUE INDUSTRIAL MITRAS</t>
  </si>
  <si>
    <t>MAR'S, SANTA CATARINA</t>
  </si>
  <si>
    <t>10917-10982</t>
  </si>
  <si>
    <t>PASQUEL</t>
  </si>
  <si>
    <t>NEXUS</t>
  </si>
  <si>
    <t>OWENS, CORNING</t>
  </si>
  <si>
    <t xml:space="preserve">Pocket Park Aeropuerto </t>
  </si>
  <si>
    <t>11134-11164</t>
  </si>
  <si>
    <t>AVANTE SANTA ROSA</t>
  </si>
  <si>
    <t>CONCORDIA Y REPUBLICA MEX</t>
  </si>
  <si>
    <t>POCKET PARK ORIENTE</t>
  </si>
  <si>
    <t xml:space="preserve">JULIO ORTEGA </t>
  </si>
  <si>
    <t>AGUASCALIENTES</t>
  </si>
  <si>
    <t>11214-11319</t>
  </si>
  <si>
    <t>Z4525F-60204</t>
  </si>
  <si>
    <t>INTERCAMBIO POR EQUIPO #140 EL DIA 08-03-23</t>
  </si>
  <si>
    <t>JHON DEERE,</t>
  </si>
  <si>
    <t>Z4525D-7160</t>
  </si>
  <si>
    <t>MARTIN REA FLUIDOS</t>
  </si>
  <si>
    <t>10900-110</t>
  </si>
  <si>
    <t>MAYRA LIZBETH GAMIÑO VILLA</t>
  </si>
  <si>
    <t>ORADEL II, LAREDO</t>
  </si>
  <si>
    <t>PRISCILA</t>
  </si>
  <si>
    <t>10903-111</t>
  </si>
  <si>
    <t>Z4525F-60662</t>
  </si>
  <si>
    <t>JESUS RAMOS</t>
  </si>
  <si>
    <t>SAMS MIGUEL ALEMAN</t>
  </si>
  <si>
    <t>Z452507-33811</t>
  </si>
  <si>
    <t>BAY MEX</t>
  </si>
  <si>
    <t>SUBISA</t>
  </si>
  <si>
    <t>TERZA, CARR MONCLOVA</t>
  </si>
  <si>
    <t>10901-10973</t>
  </si>
  <si>
    <t>FRANCISCO</t>
  </si>
  <si>
    <t>MO02A-AVANTE LINCOLN</t>
  </si>
  <si>
    <t>JUANA MARIA VALDEZ TREVIÑO</t>
  </si>
  <si>
    <t>LIZBETH JAQUELIN</t>
  </si>
  <si>
    <t>INTERCAMBIO POR EQUIPO #161 EL DIA 16-01-23</t>
  </si>
  <si>
    <t>AVANTE LINCOLN MO08A</t>
  </si>
  <si>
    <t>11062-11099</t>
  </si>
  <si>
    <t>ICSO CONSTRUCTORA</t>
  </si>
  <si>
    <t>MARTHA CORNEJO</t>
  </si>
  <si>
    <t>PEMCORP, PESQUERIA</t>
  </si>
  <si>
    <t>KOMATSU, MIGUEL ALEMAN</t>
  </si>
  <si>
    <t>11050-11098</t>
  </si>
  <si>
    <t>IAMDEMEX</t>
  </si>
  <si>
    <t>RAUL</t>
  </si>
  <si>
    <t>ROBERTO GUTIERREZ BETANCOUR</t>
  </si>
  <si>
    <t>AVANTE, AEROPUERTO</t>
  </si>
  <si>
    <t>SG INSUMOS</t>
  </si>
  <si>
    <t>RICARDO SALAZAR</t>
  </si>
  <si>
    <t>BUILDING SYSTEMS DE MEXICO</t>
  </si>
  <si>
    <t>ON TIME GRAFICS</t>
  </si>
  <si>
    <t>VENECIA</t>
  </si>
  <si>
    <t>YOLANDA</t>
  </si>
  <si>
    <t>RENE EDUARDO RAMIREZ MORALES</t>
  </si>
  <si>
    <t>SPORT CITY VALLE</t>
  </si>
  <si>
    <t>INDAMEX</t>
  </si>
  <si>
    <t>RAUL ALBERTO</t>
  </si>
  <si>
    <t>GERARDO JIMENEZ</t>
  </si>
  <si>
    <t>METHODE ELECTRONICS</t>
  </si>
  <si>
    <t>11837-11888-11946</t>
  </si>
  <si>
    <t>KALOS GUADALUPE</t>
  </si>
  <si>
    <t>ESTRUCTURAS Y SOLDADURA GARCIA</t>
  </si>
  <si>
    <t>ALEJANDRO ESCAMILLA MONTALVO</t>
  </si>
  <si>
    <t>PLATAFORMAS QUALITY</t>
  </si>
  <si>
    <t>TRINO ORTEGA</t>
  </si>
  <si>
    <t>TECNOLOGICO</t>
  </si>
  <si>
    <t>COUNSA</t>
  </si>
  <si>
    <t>MANUEL MURILLO</t>
  </si>
  <si>
    <t>PARQUE IND. LOS PARQUES</t>
  </si>
  <si>
    <t>DHOLLANDIA</t>
  </si>
  <si>
    <t>VALERIA BUENO</t>
  </si>
  <si>
    <t>ORLANDO</t>
  </si>
  <si>
    <t>HOLCIM, RAMOS ARIZPE</t>
  </si>
  <si>
    <t>VESTA PARK, GUADALUPE</t>
  </si>
  <si>
    <t>GENERAL ELECTRIC HUINALA</t>
  </si>
  <si>
    <t>GRUPO CONSTRUCTOR TOMU</t>
  </si>
  <si>
    <t>MARCO, PILARES</t>
  </si>
  <si>
    <t>DAEWON MEXICO</t>
  </si>
  <si>
    <t>DENSO, APODACA</t>
  </si>
  <si>
    <t>STIVA SANTA CATARINA</t>
  </si>
  <si>
    <t>11025-11115-11189</t>
  </si>
  <si>
    <t>NANCY JANETH LOERA MARTINEZ</t>
  </si>
  <si>
    <t>INNOVAPLASTIC</t>
  </si>
  <si>
    <t>NIDEC, PLANTA 2</t>
  </si>
  <si>
    <t>JOSE MICHEL</t>
  </si>
  <si>
    <t>ULINE, APODACA</t>
  </si>
  <si>
    <t>11052-11094-11144</t>
  </si>
  <si>
    <t>JUAN ROJAS</t>
  </si>
  <si>
    <t>RTP, APODACA</t>
  </si>
  <si>
    <t>11053-11146</t>
  </si>
  <si>
    <t>VOLT, INSTALACIONES ELECTROMECANICAS</t>
  </si>
  <si>
    <t>INTERCAMBIO POR EQUIPO #99 EL DIA 13-07-22</t>
  </si>
  <si>
    <t>RTP APODACA</t>
  </si>
  <si>
    <t>INTELIGENCIA EN SERVICIOS Y PROYECTOS SANDOVAL</t>
  </si>
  <si>
    <t>11049-11079</t>
  </si>
  <si>
    <t>GERARDO ELIZONDO VILLARREAL</t>
  </si>
  <si>
    <t>Av. Lic. Adolfo López Mateos 6025</t>
  </si>
  <si>
    <t>11776-11776</t>
  </si>
  <si>
    <t>HN INGENIERIA INDUSTRIAL</t>
  </si>
  <si>
    <t>JORGE ALBERTO GOMEZ ESCAREÑO</t>
  </si>
  <si>
    <t xml:space="preserve">COCA COLA INSURGENTES </t>
  </si>
  <si>
    <t>INMOBILIARIA QUIZA DEL NORTE SA DE CV</t>
  </si>
  <si>
    <t>PARQUE INDUSTRIAL DINAMO DEL NORTE</t>
  </si>
  <si>
    <t>LUIS CONRADO LIZARRAGA</t>
  </si>
  <si>
    <t>CFE, HUINALA</t>
  </si>
  <si>
    <t>11681-11778</t>
  </si>
  <si>
    <t>AREYA, GPE</t>
  </si>
  <si>
    <t>BENJAMN ALVIZO</t>
  </si>
  <si>
    <t>RAISA MEX MONTERREY</t>
  </si>
  <si>
    <t>MARIO ALBERTO CARRILLO</t>
  </si>
  <si>
    <t>11050-11098-11127</t>
  </si>
  <si>
    <t>FRANCISCO GARCIA</t>
  </si>
  <si>
    <t>Conductores, Sin Nombre de Col 32</t>
  </si>
  <si>
    <t>11348-11349-11310</t>
  </si>
  <si>
    <t>11091-11135</t>
  </si>
  <si>
    <t>PARQUE FINSA, HALO</t>
  </si>
  <si>
    <t>BULKMATIC</t>
  </si>
  <si>
    <t>Nexxus Escobedo</t>
  </si>
  <si>
    <t>ESENTRA SANTA ROSA</t>
  </si>
  <si>
    <t>11103-11195</t>
  </si>
  <si>
    <t>11237-11274</t>
  </si>
  <si>
    <t>CORNING, REYNOSA</t>
  </si>
  <si>
    <t>DAVISA</t>
  </si>
  <si>
    <t>INTERCAMBIO POR EQUIPO #163 EL DIA 02-05-22</t>
  </si>
  <si>
    <t>CONSUELO SANTOS</t>
  </si>
  <si>
    <t>JHONE DEERE</t>
  </si>
  <si>
    <t>ALAN APARICIO</t>
  </si>
  <si>
    <t>DISEÑOS Y CONSTRUCCIONES</t>
  </si>
  <si>
    <t>11063-11177</t>
  </si>
  <si>
    <t>INTERCAMBIO POR EQUIPO #222 EL DIA 14-01-22</t>
  </si>
  <si>
    <t>11555-11556-11557</t>
  </si>
  <si>
    <t>11107-11182</t>
  </si>
  <si>
    <t>NUTRIOLLI</t>
  </si>
  <si>
    <t>11233-11253</t>
  </si>
  <si>
    <t>LG MAGNA, PARQUE SANTA MARIA</t>
  </si>
  <si>
    <t>PAOLA MARTINEZ</t>
  </si>
  <si>
    <t>AMAZON, ESCOBEDO</t>
  </si>
  <si>
    <t>CONELAK</t>
  </si>
  <si>
    <t>MANUEL GUSTAVO AKERLUNDH MARTINEZ</t>
  </si>
  <si>
    <t>NEDLINE, PARQ, IND. ORADEL</t>
  </si>
  <si>
    <t>TECNOLOGIA CLIMATICA</t>
  </si>
  <si>
    <t>KARLA GARCIA</t>
  </si>
  <si>
    <t>ACSAR</t>
  </si>
  <si>
    <t>CONCHIS ESCALANTE</t>
  </si>
  <si>
    <t>11230-11284-11293</t>
  </si>
  <si>
    <t>(RE04A) REYNOSA PARQUE PUENTE</t>
  </si>
  <si>
    <t>COPAHISA</t>
  </si>
  <si>
    <t>11451-11480</t>
  </si>
  <si>
    <t>INTERCAMBIO DE EQUIPO # 154 POR EL # 102</t>
  </si>
  <si>
    <t>JESUS PALOMO</t>
  </si>
  <si>
    <t>FORZA</t>
  </si>
  <si>
    <t>REFRAN</t>
  </si>
  <si>
    <t>11209-11271-11296-11325</t>
  </si>
  <si>
    <t>MAYELA CONCEPCION SILVA</t>
  </si>
  <si>
    <t>SEARS, VALLE ORIENTE</t>
  </si>
  <si>
    <t>11269-11285</t>
  </si>
  <si>
    <t>ADA</t>
  </si>
  <si>
    <t>KALOS APODACA</t>
  </si>
  <si>
    <t>SHERWIN WILLIAMS</t>
  </si>
  <si>
    <t>PABLO ALEJANDRO RODRIGUEZ MEDIANA</t>
  </si>
  <si>
    <t>PCY RENTAS</t>
  </si>
  <si>
    <t>SEVERINO MARTINEZ</t>
  </si>
  <si>
    <t>ALTAMIRA, TAMAULIPAS</t>
  </si>
  <si>
    <t>TUBACERO</t>
  </si>
  <si>
    <t>CHIHUAHUA</t>
  </si>
  <si>
    <t>11217-11335</t>
  </si>
  <si>
    <t>MIGUEL CORDOVA</t>
  </si>
  <si>
    <t>LENOVO</t>
  </si>
  <si>
    <t>11224-11336</t>
  </si>
  <si>
    <t>11398-11405</t>
  </si>
  <si>
    <t>MAYELA CONCEPCION</t>
  </si>
  <si>
    <t>PLAZA FIESTA ANAHUAC</t>
  </si>
  <si>
    <t>FRANCISCO PAEZ</t>
  </si>
  <si>
    <t>JHON DEERE, STA CATARINA</t>
  </si>
  <si>
    <t>SAMS LAS TORRES</t>
  </si>
  <si>
    <t>11649-11650</t>
  </si>
  <si>
    <t>DARIO ALANIS</t>
  </si>
  <si>
    <t>SULLAIR</t>
  </si>
  <si>
    <t>185DPQ-JD</t>
  </si>
  <si>
    <t>004-109425</t>
  </si>
  <si>
    <t>INTERCAMBIO POR EQUIPO #133 EL DIA 23-10-23</t>
  </si>
  <si>
    <t>RICARDO SAMUEL PALOMARES GOMEZ</t>
  </si>
  <si>
    <t>MASECA RUIZ CORTINEZ</t>
  </si>
  <si>
    <t xml:space="preserve">TAMPICO </t>
  </si>
  <si>
    <t>Z452516N-55493</t>
  </si>
  <si>
    <t>JUANA MARIA VALDEZ VALDEZ</t>
  </si>
  <si>
    <t xml:space="preserve"> JESUS ABRAHAM</t>
  </si>
  <si>
    <t>BINEX LINE MEXICO</t>
  </si>
  <si>
    <t>11365-11402</t>
  </si>
  <si>
    <t>11417-11457</t>
  </si>
  <si>
    <t>Z452515A-54677</t>
  </si>
  <si>
    <t>PROYECTOS Y SOLUCIONES EPG</t>
  </si>
  <si>
    <t>CINTHIA ALFANO</t>
  </si>
  <si>
    <t>KIA PESQUERIA</t>
  </si>
  <si>
    <t>MERCADO LIBRE (NEXXUS)</t>
  </si>
  <si>
    <t>BOSTIK, VYNSA AEROPUERTO</t>
  </si>
  <si>
    <t>11355-11406</t>
  </si>
  <si>
    <t>OBRA LAREDO</t>
  </si>
  <si>
    <t>11433-11465</t>
  </si>
  <si>
    <t>ADA FIGUEROA</t>
  </si>
  <si>
    <t>Sams Gonzalitos</t>
  </si>
  <si>
    <t>11357-11431-11473</t>
  </si>
  <si>
    <t>INTERCAMBIO POR EQUIPO #236</t>
  </si>
  <si>
    <t>RODASA</t>
  </si>
  <si>
    <t>PAOLA ROSALES</t>
  </si>
  <si>
    <t>COL OBRERA</t>
  </si>
  <si>
    <t>11366-11466</t>
  </si>
  <si>
    <t>11367-11443</t>
  </si>
  <si>
    <t>PARQUE MITRAS</t>
  </si>
  <si>
    <t>DANIEL CORDOVA</t>
  </si>
  <si>
    <t>11348-11349-11310-11444</t>
  </si>
  <si>
    <t>REFRACTARIOS ALFRAN, STA CATARINA</t>
  </si>
  <si>
    <t xml:space="preserve">TECNOLOGIA APLICADA A PISOS INDUSTRIALES </t>
  </si>
  <si>
    <t>PROLOGYS</t>
  </si>
  <si>
    <t>AVANTE AUTOPISTA AL AEROPUERTO</t>
  </si>
  <si>
    <t>11381-11477</t>
  </si>
  <si>
    <t xml:space="preserve">CRISTAL MARROQUIN </t>
  </si>
  <si>
    <t>DANIELA PEREZ</t>
  </si>
  <si>
    <t>11594-11654</t>
  </si>
  <si>
    <t>IBERDROLA, EL CARMEN</t>
  </si>
  <si>
    <t>MT04, AEROPUERTO</t>
  </si>
  <si>
    <t>MILLER</t>
  </si>
  <si>
    <t>BOBCAT 225</t>
  </si>
  <si>
    <t>KH453139</t>
  </si>
  <si>
    <t>INTERCAMBIOPOR EQUIPO #109 EL DIA 13-06-24</t>
  </si>
  <si>
    <t>11520-11570</t>
  </si>
  <si>
    <t>COMPRESORES KAYDEN</t>
  </si>
  <si>
    <t>KARINA MIRANDA</t>
  </si>
  <si>
    <t>CCC CFE HUINALA</t>
  </si>
  <si>
    <t>RL4J-5112</t>
  </si>
  <si>
    <t>INTERCAMBIO POR EQUIPO #165 EL DIA 31-03-23</t>
  </si>
  <si>
    <t>11682-11777</t>
  </si>
  <si>
    <t>11569-11612</t>
  </si>
  <si>
    <t>11586-11610-11664</t>
  </si>
  <si>
    <t>11525-11597</t>
  </si>
  <si>
    <t>JOSE LUIS CONTRERAS</t>
  </si>
  <si>
    <t>CEPRUM, FINSA SANTA CATARINA</t>
  </si>
  <si>
    <t>CONTRATO CANCELADO POR FALLA EN EQUIPO</t>
  </si>
  <si>
    <t>FORTIS, GPE</t>
  </si>
  <si>
    <t>INTERCAMBIO POR EQUIPO #139 EL DIA 21-11-23</t>
  </si>
  <si>
    <t>CHALISON</t>
  </si>
  <si>
    <t>ELENA CHAVEZ</t>
  </si>
  <si>
    <t>PRYROTEK</t>
  </si>
  <si>
    <t>BAUT</t>
  </si>
  <si>
    <t>CARLOS FERNANDO ONTIVEROS BALLEZA</t>
  </si>
  <si>
    <t>PLAZA DE TOROS</t>
  </si>
  <si>
    <t>INTERCAMBIO POR EQUIPO #153 EL DIA 17-08-23</t>
  </si>
  <si>
    <t>EQUIPOS Y SERVICIOS CARMONA</t>
  </si>
  <si>
    <t>ENRIQUE CARMONA MAGAÑA</t>
  </si>
  <si>
    <t>INTERCAMBIO POR EQUIPO #229 EL DIA 08-08-23</t>
  </si>
  <si>
    <t>JHON DEERE CONFIDENCIAL</t>
  </si>
  <si>
    <t>INTERCAMBIO POR EQUIPO #216 EL DIA 05-04-23</t>
  </si>
  <si>
    <t>INTERCAMBIO POR EQUIPO #259 EL DIA 14-03-23</t>
  </si>
  <si>
    <t>CEDIS CHEDRAUI</t>
  </si>
  <si>
    <t>EVENTOS ELEMENTO TRES</t>
  </si>
  <si>
    <t>MARIA TERESA MONTEMAYOR JUNCO</t>
  </si>
  <si>
    <t>CLUB CAMPESTRE</t>
  </si>
  <si>
    <t>INTERCAMBIO POR EQUIPO #207 EL DIA 24-10-22</t>
  </si>
  <si>
    <t>MO03A, AVANTE GARCIA</t>
  </si>
  <si>
    <t>INTERCAMBIO POR EQUIPO #224 EL DIA 04-10-22</t>
  </si>
  <si>
    <t>S. 0300094098</t>
  </si>
  <si>
    <t>11716-11775-11796</t>
  </si>
  <si>
    <t>HG TRANSPORTACIONES</t>
  </si>
  <si>
    <t xml:space="preserve">Marín Garcia </t>
  </si>
  <si>
    <t>GREEN PAPER</t>
  </si>
  <si>
    <t>SOLUCIONES INDUSTRIALES Y EMPRESARIALES BCR</t>
  </si>
  <si>
    <t>EDUARDO PINEDA</t>
  </si>
  <si>
    <t>TERNIUM, PESQUERIA</t>
  </si>
  <si>
    <t>FYM INSTALACIONES</t>
  </si>
  <si>
    <t>FERNANDO LEMUZ</t>
  </si>
  <si>
    <t>CEDIS COMERCIAL TREVIÑO</t>
  </si>
  <si>
    <t>RAY, PAQUE COPACHISA</t>
  </si>
  <si>
    <t>TERRA PARK</t>
  </si>
  <si>
    <t>KIA MOTORS PESQUERIA</t>
  </si>
  <si>
    <t>TOMU</t>
  </si>
  <si>
    <t>11858-11861</t>
  </si>
  <si>
    <t>S .0300092693</t>
  </si>
  <si>
    <t>11893-11947</t>
  </si>
  <si>
    <t>SIMON ACEVEDO</t>
  </si>
  <si>
    <t>CEDIS OXXO, FINSA GPE</t>
  </si>
  <si>
    <t>BANCO INBURSA</t>
  </si>
  <si>
    <r>
      <rPr>
        <b/>
        <sz val="11"/>
        <color theme="1"/>
        <rFont val="Calibri"/>
        <family val="2"/>
        <scheme val="minor"/>
      </rPr>
      <t>INTERCAMBIO POR EQUIPO #</t>
    </r>
    <r>
      <rPr>
        <b/>
        <i/>
        <sz val="11"/>
        <color theme="1"/>
        <rFont val="Calibri"/>
        <family val="2"/>
        <scheme val="minor"/>
      </rPr>
      <t>85</t>
    </r>
  </si>
  <si>
    <t>11867-S/FACTURA</t>
  </si>
  <si>
    <t>PKDE Oil and Gas</t>
  </si>
  <si>
    <t>INTERCAMBIO POR EQUIPO #158 EL DIA 13-02-23</t>
  </si>
  <si>
    <t>S/FACTURA-11917-11949</t>
  </si>
  <si>
    <t>S/FACTURA-11963</t>
  </si>
  <si>
    <t>JESUS ABRAHAM PALOMO VALDEZ</t>
  </si>
  <si>
    <t>VIAKON</t>
  </si>
  <si>
    <t>SARA BARRON</t>
  </si>
  <si>
    <t>SEBASTIAN</t>
  </si>
  <si>
    <t>METOKOTE, RAMOS ARIZPE</t>
  </si>
  <si>
    <t>11843-11933</t>
  </si>
  <si>
    <t>11893-11943-11947</t>
  </si>
  <si>
    <t>KLOECKNER</t>
  </si>
  <si>
    <t>11977-11999</t>
  </si>
  <si>
    <t>Juan Manuel Zul</t>
  </si>
  <si>
    <t xml:space="preserve">Hofusan </t>
  </si>
  <si>
    <t>12027-12043</t>
  </si>
  <si>
    <t>HECTOR MAXIMILIANO TREVIÑO GONZALEZ</t>
  </si>
  <si>
    <t>PARQUE HUFOSAN</t>
  </si>
  <si>
    <t>DSV, CIENEGA</t>
  </si>
  <si>
    <t>3248RS</t>
  </si>
  <si>
    <t>0200237484</t>
  </si>
  <si>
    <t>PLANTA DULCES NOMBRES AYD</t>
  </si>
  <si>
    <t>11980-12082</t>
  </si>
  <si>
    <t>WALMART, MIGUEL ALEMAN</t>
  </si>
  <si>
    <t>QUANTA, PARQUE AVANTE</t>
  </si>
  <si>
    <t>BASAL MONTERREY</t>
  </si>
  <si>
    <t>MARIO CORONADO AGUILAR</t>
  </si>
  <si>
    <t>CARR. LAS PEDRERAS</t>
  </si>
  <si>
    <t>SMURFITT KAPPA</t>
  </si>
  <si>
    <t>WALMART, LAS ADELITAS, CD. VIC</t>
  </si>
  <si>
    <t xml:space="preserve">JUAN OLVERA </t>
  </si>
  <si>
    <t>JUAN OLVERA</t>
  </si>
  <si>
    <t>JHONSON CONTROLS</t>
  </si>
  <si>
    <t>CESAR CONTRERAS</t>
  </si>
  <si>
    <t>GRUPO CLEBER</t>
  </si>
  <si>
    <t>WALMART ELOY CAVAZOS</t>
  </si>
  <si>
    <t>TROYA INDUSTRIAL</t>
  </si>
  <si>
    <t>IBP-PARQUE INDUSTRIAL 200</t>
  </si>
  <si>
    <t>CONTINUA</t>
  </si>
  <si>
    <t>RODCOLD SYSTEM</t>
  </si>
  <si>
    <t>PARQUE NEXXUS, ESCOBEDO</t>
  </si>
  <si>
    <t>ANTONIO CAMPOS</t>
  </si>
  <si>
    <t>COMMERCIAL &amp; INDUSTRIAL EQUIPMENT</t>
  </si>
  <si>
    <t>S. 0200237484</t>
  </si>
  <si>
    <t>JUAN GERARDO CASTILLO MUÑIZ</t>
  </si>
  <si>
    <t>LOS PILARES</t>
  </si>
  <si>
    <t xml:space="preserve">INTERCAMBIO POR EQUIPO #256 EL DIA 24-09-22 </t>
  </si>
  <si>
    <t>DANIEL RAMIREZ</t>
  </si>
  <si>
    <t>THERMOFISHER</t>
  </si>
  <si>
    <t>OBRA CONEKTA 4 BUSINESS PARK</t>
  </si>
  <si>
    <t>Cuetara, Stiva garcia</t>
  </si>
  <si>
    <t>INTERCAMBIO POR EQUIPO#109 EL DIA 15-05-24</t>
  </si>
  <si>
    <t>CIE EQUIPMEN RENTALS</t>
  </si>
  <si>
    <t>0200237482</t>
  </si>
  <si>
    <t>VINMSA APODACA</t>
  </si>
  <si>
    <t>JOYSON SAFETY SYSTEMS</t>
  </si>
  <si>
    <t>IRUS NETWORKS</t>
  </si>
  <si>
    <t>JESUS GUTIERREZ</t>
  </si>
  <si>
    <t>MI TIENDITA, EL CARMEN</t>
  </si>
  <si>
    <t>PROBOCA, EL CARMEN</t>
  </si>
  <si>
    <t>PROFRIO</t>
  </si>
  <si>
    <t>ACSAR COMERCIALIZADORA</t>
  </si>
  <si>
    <t>ACSA MERARI MEDELLIN ESCALANTE</t>
  </si>
  <si>
    <t>12125-12126</t>
  </si>
  <si>
    <t>KERN-LIEBERS Monterrey</t>
  </si>
  <si>
    <t>LUIS ENRIQUE</t>
  </si>
  <si>
    <t>S. 0200237482</t>
  </si>
  <si>
    <t>12128-12165</t>
  </si>
  <si>
    <t>JUAN CARLOS LAZARO PEREZ</t>
  </si>
  <si>
    <t>AV. GOMEZ MORIN</t>
  </si>
  <si>
    <t>12182-12198</t>
  </si>
  <si>
    <t>MARIA ISABEL RAMIREZ</t>
  </si>
  <si>
    <t>SOTO LA MARINA</t>
  </si>
  <si>
    <t>INTERCAMBIO POR EQUIPO #199 EL DIA 11-01-22</t>
  </si>
  <si>
    <t>INTERCAMBIO POR EQUIPO #100 23-2-2024</t>
  </si>
  <si>
    <t>12136-12212</t>
  </si>
  <si>
    <t>INTERCAMBIO POR EQUIPO #174 EL DIA 14-08-23</t>
  </si>
  <si>
    <t>12105-12173</t>
  </si>
  <si>
    <t>GSF-22654</t>
  </si>
  <si>
    <t>CIÉNAGA DE FLORES B12</t>
  </si>
  <si>
    <t>12164-12189-12214</t>
  </si>
  <si>
    <t>MULTI - SERVICIOS RUB &amp; GO</t>
  </si>
  <si>
    <t>OMAR RUBIO</t>
  </si>
  <si>
    <t>INTERCAMBIO DE EQUIPO # 175 POR EL # 183</t>
  </si>
  <si>
    <t>INTERCAMBIO POR EQUIPO #191 EL DIA 3-6-2024</t>
  </si>
  <si>
    <t>INTERCAMBIO EL EQUIPO #97</t>
  </si>
  <si>
    <t>NEXXUS ESCOBEDO (FICOSA)</t>
  </si>
  <si>
    <t>12158-12232</t>
  </si>
  <si>
    <t>GOMEZ PALACIOS</t>
  </si>
  <si>
    <t>12105-12173-12238</t>
  </si>
  <si>
    <t>M20, RAMOS ARIZPE</t>
  </si>
  <si>
    <t>INTERCAMBIO POR EQUIPO #179 EL DIA 15-07-24</t>
  </si>
  <si>
    <t>NAVE EVODIO, DULCES NOMBRES</t>
  </si>
  <si>
    <t>GS3004-62521</t>
  </si>
  <si>
    <t>THERMOFISHER, PLANTA B</t>
  </si>
  <si>
    <t>INTERCAMBIO POR EQUIPO #69 EL DIA 20-01-22</t>
  </si>
  <si>
    <t>MARIA FERNANDA QUINTERO CABIEDES</t>
  </si>
  <si>
    <t>12271-12297</t>
  </si>
  <si>
    <t>GEPP</t>
  </si>
  <si>
    <t>INTERCAMBIO DE EQUIPO # 178 POR EL # 142</t>
  </si>
  <si>
    <t>OLEGARIO</t>
  </si>
  <si>
    <t>CARRIER E</t>
  </si>
  <si>
    <t>12138-12164</t>
  </si>
  <si>
    <t>INTERCAMBIO POR EQUIPO #99 EL DIA 25-08-23</t>
  </si>
  <si>
    <t>LG, APODACA</t>
  </si>
  <si>
    <t>INTERCAMBIO POR EQUIPO #148 EL DIA 09-06-23</t>
  </si>
  <si>
    <t>12135-12171-12172-12186</t>
  </si>
  <si>
    <t>JUGOS DEL VALLE</t>
  </si>
  <si>
    <t>12295-12345</t>
  </si>
  <si>
    <t>LAURA ELENA LIMON</t>
  </si>
  <si>
    <t>MÁS BAKERIES, ESCOBEDO</t>
  </si>
  <si>
    <t>CLIENTE LA ENTREGO DESDE EL DIA 22-02-22</t>
  </si>
  <si>
    <t>INTERCAMBIO POR EQUIPO #99 EL DIA 03-10-23</t>
  </si>
  <si>
    <t>12208-12209</t>
  </si>
  <si>
    <t>12102-12246</t>
  </si>
  <si>
    <t>SPEC01</t>
  </si>
  <si>
    <t>INTERCAMBIO DE EQUIPO # 179 POR EL # 110</t>
  </si>
  <si>
    <t>12164-12240</t>
  </si>
  <si>
    <t>NEXXUS ESCOBEDO</t>
  </si>
  <si>
    <t>INTERCAMBIO POR EQUIPO #169 EL DIA 3-6-2024</t>
  </si>
  <si>
    <t>JESUS MAGALLANES</t>
  </si>
  <si>
    <t>INTERCAMBIO POR EQUIPO #181 EL DIA 11-10-22</t>
  </si>
  <si>
    <t>KATIA SAENZ</t>
  </si>
  <si>
    <t>OK</t>
  </si>
  <si>
    <t>REVISION GENERAL</t>
  </si>
  <si>
    <t>TECNOLOGIA APLICADA A PISOS</t>
  </si>
  <si>
    <t>12260-12386</t>
  </si>
  <si>
    <t>12301-12394</t>
  </si>
  <si>
    <t>12272-217</t>
  </si>
  <si>
    <t>CONSTRUCCION Y SERVICIO</t>
  </si>
  <si>
    <t>ING GERMAN QUINTANA</t>
  </si>
  <si>
    <t>IBERDROLA</t>
  </si>
  <si>
    <t>12255-12300</t>
  </si>
  <si>
    <t>SUNGWOO</t>
  </si>
  <si>
    <t>12250-12299-12308-12346</t>
  </si>
  <si>
    <t>S/FACTURA, SE PAGO HASTA EL 13 DE OCTUBRE, YA REGREGO</t>
  </si>
  <si>
    <t>12271-12297-12307</t>
  </si>
  <si>
    <t>TERCETO CONSTRUCCIONES</t>
  </si>
  <si>
    <t>11/10/2023 SE RECOLECTA</t>
  </si>
  <si>
    <t>IPC INGENIERIA Y PROYECTOS</t>
  </si>
  <si>
    <t>ARTURO PONCE</t>
  </si>
  <si>
    <t>BEHR, PARQUE GP</t>
  </si>
  <si>
    <t>CARRIER, STA CATARINA</t>
  </si>
  <si>
    <t>PARQUE 3 CRUCES</t>
  </si>
  <si>
    <t>PAGADO HASTA 13 DE OCTUBRE</t>
  </si>
  <si>
    <t>INTERCAMBIO POR EQUIPO #193 EL DIA 12-10-23</t>
  </si>
  <si>
    <t>12264-12349</t>
  </si>
  <si>
    <t>AV NEXXUS</t>
  </si>
  <si>
    <t>NEXXUS</t>
  </si>
  <si>
    <t>BATIMAT AISLAMIENTOS</t>
  </si>
  <si>
    <t>JUAN MARTINEZ</t>
  </si>
  <si>
    <t>12318-12362</t>
  </si>
  <si>
    <t>CEMEX</t>
  </si>
  <si>
    <t>12456-12457</t>
  </si>
  <si>
    <t>INTERCAMBIO POR EQUIPO #191 EL DIA 30-07-24</t>
  </si>
  <si>
    <t>NAVE GARCIA 2</t>
  </si>
  <si>
    <t>LUIS SANTOS</t>
  </si>
  <si>
    <t>ENEL, GUANAJUATO</t>
  </si>
  <si>
    <t>INTERCAMBIO POR EQUIPO #175</t>
  </si>
  <si>
    <t>SIDEC</t>
  </si>
  <si>
    <t>ALBERTO CANTU GRANADOS</t>
  </si>
  <si>
    <t>CEDIS DE OXXO</t>
  </si>
  <si>
    <t>PROYECTO M20</t>
  </si>
  <si>
    <t>EFRAIN SALAZAR</t>
  </si>
  <si>
    <t>TOKAI RIKA, INTERPUERTO</t>
  </si>
  <si>
    <t>HALO, PARQUE STIVA</t>
  </si>
  <si>
    <t>PLATAFORMAS AEREOS</t>
  </si>
  <si>
    <t>ARCENIA LUCIO</t>
  </si>
  <si>
    <t>COSMOCEL</t>
  </si>
  <si>
    <t>PARQUE INDUSTRIAL POCKET, PARQUE GP</t>
  </si>
  <si>
    <t>INTERCAMBIO POR EQUIPO #183 EL DIA 19-01-21</t>
  </si>
  <si>
    <t>BODEGA AURRERA LAS TORRES</t>
  </si>
  <si>
    <t>ZF FASE II,FINSA GUADALUPE</t>
  </si>
  <si>
    <t>12289-12327</t>
  </si>
  <si>
    <t>BODEGA AURRERA, ZUAZUA</t>
  </si>
  <si>
    <t>NORMA GROUP MEXICO</t>
  </si>
  <si>
    <t>VUELTA EN FALSO</t>
  </si>
  <si>
    <t>VUELTA EN FALSO DEL EQUIPO</t>
  </si>
  <si>
    <t>12266-12262</t>
  </si>
  <si>
    <t>ARCENIA</t>
  </si>
  <si>
    <t>MAURICIO CASTILLO</t>
  </si>
  <si>
    <t>STILSA</t>
  </si>
  <si>
    <t>ROSTWELL, GPE</t>
  </si>
  <si>
    <t>HANDELKRAFT SERVICES</t>
  </si>
  <si>
    <t>JORGE IVAN RIVERA URIARTE</t>
  </si>
  <si>
    <t>COL. NIÑO ARTILLERO</t>
  </si>
  <si>
    <t>COMERCIALIZADORA Y DISTRIBUIDORA GUINNESS</t>
  </si>
  <si>
    <t>JESUS</t>
  </si>
  <si>
    <t xml:space="preserve">JESUS ALEJANDRO REQUENA </t>
  </si>
  <si>
    <t>CAMILO TORRES</t>
  </si>
  <si>
    <t>ALEN RECICLADO</t>
  </si>
  <si>
    <t>SIMON TOVAR HERNANDEZ</t>
  </si>
  <si>
    <t>CORONA, LIBRAMIENTO</t>
  </si>
  <si>
    <t>º</t>
  </si>
  <si>
    <t xml:space="preserve">EFFEM </t>
  </si>
  <si>
    <t xml:space="preserve">MARS SANTA CATARINA </t>
  </si>
  <si>
    <t>AMERICAN ESTÁNDAR</t>
  </si>
  <si>
    <t>LEONARDO NOVELO</t>
  </si>
  <si>
    <t>C&amp;S MECATRONICS TECHNOLOGIES</t>
  </si>
  <si>
    <t>ENRIQUE SALAS</t>
  </si>
  <si>
    <t>AS MAQUINA DE MEXICO</t>
  </si>
  <si>
    <t>RADA ALIMENTOS</t>
  </si>
  <si>
    <t>12560-12569-12570</t>
  </si>
  <si>
    <t>P&amp;C MEXICO</t>
  </si>
  <si>
    <t>CEDIS BONAFONT</t>
  </si>
  <si>
    <t>INTERCAMBIO POR EQUIPO #256 EL DIA 06-07-22</t>
  </si>
  <si>
    <t>12438-12489</t>
  </si>
  <si>
    <t>PROLOGIC, APODACA</t>
  </si>
  <si>
    <t>CONKTA 2</t>
  </si>
  <si>
    <t>INTERCAMBIO POR EQUIPO # 186  POR EL # 237</t>
  </si>
  <si>
    <t>12444-12539</t>
  </si>
  <si>
    <t>12564-12578-12621</t>
  </si>
  <si>
    <t>ZF FINSA GUADALUPE</t>
  </si>
  <si>
    <t>DIE CASTING INGENIERIA</t>
  </si>
  <si>
    <t>PARQUE 360</t>
  </si>
  <si>
    <t>SISTEMAS DE INGENIERIA ELECTRICA Y CONSTRUCCIONES</t>
  </si>
  <si>
    <t>FRANCISCO RODRIGUEZ</t>
  </si>
  <si>
    <t>REVISION</t>
  </si>
  <si>
    <t>ABB APODACA</t>
  </si>
  <si>
    <t>CARMEN ALVARADO</t>
  </si>
  <si>
    <t>JORGE MONTES</t>
  </si>
  <si>
    <t>SODIMAC, SANTA CATARINA</t>
  </si>
  <si>
    <t>ASHLAND APODACA</t>
  </si>
  <si>
    <t>Taekyung, REGIO PARQUE</t>
  </si>
  <si>
    <t>EVENTOS ELEMENTOS TRES</t>
  </si>
  <si>
    <t>THELMA PALACIOS</t>
  </si>
  <si>
    <t>INTERCAMBIO POR EQUIPO #147 EL DIA 21-02-23</t>
  </si>
  <si>
    <t>EQUIPO SALIO POR FALLA</t>
  </si>
  <si>
    <t>12591-12643</t>
  </si>
  <si>
    <t>AM CONSTRUCCIONES ELECTRICAS Y EQUIPO</t>
  </si>
  <si>
    <t>PROLOGIS PARK</t>
  </si>
  <si>
    <t>INCOMO</t>
  </si>
  <si>
    <t>JAVIER CASTAÑEDA GUERRERO</t>
  </si>
  <si>
    <t>HILARIO RAMOS</t>
  </si>
  <si>
    <t>12654-12661</t>
  </si>
  <si>
    <t>INTERCAMBIO DE EQUIPO # 187 POR EL # 129</t>
  </si>
  <si>
    <t>RM INSTALACIONES Y COMPONENTES</t>
  </si>
  <si>
    <t>MARINELA</t>
  </si>
  <si>
    <t>RODRIGO REYNA</t>
  </si>
  <si>
    <t>AV. MIGUEL ALEMAN</t>
  </si>
  <si>
    <t>JOSE FRANCISCO SANCHEZ CORONADO</t>
  </si>
  <si>
    <t>ADHOC</t>
  </si>
  <si>
    <t>FERNANDO PAEZ GUTIERREZ</t>
  </si>
  <si>
    <t>OMAR FLORES</t>
  </si>
  <si>
    <t>JHON DEERE, PARQUE SANTA MARIA</t>
  </si>
  <si>
    <t>FORTIS, KALOS GUADALUPE</t>
  </si>
  <si>
    <t>NUTRIOLI GLP</t>
  </si>
  <si>
    <t>PROSPERITY</t>
  </si>
  <si>
    <t>AG02A GUADALUPE</t>
  </si>
  <si>
    <t>MAHLE BEER, PARQUE SANTA MARIA</t>
  </si>
  <si>
    <t>PRISCILA HERNANDEZ</t>
  </si>
  <si>
    <t>USINATECH</t>
  </si>
  <si>
    <t>GREEN PAPER MONTERREY</t>
  </si>
  <si>
    <t>JOSE ESTEBAN RAMIREZ ALVAREZ</t>
  </si>
  <si>
    <t>VICTOR MANUEL TORRES QUIROGA</t>
  </si>
  <si>
    <t>martes, 20 de agosto de 2024</t>
  </si>
  <si>
    <t>ROBERTO CARLOS RAMIREZ FLORES</t>
  </si>
  <si>
    <t>SHERWIN WILIAMS</t>
  </si>
  <si>
    <t>Manuel Guerrero</t>
  </si>
  <si>
    <t xml:space="preserve">CIENEGA DE FLORES </t>
  </si>
  <si>
    <t>12568-12562</t>
  </si>
  <si>
    <t>ORDEN N°54805, MARIO CARMONA INGENIERIA PLANTA</t>
  </si>
  <si>
    <t>INTERCAMBIO POR EQUIPO #108 EL DIA 30-5-2024</t>
  </si>
  <si>
    <t>Alejandro Galindo</t>
  </si>
  <si>
    <t xml:space="preserve"> SEOHAN AUTO 2, GPE</t>
  </si>
  <si>
    <t>12595-12644</t>
  </si>
  <si>
    <t>12668-284</t>
  </si>
  <si>
    <t xml:space="preserve">  </t>
  </si>
  <si>
    <t>LG, RAMOS ARIZPE</t>
  </si>
  <si>
    <t>INTERCAMBIO POR EQUIPO #110 EL DIA 11-04-23</t>
  </si>
  <si>
    <t>FRACTAL DISEÑOS Y ARQUITECTURA</t>
  </si>
  <si>
    <t>CHRISTIAN LOPEZ</t>
  </si>
  <si>
    <t>PARQUE NEXXUS, CUBIC 33</t>
  </si>
  <si>
    <t>CONSTRUSERVICIOS VH</t>
  </si>
  <si>
    <t>ADRIAN ALANIS</t>
  </si>
  <si>
    <t>VIADUCTO</t>
  </si>
  <si>
    <t>REPARACIONES REFRACTARIAS ANTIACIDAS Y MECANICAS DE TORREON</t>
  </si>
  <si>
    <t>JESUS FRAIRE</t>
  </si>
  <si>
    <t>CANOITAS, COAHUILA</t>
  </si>
  <si>
    <t>FINSA GUADALUPE, ZF</t>
  </si>
  <si>
    <t>CEDIS HEB</t>
  </si>
  <si>
    <t>JUAN MANUEL ALVARADO</t>
  </si>
  <si>
    <t>SAN HUA, RAMOS ARIZPE</t>
  </si>
  <si>
    <t>GLADYS HERNANDEZ</t>
  </si>
  <si>
    <t xml:space="preserve">MERITOR </t>
  </si>
  <si>
    <t>Pesquería, N.L.</t>
  </si>
  <si>
    <t>INTERCAMBIO POR EQUIPO #143</t>
  </si>
  <si>
    <t>INTERCAMBIO POR EQUIPO #135 EL DIA 16-12-23</t>
  </si>
  <si>
    <t>MULTI 20</t>
  </si>
  <si>
    <t>H Y A DE MEXICO DE BC</t>
  </si>
  <si>
    <t>NADIA MARTINEZ</t>
  </si>
  <si>
    <t>PARK 1</t>
  </si>
  <si>
    <t xml:space="preserve">Julio Oviedo </t>
  </si>
  <si>
    <t>interpuerto</t>
  </si>
  <si>
    <t>342-392-401</t>
  </si>
  <si>
    <t>HENGLI, SANTA CATARINA</t>
  </si>
  <si>
    <t>zayra</t>
  </si>
  <si>
    <t>PEDRO ALARCON</t>
  </si>
  <si>
    <t>ROCKWELL, FINSA GUADALUPE</t>
  </si>
  <si>
    <t>404-436</t>
  </si>
  <si>
    <t>419-428</t>
  </si>
  <si>
    <t>ANITEK</t>
  </si>
  <si>
    <t>JUAN ALBERTO REYES GARCIA</t>
  </si>
  <si>
    <t>INTERNATIONAL METAL BULDING</t>
  </si>
  <si>
    <t>373-438</t>
  </si>
  <si>
    <t>350-384-420-434</t>
  </si>
  <si>
    <t>BARCEL, DURANGO</t>
  </si>
  <si>
    <t>402-441</t>
  </si>
  <si>
    <t>301-412</t>
  </si>
  <si>
    <t>PARQUE DAVISA-MT02 AEROPUERTO</t>
  </si>
  <si>
    <t>BODEGA AURRERA, VALLE MORELOS</t>
  </si>
  <si>
    <t>Bodega Aurrera Huinala</t>
  </si>
  <si>
    <t>LG ELECTRONICS</t>
  </si>
  <si>
    <t>ABB, APODACA</t>
  </si>
  <si>
    <t>312-393</t>
  </si>
  <si>
    <t>CARRIER</t>
  </si>
  <si>
    <t>KODACO, PARQUE SANTA MARIA</t>
  </si>
  <si>
    <t>280-417</t>
  </si>
  <si>
    <t>SERVICIOS TOTAL INDUSTRIAL INOXIDABLE Y LAMINADOS</t>
  </si>
  <si>
    <t>GS30D-49304</t>
  </si>
  <si>
    <t>GS-4046</t>
  </si>
  <si>
    <t>GS46P-203233</t>
  </si>
  <si>
    <t>INTERCAMBIO DE EQUIPO # 200 POR EL # 49</t>
  </si>
  <si>
    <t>JOHANA LOPEZ</t>
  </si>
  <si>
    <t>PARQUE INDUSTRIAL</t>
  </si>
  <si>
    <t>T - RENTA</t>
  </si>
  <si>
    <t>EC600SJP</t>
  </si>
  <si>
    <t>B300020374</t>
  </si>
  <si>
    <t>500-554</t>
  </si>
  <si>
    <t>SILVESTRE SANCHEZ</t>
  </si>
  <si>
    <t>JOCA MONTACARGAS</t>
  </si>
  <si>
    <t>KOMATSU</t>
  </si>
  <si>
    <t>FG40ZT-8</t>
  </si>
  <si>
    <t>499-552</t>
  </si>
  <si>
    <t>Z4525D-7657</t>
  </si>
  <si>
    <t>501-553</t>
  </si>
  <si>
    <t>2561700300P000259</t>
  </si>
  <si>
    <t>T RENTA</t>
  </si>
  <si>
    <t>B4 - 6C2D089</t>
  </si>
  <si>
    <t>Z4525D-6783</t>
  </si>
  <si>
    <t>INTERCAMBIO DE EQUIPO # 201 POR EL # 198</t>
  </si>
  <si>
    <t>HYSTER</t>
  </si>
  <si>
    <t>S120 FT</t>
  </si>
  <si>
    <t>G004V</t>
  </si>
  <si>
    <t>514-412</t>
  </si>
  <si>
    <t>Z4525D-7655</t>
  </si>
  <si>
    <t>SUBESTACIONES E ILUMINACION</t>
  </si>
  <si>
    <t>SERGIO RODRÍGUEZ</t>
  </si>
  <si>
    <t>DANIELI CORPORATION</t>
  </si>
  <si>
    <t>530-531</t>
  </si>
  <si>
    <t>ING. ANTONIO RANGEL</t>
  </si>
  <si>
    <t>MONTACARGAS 36 MIL LBS</t>
  </si>
  <si>
    <t>HYUNDAI</t>
  </si>
  <si>
    <t>160D-7E</t>
  </si>
  <si>
    <t>FT0810097</t>
  </si>
  <si>
    <t>ORADEL</t>
  </si>
  <si>
    <t>Z4525D-7277</t>
  </si>
  <si>
    <t>ISS FACILITY</t>
  </si>
  <si>
    <t>460-461-535-599</t>
  </si>
  <si>
    <t>BERENICE PIÑA</t>
  </si>
  <si>
    <t>CERVECERIA MTY</t>
  </si>
  <si>
    <t>MARILY</t>
  </si>
  <si>
    <t>474-515-544</t>
  </si>
  <si>
    <t>MARILU FERNANDEZ</t>
  </si>
  <si>
    <t>474-515-544-592</t>
  </si>
  <si>
    <t>INTERCAMBIO POR EQUIPO #154 EL DIA 30-05-23</t>
  </si>
  <si>
    <t>ADRIAN LARA</t>
  </si>
  <si>
    <t>465-490</t>
  </si>
  <si>
    <t>525-571</t>
  </si>
  <si>
    <t>355-388</t>
  </si>
  <si>
    <t>505-585</t>
  </si>
  <si>
    <t>CIPSA</t>
  </si>
  <si>
    <t>CTI-6000</t>
  </si>
  <si>
    <t>CTI60140003</t>
  </si>
  <si>
    <t>INTERCAMBIO POR EQUIPO #183 EL DIA 05-09-24</t>
  </si>
  <si>
    <t>VALERIA</t>
  </si>
  <si>
    <t>512-590</t>
  </si>
  <si>
    <t>ROBERTO BETANCOURT</t>
  </si>
  <si>
    <t>588-611</t>
  </si>
  <si>
    <t>RAFAEL VENTURA HERRERA</t>
  </si>
  <si>
    <t>463-SIN FACTURA</t>
  </si>
  <si>
    <t>497-603</t>
  </si>
  <si>
    <t>PLATAFORMA PERSONAL</t>
  </si>
  <si>
    <t>AWP-40S</t>
  </si>
  <si>
    <t>AWPP-95893</t>
  </si>
  <si>
    <t>Z4525N-57258</t>
  </si>
  <si>
    <t>INTERCAMBIO POR EQUIPO #196 EL DIA 04-08-23</t>
  </si>
  <si>
    <t>INTERCAMBIO DE EQUIPO # 206 POR EL # 27</t>
  </si>
  <si>
    <t>INTERCAMBIO DE EQUIPO DEL # 206 POR EL # 51</t>
  </si>
  <si>
    <t>EDUARDO NAVA</t>
  </si>
  <si>
    <t>INTERCAMBIO POR EQUIPO 207 EL DIA 22-07-24</t>
  </si>
  <si>
    <t>MAZAPIL</t>
  </si>
  <si>
    <t>482- SIN FACTURA</t>
  </si>
  <si>
    <t>Z4525D-7412</t>
  </si>
  <si>
    <t>INTERCAMBIO POR EQUIPO #236 EL DIA 28-08-23</t>
  </si>
  <si>
    <t>481-SIN FACTURA</t>
  </si>
  <si>
    <t>SIN FACTURA</t>
  </si>
  <si>
    <t>478-539</t>
  </si>
  <si>
    <t>635-688</t>
  </si>
  <si>
    <t>Z4525F-61632</t>
  </si>
  <si>
    <t>INTERCAMBIO POR EQUIPO #204 EL DIA 20-05-23</t>
  </si>
  <si>
    <t>665-698</t>
  </si>
  <si>
    <t>PROLOGIS PARK(BODEGA 2 AGUA FRIA)</t>
  </si>
  <si>
    <t>514-605</t>
  </si>
  <si>
    <t>NANCY JANETH LOERA</t>
  </si>
  <si>
    <t>619-645</t>
  </si>
  <si>
    <t>LUIS ENRIQUE PEREZ PEREZ</t>
  </si>
  <si>
    <t>503-582</t>
  </si>
  <si>
    <t>INTERCAMBIO POR EQUIPO #146 EL DIA 01-12-22</t>
  </si>
  <si>
    <t>682-694</t>
  </si>
  <si>
    <t>B4 - 6C2D090</t>
  </si>
  <si>
    <t>Z-45XC</t>
  </si>
  <si>
    <t>Z4525XCF-927</t>
  </si>
  <si>
    <t>INTERCAMBIO DE EQUIPO # 207 POR EL # 125</t>
  </si>
  <si>
    <t>INGERSOLL RAND</t>
  </si>
  <si>
    <t>XP375WIR</t>
  </si>
  <si>
    <t>348931UH0080</t>
  </si>
  <si>
    <t>492-586</t>
  </si>
  <si>
    <t>12762-12767</t>
  </si>
  <si>
    <t>662-690</t>
  </si>
  <si>
    <t>INTERCAMBIO POR EQUIPO #134 EL DIA 05-09-24</t>
  </si>
  <si>
    <t>551-597</t>
  </si>
  <si>
    <t>480-482</t>
  </si>
  <si>
    <t>JORGE MEJIA</t>
  </si>
  <si>
    <t>Z4525D-7338</t>
  </si>
  <si>
    <t>Z4525F-60657</t>
  </si>
  <si>
    <t>INTERCAMBIO POR EQUIPO #203 EL DIA 23-03-23</t>
  </si>
  <si>
    <t>652-693</t>
  </si>
  <si>
    <t>682-12769</t>
  </si>
  <si>
    <t>706-707-708</t>
  </si>
  <si>
    <t>ALEN SANTA CATARINA</t>
  </si>
  <si>
    <t>622-664</t>
  </si>
  <si>
    <t>LANGSTON COMPANIES DE MEXICO</t>
  </si>
  <si>
    <t>WILIAM CHARLES BARDEN</t>
  </si>
  <si>
    <t>636-704</t>
  </si>
  <si>
    <t>634-702</t>
  </si>
  <si>
    <t>Z3318M-2221</t>
  </si>
  <si>
    <t>12763-12768</t>
  </si>
  <si>
    <t>657-730</t>
  </si>
  <si>
    <t>MR CONSTRUSERVICIOS JIMENENCES</t>
  </si>
  <si>
    <t>MIGUEL ANGEL ALVARADO</t>
  </si>
  <si>
    <t>617-726</t>
  </si>
  <si>
    <t>748-759</t>
  </si>
  <si>
    <t>771-785</t>
  </si>
  <si>
    <t>PLAZA ALMENARES</t>
  </si>
  <si>
    <t>TECNIBANDAS INDUSTRIALES</t>
  </si>
  <si>
    <t>GS46P-203258</t>
  </si>
  <si>
    <t>INTERCAMBIO DE EQUIPO # 209 POR EL # 238</t>
  </si>
  <si>
    <t>Z34/22</t>
  </si>
  <si>
    <t>Z34ND-3531</t>
  </si>
  <si>
    <t>4500B1310CR072925</t>
  </si>
  <si>
    <t>INTERCAMBIO POR EQUIPO #134 EL DIA 01-07-24</t>
  </si>
  <si>
    <t>635-703</t>
  </si>
  <si>
    <t>P135WIR-T4I</t>
  </si>
  <si>
    <t>426793UFVD10</t>
  </si>
  <si>
    <t>INTERCAMBIO POR EQUIPO  #133</t>
  </si>
  <si>
    <t>804-805</t>
  </si>
  <si>
    <t>SODIMAC, SAN LUIS POTOSI</t>
  </si>
  <si>
    <t>Z34N15-11847</t>
  </si>
  <si>
    <t>623-663</t>
  </si>
  <si>
    <t>Z452508A-36964</t>
  </si>
  <si>
    <t>777-792-813</t>
  </si>
  <si>
    <t>670-736</t>
  </si>
  <si>
    <t>801-842</t>
  </si>
  <si>
    <t>VERONICA</t>
  </si>
  <si>
    <t>PEMEX, CADEREYTA</t>
  </si>
  <si>
    <t>EZEQUIEL FERNANDEZ</t>
  </si>
  <si>
    <t>XAVS400</t>
  </si>
  <si>
    <t>HOP076330</t>
  </si>
  <si>
    <t>GALLEGOS</t>
  </si>
  <si>
    <t>CLAUDIA HERNANDEZ</t>
  </si>
  <si>
    <t>CROWN FAMOSA, JUAREZ</t>
  </si>
  <si>
    <t>18 JUEGOS DE ANDAMIOS</t>
  </si>
  <si>
    <t>AMARILLOS</t>
  </si>
  <si>
    <t>ANDAMIO</t>
  </si>
  <si>
    <t>768-810</t>
  </si>
  <si>
    <t>VICTOR LARA</t>
  </si>
  <si>
    <t>SEEO GENERADORES</t>
  </si>
  <si>
    <t>CUMMINS</t>
  </si>
  <si>
    <t>50DGCA</t>
  </si>
  <si>
    <t>D940539197</t>
  </si>
  <si>
    <t>BALDOR</t>
  </si>
  <si>
    <t>1832050100 TS130T</t>
  </si>
  <si>
    <t>P0512140003</t>
  </si>
  <si>
    <t>Z34NF-14619</t>
  </si>
  <si>
    <t>LAURA ELENA ESCOBEDO LIMON</t>
  </si>
  <si>
    <t>Z4525D-7282</t>
  </si>
  <si>
    <t>INTERCAMBIO POR EQUIPO #188 EL DIA 04-10-23</t>
  </si>
  <si>
    <t>MONTACARGAS DE 8 MIL LIBRAS</t>
  </si>
  <si>
    <t>GC45KSWB</t>
  </si>
  <si>
    <t>AT87A31735</t>
  </si>
  <si>
    <t>INTERCAMBIO DE EQUIPO # 210 POR EL # 213</t>
  </si>
  <si>
    <t>4500A1016CR039564</t>
  </si>
  <si>
    <t>HOME DEPOT MIGUEL ALEMAN</t>
  </si>
  <si>
    <t>3246ES</t>
  </si>
  <si>
    <t>0200130483</t>
  </si>
  <si>
    <t>627-661</t>
  </si>
  <si>
    <t>804-805-835</t>
  </si>
  <si>
    <t>FERMIN VELAZQUEZ HERNANDEZ</t>
  </si>
  <si>
    <t>900-901</t>
  </si>
  <si>
    <t>4045DF150</t>
  </si>
  <si>
    <t>PE4045D226046</t>
  </si>
  <si>
    <t>INTERCAMBIO POR EQUIPO #134 EL DIA 11-02-22</t>
  </si>
  <si>
    <t>LUIS FABIAN AGUILERA VILLANUEVA</t>
  </si>
  <si>
    <t>INTERCAMBIO DE EQUIPO DEL # 211 POR EL # 220</t>
  </si>
  <si>
    <t>772-S/FACTURA</t>
  </si>
  <si>
    <t>SEPCONET</t>
  </si>
  <si>
    <t>771-785-S/FACTURA</t>
  </si>
  <si>
    <t>SERVICIOS ESPECIALIZADOS EN MANTENIMIENTO, AGUA Y AHORRO DE ENERGIA</t>
  </si>
  <si>
    <t>MARIA EMIRIA ALONSO HERRERA</t>
  </si>
  <si>
    <t>YIN LUN MONTERREY</t>
  </si>
  <si>
    <t>CARVAJAL,STIVA GARCIA</t>
  </si>
  <si>
    <t>RENTA CANCELADA POR FALLA</t>
  </si>
  <si>
    <t>GRUPO LAM MECHANICAL &amp; FIRE</t>
  </si>
  <si>
    <t>HECTOR LIZARRAGA PEÑA</t>
  </si>
  <si>
    <t>IGSA</t>
  </si>
  <si>
    <t>GS-40</t>
  </si>
  <si>
    <t>DRY814281</t>
  </si>
  <si>
    <t>742-802</t>
  </si>
  <si>
    <t>REYNOSA RE04A (PARQUE PUENTE)</t>
  </si>
  <si>
    <t>TSI RENTAS</t>
  </si>
  <si>
    <t>Z45-012189</t>
  </si>
  <si>
    <t>FERMIN VELAZQUEZ</t>
  </si>
  <si>
    <t>PARQUE KALOS, GUADALUPE</t>
  </si>
  <si>
    <t>MG35</t>
  </si>
  <si>
    <t>043316</t>
  </si>
  <si>
    <t>8972422410</t>
  </si>
  <si>
    <t>INTERCAMBIO POR EQUIPO #122 EL DIA 10-09-22</t>
  </si>
  <si>
    <t>https://www.google.com/maps/place/BARCEL+Monterrey/@25.8333722,-100.2787245,15.54z/data=!4m6!3m5!1s0x8662938c948fc5f5:0xbd6919e87cd5ec3a!8m2!3d25.8368286!4d-100.2732391!16s%2Fg%2F11s_x19fw3?entry=ttu</t>
  </si>
  <si>
    <t>766-826</t>
  </si>
  <si>
    <t>882-922-958-972</t>
  </si>
  <si>
    <t>INTERCAMBIO POR EQUIPO #231 EL DIA 05-08-22</t>
  </si>
  <si>
    <t>https://www.google.com/maps/place/Johnson+Controls/@25.7610759,-100.5743255,15z/data=!4m6!3m5!1s0x86629c2e11b7d069:0xe43e603b59163772!8m2!3d25.7610762!4d-100.5682012!16s%2Fg%2F11bv38csvw?hl=es&amp;entry=ttu</t>
  </si>
  <si>
    <t>EDER ZARATE</t>
  </si>
  <si>
    <t>81 1072 1431</t>
  </si>
  <si>
    <t>https://maps.app.goo.gl/JqSuFcac2koy64tu9?g_st=iw</t>
  </si>
  <si>
    <t>NELSON JUAREZ</t>
  </si>
  <si>
    <t>81 1653 5916</t>
  </si>
  <si>
    <t>752-863</t>
  </si>
  <si>
    <t>OSCAR GUADALUPE CORONADO VELEZ</t>
  </si>
  <si>
    <t>TOYOTA</t>
  </si>
  <si>
    <t>8FG35U</t>
  </si>
  <si>
    <t>10141</t>
  </si>
  <si>
    <t>POR CONFIRMAR</t>
  </si>
  <si>
    <t>RGM</t>
  </si>
  <si>
    <t>GENERADOR DE 100KW</t>
  </si>
  <si>
    <t>OLYMPIAN</t>
  </si>
  <si>
    <t>GEP110 ID.MNE6964</t>
  </si>
  <si>
    <t>OLY00000PRPS03605</t>
  </si>
  <si>
    <t>https://www.google.com/maps/place/PPG+Coatings+Services+-+MetoKote/@25.5164969,-100.9818566,15z/data=!4m2!3m1!1s0x0:0xbbf7d6e2cc03f3a6?sa=X&amp;ved=1t:2428&amp;ictx=111</t>
  </si>
  <si>
    <t>MARCOS AVILA</t>
  </si>
  <si>
    <t>844 162 1656</t>
  </si>
  <si>
    <t>3246RS</t>
  </si>
  <si>
    <t>0200237498</t>
  </si>
  <si>
    <t>https://www.google.com/maps?q=25.69532012939453,-100.08951568603516&amp;z=17&amp;hl=es</t>
  </si>
  <si>
    <t>ADAN REYES</t>
  </si>
  <si>
    <t>442 411 6863</t>
  </si>
  <si>
    <t>801-842-12785</t>
  </si>
  <si>
    <t>PERLA ERICELDA CAMPO PEÑA</t>
  </si>
  <si>
    <t>SECUNDARIA CABEZADA</t>
  </si>
  <si>
    <t>Z4525F-61643</t>
  </si>
  <si>
    <t>JUAN FRANCISCO PEREZ GAYTAN</t>
  </si>
  <si>
    <t>BIO PAPPEL PARQUE KALOS</t>
  </si>
  <si>
    <t>DURANGO</t>
  </si>
  <si>
    <t>https://www.google.com/maps?q=25.5654705,-103.4545723&amp;z=17&amp;hl=es</t>
  </si>
  <si>
    <t>686 243 0789</t>
  </si>
  <si>
    <t>GS4069</t>
  </si>
  <si>
    <t>GS6916F-8692</t>
  </si>
  <si>
    <t>https://maps.app.goo.gl/rZzRz4qei6rjpkLR6?g_st=iw</t>
  </si>
  <si>
    <t>RICARDO QUINTERO</t>
  </si>
  <si>
    <t>81 1939 0070</t>
  </si>
  <si>
    <t>787-816-874</t>
  </si>
  <si>
    <t>892-919-934-955</t>
  </si>
  <si>
    <t>https://www.google.com/maps?q=25.7815907,-100.1685615&amp;entry=gps&amp;lucs=,47071704,47069508,47084304,94206604&amp;g_ep=CAISDTYuMTAxLjMuNDE1NjAYACCenQoqJCw0NzA3MTcwNCw0NzA2OTUwOCw0NzA4NDMwNCw5NDIwNjYwNEICTVg%3D&amp;g_st=iw</t>
  </si>
  <si>
    <t>ARIS HINOJOSA</t>
  </si>
  <si>
    <t>81 2865 3912</t>
  </si>
  <si>
    <t>768-810-12785</t>
  </si>
  <si>
    <t>S3246</t>
  </si>
  <si>
    <t>N0099628</t>
  </si>
  <si>
    <t>INTERCAMBIO POR EQUIPO #195 EL DIA 31-05-24</t>
  </si>
  <si>
    <t>EQUIPO EN COMYMAQ</t>
  </si>
  <si>
    <t>809-12785</t>
  </si>
  <si>
    <t>Z4525F-61653</t>
  </si>
  <si>
    <t>INTERCAMBIO POR EQUIPO #161 EL DIA 02-05-23</t>
  </si>
  <si>
    <t>https://maps.app.goo.gl/GRxLifq9y48F3R5k7?g_st=awb</t>
  </si>
  <si>
    <t>MIGUEL</t>
  </si>
  <si>
    <t>624 134 2156</t>
  </si>
  <si>
    <t>https://maps.app.goo.gl/asrm8Cpze14thQNz8</t>
  </si>
  <si>
    <t>GERARDO TORRES</t>
  </si>
  <si>
    <t>834 117 0586</t>
  </si>
  <si>
    <t>https://www.google.com/maps?q=25.694522857666016,-100.17259216308594&amp;z=17&amp;hl=es</t>
  </si>
  <si>
    <t>RODOLFO</t>
  </si>
  <si>
    <t>687 120 1873</t>
  </si>
  <si>
    <t>INDUSTRIALES MECANICOS EN CONSTRUCCION</t>
  </si>
  <si>
    <t>ALEJANDRA LOPEZ</t>
  </si>
  <si>
    <t>https://www.google.com/maps/place/INGETEK+PERFILES+RAMOS/@25.6101781,-100.9153122,15z/data=!4m2!3m1!1s0x0:0xe83d4c6360f70545?sa=X&amp;ved=1t:2428&amp;hl=es_419&amp;ictx=111</t>
  </si>
  <si>
    <t>SERVANDO FLORES</t>
  </si>
  <si>
    <t>81 1615 9438</t>
  </si>
  <si>
    <t>GS-1930</t>
  </si>
  <si>
    <t>GS30D-49860</t>
  </si>
  <si>
    <t>B4-6C2D166</t>
  </si>
  <si>
    <t>https://maps.app.goo.gl/6qpn265Y72RPh5oN9</t>
  </si>
  <si>
    <t>999 335 6018</t>
  </si>
  <si>
    <t>903-956-985</t>
  </si>
  <si>
    <t>ISIDORO SEPULVERA #851</t>
  </si>
  <si>
    <t>AWP-30S</t>
  </si>
  <si>
    <t>AWP06-51862</t>
  </si>
  <si>
    <t>https://www.google.com/maps/place/Parque+CPA/@25.8753944,-100.2320141,15z/data=!4m2!3m1!1s0x0:0x66af8674d5c61db9?sa=X&amp;ved=1t:2428&amp;ictx=111</t>
  </si>
  <si>
    <t>313 192 5794</t>
  </si>
  <si>
    <t>1304239</t>
  </si>
  <si>
    <t>https://www.google.com/maps/place/Bodega+Aurrera+Express,+Huinala/@25.739453,-100.1870348,15z/data=!4m2!3m1!1s0x0:0x918c2f9863b32114?sa=X&amp;ved=1t:2428&amp;ictx=111</t>
  </si>
  <si>
    <t>HARLEY ALEJANDRO</t>
  </si>
  <si>
    <t>81 2356 8855</t>
  </si>
  <si>
    <t>904-1012</t>
  </si>
  <si>
    <t>https://www.google.com/maps/place/LOM2+Moldeo+Caseta/@25.8928896,-100.2447367,18.71z/data=!4m6!3m5!1s0x8662f30015908883:0x8bba04629e598fa7!8m2!3d25.8931294!4d-100.2443443!16s%2Fg%2F11ldhfnhhv?hl=es&amp;entry=ttu</t>
  </si>
  <si>
    <t>PATIÑO</t>
  </si>
  <si>
    <t>461 128 4480</t>
  </si>
  <si>
    <t>https://www.google.com/maps/place/Planta+B+Monterrey/@25.8361262,-100.2736782,18.75z/data=!4m6!3m5!1s0x866293ab48017f17:0x429d3dc5347ab122!8m2!3d25.8360715!4d-100.2740123!16s%2Fg%2F11lhky6gdr?entry=ttu</t>
  </si>
  <si>
    <t>81 2890 0076</t>
  </si>
  <si>
    <t>905-1013</t>
  </si>
  <si>
    <t>https://www.google.com/maps/place/Compa%C3%B1%C3%ADa+Cervecera+de+Coahuila/@28.5758228,-100.5924256,15.71z/data=!4m6!3m5!1s0x865ff5bd6ec13f37:0xa79e0ecc5ff20c3a!8m2!3d28.5786094!4d-100.5977783!16s%2Fg%2F1vyxjvgq?entry=ttu</t>
  </si>
  <si>
    <t>878 139 8122</t>
  </si>
  <si>
    <t>DC185P3IZC</t>
  </si>
  <si>
    <t>INTERCAMBIO POR EQUIPO #123 EL DIA 09-09-22</t>
  </si>
  <si>
    <t>GS3208-93079</t>
  </si>
  <si>
    <t>DS-27</t>
  </si>
  <si>
    <t>DS027CAM-01G/808182/0</t>
  </si>
  <si>
    <t>CHINA</t>
  </si>
  <si>
    <t>https://www.google.com/maps?q=25.60184,-100.0045667&amp;z=17&amp;hl=es</t>
  </si>
  <si>
    <t>833 449 7346</t>
  </si>
  <si>
    <t>914-989</t>
  </si>
  <si>
    <t>JANCRANE</t>
  </si>
  <si>
    <t>ROBERTO TENIENTE</t>
  </si>
  <si>
    <t>CPQD25</t>
  </si>
  <si>
    <t>F4AH28723</t>
  </si>
  <si>
    <t>https://www.google.com/maps?q=25.7224034,-100.5335048&amp;z=17&amp;hl=es</t>
  </si>
  <si>
    <t>SANTOS</t>
  </si>
  <si>
    <t>81 3139 5466</t>
  </si>
  <si>
    <t>902-1014</t>
  </si>
  <si>
    <t>30AM</t>
  </si>
  <si>
    <t>0900036575</t>
  </si>
  <si>
    <t>https://maps.app.goo.gl/nRTfS6e2egE3WQK5A</t>
  </si>
  <si>
    <t>RAUL POZOS</t>
  </si>
  <si>
    <t>1001477</t>
  </si>
  <si>
    <t>https://www.google.com/maps/place/LOM2+Moldeo+Caseta/@25.893308,-100.2455896,19.33z/data=!4m6!3m5!1s0x8662f30015908883:0x8bba04629e598fa7!8m2!3d25.8931294!4d-100.2443443!16s%2Fg%2F11ldhfnhhv?hl=es_419&amp;entry=ttu</t>
  </si>
  <si>
    <t>ANTONIO CARRIZALES</t>
  </si>
  <si>
    <t>81 2036 3945</t>
  </si>
  <si>
    <t>930-957-984</t>
  </si>
  <si>
    <t>https://www.google.com/maps/place/ZINKPOWER+Monterrey/@25.8958337,-100.2380949,15z/data=!4m2!3m1!1s0x0:0x6506942fedec20c5?sa=X&amp;ved=1t:2428&amp;ictx=111</t>
  </si>
  <si>
    <t>81 1801 3901</t>
  </si>
  <si>
    <t>https://g.co/kgs/n12M2zH</t>
  </si>
  <si>
    <t>866 174 3023</t>
  </si>
  <si>
    <t>INSTITUTO SAN DIEGO SC</t>
  </si>
  <si>
    <t>MARCO ANTONIO LUNA FLORES</t>
  </si>
  <si>
    <t>COLEGIO</t>
  </si>
  <si>
    <t>https://www.google.com/maps/place/LOM2+Moldeo+Caseta/@25.8924556,-100.2453252,17.96z/data=!4m6!3m5!1s0x8662f30015908883:0x8bba04629e598fa7!8m2!3d25.8931294!4d-100.2443443!16s%2Fg%2F11ldhfnhhv?entry=ttu</t>
  </si>
  <si>
    <t>COMPRESORES REGIOMONTANOS</t>
  </si>
  <si>
    <t>SULLIVAN</t>
  </si>
  <si>
    <t>D2500J05</t>
  </si>
  <si>
    <t xml:space="preserve"> 14879A</t>
  </si>
  <si>
    <t>INTERCAMBIO POR EQUIPO #211 EL DIA 15-09-22</t>
  </si>
  <si>
    <t>T30</t>
  </si>
  <si>
    <t>012256</t>
  </si>
  <si>
    <t>INTERCAMBIO POR EQUIPO #136 EL DIA 09-05-22</t>
  </si>
  <si>
    <t>https://www.google.com/maps/place/Lego+Operaciones+Puerta+4/@25.8926029,-100.2424379,18.25z/data=!4m6!3m5!1s0x8662f300460ab573:0x9848805545f7feaa!8m2!3d25.8920185!4d-100.2405272!16s%2Fg%2F11vyfjld0v?entry=ttu</t>
  </si>
  <si>
    <t>12812-12813</t>
  </si>
  <si>
    <t>https://www.google.com/search?q=sams+miguel+aleman&amp;oq=&amp;gs_lcrp=EgZjaHJvbWUqBggAEEUYOzIGCAAQRRg7MgYIARBFGDkyFwgCEC4YChhDGMcBGLEDGNEDGIAEGIoFMgoIAxAAGLEDGIAEMgoIBBAAGLEDGIAEMgoIBRAAGLEDGIAEMg0IBhAAGIMBGLEDGIAEMgYIBxAFGEDSAQgyMDIyajBqNKgCALACAA&amp;sourceid=chrome&amp;ie=UTF-8</t>
  </si>
  <si>
    <t>GERARDO</t>
  </si>
  <si>
    <t>81 8799 8673</t>
  </si>
  <si>
    <t>A30JE</t>
  </si>
  <si>
    <t>LWJAZ090EP0720004</t>
  </si>
  <si>
    <t>GENERAC</t>
  </si>
  <si>
    <t>100KVA</t>
  </si>
  <si>
    <t>532513</t>
  </si>
  <si>
    <t>897-991</t>
  </si>
  <si>
    <t>https://www.google.com/maps?q=25.7739136,-100.5621538&amp;z=17&amp;hl=es</t>
  </si>
  <si>
    <t>81 1523 0054</t>
  </si>
  <si>
    <t>12798-12808</t>
  </si>
  <si>
    <t>INTERCAMBIO POR EQUIPO #131 EL DIA 13-11-23</t>
  </si>
  <si>
    <t>VILLA JUAREZ</t>
  </si>
  <si>
    <t>939-1004</t>
  </si>
  <si>
    <t>CLIENTE PASO POR EL EQUIPO</t>
  </si>
  <si>
    <t>ASPEN MEXICO</t>
  </si>
  <si>
    <t>Z452512A-45488</t>
  </si>
  <si>
    <t>RETORNO A PROVEEDOR</t>
  </si>
  <si>
    <t>https://www.google.com/maps/place/25%C2%B041'52.5%22N+100%C2%B010'22.5%22W/@25.6979103,-100.1754799,17z/data=!3m1!4b1!4m4!3m3!8m2!3d25.6979103!4d-100.172905?hl=es&amp;entry=ttu</t>
  </si>
  <si>
    <t>ENRIQUE ZUÑIGA</t>
  </si>
  <si>
    <t>81 1218 4366</t>
  </si>
  <si>
    <t>EDIFICIOS MULTIUSOS, VALLE SOLEADO</t>
  </si>
  <si>
    <t>https://www.google.com/maps/place/MT01+Aeropuerto,+66626+Cdad.+Apodaca,+N.L./data=!4m2!3m1!1s0x8662e99f427232d9:0x78d439000bd9c504?utm_source=mstt_1&amp;entry=gps&amp;coh=192324&amp;g_ep=CAESCjExLjEwNS4xMDQYACDXggMqGzQ3MDY4NjE1LCw0NzA4NTY1NCw0NzA3NTkxNUICTVg%3D</t>
  </si>
  <si>
    <t>JORGE DEL ANGEL</t>
  </si>
  <si>
    <t>845 100 6273</t>
  </si>
  <si>
    <t>https://www.google.com/maps/place/Sodimac+Lincoln/@25.7263046,-100.3651359,15z/data=!4m2!3m1!1s0x0:0x9017eadc07f6f232?sa=X&amp;ved=1t:2428&amp;ictx=111</t>
  </si>
  <si>
    <t>MARIO</t>
  </si>
  <si>
    <t>686 310 0385</t>
  </si>
  <si>
    <t>1184-1185</t>
  </si>
  <si>
    <t>GENERADOR 60KVA</t>
  </si>
  <si>
    <t>600SGCB</t>
  </si>
  <si>
    <t>B950568250</t>
  </si>
  <si>
    <t>INTERCAMBIO POR EQUIPO #265 EL DIA 27-08-22</t>
  </si>
  <si>
    <t>TENERE</t>
  </si>
  <si>
    <t>MS100</t>
  </si>
  <si>
    <t>SGK73820A</t>
  </si>
  <si>
    <t>INTERCAMBIO POR EQUIPO #220 EL DIA 07-04-22</t>
  </si>
  <si>
    <t>CATERPILLAR, SANTA CATARINA</t>
  </si>
  <si>
    <t>T36120</t>
  </si>
  <si>
    <t>B3GS14051</t>
  </si>
  <si>
    <t xml:space="preserve">ALANIS GARZA </t>
  </si>
  <si>
    <t>LAURA I. FERNANDEZ ORTEGA</t>
  </si>
  <si>
    <t>PARQUE INDUSTRIAL MARTEL 2</t>
  </si>
  <si>
    <t>GS - 4047</t>
  </si>
  <si>
    <t>GS47P - 1967</t>
  </si>
  <si>
    <t>Z3318M-3212</t>
  </si>
  <si>
    <t>INTERCAMBIO POR EQUIPO #142 EL DIA 15-09-23</t>
  </si>
  <si>
    <t>HOME DEPOT NOGLAR</t>
  </si>
  <si>
    <t>https://www.google.com/maps/place/EFP/@25.7823185,-100.1385473,15z/data=!4m6!3m5!1s0x8662efe3b703ac75:0x5c311157ba4d5444!8m2!3d25.7823185!4d-100.1385473!16s%2Fg%2F11qb89cwnb?entry=ttu</t>
  </si>
  <si>
    <t>JUAN RAMIREZ</t>
  </si>
  <si>
    <t>868 393 5007</t>
  </si>
  <si>
    <t>ESSITY SAN NICOLAS</t>
  </si>
  <si>
    <t>https://www.google.com/maps?q=25.659740447998047,-100.43827819824219&amp;z=17&amp;hl=es</t>
  </si>
  <si>
    <t>1093-1094-1095</t>
  </si>
  <si>
    <t>12822-12833</t>
  </si>
  <si>
    <t>https://www.google.com.mx/maps/place/Bodega+Aurrera+Express/@25.7213006,-100.3482288,16z/data=!4m6!3m5!1s0x86629748a57b7545:0x3ccdf3820c9ad97f!8m2!3d25.7213421!4d-100.3455498!16s%2Fg%2F11cs5sqn4r?entry=tts&amp;g_ep=EgoyMDI0MDUwOC4wKgBIAVAD</t>
  </si>
  <si>
    <t>EDUARDO PEREZ</t>
  </si>
  <si>
    <t>81 1519 1176</t>
  </si>
  <si>
    <t>FAMA</t>
  </si>
  <si>
    <t>https://www.google.com/maps?q=25.774614334106445,-100.46609497070312&amp;z=17&amp;hl=es</t>
  </si>
  <si>
    <t>EDSON</t>
  </si>
  <si>
    <t>81 2662 4755</t>
  </si>
  <si>
    <t>JHON DEERE, STA CARINA</t>
  </si>
  <si>
    <t>LINARES</t>
  </si>
  <si>
    <t>https://maps.app.goo.gl/uTNyWZ7cSixZFobg7</t>
  </si>
  <si>
    <t>INTERCAMBIO POR EQUIPO #143 EL DIA 01-12-22</t>
  </si>
  <si>
    <t>https://goo.gl/maps/J23UZSjp6cpxe5CVA</t>
  </si>
  <si>
    <t>81 1519 1815</t>
  </si>
  <si>
    <t>Ramos Arizpe</t>
  </si>
  <si>
    <t>https://maps.app.goo.gl/iiHbQMbewnQwgRCbA</t>
  </si>
  <si>
    <t>844 692 8979</t>
  </si>
  <si>
    <t>PTE</t>
  </si>
  <si>
    <t>1154-1155</t>
  </si>
  <si>
    <t>SALINAS</t>
  </si>
  <si>
    <t>https://maps.app.goo.gl/CcXM242H7E6M4sbT7?g_st=iw</t>
  </si>
  <si>
    <t>JOSE MATA</t>
  </si>
  <si>
    <t>844 503 1870</t>
  </si>
  <si>
    <t>REPCON ELECTRONICS</t>
  </si>
  <si>
    <t>LETICIA SALAZAR</t>
  </si>
  <si>
    <t>CATERPILLAR, CIENEGA</t>
  </si>
  <si>
    <t>PLATAFORMA ARTICULADA</t>
  </si>
  <si>
    <t>https://maps.app.goo.gl/T4Fks5GpZo4FgfKX8</t>
  </si>
  <si>
    <t>IVAN MEJIA</t>
  </si>
  <si>
    <t>MMK MAQUINARIA</t>
  </si>
  <si>
    <t>ENDRESS</t>
  </si>
  <si>
    <t>ESE45</t>
  </si>
  <si>
    <t>PEE2634690</t>
  </si>
  <si>
    <t>https://www.google.com/maps/place/Parque+Industrial+Avante+Aeropuerto/@25.7496373,-100.1326768,15z/data=!4m6!3m5!1s0x8662e91bbfb7baaf:0xdbea88791f2e8cfe!8m2!3d25.7496373!4d-100.1326768!16s%2Fg%2F11f11rfrtr?hl=es-mx&amp;entry=ttu</t>
  </si>
  <si>
    <t>HECTOR GARCIA</t>
  </si>
  <si>
    <t>INTERCAMBIO POR EQUIPO #237 EL DIA 22-07-22</t>
  </si>
  <si>
    <t>CLIENTE SE LLEVO EL EQUIPO</t>
  </si>
  <si>
    <t>OPERADORA Y ADMINISTRADORA</t>
  </si>
  <si>
    <t>WALTER DELGADO</t>
  </si>
  <si>
    <t>4 ROMPEDORAS NEUMATICAS</t>
  </si>
  <si>
    <t>FAMAR, DIVISION SOLDADURA</t>
  </si>
  <si>
    <t>MONTACARGAS JOCA</t>
  </si>
  <si>
    <t>MONTACARGAS DE 12 MIL LIBRAS</t>
  </si>
  <si>
    <t>S120FT</t>
  </si>
  <si>
    <t>800AJ</t>
  </si>
  <si>
    <t>0300191632</t>
  </si>
  <si>
    <t>IMB MONTATAJES</t>
  </si>
  <si>
    <t>KARLA</t>
  </si>
  <si>
    <t>LENNOX</t>
  </si>
  <si>
    <t>ISIDRO BENAVIDEZ</t>
  </si>
  <si>
    <t>151000090</t>
  </si>
  <si>
    <t>https://maps.app.goo.gl/BsSJGiMNXYoc7Srt7?g_st=iw</t>
  </si>
  <si>
    <t>81 3096 5657</t>
  </si>
  <si>
    <t>CATERPILLAR, STA CATARINA</t>
  </si>
  <si>
    <t>GRUPO HALCON</t>
  </si>
  <si>
    <t>LULL</t>
  </si>
  <si>
    <t>944E</t>
  </si>
  <si>
    <t>19859</t>
  </si>
  <si>
    <t>RL4J-3732</t>
  </si>
  <si>
    <t>HILARIO GARZA RIOS</t>
  </si>
  <si>
    <t>PARQUE POCKET, JUAREZ (EXT. TENERE)</t>
  </si>
  <si>
    <t>INTERCAMBIO POR EQUIPO #180 EL DIA 28-05-22</t>
  </si>
  <si>
    <t>1159-1195</t>
  </si>
  <si>
    <t>CONSTRUCTORA MILLMAQ</t>
  </si>
  <si>
    <t>LUIS ARMANDO MILLER</t>
  </si>
  <si>
    <t>12841-1168-1196</t>
  </si>
  <si>
    <t>1195-1198</t>
  </si>
  <si>
    <t>https://www.google.com/maps/place/25%C2%B045'02.8%22N+100%C2%B032'05.7%22W/@25.7507687,-100.5374946,17z/data=!3m1!4b1!4m4!3m3!8m2!3d25.7507687!4d-100.5349197?hl=es&amp;entry=ttu</t>
  </si>
  <si>
    <t>81 8600 7699</t>
  </si>
  <si>
    <t>PLANTA ENERSYS DE MEXICO</t>
  </si>
  <si>
    <t>https://maps.app.goo.gl/LF9Cg6Vus6du7XnA9</t>
  </si>
  <si>
    <t>DANIEL ZARATE</t>
  </si>
  <si>
    <t>81 1820 6013</t>
  </si>
  <si>
    <t>ERICK MELENDEZ</t>
  </si>
  <si>
    <t>AMERICAN INDUSTRIES</t>
  </si>
  <si>
    <t>GENERADOR 30KVA</t>
  </si>
  <si>
    <t>J30U</t>
  </si>
  <si>
    <t>J30U17012788</t>
  </si>
  <si>
    <t>https://www.google.com/maps/place/Sam's+Club/@25.667664,-100.2416522,18.25z/data=!4m6!3m5!1s0x8662c010d997f5b5:0x90badaf1b39d5e1e!8m2!3d25.6671868!4d-100.2413635!16s%2Fg%2F1thxlh8b?entry=ttu</t>
  </si>
  <si>
    <t>MARIO DOMINGUEZ</t>
  </si>
  <si>
    <t>81 2872 5431</t>
  </si>
  <si>
    <t>12845-12858</t>
  </si>
  <si>
    <t>Z452516N-55476</t>
  </si>
  <si>
    <t>https://www.google.com/maps/place/ATECNO/@25.9098696,-100.2495566,15z/data=!4m6!3m5!1s0x8662919e8879a04d:0xcd7ace620df24ccf!8m2!3d25.9130568!4d-100.2323363!16s%2Fg%2F1v1vdmb8?hl=es&amp;entry=ttu</t>
  </si>
  <si>
    <t>811 690 7217</t>
  </si>
  <si>
    <t>1209-1234</t>
  </si>
  <si>
    <t>1210-1229</t>
  </si>
  <si>
    <t>https://www.google.com/maps/place/Carrier+M%C3%A9xico+S+de+RL+de+CV+Planta+%22E%22/@25.7206799,-100.528647,15z/data=!4m2!3m1!1s0x0:0x5f6023ad87ce1a1f?sa=X&amp;ved=1t:2428&amp;ictx=111</t>
  </si>
  <si>
    <t>GENARO MENDOZA</t>
  </si>
  <si>
    <t>844 328 1091</t>
  </si>
  <si>
    <t>CONSTRUCCIONES Y EDIFICACIONES GUBR</t>
  </si>
  <si>
    <t>STIVA EL JARAL INDUSTRIAL PARK</t>
  </si>
  <si>
    <t>1219-1259</t>
  </si>
  <si>
    <t>AR65JE</t>
  </si>
  <si>
    <t>LWJAZ200PP0710036</t>
  </si>
  <si>
    <t>https://www.google.com/maps?q=25.64845848083496,-100.3363037109375&amp;z=17&amp;hl=es</t>
  </si>
  <si>
    <t>BENJAMIN</t>
  </si>
  <si>
    <t>81 1267 7622</t>
  </si>
  <si>
    <t>1134-1191</t>
  </si>
  <si>
    <t>PARQUE INDUSTRIAL LA AMISTAD</t>
  </si>
  <si>
    <t>https://www.google.com/maps?q=25.863838,-100.2296462&amp;z=17&amp;hl=es</t>
  </si>
  <si>
    <t>JAVIER MORA</t>
  </si>
  <si>
    <t>81 1690 7208</t>
  </si>
  <si>
    <t>0200214486</t>
  </si>
  <si>
    <t>1193-1236-1251</t>
  </si>
  <si>
    <t>2632ES</t>
  </si>
  <si>
    <t>M200026315</t>
  </si>
  <si>
    <t>20269332</t>
  </si>
  <si>
    <t>https://www.google.com/maps/place/Toro+Company+de+M%C3%A9xico+S+de+RL+de+CV/@25.7266875,-100.1151875,15z/data=!4m14!1m7!3m6!1s0x8662e92faf6e4cc9:0x25a06310e336423c!2sThe+Toro+Company+Planta+Monterrey!8m2!3d25.7266875!4d-100.1151875!16s%2Fg%2F11k3qdzq38!3m5!1s0x8662e90027df3ce9:0x40e6300d7442c224!8m2!3d25.730856!4d-100.1173068!16s%2Fg%2F11vwph_b7g?entry=ttu</t>
  </si>
  <si>
    <t>81 2200 3852</t>
  </si>
  <si>
    <t>GESAN</t>
  </si>
  <si>
    <t>DJWR100</t>
  </si>
  <si>
    <t>ESF302240</t>
  </si>
  <si>
    <t>INTERCAMBIO POR EQUIPO #131 EL DIA 18-07-22</t>
  </si>
  <si>
    <t>D250</t>
  </si>
  <si>
    <t>17228A</t>
  </si>
  <si>
    <t>https://www.google.com/maps?q=25.603313446044922,-100.89947509765625&amp;z=17&amp;hl=es</t>
  </si>
  <si>
    <t>899 318 3255</t>
  </si>
  <si>
    <t>Z34/22N</t>
  </si>
  <si>
    <t>Z34N08-8515</t>
  </si>
  <si>
    <t>https://www.google.com/maps/place/Crisa+Libbey/@25.7084583,-100.3066718,15z/data=!4m2!3m1!1s0x0:0x76b53329a30c08db?sa=X&amp;ved=1t:2428&amp;ictx=111</t>
  </si>
  <si>
    <t>https://www.google.com/maps/place/BARCEL+Monterrey/@25.8376467,-100.2755057,14.75z/data=!4m6!3m5!1s0x8662938c948fc5f5:0xbd6919e87cd5ec3a!8m2!3d25.8368286!4d-100.2732391!16s%2Fg%2F11s_x19fw3?entry=ttu</t>
  </si>
  <si>
    <t>1245-1258</t>
  </si>
  <si>
    <t>MANIPULADOR TELESCOPICO 8000LBS</t>
  </si>
  <si>
    <t>GTH08E-12158</t>
  </si>
  <si>
    <t>https://maps.app.goo.gl/72SWC3K28exwb9zD6</t>
  </si>
  <si>
    <t>LUIS VIDAL</t>
  </si>
  <si>
    <t>55 1235 9879</t>
  </si>
  <si>
    <t>(INVENTARIO III) MAIZ MIER, CARR DULCES NOMBRES</t>
  </si>
  <si>
    <t>MARLEY</t>
  </si>
  <si>
    <t>Z452514A-52254</t>
  </si>
  <si>
    <t>1171-1188-1261</t>
  </si>
  <si>
    <t>https://www.google.com/maps/place/Langston+Companies+De+M%C3%A9xico,+S.+De+R.L.+de+C.V./@25.7467626,-100.2186655,15z/data=!4m2!3m1!1s0x0:0xfb0ab8d1a83fb8b4?sa=X&amp;ved=1t:2428&amp;ictx=111</t>
  </si>
  <si>
    <t>LUIS RODRIGUEZ</t>
  </si>
  <si>
    <t>834 352 7005</t>
  </si>
  <si>
    <t>https://maps.app.goo.gl/efm1xKE1nCcqfsNh8</t>
  </si>
  <si>
    <t>ING. OLIVIO</t>
  </si>
  <si>
    <t>81 8402 4735</t>
  </si>
  <si>
    <t>HILARIO CAMARILLO RAMOS</t>
  </si>
  <si>
    <t>12851-12865</t>
  </si>
  <si>
    <t>Z34/22DC</t>
  </si>
  <si>
    <t>Z34F-12465</t>
  </si>
  <si>
    <t>SEEO</t>
  </si>
  <si>
    <t>U08650G</t>
  </si>
  <si>
    <t>INTERCAMBIO POR EQUIPO #216 EL DIA 18-08-23</t>
  </si>
  <si>
    <t>https://www.google.com/maps?q=25.82950782775879,-100.32783508300781&amp;z=17&amp;hl=es</t>
  </si>
  <si>
    <t>HECTOR MEJIA</t>
  </si>
  <si>
    <t>81 8088 7360</t>
  </si>
  <si>
    <t>VISA</t>
  </si>
  <si>
    <t>P105GX</t>
  </si>
  <si>
    <t>29241</t>
  </si>
  <si>
    <t>INTERCAMBIO POR EQUIPO #216 EL DIA 05-08-23</t>
  </si>
  <si>
    <t>JM SERVICIOS CORTE</t>
  </si>
  <si>
    <t>Z452503-22452</t>
  </si>
  <si>
    <t>https://www.google.com/maps/place/OBRA+CONEKTA+4+BUSINESS+PARK/@25.7098123,-100.126414,19z/data=!4m12!1m5!3m4!2zMjXCsDQyJzM0LjkiTiAxMDDCsDA3JzM0LjQiVw!8m2!3d25.7096999!4d-100.1262209!3m5!1s0x8662e90033958e47:0x46815a016521f4ef!8m2!3d25.7096938!4d-100.1259839!16s%2Fg%2F11vzq01ydc!5m1!1e1?hl=es&amp;entry=ttu</t>
  </si>
  <si>
    <t>846 102 2384</t>
  </si>
  <si>
    <t>1199-1211</t>
  </si>
  <si>
    <t>INVENTARIO GARCIA 1</t>
  </si>
  <si>
    <t>https://www.google.com/maps?q=25.863601684570312,-100.2294692993164&amp;z=17&amp;hl=es</t>
  </si>
  <si>
    <t>ALFONSO</t>
  </si>
  <si>
    <t>443 461 3053</t>
  </si>
  <si>
    <t>1262-1267</t>
  </si>
  <si>
    <t>RAUL PAZOS</t>
  </si>
  <si>
    <t>1152-1250</t>
  </si>
  <si>
    <t>1296-1322</t>
  </si>
  <si>
    <t>https://maps.google.com/?q=25.844284,-100.329689</t>
  </si>
  <si>
    <t>RAFAEL WILLIAMS</t>
  </si>
  <si>
    <t>81 2401 5452</t>
  </si>
  <si>
    <t>INTERCAMBIO POR EQUIPO #125 EL DIA 14-04-22</t>
  </si>
  <si>
    <t>1309-12877</t>
  </si>
  <si>
    <t>ARTEAGA, COAHUILA</t>
  </si>
  <si>
    <t>https://www.google.com/maps/place/25%C2%B040'51.2%22N+100%C2%B013'47.5%22W/@25.6808779,-100.2324412,17z/data=!3m1!4b1!4m4!3m3!8m2!3d25.6808779!4d-100.2298663?hl=es&amp;entry=ttu</t>
  </si>
  <si>
    <t>MADELENE</t>
  </si>
  <si>
    <t>782 107 5999</t>
  </si>
  <si>
    <t>INTERCAMBIO POR EQUIPO #192 EL DIA 20-01-21</t>
  </si>
  <si>
    <t>T RENTAS</t>
  </si>
  <si>
    <t>Z30ND-2331</t>
  </si>
  <si>
    <t>https://www.google.com/maps/place/ZINKPOWER+Monterrey/@25.8983356,-100.2321181,16.75z/data=!4m6!3m5!1s0x8662f150a6a3cc93:0x6506942fedec20c5!8m2!3d25.8958337!4d-100.2380949!16s%2Fg%2F1ttyx4y2?hl=es&amp;entry=ttu</t>
  </si>
  <si>
    <t>12847-12859-12863</t>
  </si>
  <si>
    <t>12871-12874</t>
  </si>
  <si>
    <t>590971</t>
  </si>
  <si>
    <t>1172-1232</t>
  </si>
  <si>
    <t>https://www.google.com/maps?q=27.5042994,-99.6205851&amp;z=17&amp;hl=es</t>
  </si>
  <si>
    <t>ALEJANDRO GARDUÑ</t>
  </si>
  <si>
    <t>878 154 6261</t>
  </si>
  <si>
    <t>12842-12849</t>
  </si>
  <si>
    <t>12868-12870</t>
  </si>
  <si>
    <t>https://www.google.com/maps/place/25%C2%B042'46.8%22N+100%C2%B007'08.5%22W/@25.7044907,-100.1446204,13.75z/data=!4m4!3m3!8m2!3d25.7130089!4d-100.1190262?hl=es&amp;entry=ttu</t>
  </si>
  <si>
    <t>ALEJANDRO TORRES</t>
  </si>
  <si>
    <t>81 8188 0859</t>
  </si>
  <si>
    <t>12873-12875</t>
  </si>
  <si>
    <t>1326-1367</t>
  </si>
  <si>
    <t>TALLER GALINDO</t>
  </si>
  <si>
    <t>J100U</t>
  </si>
  <si>
    <t>J100U08007600</t>
  </si>
  <si>
    <t>1213-1263</t>
  </si>
  <si>
    <t>Z34ND-3336</t>
  </si>
  <si>
    <t>FERNANDO JASSO VEGA</t>
  </si>
  <si>
    <t>NUUK RENTALS</t>
  </si>
  <si>
    <t>E600AJP</t>
  </si>
  <si>
    <t>0300081322</t>
  </si>
  <si>
    <t>1133-1200-1235-1268</t>
  </si>
  <si>
    <t>1316-1339-1362-1379</t>
  </si>
  <si>
    <t>1357-1378</t>
  </si>
  <si>
    <t>REYNOSA RE03B (VILLA FLORIDA)</t>
  </si>
  <si>
    <t>0300112689</t>
  </si>
  <si>
    <t>https://www.google.com/maps?q=25.6940860748291,-100.50491333007812&amp;z=17&amp;hl=es</t>
  </si>
  <si>
    <t>FERNANDO LUQUE</t>
  </si>
  <si>
    <t>81 3485 5235</t>
  </si>
  <si>
    <t>12848-12850</t>
  </si>
  <si>
    <t>FRANCISCO GUTIERREZ</t>
  </si>
  <si>
    <t>1309-12877-S/FACTURA</t>
  </si>
  <si>
    <t>INTERCAMBIO POR EQUIPO #161 EL DIA 30-09-22</t>
  </si>
  <si>
    <t>INTERCAMBIO POR EQUIPO #153 EL DIA 10-11-22</t>
  </si>
  <si>
    <t>https://www.google.com/maps/place/360+Industrial+Park+-+Parque+Industrial+360/@25.5844687,-100.8879113,14.75z/data=!4m6!3m5!1s0x8688168105b19faf:0x38e6de6d7eb541ae!8m2!3d25.5825998!4d-100.8870172!16s%2Fg%2F11gcz38kf4?entry=ttu</t>
  </si>
  <si>
    <t>VICTOR HUGO BECERRA GARCIA</t>
  </si>
  <si>
    <t>1355-1391</t>
  </si>
  <si>
    <t>1298-S/FACTURA</t>
  </si>
  <si>
    <t>J80U</t>
  </si>
  <si>
    <t>8006072</t>
  </si>
  <si>
    <t>INTERCAMBIO POR EQUIPO #216 EL DIA 09-11-23</t>
  </si>
  <si>
    <t>ISAAC LEYVA</t>
  </si>
  <si>
    <t>INTERCAMBIO POR EQUIPO #228</t>
  </si>
  <si>
    <t>FERNANDO NONOAL</t>
  </si>
  <si>
    <t>CARR. MONCLOVA</t>
  </si>
  <si>
    <t>1005</t>
  </si>
  <si>
    <t>1324-S/FACTURA</t>
  </si>
  <si>
    <t>LINCOLN</t>
  </si>
  <si>
    <t>VANTAGE 400</t>
  </si>
  <si>
    <t>L12707</t>
  </si>
  <si>
    <t>GS3004-62511</t>
  </si>
  <si>
    <t>S-125</t>
  </si>
  <si>
    <t>S12511-3122</t>
  </si>
  <si>
    <t>1357-1378-1398</t>
  </si>
  <si>
    <t>30REOZJ</t>
  </si>
  <si>
    <t>0672577</t>
  </si>
  <si>
    <t>1282-1331-1349-1388-1406</t>
  </si>
  <si>
    <t>DJWR70</t>
  </si>
  <si>
    <t>INTERCAMBIO POR EQUIPO #132 EL DIA 14-02-22</t>
  </si>
  <si>
    <t>https://www.google.com/maps?q=25.844287,-100.3296573&amp;z=17&amp;hl=es</t>
  </si>
  <si>
    <t>IGESA</t>
  </si>
  <si>
    <t>RICARDO IRAM</t>
  </si>
  <si>
    <t>Z452514A-50828</t>
  </si>
  <si>
    <t>https://maps.app.goo.gl/Dps3Pu7o9mvbe7z39</t>
  </si>
  <si>
    <t>LIZ GONZALEZ</t>
  </si>
  <si>
    <t>81 4029 0813</t>
  </si>
  <si>
    <t>FEDEX, AEROPUERTO</t>
  </si>
  <si>
    <t>1311-S/FACTURA</t>
  </si>
  <si>
    <t>GS DE MEXICO</t>
  </si>
  <si>
    <t>ATAHUALPA</t>
  </si>
  <si>
    <t>LISI AUTOMOTIVE</t>
  </si>
  <si>
    <t>MARIA ISABEL</t>
  </si>
  <si>
    <t>TECNOLOGIES TUK</t>
  </si>
  <si>
    <t>1299-1404</t>
  </si>
  <si>
    <t>DESARROLLOS INMOBILIARIOS DEL NOROESTE</t>
  </si>
  <si>
    <t>VICTORIA MONROY</t>
  </si>
  <si>
    <t>CARR. NACIONAL</t>
  </si>
  <si>
    <t>XTREME</t>
  </si>
  <si>
    <t>XR1147</t>
  </si>
  <si>
    <t>XR1147-11-180400019</t>
  </si>
  <si>
    <t>Z452508A-35729</t>
  </si>
  <si>
    <t>INTERCAMBIO POR EQUIPO #161 EL DIA 29-10-22</t>
  </si>
  <si>
    <t>INTERCAMBIO POR EQUIPO #224 EL DIA 08-09-22</t>
  </si>
  <si>
    <t>1328-1345</t>
  </si>
  <si>
    <t>https://www.google.com/maps?q=25.5522922,-100.8697493&amp;z=17&amp;hl=es</t>
  </si>
  <si>
    <t>HECTOR MARTINEZ</t>
  </si>
  <si>
    <t>842 100 6760</t>
  </si>
  <si>
    <t>https://www.google.com/maps?q=25.7990779876709,-100.34829711914062&amp;z=17&amp;hl=es</t>
  </si>
  <si>
    <t>03484T</t>
  </si>
  <si>
    <t>1314-1397</t>
  </si>
  <si>
    <t>SERGIO SOL CARRIZALEZ</t>
  </si>
  <si>
    <t>CEDIS WALMART</t>
  </si>
  <si>
    <t>12869-12876-12879-12881</t>
  </si>
  <si>
    <t>JUAN ANTONIO RODRIGUEZ</t>
  </si>
  <si>
    <t>https://www.google.com/maps?q=25.7646481,-100.1283025&amp;z=17&amp;hl=es</t>
  </si>
  <si>
    <t>81 2514 0012</t>
  </si>
  <si>
    <t>COCA COLA, LINARES</t>
  </si>
  <si>
    <t>BARCEL, PARQUE GP</t>
  </si>
  <si>
    <t>INTERCAMBIO POR EQUIPO #247 EL DIA 24-5-2024</t>
  </si>
  <si>
    <t>81 1630 8652</t>
  </si>
  <si>
    <t>DSV</t>
  </si>
  <si>
    <t>https://maps.app.goo.gl/dspk4UaCMgnVAGFeA</t>
  </si>
  <si>
    <t>414 112 1085</t>
  </si>
  <si>
    <t>https://www.google.com/maps?q=25.72057342529297,-100.52360534667969&amp;z=17&amp;hl=es</t>
  </si>
  <si>
    <t>ISIDRO</t>
  </si>
  <si>
    <t>81 8309 9261</t>
  </si>
  <si>
    <t>ALBERTO CABAZOS</t>
  </si>
  <si>
    <t>BASAL MONTERREY EN SUS INSTALACIONES</t>
  </si>
  <si>
    <t>P&amp;C NORTH</t>
  </si>
  <si>
    <t>BASAL MONTEREY</t>
  </si>
  <si>
    <t>ALBERTO CAVAZOS</t>
  </si>
  <si>
    <t>Quanta Computer Mexico</t>
  </si>
  <si>
    <t>RL416J-1741</t>
  </si>
  <si>
    <t>https://www.google.com/maps/place/Hussmann/@25.8717404,-100.228102,15.75z/data=!4m6!3m5!1s0x8662f14dee2be809:0x833452b49e2dc895!8m2!3d25.875504!4d-100.2262876!16s%2Fg%2F1tj91zt1?hl=es&amp;entry=ttu</t>
  </si>
  <si>
    <t>ISMAEL MEDINA</t>
  </si>
  <si>
    <t>81 2560 9884</t>
  </si>
  <si>
    <t>https://maps.app.goo.gl/Yjh75gscArb6Q5St5</t>
  </si>
  <si>
    <t>GARDNER DENVER</t>
  </si>
  <si>
    <t>185 PCM</t>
  </si>
  <si>
    <t>1264</t>
  </si>
  <si>
    <t>LINCOLN ELECTRIC</t>
  </si>
  <si>
    <t>VANTAGE 5000</t>
  </si>
  <si>
    <t>https://www.google.com/maps?q=25.72543,-100.1169083&amp;z=17&amp;hl=es</t>
  </si>
  <si>
    <t>JOSUE</t>
  </si>
  <si>
    <t>81 8096 8276</t>
  </si>
  <si>
    <t>MS100U</t>
  </si>
  <si>
    <t>MAXILIGHT</t>
  </si>
  <si>
    <t>CTI6000</t>
  </si>
  <si>
    <t>CTI601409008</t>
  </si>
  <si>
    <t>https://maps.app.goo.gl/9FAwTobQMghzJcNj9</t>
  </si>
  <si>
    <t>HERIBERTO</t>
  </si>
  <si>
    <t>PRESA DEL CUCHILLO, CHINA N.L.</t>
  </si>
  <si>
    <t>BOMBA DE AGUA</t>
  </si>
  <si>
    <t>CENTRIFUGADORA</t>
  </si>
  <si>
    <t>4125603181</t>
  </si>
  <si>
    <t>https://maps.app.goo.gl/ohetZsFeE47y7mUPA</t>
  </si>
  <si>
    <t>MARIA FERNANDA QUINTERO</t>
  </si>
  <si>
    <t>686 216 8940</t>
  </si>
  <si>
    <t>GUERRARDO GUERRA</t>
  </si>
  <si>
    <t>GS47P-3180</t>
  </si>
  <si>
    <t>https://maps.app.goo.gl/MULAgiezZsTPY7fF9</t>
  </si>
  <si>
    <t>RL416J-2848</t>
  </si>
  <si>
    <t>https://www.google.com/maps?q=25.8843266,-100.2378425&amp;z=17&amp;hl=es</t>
  </si>
  <si>
    <t>MARTIN</t>
  </si>
  <si>
    <t>899 470 8762</t>
  </si>
  <si>
    <t>https://maps.app.goo.gl/qF4fEfsJ7hvtfNan8</t>
  </si>
  <si>
    <t>DANELLE HERNANDEZ  LIZHONG</t>
  </si>
  <si>
    <t xml:space="preserve"> RL416J-2848</t>
  </si>
  <si>
    <t xml:space="preserve">TIJUANA </t>
  </si>
  <si>
    <t>https://maps.app.goo.gl/N1hPpsYh7vYthDZm9?g_st=iw</t>
  </si>
  <si>
    <t>IVAN MENU GUERRERO</t>
  </si>
  <si>
    <t>EQUIPO SE TRAJO A REVISION EL DIA 14-OCT-2021</t>
  </si>
  <si>
    <t xml:space="preserve">SAN PEDRO </t>
  </si>
  <si>
    <t>https://maps.app.goo.gl/AHB9k9d8CaP4RioF6?g_st=com.google.maps.preview.copy</t>
  </si>
  <si>
    <t>Z452513A-48994</t>
  </si>
  <si>
    <t>https://maps.app.goo.gl/txFEJ7tvzeCHmmav6</t>
  </si>
  <si>
    <t>ISMAEL</t>
  </si>
  <si>
    <t>CONSTRUCTORA REMA ALTA</t>
  </si>
  <si>
    <t>CARLOS REYNA</t>
  </si>
  <si>
    <t>VALLE PONIENTE</t>
  </si>
  <si>
    <t>https://www.google.com/maps/place/PATIO+HG/@25.9482221,-100.2343158,18.25z/data=!4m14!1m7!3m6!1s0x8662eaae90db61f1:0x97986a628086f161!2sConmet+de+M%C3%A9xico,+S.+A.+de+C.+V.!8m2!3d25.946192!4d-100.2291374!16s%2Fg%2F1td53w6j!3m5!1s0x8662f38788bd460b:0xd935496c96b8ac5a!8m2!3d25.9490319!4d-100.2326039!16s%2Fg%2F11px05lj98?entry=ttu</t>
  </si>
  <si>
    <t>MARIN GARCIA</t>
  </si>
  <si>
    <t>81 8093 3983</t>
  </si>
  <si>
    <t>CTI601410003</t>
  </si>
  <si>
    <t>https://maps.app.goo.gl/2t4qSrDE1t3rfohj7</t>
  </si>
  <si>
    <t xml:space="preserve">GILLEN EDER </t>
  </si>
  <si>
    <t>4125603182</t>
  </si>
  <si>
    <t>H2.5TX-2l</t>
  </si>
  <si>
    <t>B466R04438E</t>
  </si>
  <si>
    <t>https://maps.app.goo.gl/1932tnhwcA4wVaVw8</t>
  </si>
  <si>
    <t>SIMONA CASTILLO PEREZ</t>
  </si>
  <si>
    <t>GENARO GARZA</t>
  </si>
  <si>
    <t>XAS400</t>
  </si>
  <si>
    <t>HOP074042</t>
  </si>
  <si>
    <t>https://www.google.com/maps/place/Viakon+Conductores+Mty/@25.7195656,-100.2510341,15z/data=!4m2!3m1!1s0x0:0x4d8eacde944a69c2?sa=X&amp;ved=1t:2428&amp;ictx=111</t>
  </si>
  <si>
    <t>OMAR ZENMEÑO</t>
  </si>
  <si>
    <t>554 921 0680</t>
  </si>
  <si>
    <t>860SJ</t>
  </si>
  <si>
    <t>0300139966</t>
  </si>
  <si>
    <t>INTERCAMBIO POR EQUIPO #138</t>
  </si>
  <si>
    <t>132450</t>
  </si>
  <si>
    <t>INTERCAMBIO POR EQUIPO #126 EL DIA 07-09-23</t>
  </si>
  <si>
    <t>ELIAS GINEZ</t>
  </si>
  <si>
    <t>MONTACARGAS ELECTRICO DE 5 MIL LIBRAS</t>
  </si>
  <si>
    <t>SHANGLI</t>
  </si>
  <si>
    <t>CPD20</t>
  </si>
  <si>
    <t>002020471</t>
  </si>
  <si>
    <t>PRODUCTOS METALICOS STEELE</t>
  </si>
  <si>
    <t>MIGUEL VAZQUEZ</t>
  </si>
  <si>
    <t>https://maps.app.goo.gl/7vRQvXbJWmrzY59b6</t>
  </si>
  <si>
    <t>EDERBERTO ZARATE LOPEZ</t>
  </si>
  <si>
    <t>0200234807</t>
  </si>
  <si>
    <t>GLP050MXNEAE084</t>
  </si>
  <si>
    <t>A390V08458S</t>
  </si>
  <si>
    <t>https://maps.app.goo.gl/z3LrVyqZVqK1qwt37</t>
  </si>
  <si>
    <t>ING. JOSE LUIS LOREDO HR</t>
  </si>
  <si>
    <t>WALMART, SANTA CATARINA</t>
  </si>
  <si>
    <t>ESCARIFICADORA</t>
  </si>
  <si>
    <t>GS4607-83445</t>
  </si>
  <si>
    <t>https://maps.app.goo.gl/gP1Wd8qwGjS3KVbe8</t>
  </si>
  <si>
    <t>HANON SYSTEMS</t>
  </si>
  <si>
    <t>GERRARDO GUERRA</t>
  </si>
  <si>
    <t>EQUIPMENT RENTALS</t>
  </si>
  <si>
    <t>GS4615A-137653</t>
  </si>
  <si>
    <t>https://maps.app.goo.gl/kYCiHvZjBdjWa3Kr6</t>
  </si>
  <si>
    <t>81 1737 0117</t>
  </si>
  <si>
    <t>20269336</t>
  </si>
  <si>
    <t>INTERCAMBIO POR EQUIPO #159 EL DIA 12-10-22</t>
  </si>
  <si>
    <t>https://maps.app.goo.gl/8TaB75HLrFvRE7fm8</t>
  </si>
  <si>
    <t>81 3119 6860</t>
  </si>
  <si>
    <t>03356T</t>
  </si>
  <si>
    <t>KEVIN BARBOSA</t>
  </si>
  <si>
    <t>COMPRESOR 250CFM</t>
  </si>
  <si>
    <t>14879A</t>
  </si>
  <si>
    <t>FGW</t>
  </si>
  <si>
    <t>P65-1</t>
  </si>
  <si>
    <t>FGWPEP22VBMU03356</t>
  </si>
  <si>
    <t>INTERCAMBIO POR EQUIPO #131 EL DIA 07-07-22</t>
  </si>
  <si>
    <t>https://maps.app.goo.gl/r5smYqYfSezGT8yCA</t>
  </si>
  <si>
    <t>BANDO GRUA VIAJERA</t>
  </si>
  <si>
    <t>RAUL OCHOA</t>
  </si>
  <si>
    <t xml:space="preserve">10246 - 49 </t>
  </si>
  <si>
    <t>J100U-IV11006887</t>
  </si>
  <si>
    <t>https://maps.app.goo.gl/wip3kz4sBhsuWwt46</t>
  </si>
  <si>
    <t xml:space="preserve">CARLOS </t>
  </si>
  <si>
    <t>OLY00000PRPF06631</t>
  </si>
  <si>
    <t>154026/21</t>
  </si>
  <si>
    <t>https://maps.app.goo.gl/bnKjNWU8i683TPrbA</t>
  </si>
  <si>
    <t>ALFREDO TORRES</t>
  </si>
  <si>
    <t>HOP076152</t>
  </si>
  <si>
    <t xml:space="preserve">PESQUERIA </t>
  </si>
  <si>
    <t>COMERCIALIZADOR, LOGISTICA Y TRANSAPORTACION J &amp; V</t>
  </si>
  <si>
    <t>GIL GOMEZ</t>
  </si>
  <si>
    <t>QUINTA BOQUITAS AILEEN</t>
  </si>
  <si>
    <t>https://maps.app.goo.gl/hvNTnqsLvLbmPsiV8</t>
  </si>
  <si>
    <t>JHONATAN FUENTE</t>
  </si>
  <si>
    <t>https://www.google.com/maps/place/Hussmann/@25.8759657,-100.228754,17.71z/data=!4m6!3m5!1s0x8662f14dee2be809:0x833452b49e2dc895!8m2!3d25.875504!4d-100.2262876!16s%2Fg%2F1tj91zt1?entry=ttu</t>
  </si>
  <si>
    <t>ALFREDO LIZANDRO RUIZ CHAVEZ</t>
  </si>
  <si>
    <t>CEDIS SORIANA</t>
  </si>
  <si>
    <t>GLP50VX</t>
  </si>
  <si>
    <t>C910V06151R</t>
  </si>
  <si>
    <t>2C6000</t>
  </si>
  <si>
    <t>AT83F31852</t>
  </si>
  <si>
    <t>DPWAS 60 ELS</t>
  </si>
  <si>
    <t>306768</t>
  </si>
  <si>
    <t>GS3005-077590</t>
  </si>
  <si>
    <t>MONTACARGAS DE 6 MIL LIBRAS</t>
  </si>
  <si>
    <t>GLP060VXNDAE091</t>
  </si>
  <si>
    <t>D875V06648P</t>
  </si>
  <si>
    <t>SANTIAGO NUEVO LEON</t>
  </si>
  <si>
    <t>https://maps.app.goo.gl/tKRKa97XJLWrE6tU9?g_st=iw</t>
  </si>
  <si>
    <t>DO-190</t>
  </si>
  <si>
    <t>INTERCAMBIO POR EQUIPO # EL DIA 15-02-22</t>
  </si>
  <si>
    <t>GLP30MX</t>
  </si>
  <si>
    <t>D871R01971P</t>
  </si>
  <si>
    <t>INTERCAMBIO POR EQUIPO #245 EDL DIA 01-11-23</t>
  </si>
  <si>
    <t>AV. ANTIGUOS EJIDATARIOS</t>
  </si>
  <si>
    <t>https://g.co/kgs/x6Vdwdm</t>
  </si>
  <si>
    <t>JORGE MELCHOR</t>
  </si>
  <si>
    <t>UBALDO DANIEL TORRES MURO</t>
  </si>
  <si>
    <t>https://maps.app.goo.gl/KxbuD7TynDXUBMHD9</t>
  </si>
  <si>
    <t xml:space="preserve">MARIA FERNANDA </t>
  </si>
  <si>
    <t>INTERCAMBIO POR EQUIPO #232 EL DIA 21-03-23</t>
  </si>
  <si>
    <t>INTERCAMBIO POR EQUIPO #165 EL DIA 30-12-22</t>
  </si>
  <si>
    <t>DCA45ES1</t>
  </si>
  <si>
    <t>8FGU20</t>
  </si>
  <si>
    <t>CIASA</t>
  </si>
  <si>
    <t>Z452506-29605</t>
  </si>
  <si>
    <t>INTERCAMBIO POR EL EQUIPO 189 EL DIA 29-11-23</t>
  </si>
  <si>
    <t>INTERCAMBIO POR EQUIPO #263 EL DIA 02-05-23</t>
  </si>
  <si>
    <t>ROSENBERGER</t>
  </si>
  <si>
    <t>AMPLIAION MELI, HUINALA</t>
  </si>
  <si>
    <t>SERVICIOS DE AUTOMATIZACION E INSTRUMENTACION</t>
  </si>
  <si>
    <t>CLAUDIA MACIAS</t>
  </si>
  <si>
    <t>ASESORIA EN INGENIERIA Y PROYECTOS SESSGA</t>
  </si>
  <si>
    <t>https://www.google.com/maps/place/Carton+Box/@25.6840709,-100.146472,15z/data=!4m2!3m1!1s0x0:0x25ef692eef409d0d?sa=X&amp;ved=1t:2428&amp;ictx=111</t>
  </si>
  <si>
    <t>81 1674 9209</t>
  </si>
  <si>
    <t>INTERCAMBIO POR EQUIPO #139 EL DIA 01-09-22</t>
  </si>
  <si>
    <t>https://maps.app.goo.gl/3G5z9Xb6B9a39gSm9?g_st=com.google.maps.preview.copy</t>
  </si>
  <si>
    <t>81 8602 6973</t>
  </si>
  <si>
    <t>MABE CPA</t>
  </si>
  <si>
    <t>MOBIS, KIA PESQUERIA</t>
  </si>
  <si>
    <t>https://maps.app.goo.gl/Lfb6sB6VsihiCMSG8</t>
  </si>
  <si>
    <t>ADRIAN FLORES</t>
  </si>
  <si>
    <t>JUMEX, INTERPUERTO</t>
  </si>
  <si>
    <t>INTERCAMBIO POR EQUIPO #205</t>
  </si>
  <si>
    <t>TEMPEL DE MEXICO</t>
  </si>
  <si>
    <t>https://maps.app.goo.gl/JDGTvLmAkpVEfyGR8</t>
  </si>
  <si>
    <t>GS4607-83034</t>
  </si>
  <si>
    <t>GENERADOR DE 100 KVA</t>
  </si>
  <si>
    <t>KWIET</t>
  </si>
  <si>
    <t>SSG31004</t>
  </si>
  <si>
    <t>71060</t>
  </si>
  <si>
    <t>INTERCAMBIO POR EQUIPO #131 EL DIA 11-11-22</t>
  </si>
  <si>
    <t>https://maps.app.goo.gl/XYQ3s1PKraApzW6x6</t>
  </si>
  <si>
    <t>1180</t>
  </si>
  <si>
    <t>INTERCAMBIO POR EQUIPO #244, EL DIA 20-06-22</t>
  </si>
  <si>
    <t>C5000</t>
  </si>
  <si>
    <t>AT9005544</t>
  </si>
  <si>
    <t>INTERCAMBIO DE EQUIPO # 236 POR EL # 188</t>
  </si>
  <si>
    <t>ELIT  BANCO</t>
  </si>
  <si>
    <t>867 249 3434</t>
  </si>
  <si>
    <t>ZINKPOWER</t>
  </si>
  <si>
    <t>https://maps.app.goo.gl/9GZXdP3Zg7TxkQyP8</t>
  </si>
  <si>
    <t>MARIANA CUELLAR</t>
  </si>
  <si>
    <t>656 798 4762</t>
  </si>
  <si>
    <t>https://maps.app.goo.gl/63VJ4SbsJW4c14bK8</t>
  </si>
  <si>
    <t>ARMANDO CANTU</t>
  </si>
  <si>
    <t>GS4615A-137639</t>
  </si>
  <si>
    <t>S4046E</t>
  </si>
  <si>
    <t>K0069758</t>
  </si>
  <si>
    <t xml:space="preserve">JAIR </t>
  </si>
  <si>
    <t>MONTACARGAS DE 4 MIL LIBRAS</t>
  </si>
  <si>
    <t>GABRIELA HERRERA</t>
  </si>
  <si>
    <t>https://maps.app.goo.gl/yNCgechkiEDqSEta9</t>
  </si>
  <si>
    <t>INTERCAMBIO DE EQUIPO # 237 POR EL # 239</t>
  </si>
  <si>
    <t>https://maps.app.goo.gl/VcZp56FpGxspXGYF7</t>
  </si>
  <si>
    <t>SALVADOR</t>
  </si>
  <si>
    <t>ELEMENTO 3</t>
  </si>
  <si>
    <t>VIVIANA TREVIÑO</t>
  </si>
  <si>
    <t>CENTRO DE MONTERREY</t>
  </si>
  <si>
    <t>DAVID ROJAS</t>
  </si>
  <si>
    <t>CUMBRES</t>
  </si>
  <si>
    <t xml:space="preserve">CIENGAS DE FLORES </t>
  </si>
  <si>
    <t>https://maps.app.goo.gl/i3HswJBHc1R833gC9</t>
  </si>
  <si>
    <t xml:space="preserve">MIGUEL PLANTAS </t>
  </si>
  <si>
    <t>81 8182 2035</t>
  </si>
  <si>
    <t>JVG AERONAUTICS</t>
  </si>
  <si>
    <t>VALDEMAR SOLIS</t>
  </si>
  <si>
    <t>ABASOLO</t>
  </si>
  <si>
    <t>OBRAS Y SERVICIOS JISA</t>
  </si>
  <si>
    <t>ARMANDO PEDRO JIMENEZ RAMIREZ</t>
  </si>
  <si>
    <t>AEROPUERTO MARIANO ESCOBEDO</t>
  </si>
  <si>
    <t>SUKARNE</t>
  </si>
  <si>
    <t>https://maps.app.goo.gl/2CfaRDhfshCzUv5e8</t>
  </si>
  <si>
    <t>ARMANDO ARREOLA</t>
  </si>
  <si>
    <t>GS4613A-114454</t>
  </si>
  <si>
    <t>WNCLTV01KPUM07078</t>
  </si>
  <si>
    <t>INTERCAMBIO EL DIA 12-10-22 POR EQUIPO #218</t>
  </si>
  <si>
    <t>Z331816M-924</t>
  </si>
  <si>
    <t>https://maps.app.goo.gl/mee3mz1qKHo2RyLW9</t>
  </si>
  <si>
    <t>ERICKA NALLELY SANTOS CUEVAS</t>
  </si>
  <si>
    <t>INTERCAMBIO POR EQUIPO #217 EL DIA 20-07-22</t>
  </si>
  <si>
    <t>PROINTEC PM GROUP</t>
  </si>
  <si>
    <t>RICARDO PALOMARES</t>
  </si>
  <si>
    <t>TECNO MAIZ</t>
  </si>
  <si>
    <t>https://maps.app.goo.gl/XrxdKkKgwRPuMPJRA</t>
  </si>
  <si>
    <t>ELIT BANCO</t>
  </si>
  <si>
    <t>MAHLE</t>
  </si>
  <si>
    <t xml:space="preserve">IVAN </t>
  </si>
  <si>
    <t>https://maps.app.goo.gl/n2gwZdwr14TeDe5c7?g_st=com.google.maps.preview.copy</t>
  </si>
  <si>
    <t xml:space="preserve">PEDRO VELAZQUEZ </t>
  </si>
  <si>
    <t>81 1539 9841</t>
  </si>
  <si>
    <t>ERIKA GOMEZ GARCIA</t>
  </si>
  <si>
    <t xml:space="preserve">HOME DEPOT  </t>
  </si>
  <si>
    <t>https://maps.app.goo.gl/HFUK6r3jBBSiLLbK6</t>
  </si>
  <si>
    <t>CORNING</t>
  </si>
  <si>
    <t xml:space="preserve">JESUS ALEJANDRO REQUENA ORDAZ </t>
  </si>
  <si>
    <t>COPAMEX</t>
  </si>
  <si>
    <t>COCA COLA UNIVERSIDAD</t>
  </si>
  <si>
    <t>HOME DEPOT, LA RIOJA</t>
  </si>
  <si>
    <t xml:space="preserve">SANTA CATARINA </t>
  </si>
  <si>
    <t>https://g.co/kgs/GmfZCC1</t>
  </si>
  <si>
    <t>81 1080 0626</t>
  </si>
  <si>
    <t>WAGNER IN HOUSE</t>
  </si>
  <si>
    <t>Z3318-2147</t>
  </si>
  <si>
    <t>LINEA ELEK</t>
  </si>
  <si>
    <t>SALMA ESTRADA</t>
  </si>
  <si>
    <t>PROLEC KRONOS</t>
  </si>
  <si>
    <t>https://maps.app.goo.gl/M6pMBA5nZMtnmw96</t>
  </si>
  <si>
    <t>https://maps.app.goo.gl/HVyS9aEmVqQ3Apqp9</t>
  </si>
  <si>
    <t>81 3403 6369</t>
  </si>
  <si>
    <t>JONH DEERE</t>
  </si>
  <si>
    <t>HILLROOM</t>
  </si>
  <si>
    <t>https://maps.app.goo.gl/nahtWbYneXpgY2nm6</t>
  </si>
  <si>
    <t>DOMETIC</t>
  </si>
  <si>
    <t>https://www.google.com/maps/place/Johnson+Controls+Planta+Componentes/@25.8777559,-100.2190075,15z/data=!4m2!3m1!1s0x0:0xc38f8f307ff1cec7?sa=X&amp;ved=1t:2428&amp;ictx=111</t>
  </si>
  <si>
    <t>Carr. Mty.- Nvo. Laredo Ext. Km.23 L-4 INT. SN, Zona Indl. Parque Indl. NEXXUS ADN,</t>
  </si>
  <si>
    <t>GUILLERMO CAMPO ATECNO</t>
  </si>
  <si>
    <t>LYMSA MAQUINADOS</t>
  </si>
  <si>
    <t>EMILIO VALDEZ CASTILLA</t>
  </si>
  <si>
    <t>https://maps.app.goo.gl/J1MnjW9vSvU8wmcY9</t>
  </si>
  <si>
    <t>VESTA PARK GUADALUPE</t>
  </si>
  <si>
    <t>HORACIO CANO</t>
  </si>
  <si>
    <t>https://maps.app.goo.gl/iuukqtXG3j6eJCMW9</t>
  </si>
  <si>
    <t xml:space="preserve"> 81 3403 6369</t>
  </si>
  <si>
    <t>INTERCAMBIO POR EQUIPO #217 EL DIA 01-06-23</t>
  </si>
  <si>
    <t>BRUNO DE LA GARZA</t>
  </si>
  <si>
    <t>MULTICOMERCIAL, APODACA</t>
  </si>
  <si>
    <t>OWENS, STA CATARINA</t>
  </si>
  <si>
    <t>ENRIQUE VILLARREAL</t>
  </si>
  <si>
    <t>https://maps.app.goo.gl/u2df7mpoiguZ7oBx7</t>
  </si>
  <si>
    <t xml:space="preserve"> 81 2200 3852</t>
  </si>
  <si>
    <t>PARQUE NEXXUS ESCOBEDO</t>
  </si>
  <si>
    <t>INTERCAMBIO POR LA #237</t>
  </si>
  <si>
    <t>JESUS ARELLANO</t>
  </si>
  <si>
    <t>YURIDIA FERMIN HERNANDEZ</t>
  </si>
  <si>
    <t>SAMS, JUAREZ</t>
  </si>
  <si>
    <t>https://maps.app.goo.gl/S1wsuNWQLWem5MFb9</t>
  </si>
  <si>
    <t>EDGAR MAQUEDA</t>
  </si>
  <si>
    <t>LD6W</t>
  </si>
  <si>
    <t>XAS185</t>
  </si>
  <si>
    <t>APP431366</t>
  </si>
  <si>
    <t>INTERCAMBIO POR EQUIPO #211 EL DIA 24-08-22</t>
  </si>
  <si>
    <t>https://maps.app.goo.gl/9D2Ehiw9XPGo6kaa9</t>
  </si>
  <si>
    <t>CARLOS GOMEZ</t>
  </si>
  <si>
    <t>INTERCAMBIO POR EQUIPO #214 EL DIA 12-07-22</t>
  </si>
  <si>
    <t>KEVIN</t>
  </si>
  <si>
    <t>4 JUEGOS DE ANDAMIOS</t>
  </si>
  <si>
    <t>https://maps.app.goo.gl/dtMp41PFr4bDc5WE9</t>
  </si>
  <si>
    <t>Ing, Marco Rodriguez</t>
  </si>
  <si>
    <t>818 010 1958</t>
  </si>
  <si>
    <t>10 JUEGOS DE ANDAMIOS</t>
  </si>
  <si>
    <t>ANDAMIOS</t>
  </si>
  <si>
    <t>https://maps.app.goo.gl/pVAcoDcfsiERC8q36</t>
  </si>
  <si>
    <t>Daniel</t>
  </si>
  <si>
    <t>222 523 4138</t>
  </si>
  <si>
    <t>ROBERTO CARLOS RIOS ALVARADO</t>
  </si>
  <si>
    <t>2 JUEGOS DE ANDAMIOS</t>
  </si>
  <si>
    <t>PAULO</t>
  </si>
  <si>
    <t>Z452514A-52683</t>
  </si>
  <si>
    <t>https://maps.app.goo.gl/89XFMrEm4ScbBU5G7</t>
  </si>
  <si>
    <t>RSI RENTA</t>
  </si>
  <si>
    <t>https://maps.app.goo.gl/pTZPpVqMM46gtC7s9</t>
  </si>
  <si>
    <t>JAVIER ÁLVAREZ</t>
  </si>
  <si>
    <t>https://maps.app.goo.gl/13aHqS8hftMbnJS56?g_st=com.google.maps.preview.copy</t>
  </si>
  <si>
    <t>55 7672 3728</t>
  </si>
  <si>
    <t>Z3318M-1777</t>
  </si>
  <si>
    <t>CT1601207005</t>
  </si>
  <si>
    <t>DGW400DM</t>
  </si>
  <si>
    <t>006692</t>
  </si>
  <si>
    <t>HOME DEPOT, MIGUEL ALEMAN</t>
  </si>
  <si>
    <t>ANTIGUO CAMINO A APODACA</t>
  </si>
  <si>
    <t>HEB, DIEGO DIAZ</t>
  </si>
  <si>
    <t>Z3318M-2254</t>
  </si>
  <si>
    <t>HR ELECTROMECANICOS Y ASOCIADOS</t>
  </si>
  <si>
    <t>ING. JOSE LUIS LOREDO RDZ</t>
  </si>
  <si>
    <t xml:space="preserve">ZUAZUA </t>
  </si>
  <si>
    <t>INTERCAMBIO POR EQUIPO #99 EL DIA 09-05-24</t>
  </si>
  <si>
    <t>SODIMAC, STA CATARINA</t>
  </si>
  <si>
    <t>JOPER</t>
  </si>
  <si>
    <t>UDS-185S</t>
  </si>
  <si>
    <t>18551904010119</t>
  </si>
  <si>
    <t>1180/626957</t>
  </si>
  <si>
    <t>CUSA</t>
  </si>
  <si>
    <t>ESTOS EQUIPO LOS FACTURARA CUSA A MANTELEK</t>
  </si>
  <si>
    <t>STERIS, GUADALUPE</t>
  </si>
  <si>
    <t>GLP060VXNVRE091</t>
  </si>
  <si>
    <t>B875V14708M</t>
  </si>
  <si>
    <t>INTERCAMBIO POR EQUIPO #231 EL DIA 08-11-23</t>
  </si>
  <si>
    <t>Cienega de Flores, Nuevo Leon, Cp 65580</t>
  </si>
  <si>
    <t>GUILLERMO PARRA</t>
  </si>
  <si>
    <t>81 3098 8441</t>
  </si>
  <si>
    <t>EQUIPO REGRESO A PROVEEDOR</t>
  </si>
  <si>
    <t>81 1277 9375</t>
  </si>
  <si>
    <t>1204854</t>
  </si>
  <si>
    <t>https://maps.app.goo.gl/RYuwyWh2W82gcwU66</t>
  </si>
  <si>
    <t xml:space="preserve">JESUS PALOMO </t>
  </si>
  <si>
    <t>81 1760 1334</t>
  </si>
  <si>
    <t>https://maps.app.goo.gl/mAn37Q2Si9L2UCJx7</t>
  </si>
  <si>
    <t>MARTIN DE LA ROSA</t>
  </si>
  <si>
    <t xml:space="preserve">EQUIPOS Y HERRAMIENTAS HIDRÁULICAS </t>
  </si>
  <si>
    <t xml:space="preserve">ROBERTO CASAS </t>
  </si>
  <si>
    <t xml:space="preserve">COMERCIALIZADORA TREVIÑO 
</t>
  </si>
  <si>
    <t xml:space="preserve">TALLER </t>
  </si>
  <si>
    <t>SERVICIOS ELECTROMECANICOS, MAQUINADOS Y AUTOMATIZACION</t>
  </si>
  <si>
    <t>FRANCISCO JAIR MARTINEZ GONZALEZ</t>
  </si>
  <si>
    <t>TRMX</t>
  </si>
  <si>
    <t>ARTURO IBARRA</t>
  </si>
  <si>
    <t>D875V06645P</t>
  </si>
  <si>
    <t>4394RT</t>
  </si>
  <si>
    <t xml:space="preserve">INTERCAMBIO </t>
  </si>
  <si>
    <t>INTERCAMBIO POR EQUIPO #70 EL DIA 17-05-2024</t>
  </si>
  <si>
    <t>CONSTRUCCION CIVIL SIC</t>
  </si>
  <si>
    <t>GERARDO LOPEZ</t>
  </si>
  <si>
    <t>PASEO LA FE</t>
  </si>
  <si>
    <t>QLT-M10</t>
  </si>
  <si>
    <t>4500A0674FRO64618</t>
  </si>
  <si>
    <t>DIANA ELIZABETH LUGO CANTU</t>
  </si>
  <si>
    <t>GTH0815-20627</t>
  </si>
  <si>
    <t>BERGSTROM</t>
  </si>
  <si>
    <t>Z45-010122</t>
  </si>
  <si>
    <t>BRIGGESTONE</t>
  </si>
  <si>
    <t>CARLOS DANIEL CARRILLO CARRIZALEZ</t>
  </si>
  <si>
    <t>CASTLE METALS DE MEXICO</t>
  </si>
  <si>
    <t>https://maps.app.goo.gl/zo8r5PdkffwbY4eg6</t>
  </si>
  <si>
    <t>https://maps.app.goo.gl/Zd7n2gxgdTGXgfna9</t>
  </si>
  <si>
    <t xml:space="preserve">ING. JOSE ARRIAGA </t>
  </si>
  <si>
    <t>STEEL WAREHOUSE</t>
  </si>
  <si>
    <t>https://www.google.com/maps/place/25%C2%B043'20.7%22N+100%C2%B006'51.7%22W/@25.7222531,-100.1144506,20.55z/data=!4m4!3m3!8m2!3d25.7224232!4d-100.114365?entry=ttu&amp;g_ep=EgoyMDI0MTEyNC4xIKXMDSoASAFQAw%3D%3D</t>
  </si>
  <si>
    <t>OSMARA</t>
  </si>
  <si>
    <t>81 1821 2892</t>
  </si>
  <si>
    <t>JOSE MANUEL</t>
  </si>
  <si>
    <t>EQUIPO NO FUNCIONO</t>
  </si>
  <si>
    <t>INTERCAMBIO POR EQUIPO #257 EL DIA 24-08-22</t>
  </si>
  <si>
    <t>XI-KA DESARROLLOS</t>
  </si>
  <si>
    <t>LUIS MENDEZ</t>
  </si>
  <si>
    <t>PODER JUDICIAL DE LA FEDERACION</t>
  </si>
  <si>
    <t>INTERCAMBIO EL DIA 19-03-22</t>
  </si>
  <si>
    <t>SANHUA, RAMOS ARIZPE</t>
  </si>
  <si>
    <t>E450A</t>
  </si>
  <si>
    <t>0300085845</t>
  </si>
  <si>
    <t>USA MACHINERY &amp; RENTALS</t>
  </si>
  <si>
    <t>GTH08E-12090</t>
  </si>
  <si>
    <t>0300051466</t>
  </si>
  <si>
    <t>INTERCAMBIO POR EL EQUIPO #140 EL DIA 18-03-23</t>
  </si>
  <si>
    <t>Mission Foods México</t>
  </si>
  <si>
    <t>DALTILE, SANTA CATARINA</t>
  </si>
  <si>
    <t>JORGE LUIS PEREZ</t>
  </si>
  <si>
    <t>DAVISA, LOS PUERTOS</t>
  </si>
  <si>
    <t>INTERCAMBIO POR EQUIPO #156 EL DIA 22-10-22</t>
  </si>
  <si>
    <t>E400AJPN</t>
  </si>
  <si>
    <t>0300141691</t>
  </si>
  <si>
    <t>https://maps.app.goo.gl/EM2L5rUWCkdMBhhD6</t>
  </si>
  <si>
    <t xml:space="preserve">ANGEL </t>
  </si>
  <si>
    <t>81 1032 1764</t>
  </si>
  <si>
    <t>Global Jeonjin Mexico</t>
  </si>
  <si>
    <t>https://maps.app.goo.gl/Tyvvz8jqUWHaBHzf8</t>
  </si>
  <si>
    <t>JORGE GUTIÉRREZ GUTIÉRREZ</t>
  </si>
  <si>
    <t>NUTRIOLI, GUADALUPE</t>
  </si>
  <si>
    <t>https://maps.app.goo.gl/59avccK9QgX4hmae7</t>
  </si>
  <si>
    <t>INTERCAMBIO POR EQUIPO #263 EL DIA 03-08-23</t>
  </si>
  <si>
    <t>PLASTICOS CRT</t>
  </si>
  <si>
    <t>REBECA GALVAN</t>
  </si>
  <si>
    <t>HOME DEPOT, STA CATARINA</t>
  </si>
  <si>
    <t>PARQUE PROLOGIS</t>
  </si>
  <si>
    <t>AVANTE, GARCIA</t>
  </si>
  <si>
    <t>METALSA PERFEKTOOLS</t>
  </si>
  <si>
    <t>TUK APODACA</t>
  </si>
  <si>
    <t>ATRÁS DE CADECO</t>
  </si>
  <si>
    <t>ARTURO</t>
  </si>
  <si>
    <t>SMURFITT, APODACA</t>
  </si>
  <si>
    <t>MARIO CARMONA</t>
  </si>
  <si>
    <t>https://maps.app.goo.gl/LENhVjMmvu9ugYGa9</t>
  </si>
  <si>
    <t>ING José Arriaga</t>
  </si>
  <si>
    <t>81 1172 0633</t>
  </si>
  <si>
    <t>NOVASI</t>
  </si>
  <si>
    <t>VITRO SANTA CATARINA</t>
  </si>
  <si>
    <t>MT04 TENERE, JUAREZ</t>
  </si>
  <si>
    <t>MLT-3060M</t>
  </si>
  <si>
    <t>VOLT</t>
  </si>
  <si>
    <t>Nextgen Magnetics Acceso Principal</t>
  </si>
  <si>
    <t>CONSTRUCCION CIVIL</t>
  </si>
  <si>
    <t>JESUS PEREZ</t>
  </si>
  <si>
    <t>SENDERO LA FE</t>
  </si>
  <si>
    <t>INTERCAMBIO POR LA #242</t>
  </si>
  <si>
    <t>ARQ. IVAN SALDAÑA</t>
  </si>
  <si>
    <t>PANASONIC</t>
  </si>
  <si>
    <t>https://maps.app.goo.gl/Ugf3b3x95GzYUs6w8</t>
  </si>
  <si>
    <t>ANGEL ARENKO CONEKTA</t>
  </si>
  <si>
    <t>81 103 21764</t>
  </si>
  <si>
    <t>HOME DEPOT, REVOLUCION</t>
  </si>
  <si>
    <t>https://www.google.com/maps?q=25.696252822875977,-100.0894775390625&amp;z=17&amp;hl=es</t>
  </si>
  <si>
    <t>EBERSPACHER, SANTA MARIA</t>
  </si>
  <si>
    <t>GS32P-165130</t>
  </si>
  <si>
    <t>MAQUINA DE SOLDAR</t>
  </si>
  <si>
    <t>0300118400</t>
  </si>
  <si>
    <t>https://maps.app.goo.gl/3qruxF4ZRcoJtLku7</t>
  </si>
  <si>
    <t>81 3641 7576</t>
  </si>
  <si>
    <t>https://maps.app.goo.gl/K8fUnb7jFvvZLVL78</t>
  </si>
  <si>
    <t>81 4074 3488</t>
  </si>
  <si>
    <t>INTERCAMBIO POR EQUIPO #206 EL DIA 14-11-22</t>
  </si>
  <si>
    <t>INTERCAMBIO POR EQUIPO #234 EL DIA 26-07-22</t>
  </si>
  <si>
    <t>https://maps.app.goo.gl/e2KC8v7nqfoCstjN7</t>
  </si>
  <si>
    <t>139883</t>
  </si>
  <si>
    <t>ESTEBAN ALEJANDRO GALAVIZ LOERA</t>
  </si>
  <si>
    <t>INTERCAMBIO POR EQUIPO #203 EL DIA 25-05-23</t>
  </si>
  <si>
    <t>NAVE MARTIN DIAS, PARQUE. IND LA SILLA</t>
  </si>
  <si>
    <t>https://maps.app.goo.gl/GPmSstANoNfPL1XH7</t>
  </si>
  <si>
    <t>ESCOBEDO, LIBRAMIENTO</t>
  </si>
  <si>
    <t>https://maps.app.goo.gl/pqHSFAmUE9pwZMjH7</t>
  </si>
  <si>
    <t>IVAN</t>
  </si>
  <si>
    <t>NANCY RODRIGUEZ</t>
  </si>
  <si>
    <t>https://www.google.com/maps?q=25.69791030883789,-100.17290496826172&amp;z=17&amp;hl=es</t>
  </si>
  <si>
    <t>BORETS</t>
  </si>
  <si>
    <t>GONZALO M. ORTIZ BLANCO</t>
  </si>
  <si>
    <t>INDUSTRIAS TUK</t>
  </si>
  <si>
    <t>LARSON TECHNOLOGY</t>
  </si>
  <si>
    <t>EDERGILMARAKOS</t>
  </si>
  <si>
    <t>https://www.google.com/maps/place/Viakem/@25.7610688,-100.3097498,15z/data=!4m2!3m1!1s0x0:0x3e628e5f8cc8ea03?sa=X&amp;ved=1t:2428&amp;ictx=111</t>
  </si>
  <si>
    <t>81 8029 0867</t>
  </si>
  <si>
    <t>GEP-88</t>
  </si>
  <si>
    <t>INTERCAMBIO POR EQUIPO #260 EL DIA 21-07-22</t>
  </si>
  <si>
    <t>https://maps.app.goo.gl/iqmUbyvRJY69vDmbA</t>
  </si>
  <si>
    <t xml:space="preserve">ALBERTO SANCHEZ </t>
  </si>
  <si>
    <t>INTERCAMBIO POR EQUIPO #153 EL DIA 16-02-23</t>
  </si>
  <si>
    <t>ORLANDO BASURTO</t>
  </si>
  <si>
    <t>STIVA BARRAGAN</t>
  </si>
  <si>
    <t>https://maps.app.goo.gl/eeCkNjhFMuYNxKkQ9</t>
  </si>
  <si>
    <t>ADRIÁN BUENTELLO</t>
  </si>
  <si>
    <t>81 2319 3795</t>
  </si>
  <si>
    <t>P65GX</t>
  </si>
  <si>
    <t>ARELY LARA</t>
  </si>
  <si>
    <t>GENERADOR DE 65 KVA</t>
  </si>
  <si>
    <t>30901</t>
  </si>
  <si>
    <t>JD45GX</t>
  </si>
  <si>
    <t>https://maps.app.goo.gl/va7V92Bz7B8ZDQxU6</t>
  </si>
  <si>
    <t xml:space="preserve"> 844 692 8979</t>
  </si>
  <si>
    <t>944E-40</t>
  </si>
  <si>
    <t>0160009646</t>
  </si>
  <si>
    <t>0300066232</t>
  </si>
  <si>
    <t>https://maps.app.goo.gl/JzAYLGsRSK2oWTVd9</t>
  </si>
  <si>
    <t>GTP25MX</t>
  </si>
  <si>
    <t>D871R02930P</t>
  </si>
  <si>
    <t>https://maps.app.goo.gl/evVNdnkJH8Zz7auP8</t>
  </si>
  <si>
    <t>81 2075 2147</t>
  </si>
  <si>
    <t>Z452512A-43776</t>
  </si>
  <si>
    <t>INTERCAMBIO POR EQUIPO #187 EL DIA 26-09-23</t>
  </si>
  <si>
    <t>INTERCAMBIO POR EQUIPO #129 EL DIA 25-04-23</t>
  </si>
  <si>
    <t>https://maps.app.goo.gl/BkGqJufeWP5Hy4se7</t>
  </si>
  <si>
    <t>ARS PROYECTOS</t>
  </si>
  <si>
    <t>ROSY BENAVIDEZ</t>
  </si>
  <si>
    <t>HUINALA, DULCES NOMBRES</t>
  </si>
  <si>
    <t>https://maps.app.goo.gl/xbJMzYXnsSwLnriW6</t>
  </si>
  <si>
    <t>RAGASA</t>
  </si>
  <si>
    <t>24222823</t>
  </si>
  <si>
    <t>INTERCAMBIO EL DIA 12-10-22 POR EQUIPO #228</t>
  </si>
  <si>
    <t xml:space="preserve">GENERADOR </t>
  </si>
  <si>
    <t>ESE45YW-B</t>
  </si>
  <si>
    <t>TORREO</t>
  </si>
  <si>
    <t>MLT3060K</t>
  </si>
  <si>
    <t>1210131</t>
  </si>
  <si>
    <t>https://maps.app.goo.gl/3Lc5wie9UdCvm3rK7</t>
  </si>
  <si>
    <t>MARTÍN DE LA ROSA</t>
  </si>
  <si>
    <t xml:space="preserve"> 81 3157 4563</t>
  </si>
  <si>
    <t xml:space="preserve">PLATAFORMA ARTICULADA </t>
  </si>
  <si>
    <t>0300099646</t>
  </si>
  <si>
    <t>121668</t>
  </si>
  <si>
    <t>K0069778</t>
  </si>
  <si>
    <t>https://maps.app.goo.gl/LL1LRx4i32VpcqaSA</t>
  </si>
  <si>
    <t>81 2152 9773</t>
  </si>
  <si>
    <t>MLT3060</t>
  </si>
  <si>
    <t>1212362</t>
  </si>
  <si>
    <t>https://maps.app.goo.gl/pFZx4sCAJ1wPTqjQ9?g_st=com.google.maps.preview.copy</t>
  </si>
  <si>
    <t>81 1249 5074</t>
  </si>
  <si>
    <t>K0069768</t>
  </si>
  <si>
    <t>K0069738</t>
  </si>
  <si>
    <t>S4047E</t>
  </si>
  <si>
    <t>https://maps.app.goo.gl/oKsfd7N24DdewywL8</t>
  </si>
  <si>
    <t>SPS</t>
  </si>
  <si>
    <t>BOREAL</t>
  </si>
  <si>
    <t>https://maps.app.goo.gl/JuJ5GWEZfTQAjbVv6</t>
  </si>
  <si>
    <t xml:space="preserve">81 1176 2530 </t>
  </si>
  <si>
    <t>TAMAULIPAS</t>
  </si>
  <si>
    <t>https://maps.app.goo.gl/EbNStD3gTqZQxA7y10</t>
  </si>
  <si>
    <t>900 944 2980</t>
  </si>
  <si>
    <t>XAVIER PESINA BARBOZA</t>
  </si>
  <si>
    <t>RECONSTRUCCION</t>
  </si>
  <si>
    <t>https://maps.app.goo.gl/fhBjx654CWxtCFZRA</t>
  </si>
  <si>
    <t>JOSUE RUBEN</t>
  </si>
  <si>
    <t>81 1959 4925</t>
  </si>
  <si>
    <t>INTERCAMBIO DE EQUIPO # 198 POR EL # 143</t>
  </si>
  <si>
    <t>JOEL GRANADOS SOTO</t>
  </si>
  <si>
    <t>CATERPILLAR SANTA CATARINA</t>
  </si>
  <si>
    <t>PARQUE INDUSTRIAL AMERICAN</t>
  </si>
  <si>
    <t xml:space="preserve">MITRAS PONIENTE </t>
  </si>
  <si>
    <t>https://maps.app.goo.gl/mCoG8mu7b9LZ1bFt5</t>
  </si>
  <si>
    <t>81 1413 4030</t>
  </si>
  <si>
    <t>INTERCAMBIO DE EQUIPO # 135 POR EL # 115</t>
  </si>
  <si>
    <t>L30GLT</t>
  </si>
  <si>
    <t>L97143058R2015989</t>
  </si>
  <si>
    <t>DANA, LIBRAMIENTO</t>
  </si>
  <si>
    <t>https://maps.app.goo.gl/W9UziYTXqLKGtCnz7</t>
  </si>
  <si>
    <t>PARQUE INDUSTRIAL AMERICAN APODACA</t>
  </si>
  <si>
    <t>INTERPUERTO MONTERREY</t>
  </si>
  <si>
    <t>PARQUE INDUSTRIAL PARQUE TECNOLOGICO MONTERREY</t>
  </si>
  <si>
    <t>https://maps.app.goo.gl/b4bLjtd5eYh21n4k6</t>
  </si>
  <si>
    <t xml:space="preserve">ALFONSO </t>
  </si>
  <si>
    <t>81 2002 7840</t>
  </si>
  <si>
    <t xml:space="preserve">SANDRA VALDEZ </t>
  </si>
  <si>
    <t>02/0472025</t>
  </si>
  <si>
    <t>PLASTICOS Y FIBRAS DE MEXICO, S.A. DE C.V.</t>
  </si>
  <si>
    <t>https://maps.app.goo.gl/RaEKdezzUcE6MmWT6</t>
  </si>
  <si>
    <t>CRUZ PAZ</t>
  </si>
  <si>
    <t>81 1824 0163</t>
  </si>
  <si>
    <t>INTERCAMBIO DE EQUIPO #  175 POR EL # 192</t>
  </si>
  <si>
    <t>HR ELECTROMECANICOS &amp; ASOCIADOS</t>
  </si>
  <si>
    <t>HECTOR RIVERA</t>
  </si>
  <si>
    <t xml:space="preserve">HUSSMAN </t>
  </si>
  <si>
    <t>https://maps.app.goo.gl/Zhocv5KBLTRrYGNo9</t>
  </si>
  <si>
    <t>APOLINAR REYES</t>
  </si>
  <si>
    <t>664 328 7319</t>
  </si>
  <si>
    <t>JESUS ABRAHAM</t>
  </si>
  <si>
    <t>https://g.co/kgs/BBhKW6u</t>
  </si>
  <si>
    <t>81 2560 3652</t>
  </si>
  <si>
    <t>EL JARAL</t>
  </si>
  <si>
    <t>https://maps.app.goo.gl/FHYPYvCMnrZLGaQL8</t>
  </si>
  <si>
    <t xml:space="preserve">JOSÉ LUIS SOSA </t>
  </si>
  <si>
    <t>999 368 2887</t>
  </si>
  <si>
    <t>PARQUE INDUSTRIAL TECNOLOGICO</t>
  </si>
  <si>
    <t>https://maps.app.goo.gl/FHYPYvCMnrZLGaQL9</t>
  </si>
  <si>
    <t>1000 368 2887</t>
  </si>
  <si>
    <t>RAFAEL NUÑEZ LARA</t>
  </si>
  <si>
    <t>CONSTRUCCIONES Y RECUBRIMIENTOS UVA</t>
  </si>
  <si>
    <t>YULEANA MEDINA</t>
  </si>
  <si>
    <t>VALLE SOLEADO</t>
  </si>
  <si>
    <t>OSCAR</t>
  </si>
  <si>
    <t>INTERCAMBIO DE EQUIPO # 51 POR EL # 27</t>
  </si>
  <si>
    <t>https://maps.app.goo.gl/ZLzWNTnEmGMyMLLSA</t>
  </si>
  <si>
    <t>CARLOS DOMÍNGUEZ</t>
  </si>
  <si>
    <t>81 2876 2148</t>
  </si>
  <si>
    <t>GRUPO AYVI PLANTA SANTA ROSA</t>
  </si>
  <si>
    <t>https://maps.app.goo.gl/Lg87p5VeJkSF3Kir7?g_st=ic</t>
  </si>
  <si>
    <t xml:space="preserve">FRANCISCO ACOSTA  AMASE </t>
  </si>
  <si>
    <t>81 1577 7498</t>
  </si>
  <si>
    <t>INTERCAMBIO DE EQUIPO #65 POR EL #96</t>
  </si>
  <si>
    <t>INTERCAMBIO DE EQUIPO #235 POR EL #194</t>
  </si>
  <si>
    <t xml:space="preserve">VESTA 6 </t>
  </si>
  <si>
    <t>https://maps.app.goo.gl/Afe9rZxKKMHVp5z2A</t>
  </si>
  <si>
    <t>ESCOBEDO CENTER</t>
  </si>
  <si>
    <t>https://maps.app.goo.gl/HypSKTXWEKVWgjrz7?g_st=ic</t>
  </si>
  <si>
    <t>81 2032 1929</t>
  </si>
  <si>
    <t>https://maps.app.goo.gl/U4ozqYPSZuEs8AWh8</t>
  </si>
  <si>
    <t>DARYANA</t>
  </si>
  <si>
    <t>493 159 2683</t>
  </si>
  <si>
    <t>JORGE ALBERTO</t>
  </si>
  <si>
    <t>EQUIPOS RENTADOS</t>
  </si>
  <si>
    <t>PORCENTAJE</t>
  </si>
  <si>
    <t>EQUIPOS COMPROMISO</t>
  </si>
  <si>
    <t>DIFERENCIA PARA META</t>
  </si>
  <si>
    <t>TOTAL  DE EQUIPOS RENTADOS</t>
  </si>
  <si>
    <t>EQUIPOS DISPONIBLES</t>
  </si>
  <si>
    <t>EQUIPOS EN TALLER EXTERNO</t>
  </si>
  <si>
    <t>EQUIPOS NO DISPONIBLES</t>
  </si>
  <si>
    <t>TOTAL DE EQUIPOS</t>
  </si>
  <si>
    <t>EQUIPOS COMYMAQ</t>
  </si>
  <si>
    <t>EQUIPOS EN LEASING</t>
  </si>
  <si>
    <t>EQUIPOS PROPIOS</t>
  </si>
  <si>
    <t>EQUIPOS SUBARRENDADOS</t>
  </si>
  <si>
    <t>EQUIPOS CONTRATO ESPECIAL</t>
  </si>
  <si>
    <t>ESTATUS</t>
  </si>
  <si>
    <t>TALLER EXTERNO</t>
  </si>
  <si>
    <t>DESCRIPCION</t>
  </si>
  <si>
    <t>CANTIDAD</t>
  </si>
  <si>
    <t>GENERAL</t>
  </si>
  <si>
    <t>SEGMENTO RENTA</t>
  </si>
  <si>
    <t>SEGMENTO DISPONIBLE</t>
  </si>
  <si>
    <t>SEGMENTO TALLER</t>
  </si>
  <si>
    <t>SEGMENTO CLASE</t>
  </si>
  <si>
    <t>PLATAFORMAS ARTICULADAS</t>
  </si>
  <si>
    <t>45 FT ELECTRICA CON JIB</t>
  </si>
  <si>
    <t>45 FT COMBUSTION CON JIB</t>
  </si>
  <si>
    <t>45 FT ELECTRICA SIN JIB</t>
  </si>
  <si>
    <t>45 FT COMBUSTION SIN JIB</t>
  </si>
  <si>
    <t>40 FT ELECTRICA NARROW</t>
  </si>
  <si>
    <t>33 FT ELECTRICA</t>
  </si>
  <si>
    <t>30 FT ELECTRICA NARROW</t>
  </si>
  <si>
    <t>60 FT COMBUSTION</t>
  </si>
  <si>
    <t>60 FT ELECTRICA</t>
  </si>
  <si>
    <t>135 FT COMBUSTION CON JIB</t>
  </si>
  <si>
    <t>PLATAFORMAS TELESCOPICAS</t>
  </si>
  <si>
    <t>80 FT COMBUSTION</t>
  </si>
  <si>
    <t>PLATAFORMAS TIPO TIJERA</t>
  </si>
  <si>
    <t>19 FT ELECTRICA</t>
  </si>
  <si>
    <t>26 FT ELECTRICA</t>
  </si>
  <si>
    <t>32 FT ELECTRICA</t>
  </si>
  <si>
    <t>40 FT ELECTRICA</t>
  </si>
  <si>
    <t>53 FT COMBUSTION</t>
  </si>
  <si>
    <t xml:space="preserve">COMPRESORES </t>
  </si>
  <si>
    <t>COMPRESOR 185CFM</t>
  </si>
  <si>
    <t>COMPRESOR 375CFM</t>
  </si>
  <si>
    <t>GENERADORES</t>
  </si>
  <si>
    <t>GENERADOR 45KVA</t>
  </si>
  <si>
    <t>GENERADOR 100KVA</t>
  </si>
  <si>
    <t>5 MIL LIBRAS</t>
  </si>
  <si>
    <t>7 MIL LIBRAS</t>
  </si>
  <si>
    <t>8 MIL LIBRAS</t>
  </si>
  <si>
    <t>NEGOCIACION</t>
  </si>
  <si>
    <t>#5491</t>
  </si>
  <si>
    <t>EQUIPO</t>
  </si>
  <si>
    <t xml:space="preserve">NUMERO </t>
  </si>
  <si>
    <t>#182</t>
  </si>
  <si>
    <t>ECONOMICO</t>
  </si>
  <si>
    <t>PERIODO</t>
  </si>
  <si>
    <t>DEL 16 DE ABRIL AL 13 DE MAYO DEL 2025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</si>
  <si>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</si>
  <si>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27/0172025</t>
  </si>
  <si>
    <t xml:space="preserve">MAGNEKON </t>
  </si>
  <si>
    <t>https://maps.app.goo.gl/fLzS7YqPn1DMCMzk9</t>
  </si>
  <si>
    <t>81 1284 1131</t>
  </si>
  <si>
    <t xml:space="preserve">SALINAS VICTORIA </t>
  </si>
  <si>
    <t>2492-2538-2572</t>
  </si>
  <si>
    <t>2491-2539-2573</t>
  </si>
  <si>
    <t>2496-2518-2540-2574</t>
  </si>
  <si>
    <t>2475-2526-2510</t>
  </si>
  <si>
    <t>2467-2530</t>
  </si>
  <si>
    <t>2548-2579</t>
  </si>
  <si>
    <t>https://maps.app.goo.gl/zRc8Lc2psAJ4BMrF6</t>
  </si>
  <si>
    <t>55 2563 5580</t>
  </si>
  <si>
    <t>IVAN FLORES</t>
  </si>
  <si>
    <t>CLARIOS PLANTA RECICLADORA</t>
  </si>
  <si>
    <t>https://maps.app.goo.gl/d19hamxFitJakDa89?g_st=aw</t>
  </si>
  <si>
    <t>81 2172 9378</t>
  </si>
  <si>
    <t>JOSUE RODRIGUEZ</t>
  </si>
  <si>
    <t>2476-2507-2584</t>
  </si>
  <si>
    <t>2589-2590</t>
  </si>
  <si>
    <t>INTERCAMBIO DE EQUIPO # 28 POR EL # 121</t>
  </si>
  <si>
    <t>INTERCAMBIO DE EQUIPO # 211 POR EL # 175</t>
  </si>
  <si>
    <t>2524-2595</t>
  </si>
  <si>
    <t>2520-2596</t>
  </si>
  <si>
    <t>Z452515B - 4575</t>
  </si>
  <si>
    <t>INTERCAMBIO DE EQUIPO # 188 POR EL # 236</t>
  </si>
  <si>
    <t xml:space="preserve"> ROBERTO GUTIERREZ BETANCOURT </t>
  </si>
  <si>
    <t>PRATT INDUSTRIES DE MONTERREY S. DE R.L. DE C.V.</t>
  </si>
  <si>
    <t>https://maps.app.goo.gl/H8ZRLeHmCHXyDkEe8</t>
  </si>
  <si>
    <t>ALAN RANGEL DE BETANCURT</t>
  </si>
  <si>
    <t>81 1273 0545</t>
  </si>
  <si>
    <t xml:space="preserve">CONSTRUCTORA Y ARRENDADORA SAN SEBASTIAN </t>
  </si>
  <si>
    <t>JOSE ANGEL VAZQUEZ</t>
  </si>
  <si>
    <t>MITRAS</t>
  </si>
  <si>
    <t>2561700300P000255</t>
  </si>
  <si>
    <t>0771100001R000029</t>
  </si>
  <si>
    <t>0771100001P000069</t>
  </si>
  <si>
    <t>2561700300R000028</t>
  </si>
  <si>
    <t>MA ROSARIO PACHECO PEREZ</t>
  </si>
  <si>
    <t>https://maps.app.goo.gl/x6c67vAmhYwUPTG67</t>
  </si>
  <si>
    <t>2533-2604</t>
  </si>
  <si>
    <t>2489-2605</t>
  </si>
  <si>
    <t>TARIMAS Y EMPAQUES</t>
  </si>
  <si>
    <t>https://maps.app.goo.gl/5Xr9HeXpHheNpSK29</t>
  </si>
  <si>
    <t>OMAR MONTADOR</t>
  </si>
  <si>
    <t>81 4393 6896</t>
  </si>
  <si>
    <t>2591-2608</t>
  </si>
  <si>
    <t>LG50DT</t>
  </si>
  <si>
    <t>L97115057R3050425</t>
  </si>
  <si>
    <t>L33 MACHINE REBUILD</t>
  </si>
  <si>
    <t>https://maps.app.goo.gl/P6QBMgT4pbcRXN8E7?g_st=com.google.maps.preview.copy</t>
  </si>
  <si>
    <t>ÁNGEL GUZMÁN</t>
  </si>
  <si>
    <t>686 261 4681</t>
  </si>
  <si>
    <t>SANDRA CRUZ</t>
  </si>
  <si>
    <t>INTERCAMBIO DE EQUIPO # 97 POR EL # 191</t>
  </si>
  <si>
    <t>2598-2614</t>
  </si>
  <si>
    <t>ALEJANDRO GALVAN</t>
  </si>
  <si>
    <t>GS ENG MEXICO S.A. DE CV</t>
  </si>
  <si>
    <t>LINDA MOYEDA</t>
  </si>
  <si>
    <t xml:space="preserve"> PROYECTO UNILEVER</t>
  </si>
  <si>
    <t>https://maps.app.goo.gl/u9rg3VAYUd8R8xts8?g_st=iwb</t>
  </si>
  <si>
    <t>55 7929 3205</t>
  </si>
  <si>
    <t>BEATRIZ MENDOZA</t>
  </si>
  <si>
    <t>81 1011 5814</t>
  </si>
  <si>
    <t>RODRIGO</t>
  </si>
  <si>
    <t>https://maps.app.goo.gl/2WqyioGE8jKJQJvJA?g_st=iw</t>
  </si>
  <si>
    <t>CONTENEDOR 20 FT</t>
  </si>
  <si>
    <t>8X20</t>
  </si>
  <si>
    <t>POCU0514341</t>
  </si>
  <si>
    <t>https://maps.app.goo.gl/9PaRoqrnwHxqmw1QA</t>
  </si>
  <si>
    <t>633 104 1033</t>
  </si>
  <si>
    <t>CRISTIAN</t>
  </si>
  <si>
    <t xml:space="preserve"> PROSPERITY</t>
  </si>
  <si>
    <t>ZX135H-5544</t>
  </si>
  <si>
    <t>ZX - 135/70</t>
  </si>
  <si>
    <t>AOC MEXICO</t>
  </si>
  <si>
    <t>ANA FABILA</t>
  </si>
  <si>
    <t>GENERA RENTS</t>
  </si>
  <si>
    <t>RODOLFO RUBIO</t>
  </si>
  <si>
    <t>VESUVIUS</t>
  </si>
  <si>
    <t>RESPALDO DE GENERACION MOTRIZ, S.A. DE C.V.</t>
  </si>
  <si>
    <t>BULKMATIC DE MEXICO SA DE CV</t>
  </si>
  <si>
    <t>Z452516A-55265</t>
  </si>
  <si>
    <t>Z452513A-49158</t>
  </si>
  <si>
    <t>MAGNEKON-RS015</t>
  </si>
  <si>
    <t>P17500</t>
  </si>
  <si>
    <t>CAT</t>
  </si>
  <si>
    <t>T320-10103</t>
  </si>
  <si>
    <t xml:space="preserve">MONARCH QRO. </t>
  </si>
  <si>
    <t xml:space="preserve">DANA </t>
  </si>
  <si>
    <t>https://maps.app.goo.gl/88tsaNxytmadZ7b88?g_st=awb</t>
  </si>
  <si>
    <t>DOMINGO GAYA</t>
  </si>
  <si>
    <t>https://maps.app.goo.gl/Afd8fh2BmSzfH7XX7?g_st=com.google.maps.preview.copy</t>
  </si>
  <si>
    <t>JAN CRANE&amp;SERVICE</t>
  </si>
  <si>
    <t>JULIO HERNANDEZ</t>
  </si>
  <si>
    <t>JAN CRANE SERVICE</t>
  </si>
  <si>
    <t>2651-2652</t>
  </si>
  <si>
    <t>SHERWIN-WILLIAMS MANUFACTURING PLANT</t>
  </si>
  <si>
    <t>BODEGA AURRERA</t>
  </si>
  <si>
    <t>MAQUINARIA Y SERVICIOS INDUSTRIALES GAC, S.A. DE C.V.</t>
  </si>
  <si>
    <t>https://maps.app.goo.gl/usWrez1vJNbq5wnb8</t>
  </si>
  <si>
    <t>ADALBERTO DE LA O</t>
  </si>
  <si>
    <t>81 3176 1064</t>
  </si>
  <si>
    <t>https://maps.app.goo.gl/gVtfd3ZhLn7CmTv88</t>
  </si>
  <si>
    <t>FELIPE</t>
  </si>
  <si>
    <t>443 239 4704</t>
  </si>
  <si>
    <t>ELIAS</t>
  </si>
  <si>
    <t>https://maps.app.goo.gl/2Ke2RpCMMhvMZgeE9?g_st=com.google.maps.preview.copy</t>
  </si>
  <si>
    <t>247 110 5491</t>
  </si>
  <si>
    <t>https://maps.app.goo.gl/Va3Yv5LtZ3SY4bjp6</t>
  </si>
  <si>
    <t>AGIS</t>
  </si>
  <si>
    <t>81 1760 7594</t>
  </si>
  <si>
    <t xml:space="preserve">ABELARDO GONZALEZ </t>
  </si>
  <si>
    <t>https://maps.app.goo.gl/wKbbetwnTFATBivx8</t>
  </si>
  <si>
    <t>81 2860 7448</t>
  </si>
  <si>
    <t>2629-2657</t>
  </si>
  <si>
    <t>IRIUS</t>
  </si>
  <si>
    <t>GENESIS</t>
  </si>
  <si>
    <t>ISABEL CANIZALES</t>
  </si>
  <si>
    <t>ANGELICA BERNAL</t>
  </si>
  <si>
    <t>https://maps.app.goo.gl/r4YAkihXcC9oAmvx8</t>
  </si>
  <si>
    <t>33 1973 3217</t>
  </si>
  <si>
    <t>LIZBETH CISNEROS RODRIGUEZ</t>
  </si>
  <si>
    <t>2663-2692</t>
  </si>
  <si>
    <t>2651-2652-2684-2688</t>
  </si>
  <si>
    <t>2654-2698</t>
  </si>
  <si>
    <t>2671-2700</t>
  </si>
  <si>
    <t>2617-2704</t>
  </si>
  <si>
    <t>SODIMAC LINCOLN</t>
  </si>
  <si>
    <t>2672-2710</t>
  </si>
  <si>
    <t>GTH0815 - 21137</t>
  </si>
  <si>
    <t>GTH08E - 12284</t>
  </si>
  <si>
    <t>ENLACES INTEGRALES IKZO</t>
  </si>
  <si>
    <t>2618-2685-2721</t>
  </si>
  <si>
    <t>2646-2691-2720</t>
  </si>
  <si>
    <t>2668-2724</t>
  </si>
  <si>
    <t>MONTAJES E INGENIERIAS SULTANA SA DE CV</t>
  </si>
  <si>
    <t>SUKARNE ESCOBEDO</t>
  </si>
  <si>
    <t>ALFONSO SANCHEZ</t>
  </si>
  <si>
    <t>EKKOS 2</t>
  </si>
  <si>
    <t>LUIS CONRADO LIZARRAGA CARRILLO</t>
  </si>
  <si>
    <t xml:space="preserve">PARQUE TERRA PARK PROSPERITY </t>
  </si>
  <si>
    <t>L. LONGORIA</t>
  </si>
  <si>
    <t>PEDRO LONGORIA</t>
  </si>
  <si>
    <t>PARQUE INDURTRIAL DINAMO DEL NORTE</t>
  </si>
  <si>
    <t>YANFENG SANTA MARÍA</t>
  </si>
  <si>
    <t>2636-2703</t>
  </si>
  <si>
    <t>2699-2737</t>
  </si>
  <si>
    <t>2714-2741</t>
  </si>
  <si>
    <t>2715-2742</t>
  </si>
  <si>
    <t>PROYECTO UNILEVER</t>
  </si>
  <si>
    <t>2684-2719-2750</t>
  </si>
  <si>
    <t>2653-2752</t>
  </si>
  <si>
    <t>2624-2753</t>
  </si>
  <si>
    <t>2707-2749</t>
  </si>
  <si>
    <t>2665-2689-2738</t>
  </si>
  <si>
    <t>INTERCAMBIO DE EQUIPO # 163 POR EL # 36</t>
  </si>
  <si>
    <t>INTERCAMBIO DE EQUIPO # 98 POR EL # 10</t>
  </si>
  <si>
    <t>PROYECTOS Y GENERADORES LIBELULA</t>
  </si>
  <si>
    <t>BGVSW230ST</t>
  </si>
  <si>
    <t xml:space="preserve">DAGARTECH </t>
  </si>
  <si>
    <t>TREZ ELECTROMECANICOS</t>
  </si>
  <si>
    <t>JOSE MARIO RODRIGUEZ GUERRERO</t>
  </si>
  <si>
    <t xml:space="preserve">NUEVO LAREDO </t>
  </si>
  <si>
    <t>2725-2760</t>
  </si>
  <si>
    <t>2637-2718-2759</t>
  </si>
  <si>
    <t xml:space="preserve">EL JARAL </t>
  </si>
  <si>
    <t>DANA HEAVY</t>
  </si>
  <si>
    <t>PABLO RODIGUIEZ</t>
  </si>
  <si>
    <t>CPA</t>
  </si>
  <si>
    <t>JORGE LUIS GOMEZ TERRAZAS</t>
  </si>
  <si>
    <t>CONSORCIO CONSTRUCTOR VEGA VALENZUELA</t>
  </si>
  <si>
    <t>INTERCAMBIO DE EQUIPO # 47 POR EL # 33</t>
  </si>
  <si>
    <t>GUADALUPE SORIANO</t>
  </si>
  <si>
    <t>https://maps.app.goo.gl/carRZonSooTzun1CA?g_st=iw</t>
  </si>
  <si>
    <t>DANIEL REYES</t>
  </si>
  <si>
    <t>55 1576 4362</t>
  </si>
  <si>
    <t>GERARDO MALDONADO DOMINGUEZ</t>
  </si>
  <si>
    <t xml:space="preserve">EN SUS INSTALACAIONES </t>
  </si>
  <si>
    <t>GS3246-0017</t>
  </si>
  <si>
    <t>2779-2809</t>
  </si>
  <si>
    <t>INTERCAMBIO DE EQUIPO # 235 POR EL # 146</t>
  </si>
  <si>
    <t>INTERCAMBIO DE EQUIPO # 237 POR EL # 227</t>
  </si>
  <si>
    <t>POCKET PARK</t>
  </si>
  <si>
    <t>MI BODEGA AURRERA, ANÁHUAC</t>
  </si>
  <si>
    <t>https://maps.app.goo.gl/dQ7j6K4mSqtNSFk29?g_st=aw</t>
  </si>
  <si>
    <t>ANÁHUAC</t>
  </si>
  <si>
    <t>ALAN OSIEL</t>
  </si>
  <si>
    <t>INTERCAMBIO DE EQUIPO # 167 POR EL # 139</t>
  </si>
  <si>
    <t>CONINT VERTICAL</t>
  </si>
  <si>
    <t>ANDRES GARCIA MEDINA</t>
  </si>
  <si>
    <t>INTERCAMBIO DE EQUIPO # 97 POR EL # 214</t>
  </si>
  <si>
    <t>GALEANA</t>
  </si>
  <si>
    <t>FIRMAN</t>
  </si>
  <si>
    <t>H07552</t>
  </si>
  <si>
    <t>GASOLINA</t>
  </si>
  <si>
    <t>5125002672</t>
  </si>
  <si>
    <t>SOLUCIONES Y DESARROLLOS MEP</t>
  </si>
  <si>
    <t>ALEJANDRA NUÑEZ</t>
  </si>
  <si>
    <t>VIDEO TRACK</t>
  </si>
  <si>
    <t xml:space="preserve">EDDY LOPEZ </t>
  </si>
  <si>
    <t>HYUNDAI TRANSY</t>
  </si>
  <si>
    <t>BANDAS Y SERVICIOS MALBER</t>
  </si>
  <si>
    <t>SARA BARR0N</t>
  </si>
  <si>
    <t>MONTACARGAS DOCE</t>
  </si>
  <si>
    <t>ELECTROTEKNIA DE MEXICO</t>
  </si>
  <si>
    <t>LIZ MEDEL</t>
  </si>
  <si>
    <t>FRACCIONAMIENTO INDUSTRIAL INTERPUERTO MONTERREY</t>
  </si>
  <si>
    <t>https://maps.google.com?q=25.8713611,-100.2582500&amp;entry=gps&amp;lucs=,94275308,94224825,94227247,94227248,94231188,47071704,47069508,94273883,94218641,94203019,47084304&amp;g_st=com.google.maps.preview.copy</t>
  </si>
  <si>
    <t>luis conrado</t>
  </si>
  <si>
    <t>https://maps.google.com?q=25.7515000,-100.2108889&amp;entry=gps&amp;lucs=,94275308,94224825,94227247,94227248,94231188,47071704,47069508,94273883,94218641,94203019,47084304&amp;g_st=com.google.maps.preview.copy</t>
  </si>
  <si>
    <t>BODEGA AURRERA, ANAHUAC</t>
  </si>
  <si>
    <t>ANAHUAC</t>
  </si>
  <si>
    <t>2850-2851</t>
  </si>
  <si>
    <t>2765-2789-2857</t>
  </si>
  <si>
    <t>2694-2862</t>
  </si>
  <si>
    <t>2716-2864</t>
  </si>
  <si>
    <t>JOSE MIGUEL AVITIA ORTEGA</t>
  </si>
  <si>
    <t>INTERCAMBIO DE EQUIPO # 274 POR EL # 275</t>
  </si>
  <si>
    <t>2780-2838</t>
  </si>
  <si>
    <t>2808-2876</t>
  </si>
  <si>
    <t>SEVERINO MARTÍNEZ</t>
  </si>
  <si>
    <t>HISENSE MONTERREY HOME APPLIANCE MANUFACTURING S. DE R.L. DE C.V.</t>
  </si>
  <si>
    <t>https://maps.app.goo.gl/Z3hApyZd4Yt6q6kV6?g_st=iw</t>
  </si>
  <si>
    <t>ROBERTO ZAVALA</t>
  </si>
  <si>
    <t>81 3405 6211</t>
  </si>
  <si>
    <t>2723-2887</t>
  </si>
  <si>
    <t>GTH08E - 12267</t>
  </si>
  <si>
    <t>BODEGA AURRERA ZUAZUA</t>
  </si>
  <si>
    <t>DLG</t>
  </si>
  <si>
    <t>2894-2895-2896</t>
  </si>
  <si>
    <t>2897-2898</t>
  </si>
  <si>
    <t>2771-2821</t>
  </si>
  <si>
    <t>2802-2799-2885</t>
  </si>
  <si>
    <t>2790-2905</t>
  </si>
  <si>
    <t>MAQUINASSUSTENTABLESYTECNOLOGIAGOSERV</t>
  </si>
  <si>
    <t>RICARDO GOMEZ</t>
  </si>
  <si>
    <t>CEMEX MEXICO PLANTA HIDALGO</t>
  </si>
  <si>
    <t>INTERCAMBIO DE EQUIPO # 275 POR EL # 201</t>
  </si>
  <si>
    <t>ESTADIO RAYADOS</t>
  </si>
  <si>
    <t>2783-2827-2874-2911</t>
  </si>
  <si>
    <t>2745-2912</t>
  </si>
  <si>
    <t>2767-2917</t>
  </si>
  <si>
    <t>2859-2879-2914</t>
  </si>
  <si>
    <t>2825-2878-2913</t>
  </si>
  <si>
    <t>2772-2907</t>
  </si>
  <si>
    <t>2845-2899</t>
  </si>
  <si>
    <t>2813-2899</t>
  </si>
  <si>
    <t>DISTRIBUIDORA REQNOSA</t>
  </si>
  <si>
    <t xml:space="preserve">CARLOS BAEZ </t>
  </si>
  <si>
    <t>GENERADOR DE 35KVA</t>
  </si>
  <si>
    <t>HYW - T6 INS 60 HZ</t>
  </si>
  <si>
    <t>1691003337</t>
  </si>
  <si>
    <t>HYW - 45 T6 INS 60 HZ</t>
  </si>
  <si>
    <t>211000057</t>
  </si>
  <si>
    <t xml:space="preserve">MANTELEK </t>
  </si>
  <si>
    <t>V35OU</t>
  </si>
  <si>
    <t>130003431</t>
  </si>
  <si>
    <t>2781-2920</t>
  </si>
  <si>
    <t>INTERCAMBIO DE EQUIPO # 07 POR EL # 03</t>
  </si>
  <si>
    <t>PARQUE MILLENIUM APODACA</t>
  </si>
  <si>
    <t>MISSION FOODS</t>
  </si>
  <si>
    <t>JACOB VAZQUEZ</t>
  </si>
  <si>
    <t>2928-2966</t>
  </si>
  <si>
    <t>2930-2967</t>
  </si>
  <si>
    <t>INTERCAMBIO DE EQUIPO # 193 POR EL # 135</t>
  </si>
  <si>
    <t>KIA</t>
  </si>
  <si>
    <t>PROYECTO PARC 302 EN BOSQUES DEL VALLE</t>
  </si>
  <si>
    <t xml:space="preserve">TORREON </t>
  </si>
  <si>
    <t>https://maps.app.goo.gl/DXRNUXCi63eQrJ7G8</t>
  </si>
  <si>
    <t>FIDEL</t>
  </si>
  <si>
    <t>667 101 0004</t>
  </si>
  <si>
    <t>2925-2947-2984</t>
  </si>
  <si>
    <t>BODEGAS HOME DEPOT</t>
  </si>
  <si>
    <t>7</t>
  </si>
  <si>
    <t>INTERCAMBIO DE QUIPO # 214 POR EL # 79</t>
  </si>
  <si>
    <t>JHONSON APODACA</t>
  </si>
  <si>
    <t>2955-2997</t>
  </si>
  <si>
    <t>2959-2995</t>
  </si>
  <si>
    <t>160D - 7E</t>
  </si>
  <si>
    <t>LIC. MONICA GALLEGOS</t>
  </si>
  <si>
    <t>M3 PARK APODACA</t>
  </si>
  <si>
    <t>https://maps.app.goo.gl/DfgPJf9rkDcMv6GR8</t>
  </si>
  <si>
    <t>MERCEDES</t>
  </si>
  <si>
    <t>DANA ESCOBEDO</t>
  </si>
  <si>
    <t>INTERCAMBIO DE EQUIPO # 55 POR EL # 269</t>
  </si>
  <si>
    <t>2931-2973-3010</t>
  </si>
  <si>
    <t>ZX135H-5714</t>
  </si>
  <si>
    <t>2985-3015</t>
  </si>
  <si>
    <t>PLAZA SENDERO SAN ROQUE</t>
  </si>
  <si>
    <t>2931-2973-SIN FACTURA</t>
  </si>
  <si>
    <t>2960-2992</t>
  </si>
  <si>
    <t>BERTHA ALICIA</t>
  </si>
  <si>
    <t>ALEN</t>
  </si>
  <si>
    <t>DISEÑO IRONNOVA MECELEC</t>
  </si>
  <si>
    <t>MONDELĒZ INTERNATIONAL</t>
  </si>
  <si>
    <t>ARSI RENTAL</t>
  </si>
  <si>
    <t>INTERCAMBIO DE EQUIPO # 137 POR EL # 273</t>
  </si>
  <si>
    <t>ROBERTO TORRES</t>
  </si>
  <si>
    <t>S-80 J</t>
  </si>
  <si>
    <t>S80JD - 268</t>
  </si>
  <si>
    <t>2970-3032</t>
  </si>
  <si>
    <t>2972-3004-3036</t>
  </si>
  <si>
    <t>2932-2974-3011-3038</t>
  </si>
  <si>
    <t>3016-3039</t>
  </si>
  <si>
    <t>2962-3012-3040</t>
  </si>
  <si>
    <t>CPSU1751082</t>
  </si>
  <si>
    <t>https://maps.app.goo.gl/f5Y7FFCWGWSLiW6Y7?g_st=iw</t>
  </si>
  <si>
    <t>ALBERTO LUNA</t>
  </si>
  <si>
    <t>56 5035 6764</t>
  </si>
  <si>
    <t>ELEVARENTS</t>
  </si>
  <si>
    <t>https://maps.app.goo.gl/SeA1S3jk42KSmKg4A</t>
  </si>
  <si>
    <t>https://maps.app.goo.gl/BLjB842ei3UivWf56</t>
  </si>
  <si>
    <t>3942-3049</t>
  </si>
  <si>
    <t>2944-2989-3022-3051</t>
  </si>
  <si>
    <t>QUALTIA METROPLEX</t>
  </si>
  <si>
    <t>SIGMA SUPREMO</t>
  </si>
  <si>
    <t>DAVISA 03</t>
  </si>
  <si>
    <t xml:space="preserve">MARCO MENDOZA </t>
  </si>
  <si>
    <t>WALMART CONCORDIA</t>
  </si>
  <si>
    <t xml:space="preserve">EQUIPMET &amp; TOOLS CONVELO  SA DE CV </t>
  </si>
  <si>
    <t>INTERCAMBIO DE EQUIPO # 25 POR EL # 202</t>
  </si>
  <si>
    <t>2971-3065</t>
  </si>
  <si>
    <t>2969-3014-3062</t>
  </si>
  <si>
    <t>2938-3058</t>
  </si>
  <si>
    <t>INTERCAMBIO DE EQUIPO # 199 POR EL # 15</t>
  </si>
  <si>
    <t>https://maps.app.goo.gl/c2zbYEGcG6VhfhrH6</t>
  </si>
  <si>
    <t>81 1941 2895</t>
  </si>
  <si>
    <t>2934-2990-3069</t>
  </si>
  <si>
    <t>2935-3070</t>
  </si>
  <si>
    <t>3035-3071</t>
  </si>
  <si>
    <t>INTERCAMBIO DE EQUIPO # 52 POR EL # 134</t>
  </si>
  <si>
    <t>GENERADOR DE 65KVA</t>
  </si>
  <si>
    <t>VOLVO</t>
  </si>
  <si>
    <t xml:space="preserve">SERGIO CARRIZALES </t>
  </si>
  <si>
    <t>CLUB TOROS</t>
  </si>
  <si>
    <t>URBANIZADORA &amp; EDIFICACIONES PHELKAX</t>
  </si>
  <si>
    <t>CARLOS MANCILLA</t>
  </si>
  <si>
    <t xml:space="preserve">AMAZON </t>
  </si>
  <si>
    <t>3031-3062</t>
  </si>
  <si>
    <t>2923-3076</t>
  </si>
  <si>
    <t>2985-3015-3077</t>
  </si>
  <si>
    <t>ELENA GONZALEZ RODRIGUEZ</t>
  </si>
  <si>
    <t>PARQUE DINAMO DEL NORTE</t>
  </si>
  <si>
    <t>MONICA GALLEGOS</t>
  </si>
  <si>
    <t>3109-3113</t>
  </si>
  <si>
    <t>3110-3114</t>
  </si>
  <si>
    <t>GRUPO FLOGA</t>
  </si>
  <si>
    <t>ESTANCION DEL METRO MITRAS</t>
  </si>
  <si>
    <t>H Y A DE MEXICO</t>
  </si>
  <si>
    <t>S/FACTURA-3067</t>
  </si>
  <si>
    <t>BITS DESARROLLO E INGENIERIA IT</t>
  </si>
  <si>
    <t>TRUE MANUFACTURING MEXICO</t>
  </si>
  <si>
    <t>3095-3119-3140</t>
  </si>
  <si>
    <t>DETEC DISTRIBUIDORA</t>
  </si>
  <si>
    <t>ALEJANDRO MARTINEZ</t>
  </si>
  <si>
    <t>BODEGA AURRERA SANTA CATARINA</t>
  </si>
  <si>
    <t>PABLO ALEJANDRO RODRIGUEZ MEDINA</t>
  </si>
  <si>
    <t>TUOPU GROUP MÉXICO SANTA CATARINA</t>
  </si>
  <si>
    <t>HERNOS SERVICIOS &amp; CONSTRUCCION</t>
  </si>
  <si>
    <t>RAMIRO SANCHEZ</t>
  </si>
  <si>
    <t>BODEGA AURRERA TALLERES</t>
  </si>
  <si>
    <t>JOSE ANGEL DORADO</t>
  </si>
  <si>
    <t>MT - X1840</t>
  </si>
  <si>
    <t>MAN00000K01134776</t>
  </si>
  <si>
    <t>3160-3161</t>
  </si>
  <si>
    <t>SYMRISE  SAN NICOLAS</t>
  </si>
  <si>
    <t xml:space="preserve">APODACA </t>
  </si>
  <si>
    <t>https://goo.gl/maps/vWx22rAxy8Habx7EA?g_st=aw</t>
  </si>
  <si>
    <t>SANTA CATARNA</t>
  </si>
  <si>
    <t>SAN LUIS</t>
  </si>
  <si>
    <t>GS4616C - 17123</t>
  </si>
  <si>
    <t>PARQUE INDUSTRIAL MILIMEX</t>
  </si>
  <si>
    <t>SJIII-4632</t>
  </si>
  <si>
    <t>GS4716D-1486</t>
  </si>
  <si>
    <t>GS3215A-1411911</t>
  </si>
  <si>
    <t>3138-3178</t>
  </si>
  <si>
    <t>GS6916F-8444</t>
  </si>
  <si>
    <t>GS69F-12754</t>
  </si>
  <si>
    <t>INTERCAMBIO DE EQUIPO # 114 POR EL # 196</t>
  </si>
  <si>
    <t>J&amp;T MONTACARGAS Y SERVICIOS</t>
  </si>
  <si>
    <t>EMERSON EGS</t>
  </si>
  <si>
    <t>S/FACTURA-3177</t>
  </si>
  <si>
    <t>INTERCAMBIO DE EQUIPO # 119 POR EL # 145</t>
  </si>
  <si>
    <t>KOHLER SFO</t>
  </si>
  <si>
    <t>OMMSA</t>
  </si>
  <si>
    <t>SKAYJACK</t>
  </si>
  <si>
    <t>PARQUE FUNDIDORA</t>
  </si>
  <si>
    <t>3098-3176</t>
  </si>
  <si>
    <t>3101-3194</t>
  </si>
  <si>
    <t>3094-3202</t>
  </si>
  <si>
    <t>GONZA MB</t>
  </si>
  <si>
    <t>JOSE GUADALUPE CARRILLO DE LA CRUZ</t>
  </si>
  <si>
    <t xml:space="preserve">ALAN APAEICIO </t>
  </si>
  <si>
    <t>3133-3217</t>
  </si>
  <si>
    <t>3125-3182-3218</t>
  </si>
  <si>
    <t>FERROMINIO DISEÑO Y CONSTRUCCION</t>
  </si>
  <si>
    <t>ARIANA HERNANDEZ</t>
  </si>
  <si>
    <t>GS9015 - 51013</t>
  </si>
  <si>
    <t>PARQUE GONHER SANTA CATARINA</t>
  </si>
  <si>
    <t>PLAZA FIESTA ANÁHUAC</t>
  </si>
  <si>
    <t>3192-3232</t>
  </si>
  <si>
    <t>3142-3211-3228</t>
  </si>
  <si>
    <t>FINSA GUADALUPE FULLER</t>
  </si>
  <si>
    <t>TRACK SPEQ</t>
  </si>
  <si>
    <t>OMNISOURCE MÉXICO (RAMOS ARIZPE)</t>
  </si>
  <si>
    <t>3105-3239</t>
  </si>
  <si>
    <t>3208-3227-3234</t>
  </si>
  <si>
    <t>3127-3162-3208-3227-3234</t>
  </si>
  <si>
    <t>3122-3242</t>
  </si>
  <si>
    <t>GS46D - 10603</t>
  </si>
  <si>
    <t>GS46D - 10604</t>
  </si>
  <si>
    <t>GS46D - 142083</t>
  </si>
  <si>
    <t>ROBERTO MALDONADO</t>
  </si>
  <si>
    <t>YOKOHAMA</t>
  </si>
  <si>
    <t xml:space="preserve">PANASONIC </t>
  </si>
  <si>
    <t>GS46P - 142429</t>
  </si>
  <si>
    <t>GS46P - 142722</t>
  </si>
  <si>
    <t>GS46P - 142726</t>
  </si>
  <si>
    <t>GS46P - 142729</t>
  </si>
  <si>
    <t>GS46P - 142741</t>
  </si>
  <si>
    <t>GS46P - 142747</t>
  </si>
  <si>
    <t>GS46P - 142410</t>
  </si>
  <si>
    <t>MUNTERS APODACA</t>
  </si>
  <si>
    <t>https://maps.app.goo.gl/VkZ53CQCAYWvLpK76</t>
  </si>
  <si>
    <t>3146-3224</t>
  </si>
  <si>
    <t>3108/SIN FACTURA</t>
  </si>
  <si>
    <t>3085-3249</t>
  </si>
  <si>
    <t>3138-3178-3254</t>
  </si>
  <si>
    <t>3126-3215-3252</t>
  </si>
  <si>
    <t>3082-3258</t>
  </si>
  <si>
    <t>3100-3255</t>
  </si>
  <si>
    <t>3128-3237</t>
  </si>
  <si>
    <t>3165-3237</t>
  </si>
  <si>
    <t xml:space="preserve">ALEJANDRO RUBIO FLORES </t>
  </si>
  <si>
    <t>PARQUE MONTERREY</t>
  </si>
  <si>
    <t>3164-3264</t>
  </si>
  <si>
    <t>3205-3265</t>
  </si>
  <si>
    <t>INTERCAMBIO DE EQUIPO # 275 POR EL # 272</t>
  </si>
  <si>
    <t xml:space="preserve">INDUSTRIAL PARK </t>
  </si>
  <si>
    <t>GS-4069 DC</t>
  </si>
  <si>
    <t>GS69F-12741</t>
  </si>
  <si>
    <t>GS9015-51013</t>
  </si>
  <si>
    <t>INTERCAMBIO DE EQUIPO # 191 POR EL # 205</t>
  </si>
  <si>
    <t>https://maps.app.goo.gl/nWx5js9BQptKZyZu6</t>
  </si>
  <si>
    <t>EDUARDO DAVILA</t>
  </si>
  <si>
    <t>PARK NAVE B</t>
  </si>
  <si>
    <t>GS-3215A-137598</t>
  </si>
  <si>
    <t>GUSTAVO GOMEZ GASTELUM</t>
  </si>
  <si>
    <t>KIA PEQUERIA</t>
  </si>
  <si>
    <t xml:space="preserve">UNIPERSONAL </t>
  </si>
  <si>
    <t>MLGTD24C000038</t>
  </si>
  <si>
    <t>GTWY14-1300DC</t>
  </si>
  <si>
    <t>MLGTD24C000039</t>
  </si>
  <si>
    <t>SAN LUIS POTOSI</t>
  </si>
  <si>
    <t>FRANCISCO RODRIGUEZ AGUIANO</t>
  </si>
  <si>
    <t>RETROEXCAVADORA</t>
  </si>
  <si>
    <t>MBL - X - 920</t>
  </si>
  <si>
    <t>TEP920S3A01119783</t>
  </si>
  <si>
    <t>TERNIUM CEDIS NUEVO LEÓN</t>
  </si>
  <si>
    <t>https://maps.app.goo.gl/4yVxNsSjrnCshni48</t>
  </si>
  <si>
    <t>DULCE DURAN</t>
  </si>
  <si>
    <t>56 5116 3664</t>
  </si>
  <si>
    <t>https://maps.app.goo.gl/HBQV4ZTVdqQ29wFRA?g_st=aw</t>
  </si>
  <si>
    <t xml:space="preserve">FRANCISCO PRECIADO </t>
  </si>
  <si>
    <t>https://maps.app.goo.gl/KA3V9RQAT4rGhDmj8</t>
  </si>
  <si>
    <t>SANDRO</t>
  </si>
  <si>
    <t>https://maps.app.goo.gl/3S4sXw2ur8eGHhDh6</t>
  </si>
  <si>
    <t xml:space="preserve">https://maps.app.goo.gl/o3jx5JR5vDqr4kRP6 </t>
  </si>
  <si>
    <t>https://maps.app.goo.gl/UZcH87LxmjgvkXsT8</t>
  </si>
  <si>
    <t xml:space="preserve">JOSÉ ZAZUETA </t>
  </si>
  <si>
    <t>https://maps.app.goo.gl/MRVSFSx8sdZK35Uv8</t>
  </si>
  <si>
    <t>55 5043 5386</t>
  </si>
  <si>
    <t>https://maps.app.goo.gl/cciMsevG39UfgrWL9?g_st=iw</t>
  </si>
  <si>
    <t>BRAYAN</t>
  </si>
  <si>
    <t>https://maps.app.goo.gl/mbnmJ1xPrTJcYouX6?g_st=iw</t>
  </si>
  <si>
    <t>RICARDO ORPINEDA</t>
  </si>
  <si>
    <t>656 569 0374</t>
  </si>
  <si>
    <t>https://maps.app.goo.gl/CdxEUWJrPAb1DkM59?g_st=iw</t>
  </si>
  <si>
    <t>JUAN CARLOS</t>
  </si>
  <si>
    <t>81 1690 7206</t>
  </si>
  <si>
    <t>https://maps.app.goo.gl/YzHLi64zyX9sz8Nn6</t>
  </si>
  <si>
    <t>EDGAR FERNANDEZ</t>
  </si>
  <si>
    <t>https://maps.app.goo.gl/c2g5tDH9XDNdGTxT7?g_st=iw</t>
  </si>
  <si>
    <t>PAOLA DÍAZ</t>
  </si>
  <si>
    <t>833 507 9779</t>
  </si>
  <si>
    <t>3312-3337</t>
  </si>
  <si>
    <t xml:space="preserve">TROYA INDUSTRIAL </t>
  </si>
  <si>
    <t xml:space="preserve">EMPACADORA SUPREMO DE MONTERREY </t>
  </si>
  <si>
    <t>VESUVIUS MEXICO</t>
  </si>
  <si>
    <t>https://maps.app.goo.gl/mfyDpEz72MVNNpue6</t>
  </si>
  <si>
    <t>JAVIER RIOS</t>
  </si>
  <si>
    <t>DANIEL MARTINEZ ROBLES</t>
  </si>
  <si>
    <t>https://maps.app.goo.gl/v8CpF4GatET7JP5t5</t>
  </si>
  <si>
    <t>ING. JULIO CESAR</t>
  </si>
  <si>
    <t>FEDERICO GONZALEZ</t>
  </si>
  <si>
    <t>https://maps.app.goo.gl/NYGBXMWLNoS7GQZK9</t>
  </si>
  <si>
    <t>3275-3338</t>
  </si>
  <si>
    <t>ROOF MAINTENANCE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</si>
  <si>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</si>
  <si>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VIAKABLE</t>
  </si>
  <si>
    <t>ZAIDEL</t>
  </si>
  <si>
    <t>https://maps.app.goo.gl/1fDB5iPhLf59yrEs6</t>
  </si>
  <si>
    <t>SALNAS VICTORIA</t>
  </si>
  <si>
    <t>HERMILIO FRANCISCO</t>
  </si>
  <si>
    <t>https://maps.app.goo.gl/itJH3g1PJXMVp3jq9?g_st=aw</t>
  </si>
  <si>
    <t>IVAN MANU GUERRERO</t>
  </si>
  <si>
    <t>3314-3358</t>
  </si>
  <si>
    <t>3363-3356</t>
  </si>
  <si>
    <t>3362-3355</t>
  </si>
  <si>
    <t>3341-3353</t>
  </si>
  <si>
    <t>JORGE ADALBERTO MORENO HERNANDEZ</t>
  </si>
  <si>
    <t>DIEGO DUNCAN MARTINEZ</t>
  </si>
  <si>
    <t>OBRA METRO</t>
  </si>
  <si>
    <t>https://maps.app.goo.gl/6dpb2KNqsGdeHYQi8?g_st=aw</t>
  </si>
  <si>
    <t xml:space="preserve">ADRIAN MORENO </t>
  </si>
  <si>
    <t>17/09/20265</t>
  </si>
  <si>
    <t>PARQUE TECNOLOGICO MONTERREY</t>
  </si>
  <si>
    <t>https://maps.app.goo.gl/sSoGGZrSH5sdd2TP8?g_st=aw</t>
  </si>
  <si>
    <t>SERGIO VILLAROEL</t>
  </si>
  <si>
    <t>3286-3371</t>
  </si>
  <si>
    <t>3373-3374-3375</t>
  </si>
  <si>
    <t>https://maps.app.goo.gl/3x2d7Sev16m3CksLA?g_st=iw</t>
  </si>
  <si>
    <t>SUBRENTA</t>
  </si>
  <si>
    <t>ALEX</t>
  </si>
  <si>
    <t>https://maps.app.goo.gl/jpF32UNr5aXJu4pr5</t>
  </si>
  <si>
    <t xml:space="preserve">BRYAN </t>
  </si>
  <si>
    <t>BERTHA ALICIA PEREZ PACHECO</t>
  </si>
  <si>
    <t>3322-3357-3379</t>
  </si>
  <si>
    <t>3313-3389</t>
  </si>
  <si>
    <t xml:space="preserve">RENTAL ZONE </t>
  </si>
  <si>
    <t>MAURICIO MARTINEZ</t>
  </si>
  <si>
    <t>UNIVERSIDAD AUTONOMA DE NUEVO LEON</t>
  </si>
  <si>
    <t>https://maps.app.goo.gl/Wx6M78UDFNoRPT3YA</t>
  </si>
  <si>
    <t>ING ALDO DIAZ</t>
  </si>
  <si>
    <t>3329-3394</t>
  </si>
  <si>
    <t>L97143059R2014401</t>
  </si>
  <si>
    <t>INFRISA MEXICO</t>
  </si>
  <si>
    <t>MONTAJES E INGENIERIAS SULTANA</t>
  </si>
  <si>
    <t>PCM MTY</t>
  </si>
  <si>
    <t>INTERCAMBIO DE EQUIPO  # 196 POR EL # 113</t>
  </si>
  <si>
    <t>3317-3400</t>
  </si>
  <si>
    <t>3310-3410</t>
  </si>
  <si>
    <t>3278-3349-3372-3411</t>
  </si>
  <si>
    <t>EATHON GPE</t>
  </si>
  <si>
    <t>MAQUINARIA Y EQUIPO OPTIMUS</t>
  </si>
  <si>
    <t>JOSE SALGADO</t>
  </si>
  <si>
    <t>SERVICIOS INDUSTRIALES VM TECH</t>
  </si>
  <si>
    <t>MONDELĒZ GUADALUPE</t>
  </si>
  <si>
    <t>3403-3412</t>
  </si>
  <si>
    <t xml:space="preserve">GS-5390 </t>
  </si>
  <si>
    <t>3271-3425</t>
  </si>
  <si>
    <t>BRINCOS</t>
  </si>
  <si>
    <t>CELESTE HERNÁNDEZ</t>
  </si>
  <si>
    <t>DSV SOLUTIONS</t>
  </si>
  <si>
    <t xml:space="preserve">EDER ESPINOSA PÉREZ </t>
  </si>
  <si>
    <t xml:space="preserve"> MONARCH </t>
  </si>
  <si>
    <t>FRANCISCO JAVIER ROMERO CHAVEZ</t>
  </si>
  <si>
    <t>MTP MANTENIMIENTO</t>
  </si>
  <si>
    <t>SAISA</t>
  </si>
  <si>
    <t>METAL TRES</t>
  </si>
  <si>
    <t>ERIK MENDOZA</t>
  </si>
  <si>
    <t>3311-3386-3427</t>
  </si>
  <si>
    <t>3297-3368-3428</t>
  </si>
  <si>
    <t>3347-3429</t>
  </si>
  <si>
    <t>CIE EQUIPMENT RENTALS</t>
  </si>
  <si>
    <t>3265-3432</t>
  </si>
  <si>
    <t>3281-3433</t>
  </si>
  <si>
    <t>3298-3330-3390-3434</t>
  </si>
  <si>
    <t>3267-3315-3342-3435</t>
  </si>
  <si>
    <t>3288-3436</t>
  </si>
  <si>
    <t>3287-3437</t>
  </si>
  <si>
    <t>3273-3438</t>
  </si>
  <si>
    <t>3279-3439</t>
  </si>
  <si>
    <t>3317-3370-3444</t>
  </si>
  <si>
    <t>3391-3447</t>
  </si>
  <si>
    <t>3299-3448</t>
  </si>
  <si>
    <t>3283-3446</t>
  </si>
  <si>
    <t>PEPSICO</t>
  </si>
  <si>
    <t>MILENIUM CENTER APODACA</t>
  </si>
  <si>
    <t>600AJ 4WD</t>
  </si>
  <si>
    <t>PROSPERITY 2</t>
  </si>
  <si>
    <t xml:space="preserve">INTERCAMBIO DE EQUIPO # 59 POR EL # 115 </t>
  </si>
  <si>
    <t>ALFFONSO SANCHEZ</t>
  </si>
  <si>
    <t>LUIS ALANIS</t>
  </si>
  <si>
    <t>https://maps.app.goo.gl/ccrcNXeBW4d8daiJA</t>
  </si>
  <si>
    <t xml:space="preserve">MANUEL PAREDES </t>
  </si>
  <si>
    <t>JOSE MARIO</t>
  </si>
  <si>
    <t>DERRAMADERO</t>
  </si>
  <si>
    <t>GONZALO GALINDO</t>
  </si>
  <si>
    <t>INTERCAMBIO DE EQUIPO # 37 POR EL # 35</t>
  </si>
  <si>
    <t>GTWY11-1300DC</t>
  </si>
  <si>
    <t>MLGTD25C000034</t>
  </si>
  <si>
    <t>https://maps.app.goo.gl/DvVDrmMTCGz8KkUp6?g_st=ic</t>
  </si>
  <si>
    <t>PROLEC CAMPUSII</t>
  </si>
  <si>
    <t>https://maps.app.goo.gl/QAokVkMjYvaJ1tWj9</t>
  </si>
  <si>
    <t>NAVE 4 ALLIUX</t>
  </si>
  <si>
    <t>PIRSA</t>
  </si>
  <si>
    <t>PROSPERITY PESQUERIA</t>
  </si>
  <si>
    <t xml:space="preserve">INTERCAMBIO DE EQUIPO # 178 POR EL # 7 </t>
  </si>
  <si>
    <t>YANG FENG RAMOS ARIZPE</t>
  </si>
  <si>
    <t>https://maps.app.goo.gl/L8aWSyrBaMKx3bP67?g_st=aw</t>
  </si>
  <si>
    <t xml:space="preserve">MARCO BARRAGAN </t>
  </si>
  <si>
    <t>PALACIO DE GOBIERNO</t>
  </si>
  <si>
    <t>ARON</t>
  </si>
  <si>
    <t xml:space="preserve">PALACIOD DE GOBIERNO </t>
  </si>
  <si>
    <t xml:space="preserve">GRRUPO FLOGA </t>
  </si>
  <si>
    <t>https://maps.app.goo.gl/nFhMLM2cSssRhMnD8</t>
  </si>
  <si>
    <t>JOSE SALVE</t>
  </si>
  <si>
    <t>BA16NE</t>
  </si>
  <si>
    <t>BAED024B00181</t>
  </si>
  <si>
    <t>PEPE BARRAZA</t>
  </si>
  <si>
    <t>3458-3495</t>
  </si>
  <si>
    <t xml:space="preserve">GRUPO FLOGA </t>
  </si>
  <si>
    <t>3507-3508-3809</t>
  </si>
  <si>
    <t xml:space="preserve">ALEN SANTA CATARINA </t>
  </si>
  <si>
    <t>INTERCAMBIO DE EQUIPO # 268 POR EL # 35</t>
  </si>
  <si>
    <t>CIENEGA DE FLORES LITIO</t>
  </si>
  <si>
    <t>GRUAS Y ELEVADORES DE MAZATLAN</t>
  </si>
  <si>
    <t>PEDRO TORRES PEREZ</t>
  </si>
  <si>
    <t>WALMART REFORMA NUEVO LAREDO</t>
  </si>
  <si>
    <t>3536-3537</t>
  </si>
  <si>
    <t>3529-3529</t>
  </si>
  <si>
    <t>https://maps.app.goo.gl/Tn9YKQ5dTBynB2Qy6</t>
  </si>
  <si>
    <t>RACIL CONSTRUCTORES INDUSTRIALES Y LOGISTICA</t>
  </si>
  <si>
    <t>TUOPU GRUP MEXICO</t>
  </si>
  <si>
    <t>PROYECTOS Y DESARROLLOS SALVE</t>
  </si>
  <si>
    <t>PUENTE AGUA FRIA</t>
  </si>
  <si>
    <t>LG25GLT</t>
  </si>
  <si>
    <t>L97142550R2015987</t>
  </si>
  <si>
    <t>CHURUBUSCO</t>
  </si>
  <si>
    <t>BRUNO DE LA GARZA BETTINGER</t>
  </si>
  <si>
    <t>MONTAJES Y CONSTRUCCIONES GALINDO</t>
  </si>
  <si>
    <t>COSTCO SENDERO</t>
  </si>
  <si>
    <t>3488-3563-3564</t>
  </si>
  <si>
    <t>3572-3573</t>
  </si>
  <si>
    <t>PROSPERITY 1</t>
  </si>
  <si>
    <t>MONTEMORELOS PRESA LIBERTAD</t>
  </si>
  <si>
    <t>PARQUE NIÑOS HEROES</t>
  </si>
  <si>
    <t>GENERADOR 20KVA</t>
  </si>
  <si>
    <t>ONIS VISA</t>
  </si>
  <si>
    <t xml:space="preserve">P21CK </t>
  </si>
  <si>
    <t>1</t>
  </si>
  <si>
    <t>TADEO GONZALEZ</t>
  </si>
  <si>
    <t>BODEGA AURRERA RUIZ CORTINEZ</t>
  </si>
  <si>
    <t>3644-3545-3580</t>
  </si>
  <si>
    <t>3449-3521-3583</t>
  </si>
  <si>
    <t>3551-3584</t>
  </si>
  <si>
    <t>3552-3553-3554-3555-3556-3557</t>
  </si>
  <si>
    <t>3528-3524</t>
  </si>
  <si>
    <t>MARLEY INDUSTRIAL SUPPLY</t>
  </si>
  <si>
    <t xml:space="preserve">ELIZABETH ESTRADA </t>
  </si>
  <si>
    <t>PEDRERAS</t>
  </si>
  <si>
    <t>DEACERO</t>
  </si>
  <si>
    <t>SISTEMAS DE INFORMACION MONARCH DE QUERETARO</t>
  </si>
  <si>
    <t xml:space="preserve">LINDA VISTA </t>
  </si>
  <si>
    <t>3535-3592</t>
  </si>
  <si>
    <t>3558-3593</t>
  </si>
  <si>
    <t>2561700300P000112</t>
  </si>
  <si>
    <t>INTERCAMBIO DE EQUIPO # 78 POR EL # 268</t>
  </si>
  <si>
    <t>0775300701P010219</t>
  </si>
  <si>
    <t>0775300701P010214</t>
  </si>
  <si>
    <t>ZS0607AC - LI</t>
  </si>
  <si>
    <t>3513-3601</t>
  </si>
  <si>
    <t>3596-3606</t>
  </si>
  <si>
    <t>3498-3607</t>
  </si>
  <si>
    <t>3468-3503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</si>
</sst>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_);[Red]\(&quot;$&quot;#,##0\)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[$-F800]dddd\,\ mmmm\ dd\,\ yyyy"/>
    <numFmt numFmtId="168" formatCode="0.0%"/>
    <numFmt numFmtId="169" formatCode="0_ ;[Red]\-0\ "/>
    <numFmt numFmtId="170" formatCode="0;[Red]0"/>
    <numFmt numFmtId="171" formatCode="0.0000000000000000"/>
    <numFmt numFmtId="172" formatCode="_-* #,##0_-;\-* #,##0_-;_-* &quot;-&quot;??_-;_-@_-"/>
  </numFmts>
  <fonts count="26">
    <font>
      <sz val="11"/>
      <color theme="1"/>
      <name val="Calibri"/>
      <charset val="134"/>
      <scheme val="minor"/>
    </font>
    <font>
      <b/>
      <sz val="80"/>
      <color theme="1"/>
      <name val="Bodoni MT Black"/>
      <family val="1"/>
    </font>
    <font>
      <sz val="30"/>
      <color theme="1"/>
      <name val="Calibri"/>
      <family val="2"/>
      <scheme val="minor"/>
    </font>
    <font>
      <sz val="36"/>
      <color theme="1"/>
      <name val="Arial Black"/>
      <family val="2"/>
    </font>
    <font>
      <sz val="11"/>
      <color theme="1"/>
      <name val="Arial Black"/>
      <family val="2"/>
    </font>
    <font>
      <sz val="50"/>
      <color theme="1"/>
      <name val="Arial Black"/>
      <family val="2"/>
    </font>
    <font>
      <sz val="60"/>
      <color theme="1"/>
      <name val="Arial Black"/>
      <family val="2"/>
    </font>
    <font>
      <sz val="18"/>
      <color theme="1"/>
      <name val="Arial Black"/>
      <family val="2"/>
    </font>
    <font>
      <sz val="16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name val="Tahoma"/>
      <family val="2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EF82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4" tint="0.59999389629810485"/>
        <bgColor theme="4" tint="0.59999389629810485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165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93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0" fillId="0" borderId="1" xfId="0" applyBorder="1"/>
    <xf numFmtId="0" fontId="0" fillId="0" borderId="2" xfId="0" applyBorder="1"/>
    <xf numFmtId="14" fontId="0" fillId="0" borderId="0" xfId="0" applyNumberFormat="1"/>
    <xf numFmtId="0" fontId="0" fillId="2" borderId="0" xfId="0" applyFill="1"/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10" fillId="2" borderId="7" xfId="0" applyFont="1" applyFill="1" applyBorder="1" applyAlignment="1">
      <alignment horizontal="center"/>
    </xf>
    <xf numFmtId="49" fontId="10" fillId="2" borderId="8" xfId="0" applyNumberFormat="1" applyFont="1" applyFill="1" applyBorder="1" applyAlignment="1">
      <alignment horizontal="center"/>
    </xf>
    <xf numFmtId="49" fontId="10" fillId="2" borderId="7" xfId="0" applyNumberFormat="1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8" xfId="0" applyFill="1" applyBorder="1"/>
    <xf numFmtId="0" fontId="11" fillId="2" borderId="8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168" fontId="0" fillId="3" borderId="12" xfId="3" applyNumberFormat="1" applyFont="1" applyFill="1" applyBorder="1" applyAlignment="1">
      <alignment horizontal="center"/>
    </xf>
    <xf numFmtId="9" fontId="0" fillId="2" borderId="0" xfId="3" applyFont="1" applyFill="1" applyBorder="1" applyAlignment="1">
      <alignment horizontal="center"/>
    </xf>
    <xf numFmtId="10" fontId="0" fillId="2" borderId="0" xfId="0" applyNumberFormat="1" applyFill="1" applyAlignment="1">
      <alignment horizontal="center"/>
    </xf>
    <xf numFmtId="9" fontId="0" fillId="2" borderId="0" xfId="3" applyFont="1" applyFill="1" applyAlignment="1">
      <alignment horizontal="center"/>
    </xf>
    <xf numFmtId="9" fontId="0" fillId="2" borderId="1" xfId="3" applyFon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0" fontId="0" fillId="3" borderId="12" xfId="3" applyNumberFormat="1" applyFont="1" applyFill="1" applyBorder="1" applyAlignment="1">
      <alignment horizontal="center"/>
    </xf>
    <xf numFmtId="9" fontId="11" fillId="2" borderId="8" xfId="3" applyFont="1" applyFill="1" applyBorder="1" applyAlignment="1">
      <alignment horizontal="center"/>
    </xf>
    <xf numFmtId="168" fontId="0" fillId="2" borderId="0" xfId="0" applyNumberFormat="1" applyFill="1"/>
    <xf numFmtId="0" fontId="10" fillId="2" borderId="0" xfId="0" applyFont="1" applyFill="1"/>
    <xf numFmtId="0" fontId="10" fillId="2" borderId="12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2" xfId="0" applyFont="1" applyFill="1" applyBorder="1"/>
    <xf numFmtId="0" fontId="10" fillId="2" borderId="12" xfId="0" applyFont="1" applyFill="1" applyBorder="1" applyAlignment="1">
      <alignment horizontal="center"/>
    </xf>
    <xf numFmtId="9" fontId="10" fillId="2" borderId="12" xfId="3" applyFont="1" applyFill="1" applyBorder="1" applyAlignment="1">
      <alignment horizontal="center"/>
    </xf>
    <xf numFmtId="1" fontId="10" fillId="2" borderId="12" xfId="0" applyNumberFormat="1" applyFont="1" applyFill="1" applyBorder="1" applyAlignment="1">
      <alignment horizontal="center"/>
    </xf>
    <xf numFmtId="169" fontId="12" fillId="2" borderId="12" xfId="0" applyNumberFormat="1" applyFont="1" applyFill="1" applyBorder="1" applyAlignment="1">
      <alignment horizontal="center"/>
    </xf>
    <xf numFmtId="169" fontId="12" fillId="2" borderId="12" xfId="0" applyNumberFormat="1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left" wrapText="1"/>
    </xf>
    <xf numFmtId="0" fontId="10" fillId="4" borderId="12" xfId="0" applyFont="1" applyFill="1" applyBorder="1" applyAlignment="1">
      <alignment horizontal="center"/>
    </xf>
    <xf numFmtId="9" fontId="10" fillId="4" borderId="12" xfId="3" applyFont="1" applyFill="1" applyBorder="1" applyAlignment="1">
      <alignment horizontal="center"/>
    </xf>
    <xf numFmtId="0" fontId="10" fillId="5" borderId="12" xfId="0" applyFont="1" applyFill="1" applyBorder="1"/>
    <xf numFmtId="0" fontId="10" fillId="5" borderId="12" xfId="0" applyFont="1" applyFill="1" applyBorder="1" applyAlignment="1">
      <alignment horizontal="center"/>
    </xf>
    <xf numFmtId="9" fontId="10" fillId="5" borderId="12" xfId="3" applyFont="1" applyFill="1" applyBorder="1" applyAlignment="1">
      <alignment horizontal="center"/>
    </xf>
    <xf numFmtId="169" fontId="10" fillId="5" borderId="12" xfId="0" applyNumberFormat="1" applyFont="1" applyFill="1" applyBorder="1"/>
    <xf numFmtId="9" fontId="10" fillId="2" borderId="12" xfId="0" applyNumberFormat="1" applyFont="1" applyFill="1" applyBorder="1" applyAlignment="1">
      <alignment horizontal="center"/>
    </xf>
    <xf numFmtId="166" fontId="10" fillId="2" borderId="0" xfId="2" applyFont="1" applyFill="1" applyAlignment="1">
      <alignment horizontal="center"/>
    </xf>
    <xf numFmtId="166" fontId="10" fillId="2" borderId="0" xfId="2" applyFont="1" applyFill="1"/>
    <xf numFmtId="14" fontId="10" fillId="2" borderId="0" xfId="0" applyNumberFormat="1" applyFont="1" applyFill="1"/>
    <xf numFmtId="167" fontId="0" fillId="2" borderId="0" xfId="0" applyNumberFormat="1" applyFill="1"/>
    <xf numFmtId="0" fontId="0" fillId="2" borderId="0" xfId="0" applyFill="1" applyAlignment="1">
      <alignment horizontal="center" vertical="center"/>
    </xf>
    <xf numFmtId="0" fontId="10" fillId="6" borderId="12" xfId="0" applyFont="1" applyFill="1" applyBorder="1" applyAlignment="1">
      <alignment horizontal="center" wrapText="1"/>
    </xf>
    <xf numFmtId="0" fontId="10" fillId="6" borderId="12" xfId="0" applyFont="1" applyFill="1" applyBorder="1"/>
    <xf numFmtId="0" fontId="10" fillId="6" borderId="12" xfId="0" applyFont="1" applyFill="1" applyBorder="1" applyAlignment="1">
      <alignment horizontal="center"/>
    </xf>
    <xf numFmtId="0" fontId="10" fillId="7" borderId="12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vertical="center" wrapText="1"/>
    </xf>
    <xf numFmtId="0" fontId="10" fillId="8" borderId="12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left"/>
    </xf>
    <xf numFmtId="0" fontId="10" fillId="4" borderId="15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5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4" borderId="12" xfId="0" applyFont="1" applyFill="1" applyBorder="1"/>
    <xf numFmtId="0" fontId="12" fillId="4" borderId="12" xfId="0" applyFont="1" applyFill="1" applyBorder="1" applyAlignment="1">
      <alignment horizontal="left"/>
    </xf>
    <xf numFmtId="0" fontId="10" fillId="4" borderId="14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vertical="center"/>
    </xf>
    <xf numFmtId="0" fontId="10" fillId="8" borderId="12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vertical="center"/>
    </xf>
    <xf numFmtId="0" fontId="10" fillId="7" borderId="12" xfId="0" applyFont="1" applyFill="1" applyBorder="1" applyAlignment="1">
      <alignment horizontal="left"/>
    </xf>
    <xf numFmtId="0" fontId="10" fillId="7" borderId="12" xfId="0" applyFont="1" applyFill="1" applyBorder="1"/>
    <xf numFmtId="0" fontId="10" fillId="8" borderId="12" xfId="0" applyFont="1" applyFill="1" applyBorder="1" applyAlignment="1">
      <alignment horizontal="left"/>
    </xf>
    <xf numFmtId="0" fontId="12" fillId="7" borderId="12" xfId="0" applyFont="1" applyFill="1" applyBorder="1" applyAlignment="1">
      <alignment horizontal="center"/>
    </xf>
    <xf numFmtId="0" fontId="12" fillId="7" borderId="12" xfId="0" applyFont="1" applyFill="1" applyBorder="1" applyAlignment="1">
      <alignment horizontal="left"/>
    </xf>
    <xf numFmtId="0" fontId="10" fillId="7" borderId="12" xfId="0" applyFont="1" applyFill="1" applyBorder="1" applyAlignment="1">
      <alignment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wrapText="1"/>
    </xf>
    <xf numFmtId="0" fontId="10" fillId="9" borderId="12" xfId="0" applyFont="1" applyFill="1" applyBorder="1"/>
    <xf numFmtId="0" fontId="10" fillId="9" borderId="12" xfId="0" applyFont="1" applyFill="1" applyBorder="1" applyAlignment="1">
      <alignment horizontal="left"/>
    </xf>
    <xf numFmtId="167" fontId="12" fillId="4" borderId="12" xfId="0" applyNumberFormat="1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167" fontId="14" fillId="8" borderId="12" xfId="0" applyNumberFormat="1" applyFont="1" applyFill="1" applyBorder="1" applyAlignment="1">
      <alignment horizontal="center"/>
    </xf>
    <xf numFmtId="167" fontId="15" fillId="8" borderId="12" xfId="0" applyNumberFormat="1" applyFont="1" applyFill="1" applyBorder="1"/>
    <xf numFmtId="170" fontId="15" fillId="8" borderId="12" xfId="0" applyNumberFormat="1" applyFont="1" applyFill="1" applyBorder="1" applyAlignment="1">
      <alignment horizontal="center"/>
    </xf>
    <xf numFmtId="167" fontId="10" fillId="4" borderId="12" xfId="0" applyNumberFormat="1" applyFont="1" applyFill="1" applyBorder="1" applyAlignment="1">
      <alignment horizontal="center"/>
    </xf>
    <xf numFmtId="167" fontId="14" fillId="9" borderId="12" xfId="0" applyNumberFormat="1" applyFont="1" applyFill="1" applyBorder="1" applyAlignment="1">
      <alignment horizontal="center"/>
    </xf>
    <xf numFmtId="167" fontId="12" fillId="4" borderId="15" xfId="0" applyNumberFormat="1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/>
    </xf>
    <xf numFmtId="167" fontId="14" fillId="10" borderId="12" xfId="0" applyNumberFormat="1" applyFont="1" applyFill="1" applyBorder="1" applyAlignment="1">
      <alignment horizontal="center"/>
    </xf>
    <xf numFmtId="167" fontId="15" fillId="7" borderId="12" xfId="0" applyNumberFormat="1" applyFont="1" applyFill="1" applyBorder="1" applyAlignment="1">
      <alignment horizontal="center"/>
    </xf>
    <xf numFmtId="167" fontId="15" fillId="9" borderId="12" xfId="0" applyNumberFormat="1" applyFont="1" applyFill="1" applyBorder="1" applyAlignment="1">
      <alignment horizontal="center"/>
    </xf>
    <xf numFmtId="167" fontId="10" fillId="4" borderId="12" xfId="0" applyNumberFormat="1" applyFont="1" applyFill="1" applyBorder="1" applyAlignment="1">
      <alignment horizontal="center" vertical="center"/>
    </xf>
    <xf numFmtId="167" fontId="10" fillId="7" borderId="12" xfId="0" applyNumberFormat="1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/>
    </xf>
    <xf numFmtId="0" fontId="10" fillId="8" borderId="15" xfId="0" applyFont="1" applyFill="1" applyBorder="1" applyAlignment="1">
      <alignment horizontal="left"/>
    </xf>
    <xf numFmtId="0" fontId="10" fillId="8" borderId="15" xfId="0" applyFont="1" applyFill="1" applyBorder="1" applyAlignment="1">
      <alignment horizontal="center"/>
    </xf>
    <xf numFmtId="0" fontId="10" fillId="8" borderId="12" xfId="0" applyFont="1" applyFill="1" applyBorder="1" applyAlignment="1">
      <alignment horizontal="center" wrapText="1"/>
    </xf>
    <xf numFmtId="0" fontId="10" fillId="9" borderId="12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 wrapText="1"/>
    </xf>
    <xf numFmtId="49" fontId="10" fillId="8" borderId="12" xfId="0" applyNumberFormat="1" applyFont="1" applyFill="1" applyBorder="1" applyAlignment="1">
      <alignment horizontal="center"/>
    </xf>
    <xf numFmtId="166" fontId="10" fillId="8" borderId="12" xfId="2" applyFont="1" applyFill="1" applyBorder="1" applyAlignment="1">
      <alignment horizontal="center" vertical="center"/>
    </xf>
    <xf numFmtId="166" fontId="10" fillId="8" borderId="12" xfId="2" applyFont="1" applyFill="1" applyBorder="1" applyAlignment="1">
      <alignment horizontal="left" wrapText="1"/>
    </xf>
    <xf numFmtId="0" fontId="12" fillId="6" borderId="12" xfId="0" applyFont="1" applyFill="1" applyBorder="1" applyAlignment="1">
      <alignment horizontal="center" vertical="center" wrapText="1"/>
    </xf>
    <xf numFmtId="14" fontId="12" fillId="6" borderId="15" xfId="0" applyNumberFormat="1" applyFont="1" applyFill="1" applyBorder="1" applyAlignment="1">
      <alignment horizontal="center" vertical="center" wrapText="1"/>
    </xf>
    <xf numFmtId="14" fontId="12" fillId="4" borderId="12" xfId="0" applyNumberFormat="1" applyFont="1" applyFill="1" applyBorder="1" applyAlignment="1">
      <alignment horizontal="center" vertical="center" wrapText="1"/>
    </xf>
    <xf numFmtId="14" fontId="12" fillId="6" borderId="12" xfId="0" applyNumberFormat="1" applyFont="1" applyFill="1" applyBorder="1" applyAlignment="1">
      <alignment horizontal="center" vertical="center" wrapText="1"/>
    </xf>
    <xf numFmtId="49" fontId="12" fillId="8" borderId="12" xfId="0" applyNumberFormat="1" applyFont="1" applyFill="1" applyBorder="1" applyAlignment="1">
      <alignment horizontal="center"/>
    </xf>
    <xf numFmtId="166" fontId="10" fillId="8" borderId="15" xfId="2" applyFont="1" applyFill="1" applyBorder="1" applyAlignment="1">
      <alignment horizontal="left" wrapText="1"/>
    </xf>
    <xf numFmtId="0" fontId="12" fillId="6" borderId="15" xfId="0" applyFont="1" applyFill="1" applyBorder="1" applyAlignment="1">
      <alignment horizontal="center" vertical="center" wrapText="1"/>
    </xf>
    <xf numFmtId="14" fontId="10" fillId="4" borderId="12" xfId="0" applyNumberFormat="1" applyFont="1" applyFill="1" applyBorder="1" applyAlignment="1">
      <alignment horizontal="center"/>
    </xf>
    <xf numFmtId="0" fontId="10" fillId="4" borderId="18" xfId="0" applyFont="1" applyFill="1" applyBorder="1" applyAlignment="1">
      <alignment horizontal="center" vertical="center"/>
    </xf>
    <xf numFmtId="14" fontId="10" fillId="4" borderId="18" xfId="0" applyNumberFormat="1" applyFont="1" applyFill="1" applyBorder="1" applyAlignment="1">
      <alignment horizontal="center"/>
    </xf>
    <xf numFmtId="166" fontId="10" fillId="8" borderId="12" xfId="2" applyFont="1" applyFill="1" applyBorder="1" applyAlignment="1">
      <alignment horizontal="left"/>
    </xf>
    <xf numFmtId="14" fontId="10" fillId="4" borderId="15" xfId="0" applyNumberFormat="1" applyFont="1" applyFill="1" applyBorder="1" applyAlignment="1">
      <alignment horizontal="center"/>
    </xf>
    <xf numFmtId="14" fontId="10" fillId="4" borderId="12" xfId="0" applyNumberFormat="1" applyFont="1" applyFill="1" applyBorder="1" applyAlignment="1">
      <alignment horizontal="center" vertical="center"/>
    </xf>
    <xf numFmtId="166" fontId="10" fillId="4" borderId="12" xfId="2" applyFont="1" applyFill="1" applyBorder="1" applyAlignment="1">
      <alignment horizontal="center" vertical="center" wrapText="1"/>
    </xf>
    <xf numFmtId="14" fontId="10" fillId="4" borderId="15" xfId="0" applyNumberFormat="1" applyFont="1" applyFill="1" applyBorder="1" applyAlignment="1">
      <alignment horizontal="center" vertical="center"/>
    </xf>
    <xf numFmtId="166" fontId="12" fillId="8" borderId="12" xfId="2" applyFont="1" applyFill="1" applyBorder="1" applyAlignment="1">
      <alignment horizontal="left"/>
    </xf>
    <xf numFmtId="166" fontId="10" fillId="8" borderId="12" xfId="2" applyFont="1" applyFill="1" applyBorder="1" applyAlignment="1">
      <alignment horizontal="center" vertical="center" wrapText="1"/>
    </xf>
    <xf numFmtId="0" fontId="10" fillId="8" borderId="13" xfId="0" applyFont="1" applyFill="1" applyBorder="1" applyAlignment="1">
      <alignment horizontal="center"/>
    </xf>
    <xf numFmtId="14" fontId="10" fillId="4" borderId="12" xfId="2" applyNumberFormat="1" applyFont="1" applyFill="1" applyBorder="1" applyAlignment="1">
      <alignment horizontal="center" vertical="center" wrapText="1"/>
    </xf>
    <xf numFmtId="166" fontId="10" fillId="8" borderId="18" xfId="2" applyFont="1" applyFill="1" applyBorder="1" applyAlignment="1">
      <alignment horizontal="left" wrapText="1"/>
    </xf>
    <xf numFmtId="0" fontId="10" fillId="4" borderId="0" xfId="0" applyFont="1" applyFill="1"/>
    <xf numFmtId="0" fontId="10" fillId="4" borderId="12" xfId="0" applyFont="1" applyFill="1" applyBorder="1"/>
    <xf numFmtId="14" fontId="10" fillId="4" borderId="18" xfId="0" applyNumberFormat="1" applyFont="1" applyFill="1" applyBorder="1" applyAlignment="1">
      <alignment horizontal="center" vertical="center"/>
    </xf>
    <xf numFmtId="0" fontId="10" fillId="4" borderId="18" xfId="0" applyFont="1" applyFill="1" applyBorder="1"/>
    <xf numFmtId="14" fontId="10" fillId="4" borderId="12" xfId="0" applyNumberFormat="1" applyFont="1" applyFill="1" applyBorder="1"/>
    <xf numFmtId="14" fontId="10" fillId="4" borderId="19" xfId="0" applyNumberFormat="1" applyFont="1" applyFill="1" applyBorder="1" applyAlignment="1">
      <alignment horizontal="center" vertical="center"/>
    </xf>
    <xf numFmtId="0" fontId="10" fillId="4" borderId="19" xfId="0" applyFont="1" applyFill="1" applyBorder="1"/>
    <xf numFmtId="164" fontId="12" fillId="8" borderId="12" xfId="2" applyNumberFormat="1" applyFont="1" applyFill="1" applyBorder="1" applyAlignment="1">
      <alignment horizontal="center" vertical="center" wrapText="1"/>
    </xf>
    <xf numFmtId="0" fontId="10" fillId="4" borderId="15" xfId="0" applyFont="1" applyFill="1" applyBorder="1"/>
    <xf numFmtId="0" fontId="12" fillId="4" borderId="18" xfId="0" applyFont="1" applyFill="1" applyBorder="1"/>
    <xf numFmtId="0" fontId="10" fillId="7" borderId="12" xfId="0" applyFont="1" applyFill="1" applyBorder="1" applyAlignment="1">
      <alignment horizontal="left" vertical="center"/>
    </xf>
    <xf numFmtId="0" fontId="10" fillId="7" borderId="12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center" wrapText="1"/>
    </xf>
    <xf numFmtId="0" fontId="10" fillId="11" borderId="12" xfId="0" applyFont="1" applyFill="1" applyBorder="1" applyAlignment="1">
      <alignment horizontal="center" vertical="center" wrapText="1"/>
    </xf>
    <xf numFmtId="0" fontId="10" fillId="11" borderId="12" xfId="0" applyFont="1" applyFill="1" applyBorder="1" applyAlignment="1">
      <alignment horizontal="left" vertical="center" wrapText="1"/>
    </xf>
    <xf numFmtId="0" fontId="10" fillId="7" borderId="12" xfId="0" applyFont="1" applyFill="1" applyBorder="1" applyAlignment="1">
      <alignment vertical="top"/>
    </xf>
    <xf numFmtId="0" fontId="12" fillId="7" borderId="12" xfId="0" applyFont="1" applyFill="1" applyBorder="1" applyAlignment="1">
      <alignment horizontal="left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left" vertical="center" wrapText="1"/>
    </xf>
    <xf numFmtId="0" fontId="10" fillId="5" borderId="12" xfId="0" applyFont="1" applyFill="1" applyBorder="1" applyAlignment="1">
      <alignment horizontal="left"/>
    </xf>
    <xf numFmtId="0" fontId="12" fillId="7" borderId="1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left" vertical="center" wrapText="1"/>
    </xf>
    <xf numFmtId="167" fontId="10" fillId="7" borderId="12" xfId="0" applyNumberFormat="1" applyFont="1" applyFill="1" applyBorder="1" applyAlignment="1">
      <alignment horizontal="center" vertical="center"/>
    </xf>
    <xf numFmtId="167" fontId="10" fillId="11" borderId="12" xfId="0" applyNumberFormat="1" applyFont="1" applyFill="1" applyBorder="1" applyAlignment="1">
      <alignment horizontal="center" vertical="center" wrapText="1"/>
    </xf>
    <xf numFmtId="167" fontId="10" fillId="7" borderId="12" xfId="0" applyNumberFormat="1" applyFont="1" applyFill="1" applyBorder="1" applyAlignment="1">
      <alignment horizontal="center"/>
    </xf>
    <xf numFmtId="167" fontId="15" fillId="8" borderId="12" xfId="0" applyNumberFormat="1" applyFont="1" applyFill="1" applyBorder="1" applyAlignment="1">
      <alignment horizontal="center"/>
    </xf>
    <xf numFmtId="167" fontId="15" fillId="12" borderId="12" xfId="0" applyNumberFormat="1" applyFont="1" applyFill="1" applyBorder="1" applyAlignment="1">
      <alignment horizontal="center"/>
    </xf>
    <xf numFmtId="167" fontId="15" fillId="5" borderId="12" xfId="0" applyNumberFormat="1" applyFont="1" applyFill="1" applyBorder="1" applyAlignment="1">
      <alignment horizontal="center"/>
    </xf>
    <xf numFmtId="167" fontId="14" fillId="7" borderId="12" xfId="0" applyNumberFormat="1" applyFont="1" applyFill="1" applyBorder="1" applyAlignment="1">
      <alignment horizontal="center"/>
    </xf>
    <xf numFmtId="167" fontId="10" fillId="6" borderId="12" xfId="0" applyNumberFormat="1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wrapText="1"/>
    </xf>
    <xf numFmtId="166" fontId="10" fillId="8" borderId="12" xfId="2" applyFont="1" applyFill="1" applyBorder="1" applyAlignment="1">
      <alignment horizontal="left" vertical="top" wrapText="1"/>
    </xf>
    <xf numFmtId="14" fontId="10" fillId="4" borderId="12" xfId="2" applyNumberFormat="1" applyFont="1" applyFill="1" applyBorder="1" applyAlignment="1">
      <alignment horizontal="center" wrapText="1"/>
    </xf>
    <xf numFmtId="14" fontId="10" fillId="6" borderId="12" xfId="0" applyNumberFormat="1" applyFont="1" applyFill="1" applyBorder="1" applyAlignment="1">
      <alignment horizontal="center" vertical="center"/>
    </xf>
    <xf numFmtId="14" fontId="10" fillId="6" borderId="15" xfId="0" applyNumberFormat="1" applyFont="1" applyFill="1" applyBorder="1" applyAlignment="1">
      <alignment horizontal="center" vertical="center"/>
    </xf>
    <xf numFmtId="166" fontId="10" fillId="8" borderId="12" xfId="2" applyFont="1" applyFill="1" applyBorder="1" applyAlignment="1">
      <alignment horizontal="left" vertical="top"/>
    </xf>
    <xf numFmtId="14" fontId="10" fillId="4" borderId="18" xfId="0" applyNumberFormat="1" applyFont="1" applyFill="1" applyBorder="1"/>
    <xf numFmtId="14" fontId="10" fillId="4" borderId="0" xfId="0" applyNumberFormat="1" applyFont="1" applyFill="1"/>
    <xf numFmtId="14" fontId="10" fillId="4" borderId="12" xfId="0" applyNumberFormat="1" applyFont="1" applyFill="1" applyBorder="1" applyAlignment="1">
      <alignment horizontal="center" vertical="center" wrapText="1"/>
    </xf>
    <xf numFmtId="0" fontId="0" fillId="2" borderId="18" xfId="0" applyFill="1" applyBorder="1"/>
    <xf numFmtId="0" fontId="0" fillId="2" borderId="12" xfId="0" applyFill="1" applyBorder="1"/>
    <xf numFmtId="0" fontId="0" fillId="2" borderId="19" xfId="0" applyFill="1" applyBorder="1"/>
    <xf numFmtId="0" fontId="0" fillId="2" borderId="15" xfId="0" applyFill="1" applyBorder="1"/>
    <xf numFmtId="0" fontId="10" fillId="4" borderId="18" xfId="0" applyFont="1" applyFill="1" applyBorder="1" applyAlignment="1">
      <alignment horizontal="left"/>
    </xf>
    <xf numFmtId="0" fontId="10" fillId="4" borderId="19" xfId="0" applyFont="1" applyFill="1" applyBorder="1" applyAlignment="1">
      <alignment horizontal="left"/>
    </xf>
    <xf numFmtId="0" fontId="10" fillId="5" borderId="12" xfId="0" applyFont="1" applyFill="1" applyBorder="1" applyAlignment="1">
      <alignment vertical="center"/>
    </xf>
    <xf numFmtId="0" fontId="10" fillId="7" borderId="12" xfId="0" applyFont="1" applyFill="1" applyBorder="1" applyAlignment="1">
      <alignment horizontal="center" wrapText="1"/>
    </xf>
    <xf numFmtId="0" fontId="10" fillId="4" borderId="14" xfId="0" applyFont="1" applyFill="1" applyBorder="1" applyAlignment="1">
      <alignment horizontal="left" vertical="center" wrapText="1"/>
    </xf>
    <xf numFmtId="167" fontId="15" fillId="4" borderId="12" xfId="0" applyNumberFormat="1" applyFont="1" applyFill="1" applyBorder="1" applyAlignment="1">
      <alignment horizontal="center"/>
    </xf>
    <xf numFmtId="167" fontId="10" fillId="5" borderId="12" xfId="0" applyNumberFormat="1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/>
    </xf>
    <xf numFmtId="166" fontId="10" fillId="8" borderId="18" xfId="2" applyFont="1" applyFill="1" applyBorder="1" applyAlignment="1">
      <alignment horizontal="left"/>
    </xf>
    <xf numFmtId="166" fontId="10" fillId="8" borderId="12" xfId="2" applyFont="1" applyFill="1" applyBorder="1" applyAlignment="1">
      <alignment horizontal="center" wrapText="1"/>
    </xf>
    <xf numFmtId="166" fontId="10" fillId="4" borderId="12" xfId="2" applyFont="1" applyFill="1" applyBorder="1" applyAlignment="1">
      <alignment horizontal="center" wrapText="1"/>
    </xf>
    <xf numFmtId="14" fontId="10" fillId="4" borderId="15" xfId="0" applyNumberFormat="1" applyFont="1" applyFill="1" applyBorder="1" applyAlignment="1">
      <alignment horizontal="right"/>
    </xf>
    <xf numFmtId="0" fontId="12" fillId="4" borderId="12" xfId="0" applyFont="1" applyFill="1" applyBorder="1" applyAlignment="1">
      <alignment horizontal="center"/>
    </xf>
    <xf numFmtId="0" fontId="12" fillId="7" borderId="12" xfId="0" applyFont="1" applyFill="1" applyBorder="1" applyAlignment="1">
      <alignment horizontal="left" vertical="center" wrapText="1"/>
    </xf>
    <xf numFmtId="0" fontId="10" fillId="7" borderId="14" xfId="0" applyFont="1" applyFill="1" applyBorder="1" applyAlignment="1">
      <alignment horizontal="left"/>
    </xf>
    <xf numFmtId="0" fontId="10" fillId="11" borderId="12" xfId="0" applyFont="1" applyFill="1" applyBorder="1" applyAlignment="1">
      <alignment horizontal="center" vertical="center"/>
    </xf>
    <xf numFmtId="0" fontId="10" fillId="11" borderId="12" xfId="0" applyFont="1" applyFill="1" applyBorder="1" applyAlignment="1">
      <alignment vertical="center"/>
    </xf>
    <xf numFmtId="0" fontId="10" fillId="11" borderId="12" xfId="0" applyFont="1" applyFill="1" applyBorder="1" applyAlignment="1">
      <alignment horizontal="left" vertical="center"/>
    </xf>
    <xf numFmtId="0" fontId="12" fillId="7" borderId="12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vertical="center"/>
    </xf>
    <xf numFmtId="0" fontId="12" fillId="7" borderId="12" xfId="0" applyFont="1" applyFill="1" applyBorder="1" applyAlignment="1">
      <alignment vertical="center" wrapText="1"/>
    </xf>
    <xf numFmtId="0" fontId="12" fillId="5" borderId="12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left"/>
    </xf>
    <xf numFmtId="0" fontId="12" fillId="5" borderId="12" xfId="0" applyFont="1" applyFill="1" applyBorder="1" applyAlignment="1">
      <alignment horizontal="left" vertical="center"/>
    </xf>
    <xf numFmtId="0" fontId="12" fillId="5" borderId="12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vertical="center" wrapText="1"/>
    </xf>
    <xf numFmtId="167" fontId="15" fillId="7" borderId="12" xfId="0" applyNumberFormat="1" applyFont="1" applyFill="1" applyBorder="1" applyAlignment="1">
      <alignment horizontal="center" vertical="center"/>
    </xf>
    <xf numFmtId="167" fontId="14" fillId="4" borderId="12" xfId="0" applyNumberFormat="1" applyFont="1" applyFill="1" applyBorder="1" applyAlignment="1">
      <alignment horizontal="center"/>
    </xf>
    <xf numFmtId="167" fontId="10" fillId="11" borderId="12" xfId="0" applyNumberFormat="1" applyFont="1" applyFill="1" applyBorder="1" applyAlignment="1">
      <alignment horizontal="center" vertical="center"/>
    </xf>
    <xf numFmtId="167" fontId="12" fillId="7" borderId="12" xfId="0" applyNumberFormat="1" applyFont="1" applyFill="1" applyBorder="1" applyAlignment="1">
      <alignment horizontal="center"/>
    </xf>
    <xf numFmtId="167" fontId="14" fillId="12" borderId="12" xfId="0" applyNumberFormat="1" applyFont="1" applyFill="1" applyBorder="1" applyAlignment="1">
      <alignment horizontal="center"/>
    </xf>
    <xf numFmtId="0" fontId="10" fillId="5" borderId="12" xfId="0" applyFont="1" applyFill="1" applyBorder="1" applyAlignment="1">
      <alignment horizontal="left" vertical="center"/>
    </xf>
    <xf numFmtId="167" fontId="14" fillId="5" borderId="12" xfId="0" applyNumberFormat="1" applyFont="1" applyFill="1" applyBorder="1" applyAlignment="1">
      <alignment horizontal="center"/>
    </xf>
    <xf numFmtId="166" fontId="10" fillId="8" borderId="18" xfId="2" applyFont="1" applyFill="1" applyBorder="1" applyAlignment="1">
      <alignment horizontal="center" wrapText="1"/>
    </xf>
    <xf numFmtId="166" fontId="10" fillId="8" borderId="15" xfId="2" applyFont="1" applyFill="1" applyBorder="1" applyAlignment="1">
      <alignment horizontal="left"/>
    </xf>
    <xf numFmtId="0" fontId="10" fillId="6" borderId="15" xfId="0" applyFont="1" applyFill="1" applyBorder="1" applyAlignment="1">
      <alignment horizontal="center" vertical="center"/>
    </xf>
    <xf numFmtId="166" fontId="10" fillId="8" borderId="12" xfId="2" applyFont="1" applyFill="1" applyBorder="1" applyAlignment="1">
      <alignment horizontal="center"/>
    </xf>
    <xf numFmtId="166" fontId="10" fillId="9" borderId="12" xfId="2" applyFont="1" applyFill="1" applyBorder="1" applyAlignment="1">
      <alignment horizontal="left"/>
    </xf>
    <xf numFmtId="0" fontId="10" fillId="4" borderId="15" xfId="0" applyFont="1" applyFill="1" applyBorder="1" applyAlignment="1">
      <alignment horizontal="left"/>
    </xf>
    <xf numFmtId="0" fontId="10" fillId="7" borderId="14" xfId="0" applyFont="1" applyFill="1" applyBorder="1" applyAlignment="1">
      <alignment horizontal="left" vertical="center"/>
    </xf>
    <xf numFmtId="0" fontId="12" fillId="7" borderId="15" xfId="0" applyFont="1" applyFill="1" applyBorder="1" applyAlignment="1">
      <alignment horizontal="left" vertical="center"/>
    </xf>
    <xf numFmtId="0" fontId="10" fillId="4" borderId="15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left" vertical="center" wrapText="1"/>
    </xf>
    <xf numFmtId="0" fontId="10" fillId="4" borderId="15" xfId="0" applyFont="1" applyFill="1" applyBorder="1" applyAlignment="1">
      <alignment horizontal="center"/>
    </xf>
    <xf numFmtId="0" fontId="10" fillId="7" borderId="15" xfId="0" applyFont="1" applyFill="1" applyBorder="1" applyAlignment="1">
      <alignment horizontal="left" vertical="center" wrapText="1"/>
    </xf>
    <xf numFmtId="167" fontId="10" fillId="7" borderId="12" xfId="0" applyNumberFormat="1" applyFont="1" applyFill="1" applyBorder="1"/>
    <xf numFmtId="167" fontId="15" fillId="10" borderId="12" xfId="0" applyNumberFormat="1" applyFont="1" applyFill="1" applyBorder="1" applyAlignment="1">
      <alignment horizontal="center"/>
    </xf>
    <xf numFmtId="0" fontId="16" fillId="8" borderId="12" xfId="0" applyFont="1" applyFill="1" applyBorder="1" applyAlignment="1">
      <alignment horizontal="center"/>
    </xf>
    <xf numFmtId="167" fontId="10" fillId="4" borderId="12" xfId="0" applyNumberFormat="1" applyFont="1" applyFill="1" applyBorder="1" applyAlignment="1">
      <alignment horizontal="center" vertical="center" wrapText="1"/>
    </xf>
    <xf numFmtId="167" fontId="10" fillId="4" borderId="15" xfId="0" applyNumberFormat="1" applyFont="1" applyFill="1" applyBorder="1" applyAlignment="1">
      <alignment horizontal="center"/>
    </xf>
    <xf numFmtId="14" fontId="10" fillId="6" borderId="18" xfId="0" applyNumberFormat="1" applyFont="1" applyFill="1" applyBorder="1" applyAlignment="1">
      <alignment horizontal="center" vertical="center"/>
    </xf>
    <xf numFmtId="49" fontId="10" fillId="8" borderId="12" xfId="1" applyNumberFormat="1" applyFont="1" applyFill="1" applyBorder="1" applyAlignment="1">
      <alignment horizontal="center"/>
    </xf>
    <xf numFmtId="0" fontId="10" fillId="2" borderId="0" xfId="0" applyFont="1" applyFill="1" applyAlignment="1">
      <alignment wrapText="1"/>
    </xf>
    <xf numFmtId="0" fontId="10" fillId="8" borderId="0" xfId="0" applyFont="1" applyFill="1" applyAlignment="1">
      <alignment horizontal="center"/>
    </xf>
    <xf numFmtId="0" fontId="10" fillId="8" borderId="12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left" vertical="center"/>
    </xf>
    <xf numFmtId="0" fontId="10" fillId="11" borderId="15" xfId="0" applyFont="1" applyFill="1" applyBorder="1" applyAlignment="1">
      <alignment horizontal="left" vertical="center"/>
    </xf>
    <xf numFmtId="0" fontId="10" fillId="11" borderId="15" xfId="0" applyFont="1" applyFill="1" applyBorder="1" applyAlignment="1">
      <alignment horizontal="center" vertical="center"/>
    </xf>
    <xf numFmtId="0" fontId="10" fillId="11" borderId="12" xfId="0" applyFont="1" applyFill="1" applyBorder="1"/>
    <xf numFmtId="0" fontId="15" fillId="7" borderId="12" xfId="0" applyFont="1" applyFill="1" applyBorder="1" applyAlignment="1">
      <alignment horizontal="center"/>
    </xf>
    <xf numFmtId="0" fontId="12" fillId="13" borderId="12" xfId="0" applyFont="1" applyFill="1" applyBorder="1" applyAlignment="1">
      <alignment horizontal="center"/>
    </xf>
    <xf numFmtId="167" fontId="10" fillId="5" borderId="12" xfId="0" applyNumberFormat="1" applyFont="1" applyFill="1" applyBorder="1" applyAlignment="1">
      <alignment horizontal="center"/>
    </xf>
    <xf numFmtId="0" fontId="10" fillId="8" borderId="12" xfId="0" applyFont="1" applyFill="1" applyBorder="1" applyAlignment="1">
      <alignment horizontal="left" vertical="center"/>
    </xf>
    <xf numFmtId="0" fontId="10" fillId="8" borderId="15" xfId="0" applyFont="1" applyFill="1" applyBorder="1" applyAlignment="1">
      <alignment horizontal="left" vertical="center"/>
    </xf>
    <xf numFmtId="0" fontId="10" fillId="8" borderId="15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left"/>
    </xf>
    <xf numFmtId="0" fontId="12" fillId="8" borderId="15" xfId="0" applyFont="1" applyFill="1" applyBorder="1" applyAlignment="1">
      <alignment horizontal="left"/>
    </xf>
    <xf numFmtId="49" fontId="10" fillId="8" borderId="12" xfId="0" applyNumberFormat="1" applyFont="1" applyFill="1" applyBorder="1" applyAlignment="1">
      <alignment horizontal="center" vertical="center"/>
    </xf>
    <xf numFmtId="166" fontId="10" fillId="8" borderId="12" xfId="2" applyFont="1" applyFill="1" applyBorder="1" applyAlignment="1">
      <alignment horizontal="left" vertical="center"/>
    </xf>
    <xf numFmtId="166" fontId="10" fillId="8" borderId="15" xfId="2" applyFont="1" applyFill="1" applyBorder="1" applyAlignment="1">
      <alignment horizontal="left" vertical="center"/>
    </xf>
    <xf numFmtId="0" fontId="12" fillId="4" borderId="0" xfId="0" applyFont="1" applyFill="1"/>
    <xf numFmtId="14" fontId="10" fillId="4" borderId="15" xfId="0" applyNumberFormat="1" applyFont="1" applyFill="1" applyBorder="1"/>
    <xf numFmtId="0" fontId="12" fillId="5" borderId="12" xfId="0" applyFont="1" applyFill="1" applyBorder="1" applyAlignment="1">
      <alignment horizontal="left" vertical="center" wrapText="1"/>
    </xf>
    <xf numFmtId="0" fontId="10" fillId="7" borderId="15" xfId="0" applyFont="1" applyFill="1" applyBorder="1"/>
    <xf numFmtId="0" fontId="10" fillId="11" borderId="12" xfId="0" applyFont="1" applyFill="1" applyBorder="1" applyAlignment="1">
      <alignment horizontal="center"/>
    </xf>
    <xf numFmtId="171" fontId="10" fillId="8" borderId="12" xfId="0" applyNumberFormat="1" applyFont="1" applyFill="1" applyBorder="1" applyAlignment="1">
      <alignment horizontal="center"/>
    </xf>
    <xf numFmtId="14" fontId="10" fillId="4" borderId="15" xfId="2" applyNumberFormat="1" applyFont="1" applyFill="1" applyBorder="1" applyAlignment="1">
      <alignment horizontal="center" vertical="center"/>
    </xf>
    <xf numFmtId="14" fontId="10" fillId="4" borderId="12" xfId="2" applyNumberFormat="1" applyFont="1" applyFill="1" applyBorder="1" applyAlignment="1">
      <alignment horizontal="center" vertical="center"/>
    </xf>
    <xf numFmtId="166" fontId="10" fillId="8" borderId="0" xfId="2" applyFont="1" applyFill="1" applyBorder="1" applyAlignment="1">
      <alignment horizontal="left" wrapText="1"/>
    </xf>
    <xf numFmtId="0" fontId="10" fillId="4" borderId="0" xfId="0" applyFont="1" applyFill="1" applyAlignment="1">
      <alignment horizontal="center" vertical="center"/>
    </xf>
    <xf numFmtId="14" fontId="10" fillId="4" borderId="0" xfId="0" applyNumberFormat="1" applyFont="1" applyFill="1" applyAlignment="1">
      <alignment horizontal="center"/>
    </xf>
    <xf numFmtId="0" fontId="10" fillId="4" borderId="0" xfId="0" applyFont="1" applyFill="1" applyAlignment="1">
      <alignment vertical="center"/>
    </xf>
    <xf numFmtId="14" fontId="10" fillId="4" borderId="12" xfId="0" applyNumberFormat="1" applyFont="1" applyFill="1" applyBorder="1" applyAlignment="1">
      <alignment horizontal="right"/>
    </xf>
    <xf numFmtId="14" fontId="10" fillId="4" borderId="12" xfId="0" applyNumberFormat="1" applyFont="1" applyFill="1" applyBorder="1" applyAlignment="1">
      <alignment vertical="center"/>
    </xf>
    <xf numFmtId="0" fontId="10" fillId="7" borderId="15" xfId="0" applyFont="1" applyFill="1" applyBorder="1" applyAlignment="1">
      <alignment horizontal="left"/>
    </xf>
    <xf numFmtId="0" fontId="10" fillId="7" borderId="15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vertical="center"/>
    </xf>
    <xf numFmtId="0" fontId="12" fillId="5" borderId="15" xfId="0" applyFont="1" applyFill="1" applyBorder="1" applyAlignment="1">
      <alignment horizontal="left" vertical="center"/>
    </xf>
    <xf numFmtId="0" fontId="10" fillId="5" borderId="15" xfId="0" applyFont="1" applyFill="1" applyBorder="1" applyAlignment="1">
      <alignment vertical="center"/>
    </xf>
    <xf numFmtId="0" fontId="10" fillId="7" borderId="15" xfId="0" applyFont="1" applyFill="1" applyBorder="1" applyAlignment="1">
      <alignment horizontal="left" vertical="center"/>
    </xf>
    <xf numFmtId="167" fontId="10" fillId="5" borderId="12" xfId="0" applyNumberFormat="1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vertical="center"/>
    </xf>
    <xf numFmtId="14" fontId="10" fillId="6" borderId="15" xfId="2" applyNumberFormat="1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horizontal="center"/>
    </xf>
    <xf numFmtId="166" fontId="12" fillId="8" borderId="15" xfId="2" applyFont="1" applyFill="1" applyBorder="1" applyAlignment="1">
      <alignment horizontal="left"/>
    </xf>
    <xf numFmtId="49" fontId="10" fillId="8" borderId="15" xfId="0" applyNumberFormat="1" applyFont="1" applyFill="1" applyBorder="1" applyAlignment="1">
      <alignment horizontal="center"/>
    </xf>
    <xf numFmtId="0" fontId="12" fillId="11" borderId="12" xfId="0" applyFont="1" applyFill="1" applyBorder="1" applyAlignment="1">
      <alignment horizontal="center"/>
    </xf>
    <xf numFmtId="0" fontId="10" fillId="8" borderId="12" xfId="0" applyFont="1" applyFill="1" applyBorder="1"/>
    <xf numFmtId="14" fontId="10" fillId="6" borderId="0" xfId="0" applyNumberFormat="1" applyFont="1" applyFill="1" applyAlignment="1">
      <alignment horizontal="center" vertical="center"/>
    </xf>
    <xf numFmtId="166" fontId="10" fillId="8" borderId="15" xfId="2" applyFont="1" applyFill="1" applyBorder="1" applyAlignment="1">
      <alignment horizontal="center" vertical="center" wrapText="1"/>
    </xf>
    <xf numFmtId="14" fontId="10" fillId="4" borderId="12" xfId="2" applyNumberFormat="1" applyFont="1" applyFill="1" applyBorder="1" applyAlignment="1"/>
    <xf numFmtId="0" fontId="10" fillId="4" borderId="14" xfId="0" applyFont="1" applyFill="1" applyBorder="1"/>
    <xf numFmtId="0" fontId="10" fillId="4" borderId="0" xfId="0" applyFont="1" applyFill="1" applyAlignment="1">
      <alignment horizontal="left"/>
    </xf>
    <xf numFmtId="165" fontId="10" fillId="7" borderId="12" xfId="1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vertical="center"/>
    </xf>
    <xf numFmtId="167" fontId="12" fillId="7" borderId="12" xfId="0" applyNumberFormat="1" applyFont="1" applyFill="1" applyBorder="1" applyAlignment="1">
      <alignment horizontal="center" vertical="center"/>
    </xf>
    <xf numFmtId="166" fontId="10" fillId="8" borderId="15" xfId="2" applyFont="1" applyFill="1" applyBorder="1" applyAlignment="1">
      <alignment horizontal="center" wrapText="1"/>
    </xf>
    <xf numFmtId="14" fontId="10" fillId="4" borderId="12" xfId="2" applyNumberFormat="1" applyFont="1" applyFill="1" applyBorder="1" applyAlignment="1">
      <alignment horizontal="center"/>
    </xf>
    <xf numFmtId="166" fontId="10" fillId="4" borderId="15" xfId="2" applyFont="1" applyFill="1" applyBorder="1" applyAlignment="1">
      <alignment horizontal="center" wrapText="1"/>
    </xf>
    <xf numFmtId="14" fontId="10" fillId="4" borderId="12" xfId="0" applyNumberFormat="1" applyFont="1" applyFill="1" applyBorder="1" applyAlignment="1">
      <alignment horizontal="left"/>
    </xf>
    <xf numFmtId="14" fontId="10" fillId="4" borderId="19" xfId="0" applyNumberFormat="1" applyFont="1" applyFill="1" applyBorder="1"/>
    <xf numFmtId="0" fontId="12" fillId="5" borderId="12" xfId="0" applyFont="1" applyFill="1" applyBorder="1"/>
    <xf numFmtId="0" fontId="12" fillId="7" borderId="12" xfId="0" applyFont="1" applyFill="1" applyBorder="1"/>
    <xf numFmtId="167" fontId="12" fillId="5" borderId="12" xfId="0" applyNumberFormat="1" applyFont="1" applyFill="1" applyBorder="1" applyAlignment="1">
      <alignment horizontal="center"/>
    </xf>
    <xf numFmtId="167" fontId="15" fillId="5" borderId="12" xfId="0" applyNumberFormat="1" applyFont="1" applyFill="1" applyBorder="1" applyAlignment="1">
      <alignment horizontal="center" vertical="center"/>
    </xf>
    <xf numFmtId="0" fontId="0" fillId="2" borderId="14" xfId="0" applyFill="1" applyBorder="1"/>
    <xf numFmtId="0" fontId="10" fillId="11" borderId="12" xfId="0" applyFont="1" applyFill="1" applyBorder="1" applyAlignment="1">
      <alignment horizontal="left"/>
    </xf>
    <xf numFmtId="167" fontId="10" fillId="11" borderId="12" xfId="0" applyNumberFormat="1" applyFont="1" applyFill="1" applyBorder="1" applyAlignment="1">
      <alignment horizontal="center"/>
    </xf>
    <xf numFmtId="0" fontId="10" fillId="5" borderId="15" xfId="0" applyFont="1" applyFill="1" applyBorder="1" applyAlignment="1">
      <alignment horizontal="center" wrapText="1"/>
    </xf>
    <xf numFmtId="0" fontId="10" fillId="6" borderId="0" xfId="0" applyFont="1" applyFill="1"/>
    <xf numFmtId="0" fontId="10" fillId="4" borderId="0" xfId="0" applyFont="1" applyFill="1" applyAlignment="1">
      <alignment horizontal="center"/>
    </xf>
    <xf numFmtId="166" fontId="10" fillId="4" borderId="0" xfId="2" applyFont="1" applyFill="1" applyBorder="1" applyAlignment="1">
      <alignment horizontal="center"/>
    </xf>
    <xf numFmtId="166" fontId="10" fillId="4" borderId="0" xfId="2" applyFont="1" applyFill="1" applyBorder="1" applyAlignment="1"/>
    <xf numFmtId="172" fontId="10" fillId="4" borderId="0" xfId="1" applyNumberFormat="1" applyFont="1" applyFill="1" applyBorder="1" applyAlignment="1"/>
    <xf numFmtId="0" fontId="10" fillId="7" borderId="12" xfId="0" applyFont="1" applyFill="1" applyBorder="1" applyAlignment="1">
      <alignment horizontal="left" vertical="top"/>
    </xf>
    <xf numFmtId="0" fontId="10" fillId="7" borderId="15" xfId="0" applyFont="1" applyFill="1" applyBorder="1" applyAlignment="1">
      <alignment vertical="center" wrapText="1"/>
    </xf>
    <xf numFmtId="0" fontId="10" fillId="7" borderId="15" xfId="0" applyFont="1" applyFill="1" applyBorder="1" applyAlignment="1">
      <alignment horizontal="center" vertical="center" wrapText="1"/>
    </xf>
    <xf numFmtId="167" fontId="15" fillId="7" borderId="12" xfId="0" applyNumberFormat="1" applyFont="1" applyFill="1" applyBorder="1"/>
    <xf numFmtId="170" fontId="15" fillId="7" borderId="12" xfId="0" applyNumberFormat="1" applyFont="1" applyFill="1" applyBorder="1" applyAlignment="1">
      <alignment horizontal="center"/>
    </xf>
    <xf numFmtId="166" fontId="10" fillId="7" borderId="12" xfId="2" applyFont="1" applyFill="1" applyBorder="1" applyAlignment="1">
      <alignment horizontal="left"/>
    </xf>
    <xf numFmtId="14" fontId="10" fillId="6" borderId="12" xfId="2" applyNumberFormat="1" applyFont="1" applyFill="1" applyBorder="1" applyAlignment="1">
      <alignment horizontal="center" vertical="center"/>
    </xf>
    <xf numFmtId="14" fontId="10" fillId="7" borderId="12" xfId="2" applyNumberFormat="1" applyFont="1" applyFill="1" applyBorder="1" applyAlignment="1"/>
    <xf numFmtId="0" fontId="16" fillId="7" borderId="12" xfId="0" applyFont="1" applyFill="1" applyBorder="1" applyAlignment="1">
      <alignment horizontal="center"/>
    </xf>
    <xf numFmtId="0" fontId="10" fillId="11" borderId="12" xfId="0" applyFont="1" applyFill="1" applyBorder="1" applyAlignment="1">
      <alignment vertical="center" wrapText="1"/>
    </xf>
    <xf numFmtId="0" fontId="12" fillId="11" borderId="12" xfId="0" applyFont="1" applyFill="1" applyBorder="1"/>
    <xf numFmtId="0" fontId="10" fillId="11" borderId="15" xfId="0" applyFont="1" applyFill="1" applyBorder="1" applyAlignment="1">
      <alignment horizontal="center" vertical="center" wrapText="1"/>
    </xf>
    <xf numFmtId="0" fontId="10" fillId="14" borderId="12" xfId="0" applyFont="1" applyFill="1" applyBorder="1" applyAlignment="1">
      <alignment horizontal="center"/>
    </xf>
    <xf numFmtId="0" fontId="10" fillId="14" borderId="12" xfId="0" applyFont="1" applyFill="1" applyBorder="1" applyAlignment="1">
      <alignment horizontal="left"/>
    </xf>
    <xf numFmtId="0" fontId="10" fillId="14" borderId="12" xfId="0" applyFont="1" applyFill="1" applyBorder="1"/>
    <xf numFmtId="0" fontId="10" fillId="14" borderId="12" xfId="0" applyFont="1" applyFill="1" applyBorder="1" applyAlignment="1">
      <alignment horizontal="center" vertical="center"/>
    </xf>
    <xf numFmtId="167" fontId="10" fillId="14" borderId="12" xfId="0" applyNumberFormat="1" applyFont="1" applyFill="1" applyBorder="1" applyAlignment="1">
      <alignment horizontal="center"/>
    </xf>
    <xf numFmtId="166" fontId="10" fillId="5" borderId="12" xfId="2" applyFont="1" applyFill="1" applyBorder="1" applyAlignment="1">
      <alignment horizontal="left"/>
    </xf>
    <xf numFmtId="0" fontId="10" fillId="9" borderId="12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left" vertical="center" wrapText="1"/>
    </xf>
    <xf numFmtId="0" fontId="12" fillId="9" borderId="12" xfId="0" applyFont="1" applyFill="1" applyBorder="1" applyAlignment="1">
      <alignment horizontal="left" vertical="center"/>
    </xf>
    <xf numFmtId="0" fontId="10" fillId="9" borderId="12" xfId="0" applyFont="1" applyFill="1" applyBorder="1" applyAlignment="1">
      <alignment vertical="center"/>
    </xf>
    <xf numFmtId="0" fontId="10" fillId="14" borderId="12" xfId="0" applyFont="1" applyFill="1" applyBorder="1" applyAlignment="1">
      <alignment horizontal="center" vertical="center" wrapText="1"/>
    </xf>
    <xf numFmtId="0" fontId="10" fillId="14" borderId="12" xfId="0" applyFont="1" applyFill="1" applyBorder="1" applyAlignment="1">
      <alignment horizontal="left" vertical="center"/>
    </xf>
    <xf numFmtId="0" fontId="10" fillId="9" borderId="12" xfId="0" applyFont="1" applyFill="1" applyBorder="1" applyAlignment="1">
      <alignment horizontal="left" vertical="center"/>
    </xf>
    <xf numFmtId="167" fontId="10" fillId="14" borderId="12" xfId="0" applyNumberFormat="1" applyFont="1" applyFill="1" applyBorder="1" applyAlignment="1">
      <alignment horizontal="center" vertical="center" wrapText="1"/>
    </xf>
    <xf numFmtId="0" fontId="10" fillId="4" borderId="7" xfId="0" applyFont="1" applyFill="1" applyBorder="1"/>
    <xf numFmtId="14" fontId="10" fillId="4" borderId="7" xfId="0" applyNumberFormat="1" applyFont="1" applyFill="1" applyBorder="1"/>
    <xf numFmtId="167" fontId="10" fillId="7" borderId="12" xfId="0" applyNumberFormat="1" applyFont="1" applyFill="1" applyBorder="1" applyAlignment="1">
      <alignment horizontal="left" vertical="center"/>
    </xf>
    <xf numFmtId="0" fontId="10" fillId="5" borderId="15" xfId="0" applyFont="1" applyFill="1" applyBorder="1" applyAlignment="1">
      <alignment horizontal="center" vertical="center" wrapText="1"/>
    </xf>
    <xf numFmtId="0" fontId="12" fillId="9" borderId="12" xfId="0" applyFont="1" applyFill="1" applyBorder="1" applyAlignment="1">
      <alignment horizontal="center"/>
    </xf>
    <xf numFmtId="0" fontId="12" fillId="9" borderId="12" xfId="0" applyFont="1" applyFill="1" applyBorder="1" applyAlignment="1">
      <alignment horizontal="center" vertical="center"/>
    </xf>
    <xf numFmtId="0" fontId="10" fillId="15" borderId="12" xfId="0" applyFont="1" applyFill="1" applyBorder="1" applyAlignment="1">
      <alignment horizontal="center"/>
    </xf>
    <xf numFmtId="0" fontId="10" fillId="8" borderId="15" xfId="0" applyFont="1" applyFill="1" applyBorder="1" applyAlignment="1">
      <alignment horizontal="center" wrapText="1"/>
    </xf>
    <xf numFmtId="49" fontId="12" fillId="8" borderId="15" xfId="0" applyNumberFormat="1" applyFont="1" applyFill="1" applyBorder="1" applyAlignment="1">
      <alignment horizontal="center"/>
    </xf>
    <xf numFmtId="170" fontId="14" fillId="8" borderId="12" xfId="0" applyNumberFormat="1" applyFont="1" applyFill="1" applyBorder="1" applyAlignment="1">
      <alignment horizontal="center"/>
    </xf>
    <xf numFmtId="0" fontId="15" fillId="4" borderId="12" xfId="0" applyFont="1" applyFill="1" applyBorder="1" applyAlignment="1">
      <alignment horizontal="center"/>
    </xf>
    <xf numFmtId="167" fontId="10" fillId="14" borderId="12" xfId="0" applyNumberFormat="1" applyFont="1" applyFill="1" applyBorder="1" applyAlignment="1">
      <alignment horizontal="center" vertical="center"/>
    </xf>
    <xf numFmtId="14" fontId="10" fillId="8" borderId="12" xfId="0" applyNumberFormat="1" applyFont="1" applyFill="1" applyBorder="1" applyAlignment="1">
      <alignment horizontal="left"/>
    </xf>
    <xf numFmtId="0" fontId="10" fillId="8" borderId="15" xfId="0" applyFont="1" applyFill="1" applyBorder="1"/>
    <xf numFmtId="0" fontId="0" fillId="4" borderId="12" xfId="0" applyFill="1" applyBorder="1"/>
    <xf numFmtId="0" fontId="12" fillId="11" borderId="12" xfId="0" applyFont="1" applyFill="1" applyBorder="1" applyAlignment="1">
      <alignment horizontal="left"/>
    </xf>
    <xf numFmtId="0" fontId="10" fillId="5" borderId="15" xfId="0" applyFont="1" applyFill="1" applyBorder="1" applyAlignment="1">
      <alignment horizontal="left"/>
    </xf>
    <xf numFmtId="0" fontId="12" fillId="11" borderId="12" xfId="0" applyFont="1" applyFill="1" applyBorder="1" applyAlignment="1">
      <alignment horizontal="center" vertical="center"/>
    </xf>
    <xf numFmtId="49" fontId="10" fillId="7" borderId="12" xfId="0" applyNumberFormat="1" applyFont="1" applyFill="1" applyBorder="1" applyAlignment="1">
      <alignment horizontal="center"/>
    </xf>
    <xf numFmtId="14" fontId="10" fillId="4" borderId="14" xfId="0" applyNumberFormat="1" applyFont="1" applyFill="1" applyBorder="1" applyAlignment="1">
      <alignment horizontal="center"/>
    </xf>
    <xf numFmtId="0" fontId="10" fillId="6" borderId="14" xfId="0" applyFont="1" applyFill="1" applyBorder="1" applyAlignment="1">
      <alignment horizontal="center"/>
    </xf>
    <xf numFmtId="0" fontId="10" fillId="6" borderId="17" xfId="0" applyFont="1" applyFill="1" applyBorder="1" applyAlignment="1">
      <alignment horizontal="center"/>
    </xf>
    <xf numFmtId="170" fontId="15" fillId="8" borderId="12" xfId="0" applyNumberFormat="1" applyFont="1" applyFill="1" applyBorder="1" applyAlignment="1">
      <alignment horizontal="center" vertical="center"/>
    </xf>
    <xf numFmtId="167" fontId="15" fillId="8" borderId="12" xfId="0" applyNumberFormat="1" applyFont="1" applyFill="1" applyBorder="1" applyAlignment="1">
      <alignment horizontal="center" vertical="center"/>
    </xf>
    <xf numFmtId="167" fontId="15" fillId="9" borderId="12" xfId="0" applyNumberFormat="1" applyFont="1" applyFill="1" applyBorder="1" applyAlignment="1">
      <alignment horizontal="center" vertical="center"/>
    </xf>
    <xf numFmtId="167" fontId="15" fillId="8" borderId="12" xfId="0" applyNumberFormat="1" applyFont="1" applyFill="1" applyBorder="1" applyAlignment="1">
      <alignment vertical="center"/>
    </xf>
    <xf numFmtId="0" fontId="10" fillId="8" borderId="13" xfId="0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70" fontId="15" fillId="8" borderId="12" xfId="0" applyNumberFormat="1" applyFont="1" applyFill="1" applyBorder="1" applyAlignment="1">
      <alignment horizontal="center" wrapText="1"/>
    </xf>
    <xf numFmtId="167" fontId="15" fillId="8" borderId="12" xfId="0" applyNumberFormat="1" applyFont="1" applyFill="1" applyBorder="1" applyAlignment="1">
      <alignment horizontal="center" wrapText="1"/>
    </xf>
    <xf numFmtId="167" fontId="15" fillId="8" borderId="12" xfId="0" applyNumberFormat="1" applyFont="1" applyFill="1" applyBorder="1" applyAlignment="1">
      <alignment wrapText="1"/>
    </xf>
    <xf numFmtId="167" fontId="10" fillId="7" borderId="12" xfId="0" applyNumberFormat="1" applyFont="1" applyFill="1" applyBorder="1" applyAlignment="1">
      <alignment horizontal="left"/>
    </xf>
    <xf numFmtId="0" fontId="10" fillId="8" borderId="15" xfId="0" applyFont="1" applyFill="1" applyBorder="1" applyAlignment="1">
      <alignment horizontal="left" wrapText="1"/>
    </xf>
    <xf numFmtId="49" fontId="10" fillId="8" borderId="15" xfId="0" applyNumberFormat="1" applyFont="1" applyFill="1" applyBorder="1" applyAlignment="1">
      <alignment horizontal="center" vertical="center"/>
    </xf>
    <xf numFmtId="14" fontId="10" fillId="4" borderId="14" xfId="0" applyNumberFormat="1" applyFont="1" applyFill="1" applyBorder="1"/>
    <xf numFmtId="0" fontId="18" fillId="4" borderId="14" xfId="4" applyFill="1" applyBorder="1"/>
    <xf numFmtId="14" fontId="18" fillId="4" borderId="14" xfId="4" applyNumberFormat="1" applyFill="1" applyBorder="1"/>
    <xf numFmtId="0" fontId="12" fillId="4" borderId="14" xfId="0" applyFont="1" applyFill="1" applyBorder="1"/>
    <xf numFmtId="0" fontId="10" fillId="4" borderId="13" xfId="0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18" fillId="4" borderId="17" xfId="4" applyFill="1" applyBorder="1"/>
    <xf numFmtId="0" fontId="10" fillId="4" borderId="17" xfId="0" applyFont="1" applyFill="1" applyBorder="1"/>
    <xf numFmtId="14" fontId="10" fillId="4" borderId="13" xfId="0" applyNumberFormat="1" applyFont="1" applyFill="1" applyBorder="1"/>
    <xf numFmtId="14" fontId="10" fillId="4" borderId="2" xfId="0" applyNumberFormat="1" applyFont="1" applyFill="1" applyBorder="1"/>
    <xf numFmtId="0" fontId="18" fillId="4" borderId="12" xfId="4" applyFill="1" applyBorder="1"/>
    <xf numFmtId="0" fontId="10" fillId="4" borderId="13" xfId="0" applyFont="1" applyFill="1" applyBorder="1"/>
    <xf numFmtId="0" fontId="10" fillId="4" borderId="2" xfId="0" applyFont="1" applyFill="1" applyBorder="1"/>
    <xf numFmtId="0" fontId="10" fillId="8" borderId="12" xfId="0" applyFont="1" applyFill="1" applyBorder="1" applyAlignment="1">
      <alignment horizontal="right"/>
    </xf>
    <xf numFmtId="0" fontId="15" fillId="5" borderId="12" xfId="0" applyFont="1" applyFill="1" applyBorder="1" applyAlignment="1">
      <alignment horizontal="center"/>
    </xf>
    <xf numFmtId="166" fontId="10" fillId="9" borderId="12" xfId="2" applyFont="1" applyFill="1" applyBorder="1" applyAlignment="1">
      <alignment horizontal="center" vertical="center"/>
    </xf>
    <xf numFmtId="0" fontId="10" fillId="6" borderId="14" xfId="0" applyFont="1" applyFill="1" applyBorder="1"/>
    <xf numFmtId="14" fontId="10" fillId="4" borderId="17" xfId="0" applyNumberFormat="1" applyFont="1" applyFill="1" applyBorder="1"/>
    <xf numFmtId="0" fontId="18" fillId="4" borderId="14" xfId="4" applyFill="1" applyBorder="1" applyAlignment="1"/>
    <xf numFmtId="14" fontId="10" fillId="6" borderId="14" xfId="0" applyNumberFormat="1" applyFont="1" applyFill="1" applyBorder="1" applyAlignment="1">
      <alignment horizontal="center"/>
    </xf>
    <xf numFmtId="166" fontId="10" fillId="4" borderId="12" xfId="2" applyFont="1" applyFill="1" applyBorder="1" applyAlignment="1">
      <alignment horizontal="center"/>
    </xf>
    <xf numFmtId="0" fontId="10" fillId="4" borderId="18" xfId="0" applyFont="1" applyFill="1" applyBorder="1" applyAlignment="1">
      <alignment horizontal="center"/>
    </xf>
    <xf numFmtId="166" fontId="10" fillId="4" borderId="18" xfId="2" applyFont="1" applyFill="1" applyBorder="1" applyAlignment="1">
      <alignment horizontal="center"/>
    </xf>
    <xf numFmtId="14" fontId="10" fillId="4" borderId="12" xfId="0" applyNumberFormat="1" applyFont="1" applyFill="1" applyBorder="1" applyAlignment="1">
      <alignment horizontal="center" wrapText="1"/>
    </xf>
    <xf numFmtId="0" fontId="10" fillId="4" borderId="12" xfId="0" applyFont="1" applyFill="1" applyBorder="1" applyAlignment="1">
      <alignment wrapText="1"/>
    </xf>
    <xf numFmtId="166" fontId="10" fillId="4" borderId="12" xfId="2" applyFont="1" applyFill="1" applyBorder="1" applyAlignment="1"/>
    <xf numFmtId="172" fontId="10" fillId="4" borderId="12" xfId="1" applyNumberFormat="1" applyFont="1" applyFill="1" applyBorder="1" applyAlignment="1"/>
    <xf numFmtId="166" fontId="10" fillId="4" borderId="12" xfId="2" applyFont="1" applyFill="1" applyBorder="1" applyAlignment="1">
      <alignment wrapText="1"/>
    </xf>
    <xf numFmtId="172" fontId="10" fillId="4" borderId="12" xfId="1" applyNumberFormat="1" applyFont="1" applyFill="1" applyBorder="1" applyAlignment="1">
      <alignment wrapText="1"/>
    </xf>
    <xf numFmtId="0" fontId="10" fillId="2" borderId="12" xfId="0" applyFont="1" applyFill="1" applyBorder="1" applyAlignment="1">
      <alignment horizontal="left"/>
    </xf>
    <xf numFmtId="14" fontId="10" fillId="0" borderId="12" xfId="0" applyNumberFormat="1" applyFont="1" applyBorder="1"/>
    <xf numFmtId="14" fontId="10" fillId="0" borderId="12" xfId="0" applyNumberFormat="1" applyFont="1" applyBorder="1" applyAlignment="1">
      <alignment horizontal="right"/>
    </xf>
    <xf numFmtId="0" fontId="10" fillId="7" borderId="14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11" borderId="14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left"/>
    </xf>
    <xf numFmtId="0" fontId="10" fillId="5" borderId="7" xfId="0" applyFont="1" applyFill="1" applyBorder="1" applyAlignment="1">
      <alignment vertical="center"/>
    </xf>
    <xf numFmtId="0" fontId="12" fillId="5" borderId="7" xfId="0" applyFont="1" applyFill="1" applyBorder="1" applyAlignment="1">
      <alignment horizontal="center" vertical="center"/>
    </xf>
    <xf numFmtId="167" fontId="15" fillId="5" borderId="7" xfId="0" applyNumberFormat="1" applyFont="1" applyFill="1" applyBorder="1" applyAlignment="1">
      <alignment horizontal="center"/>
    </xf>
    <xf numFmtId="0" fontId="10" fillId="8" borderId="7" xfId="0" applyFont="1" applyFill="1" applyBorder="1" applyAlignment="1">
      <alignment horizontal="center"/>
    </xf>
    <xf numFmtId="167" fontId="15" fillId="9" borderId="7" xfId="0" applyNumberFormat="1" applyFont="1" applyFill="1" applyBorder="1" applyAlignment="1">
      <alignment horizontal="center"/>
    </xf>
    <xf numFmtId="167" fontId="15" fillId="8" borderId="7" xfId="0" applyNumberFormat="1" applyFont="1" applyFill="1" applyBorder="1"/>
    <xf numFmtId="170" fontId="15" fillId="8" borderId="7" xfId="0" applyNumberFormat="1" applyFont="1" applyFill="1" applyBorder="1" applyAlignment="1">
      <alignment horizontal="center"/>
    </xf>
    <xf numFmtId="49" fontId="10" fillId="8" borderId="15" xfId="0" applyNumberFormat="1" applyFont="1" applyFill="1" applyBorder="1" applyAlignment="1">
      <alignment horizontal="left"/>
    </xf>
    <xf numFmtId="49" fontId="10" fillId="8" borderId="12" xfId="0" applyNumberFormat="1" applyFont="1" applyFill="1" applyBorder="1" applyAlignment="1">
      <alignment horizontal="left"/>
    </xf>
    <xf numFmtId="0" fontId="10" fillId="8" borderId="20" xfId="0" applyFont="1" applyFill="1" applyBorder="1" applyAlignment="1">
      <alignment horizontal="left"/>
    </xf>
    <xf numFmtId="49" fontId="10" fillId="8" borderId="20" xfId="0" applyNumberFormat="1" applyFont="1" applyFill="1" applyBorder="1" applyAlignment="1">
      <alignment horizontal="left"/>
    </xf>
    <xf numFmtId="0" fontId="10" fillId="8" borderId="7" xfId="0" applyFont="1" applyFill="1" applyBorder="1" applyAlignment="1">
      <alignment horizontal="left"/>
    </xf>
    <xf numFmtId="0" fontId="10" fillId="8" borderId="21" xfId="0" applyFont="1" applyFill="1" applyBorder="1" applyAlignment="1">
      <alignment horizontal="center"/>
    </xf>
    <xf numFmtId="166" fontId="10" fillId="8" borderId="20" xfId="2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/>
    </xf>
    <xf numFmtId="14" fontId="10" fillId="6" borderId="22" xfId="0" applyNumberFormat="1" applyFont="1" applyFill="1" applyBorder="1" applyAlignment="1">
      <alignment horizontal="center" vertical="center"/>
    </xf>
    <xf numFmtId="49" fontId="10" fillId="8" borderId="20" xfId="0" applyNumberFormat="1" applyFont="1" applyFill="1" applyBorder="1" applyAlignment="1">
      <alignment horizontal="center"/>
    </xf>
    <xf numFmtId="49" fontId="10" fillId="8" borderId="7" xfId="0" applyNumberFormat="1" applyFont="1" applyFill="1" applyBorder="1" applyAlignment="1">
      <alignment horizontal="center"/>
    </xf>
    <xf numFmtId="166" fontId="10" fillId="8" borderId="7" xfId="2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14" fontId="10" fillId="6" borderId="7" xfId="0" applyNumberFormat="1" applyFont="1" applyFill="1" applyBorder="1" applyAlignment="1">
      <alignment horizontal="center" vertical="center"/>
    </xf>
    <xf numFmtId="167" fontId="10" fillId="4" borderId="19" xfId="0" applyNumberFormat="1" applyFont="1" applyFill="1" applyBorder="1" applyAlignment="1">
      <alignment horizontal="center"/>
    </xf>
    <xf numFmtId="0" fontId="10" fillId="4" borderId="22" xfId="0" applyFont="1" applyFill="1" applyBorder="1"/>
    <xf numFmtId="0" fontId="18" fillId="4" borderId="22" xfId="4" applyFill="1" applyBorder="1"/>
    <xf numFmtId="0" fontId="18" fillId="0" borderId="0" xfId="4" applyBorder="1"/>
    <xf numFmtId="16" fontId="10" fillId="4" borderId="12" xfId="0" applyNumberFormat="1" applyFont="1" applyFill="1" applyBorder="1"/>
    <xf numFmtId="0" fontId="10" fillId="4" borderId="23" xfId="0" applyFont="1" applyFill="1" applyBorder="1"/>
    <xf numFmtId="14" fontId="10" fillId="6" borderId="22" xfId="0" applyNumberFormat="1" applyFont="1" applyFill="1" applyBorder="1" applyAlignment="1">
      <alignment horizontal="center"/>
    </xf>
    <xf numFmtId="14" fontId="10" fillId="4" borderId="20" xfId="0" applyNumberFormat="1" applyFont="1" applyFill="1" applyBorder="1"/>
    <xf numFmtId="0" fontId="10" fillId="4" borderId="20" xfId="0" applyFont="1" applyFill="1" applyBorder="1" applyAlignment="1">
      <alignment horizontal="left"/>
    </xf>
    <xf numFmtId="0" fontId="0" fillId="2" borderId="22" xfId="0" applyFill="1" applyBorder="1"/>
    <xf numFmtId="0" fontId="12" fillId="4" borderId="22" xfId="0" applyFont="1" applyFill="1" applyBorder="1"/>
    <xf numFmtId="1" fontId="10" fillId="2" borderId="12" xfId="0" applyNumberFormat="1" applyFont="1" applyFill="1" applyBorder="1"/>
    <xf numFmtId="0" fontId="18" fillId="4" borderId="21" xfId="4" applyFill="1" applyBorder="1"/>
    <xf numFmtId="0" fontId="10" fillId="4" borderId="24" xfId="0" applyFont="1" applyFill="1" applyBorder="1"/>
    <xf numFmtId="0" fontId="10" fillId="4" borderId="21" xfId="0" applyFont="1" applyFill="1" applyBorder="1"/>
    <xf numFmtId="14" fontId="10" fillId="4" borderId="7" xfId="0" applyNumberFormat="1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/>
    </xf>
    <xf numFmtId="14" fontId="10" fillId="4" borderId="19" xfId="0" applyNumberFormat="1" applyFont="1" applyFill="1" applyBorder="1" applyAlignment="1">
      <alignment horizontal="center"/>
    </xf>
    <xf numFmtId="166" fontId="10" fillId="4" borderId="19" xfId="2" applyFont="1" applyFill="1" applyBorder="1" applyAlignment="1">
      <alignment horizontal="center"/>
    </xf>
    <xf numFmtId="166" fontId="10" fillId="4" borderId="15" xfId="2" applyFont="1" applyFill="1" applyBorder="1" applyAlignment="1">
      <alignment horizontal="center"/>
    </xf>
    <xf numFmtId="166" fontId="10" fillId="4" borderId="18" xfId="2" applyFont="1" applyFill="1" applyBorder="1" applyAlignment="1"/>
    <xf numFmtId="172" fontId="10" fillId="4" borderId="18" xfId="1" applyNumberFormat="1" applyFont="1" applyFill="1" applyBorder="1" applyAlignment="1"/>
    <xf numFmtId="0" fontId="10" fillId="4" borderId="22" xfId="0" applyFont="1" applyFill="1" applyBorder="1" applyAlignment="1">
      <alignment horizontal="center"/>
    </xf>
    <xf numFmtId="0" fontId="10" fillId="4" borderId="25" xfId="0" applyFont="1" applyFill="1" applyBorder="1" applyAlignment="1">
      <alignment horizontal="left"/>
    </xf>
    <xf numFmtId="0" fontId="10" fillId="4" borderId="25" xfId="0" applyFont="1" applyFill="1" applyBorder="1" applyAlignment="1">
      <alignment horizontal="center"/>
    </xf>
    <xf numFmtId="14" fontId="10" fillId="4" borderId="25" xfId="0" applyNumberFormat="1" applyFont="1" applyFill="1" applyBorder="1" applyAlignment="1">
      <alignment horizontal="center"/>
    </xf>
    <xf numFmtId="0" fontId="10" fillId="4" borderId="25" xfId="0" applyFont="1" applyFill="1" applyBorder="1"/>
    <xf numFmtId="166" fontId="10" fillId="4" borderId="25" xfId="2" applyFont="1" applyFill="1" applyBorder="1" applyAlignment="1">
      <alignment horizontal="center"/>
    </xf>
    <xf numFmtId="0" fontId="10" fillId="6" borderId="22" xfId="0" applyFont="1" applyFill="1" applyBorder="1" applyAlignment="1">
      <alignment horizontal="center"/>
    </xf>
    <xf numFmtId="0" fontId="10" fillId="4" borderId="23" xfId="0" applyFont="1" applyFill="1" applyBorder="1" applyAlignment="1">
      <alignment horizontal="center"/>
    </xf>
    <xf numFmtId="0" fontId="10" fillId="4" borderId="20" xfId="0" applyFont="1" applyFill="1" applyBorder="1" applyAlignment="1">
      <alignment horizontal="center"/>
    </xf>
    <xf numFmtId="14" fontId="10" fillId="4" borderId="20" xfId="0" applyNumberFormat="1" applyFont="1" applyFill="1" applyBorder="1" applyAlignment="1">
      <alignment horizontal="center"/>
    </xf>
    <xf numFmtId="0" fontId="10" fillId="4" borderId="20" xfId="0" applyFont="1" applyFill="1" applyBorder="1"/>
    <xf numFmtId="166" fontId="10" fillId="4" borderId="20" xfId="2" applyFont="1" applyFill="1" applyBorder="1" applyAlignment="1">
      <alignment horizontal="center"/>
    </xf>
    <xf numFmtId="166" fontId="10" fillId="4" borderId="19" xfId="2" applyFont="1" applyFill="1" applyBorder="1" applyAlignment="1"/>
    <xf numFmtId="172" fontId="10" fillId="4" borderId="19" xfId="1" applyNumberFormat="1" applyFont="1" applyFill="1" applyBorder="1" applyAlignment="1"/>
    <xf numFmtId="166" fontId="10" fillId="4" borderId="15" xfId="2" applyFont="1" applyFill="1" applyBorder="1" applyAlignment="1"/>
    <xf numFmtId="172" fontId="10" fillId="4" borderId="15" xfId="1" applyNumberFormat="1" applyFont="1" applyFill="1" applyBorder="1" applyAlignment="1"/>
    <xf numFmtId="166" fontId="10" fillId="4" borderId="25" xfId="2" applyFont="1" applyFill="1" applyBorder="1" applyAlignment="1"/>
    <xf numFmtId="172" fontId="10" fillId="4" borderId="25" xfId="1" applyNumberFormat="1" applyFont="1" applyFill="1" applyBorder="1" applyAlignment="1"/>
    <xf numFmtId="0" fontId="10" fillId="2" borderId="0" xfId="0" applyFont="1" applyFill="1" applyAlignment="1">
      <alignment horizontal="left"/>
    </xf>
    <xf numFmtId="0" fontId="10" fillId="2" borderId="26" xfId="0" applyFont="1" applyFill="1" applyBorder="1"/>
    <xf numFmtId="14" fontId="10" fillId="16" borderId="12" xfId="0" applyNumberFormat="1" applyFont="1" applyFill="1" applyBorder="1"/>
    <xf numFmtId="14" fontId="10" fillId="17" borderId="12" xfId="0" applyNumberFormat="1" applyFont="1" applyFill="1" applyBorder="1"/>
    <xf numFmtId="166" fontId="10" fillId="4" borderId="20" xfId="2" applyFont="1" applyFill="1" applyBorder="1" applyAlignment="1"/>
    <xf numFmtId="172" fontId="10" fillId="4" borderId="20" xfId="1" applyNumberFormat="1" applyFont="1" applyFill="1" applyBorder="1" applyAlignment="1"/>
    <xf numFmtId="1" fontId="10" fillId="2" borderId="26" xfId="0" applyNumberFormat="1" applyFont="1" applyFill="1" applyBorder="1"/>
    <xf numFmtId="0" fontId="10" fillId="2" borderId="20" xfId="0" applyFont="1" applyFill="1" applyBorder="1"/>
    <xf numFmtId="1" fontId="10" fillId="2" borderId="0" xfId="0" applyNumberFormat="1" applyFont="1" applyFill="1"/>
    <xf numFmtId="0" fontId="10" fillId="2" borderId="15" xfId="0" applyFont="1" applyFill="1" applyBorder="1"/>
    <xf numFmtId="166" fontId="10" fillId="2" borderId="12" xfId="2" applyFont="1" applyFill="1" applyBorder="1"/>
    <xf numFmtId="0" fontId="10" fillId="7" borderId="7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/>
    </xf>
    <xf numFmtId="0" fontId="10" fillId="7" borderId="7" xfId="0" applyFont="1" applyFill="1" applyBorder="1" applyAlignment="1">
      <alignment vertical="center" wrapText="1"/>
    </xf>
    <xf numFmtId="0" fontId="10" fillId="7" borderId="7" xfId="0" applyFont="1" applyFill="1" applyBorder="1" applyAlignment="1">
      <alignment horizontal="left" vertical="center"/>
    </xf>
    <xf numFmtId="0" fontId="10" fillId="7" borderId="7" xfId="0" applyFont="1" applyFill="1" applyBorder="1" applyAlignment="1">
      <alignment vertical="center"/>
    </xf>
    <xf numFmtId="0" fontId="10" fillId="7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left" vertical="center"/>
    </xf>
    <xf numFmtId="0" fontId="12" fillId="7" borderId="7" xfId="0" applyFont="1" applyFill="1" applyBorder="1" applyAlignment="1">
      <alignment horizontal="left"/>
    </xf>
    <xf numFmtId="0" fontId="10" fillId="7" borderId="7" xfId="0" applyFont="1" applyFill="1" applyBorder="1"/>
    <xf numFmtId="0" fontId="10" fillId="4" borderId="7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vertical="center" wrapText="1"/>
    </xf>
    <xf numFmtId="0" fontId="10" fillId="4" borderId="7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center"/>
    </xf>
    <xf numFmtId="0" fontId="12" fillId="7" borderId="7" xfId="0" applyFont="1" applyFill="1" applyBorder="1" applyAlignment="1">
      <alignment horizontal="left" vertical="center"/>
    </xf>
    <xf numFmtId="0" fontId="10" fillId="7" borderId="7" xfId="0" applyFont="1" applyFill="1" applyBorder="1" applyAlignment="1">
      <alignment horizontal="left"/>
    </xf>
    <xf numFmtId="0" fontId="12" fillId="5" borderId="7" xfId="0" applyFont="1" applyFill="1" applyBorder="1" applyAlignment="1">
      <alignment horizontal="left" vertical="center"/>
    </xf>
    <xf numFmtId="0" fontId="10" fillId="5" borderId="7" xfId="0" applyFont="1" applyFill="1" applyBorder="1" applyAlignment="1">
      <alignment horizontal="left"/>
    </xf>
    <xf numFmtId="0" fontId="12" fillId="5" borderId="7" xfId="0" applyFont="1" applyFill="1" applyBorder="1" applyAlignment="1">
      <alignment horizontal="center"/>
    </xf>
    <xf numFmtId="0" fontId="10" fillId="5" borderId="7" xfId="0" applyFont="1" applyFill="1" applyBorder="1"/>
    <xf numFmtId="0" fontId="12" fillId="7" borderId="7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left"/>
    </xf>
    <xf numFmtId="0" fontId="10" fillId="4" borderId="7" xfId="0" applyFont="1" applyFill="1" applyBorder="1" applyAlignment="1">
      <alignment vertical="center"/>
    </xf>
    <xf numFmtId="0" fontId="12" fillId="7" borderId="7" xfId="0" applyFont="1" applyFill="1" applyBorder="1" applyAlignment="1">
      <alignment horizontal="center" vertical="center"/>
    </xf>
    <xf numFmtId="167" fontId="14" fillId="7" borderId="7" xfId="0" applyNumberFormat="1" applyFont="1" applyFill="1" applyBorder="1" applyAlignment="1">
      <alignment horizontal="center"/>
    </xf>
    <xf numFmtId="167" fontId="15" fillId="8" borderId="7" xfId="0" applyNumberFormat="1" applyFont="1" applyFill="1" applyBorder="1" applyAlignment="1">
      <alignment horizontal="center"/>
    </xf>
    <xf numFmtId="167" fontId="14" fillId="5" borderId="7" xfId="0" applyNumberFormat="1" applyFont="1" applyFill="1" applyBorder="1" applyAlignment="1">
      <alignment horizontal="center"/>
    </xf>
    <xf numFmtId="167" fontId="10" fillId="4" borderId="7" xfId="0" applyNumberFormat="1" applyFont="1" applyFill="1" applyBorder="1" applyAlignment="1">
      <alignment horizontal="center"/>
    </xf>
    <xf numFmtId="0" fontId="12" fillId="8" borderId="7" xfId="0" applyFont="1" applyFill="1" applyBorder="1" applyAlignment="1">
      <alignment horizontal="center"/>
    </xf>
    <xf numFmtId="167" fontId="14" fillId="9" borderId="7" xfId="0" applyNumberFormat="1" applyFont="1" applyFill="1" applyBorder="1" applyAlignment="1">
      <alignment horizontal="center"/>
    </xf>
    <xf numFmtId="167" fontId="10" fillId="7" borderId="7" xfId="0" applyNumberFormat="1" applyFont="1" applyFill="1" applyBorder="1" applyAlignment="1">
      <alignment horizontal="center" vertical="center" wrapText="1"/>
    </xf>
    <xf numFmtId="167" fontId="14" fillId="8" borderId="7" xfId="0" applyNumberFormat="1" applyFont="1" applyFill="1" applyBorder="1" applyAlignment="1">
      <alignment horizontal="center"/>
    </xf>
    <xf numFmtId="167" fontId="10" fillId="5" borderId="7" xfId="0" applyNumberFormat="1" applyFont="1" applyFill="1" applyBorder="1" applyAlignment="1">
      <alignment horizontal="center" vertical="center"/>
    </xf>
    <xf numFmtId="167" fontId="15" fillId="7" borderId="7" xfId="0" applyNumberFormat="1" applyFont="1" applyFill="1" applyBorder="1" applyAlignment="1">
      <alignment horizontal="center"/>
    </xf>
    <xf numFmtId="170" fontId="15" fillId="8" borderId="7" xfId="0" applyNumberFormat="1" applyFont="1" applyFill="1" applyBorder="1" applyAlignment="1">
      <alignment horizontal="center" wrapText="1"/>
    </xf>
    <xf numFmtId="167" fontId="15" fillId="12" borderId="7" xfId="0" applyNumberFormat="1" applyFont="1" applyFill="1" applyBorder="1" applyAlignment="1">
      <alignment horizontal="center"/>
    </xf>
    <xf numFmtId="167" fontId="14" fillId="10" borderId="7" xfId="0" applyNumberFormat="1" applyFont="1" applyFill="1" applyBorder="1" applyAlignment="1">
      <alignment horizontal="center"/>
    </xf>
    <xf numFmtId="167" fontId="10" fillId="7" borderId="7" xfId="0" applyNumberFormat="1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 wrapText="1"/>
    </xf>
    <xf numFmtId="167" fontId="15" fillId="4" borderId="7" xfId="0" applyNumberFormat="1" applyFont="1" applyFill="1" applyBorder="1" applyAlignment="1">
      <alignment horizontal="center"/>
    </xf>
    <xf numFmtId="166" fontId="10" fillId="8" borderId="7" xfId="2" applyFont="1" applyFill="1" applyBorder="1" applyAlignment="1">
      <alignment horizontal="left" wrapText="1"/>
    </xf>
    <xf numFmtId="14" fontId="10" fillId="4" borderId="7" xfId="0" applyNumberFormat="1" applyFont="1" applyFill="1" applyBorder="1" applyAlignment="1">
      <alignment horizontal="center"/>
    </xf>
    <xf numFmtId="166" fontId="10" fillId="8" borderId="7" xfId="2" applyFont="1" applyFill="1" applyBorder="1" applyAlignment="1">
      <alignment horizontal="left"/>
    </xf>
    <xf numFmtId="14" fontId="10" fillId="4" borderId="7" xfId="2" applyNumberFormat="1" applyFont="1" applyFill="1" applyBorder="1" applyAlignment="1">
      <alignment horizontal="center"/>
    </xf>
    <xf numFmtId="14" fontId="10" fillId="4" borderId="7" xfId="2" applyNumberFormat="1" applyFont="1" applyFill="1" applyBorder="1" applyAlignment="1">
      <alignment horizontal="center" vertical="center"/>
    </xf>
    <xf numFmtId="0" fontId="18" fillId="4" borderId="7" xfId="4" applyFill="1" applyBorder="1"/>
    <xf numFmtId="14" fontId="18" fillId="4" borderId="7" xfId="4" applyNumberFormat="1" applyFill="1" applyBorder="1"/>
    <xf numFmtId="0" fontId="18" fillId="4" borderId="8" xfId="4" applyFill="1" applyBorder="1"/>
    <xf numFmtId="0" fontId="10" fillId="4" borderId="27" xfId="0" applyFont="1" applyFill="1" applyBorder="1"/>
    <xf numFmtId="14" fontId="10" fillId="4" borderId="7" xfId="0" applyNumberFormat="1" applyFont="1" applyFill="1" applyBorder="1" applyAlignment="1">
      <alignment horizontal="right"/>
    </xf>
    <xf numFmtId="14" fontId="10" fillId="4" borderId="7" xfId="2" applyNumberFormat="1" applyFont="1" applyFill="1" applyBorder="1" applyAlignment="1"/>
    <xf numFmtId="0" fontId="12" fillId="4" borderId="7" xfId="0" applyFont="1" applyFill="1" applyBorder="1"/>
    <xf numFmtId="0" fontId="0" fillId="2" borderId="7" xfId="0" applyFill="1" applyBorder="1"/>
    <xf numFmtId="14" fontId="10" fillId="6" borderId="7" xfId="0" applyNumberFormat="1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2" fillId="7" borderId="7" xfId="0" applyFont="1" applyFill="1" applyBorder="1"/>
    <xf numFmtId="0" fontId="10" fillId="11" borderId="7" xfId="0" applyFont="1" applyFill="1" applyBorder="1" applyAlignment="1">
      <alignment horizontal="center" vertical="center" wrapText="1"/>
    </xf>
    <xf numFmtId="0" fontId="10" fillId="11" borderId="7" xfId="0" applyFont="1" applyFill="1" applyBorder="1" applyAlignment="1">
      <alignment horizontal="left" vertical="center" wrapText="1"/>
    </xf>
    <xf numFmtId="0" fontId="10" fillId="11" borderId="7" xfId="0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vertical="center"/>
    </xf>
    <xf numFmtId="0" fontId="10" fillId="11" borderId="7" xfId="0" applyFont="1" applyFill="1" applyBorder="1" applyAlignment="1">
      <alignment horizontal="left" vertical="center"/>
    </xf>
    <xf numFmtId="0" fontId="12" fillId="7" borderId="7" xfId="0" applyFont="1" applyFill="1" applyBorder="1" applyAlignment="1">
      <alignment horizontal="center" vertical="center" wrapText="1"/>
    </xf>
    <xf numFmtId="167" fontId="10" fillId="7" borderId="7" xfId="0" applyNumberFormat="1" applyFont="1" applyFill="1" applyBorder="1" applyAlignment="1">
      <alignment horizontal="center"/>
    </xf>
    <xf numFmtId="167" fontId="10" fillId="11" borderId="7" xfId="0" applyNumberFormat="1" applyFont="1" applyFill="1" applyBorder="1" applyAlignment="1">
      <alignment horizontal="center" vertical="center" wrapText="1"/>
    </xf>
    <xf numFmtId="167" fontId="10" fillId="11" borderId="7" xfId="0" applyNumberFormat="1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166" fontId="10" fillId="8" borderId="7" xfId="2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left" vertical="center"/>
    </xf>
    <xf numFmtId="14" fontId="10" fillId="4" borderId="7" xfId="0" applyNumberFormat="1" applyFont="1" applyFill="1" applyBorder="1" applyAlignment="1">
      <alignment vertical="center"/>
    </xf>
    <xf numFmtId="0" fontId="18" fillId="4" borderId="7" xfId="4" applyFill="1" applyBorder="1" applyAlignment="1">
      <alignment vertical="center"/>
    </xf>
    <xf numFmtId="164" fontId="12" fillId="8" borderId="7" xfId="2" applyNumberFormat="1" applyFont="1" applyFill="1" applyBorder="1" applyAlignment="1">
      <alignment horizontal="center" vertical="center" wrapText="1"/>
    </xf>
    <xf numFmtId="0" fontId="10" fillId="4" borderId="6" xfId="0" applyFont="1" applyFill="1" applyBorder="1"/>
    <xf numFmtId="0" fontId="18" fillId="4" borderId="6" xfId="4" applyFill="1" applyBorder="1"/>
    <xf numFmtId="0" fontId="10" fillId="4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0" fillId="11" borderId="7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left" vertical="center"/>
    </xf>
    <xf numFmtId="167" fontId="14" fillId="4" borderId="7" xfId="0" applyNumberFormat="1" applyFont="1" applyFill="1" applyBorder="1" applyAlignment="1">
      <alignment horizontal="center"/>
    </xf>
    <xf numFmtId="0" fontId="10" fillId="8" borderId="7" xfId="0" applyFont="1" applyFill="1" applyBorder="1" applyAlignment="1">
      <alignment horizontal="center" wrapText="1"/>
    </xf>
    <xf numFmtId="0" fontId="10" fillId="8" borderId="7" xfId="0" applyFont="1" applyFill="1" applyBorder="1" applyAlignment="1">
      <alignment wrapText="1"/>
    </xf>
    <xf numFmtId="0" fontId="10" fillId="8" borderId="7" xfId="0" applyFont="1" applyFill="1" applyBorder="1"/>
    <xf numFmtId="166" fontId="10" fillId="8" borderId="7" xfId="2" applyFont="1" applyFill="1" applyBorder="1" applyAlignment="1">
      <alignment wrapText="1"/>
    </xf>
    <xf numFmtId="166" fontId="10" fillId="5" borderId="7" xfId="2" applyFont="1" applyFill="1" applyBorder="1" applyAlignment="1">
      <alignment horizontal="left" wrapText="1"/>
    </xf>
    <xf numFmtId="166" fontId="10" fillId="8" borderId="7" xfId="2" applyFont="1" applyFill="1" applyBorder="1" applyAlignment="1"/>
    <xf numFmtId="166" fontId="10" fillId="5" borderId="7" xfId="2" applyFont="1" applyFill="1" applyBorder="1" applyAlignment="1">
      <alignment horizontal="left"/>
    </xf>
    <xf numFmtId="14" fontId="10" fillId="4" borderId="7" xfId="0" applyNumberFormat="1" applyFont="1" applyFill="1" applyBorder="1" applyAlignment="1">
      <alignment horizontal="center" vertical="center" wrapText="1"/>
    </xf>
    <xf numFmtId="0" fontId="10" fillId="6" borderId="7" xfId="0" applyFont="1" applyFill="1" applyBorder="1"/>
    <xf numFmtId="166" fontId="10" fillId="4" borderId="7" xfId="2" applyFont="1" applyFill="1" applyBorder="1" applyAlignment="1">
      <alignment horizontal="center"/>
    </xf>
    <xf numFmtId="166" fontId="10" fillId="4" borderId="7" xfId="2" applyFont="1" applyFill="1" applyBorder="1" applyAlignment="1"/>
    <xf numFmtId="172" fontId="10" fillId="4" borderId="7" xfId="1" applyNumberFormat="1" applyFont="1" applyFill="1" applyBorder="1" applyAlignment="1"/>
    <xf numFmtId="0" fontId="10" fillId="2" borderId="28" xfId="0" applyFont="1" applyFill="1" applyBorder="1"/>
    <xf numFmtId="0" fontId="10" fillId="8" borderId="7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left" vertical="center" wrapText="1"/>
    </xf>
    <xf numFmtId="167" fontId="10" fillId="4" borderId="7" xfId="0" applyNumberFormat="1" applyFont="1" applyFill="1" applyBorder="1" applyAlignment="1">
      <alignment horizontal="center" vertical="center"/>
    </xf>
    <xf numFmtId="167" fontId="10" fillId="5" borderId="7" xfId="0" applyNumberFormat="1" applyFont="1" applyFill="1" applyBorder="1" applyAlignment="1">
      <alignment horizontal="center" vertical="center" wrapText="1"/>
    </xf>
    <xf numFmtId="1" fontId="10" fillId="4" borderId="7" xfId="0" applyNumberFormat="1" applyFont="1" applyFill="1" applyBorder="1" applyAlignment="1">
      <alignment horizontal="center"/>
    </xf>
    <xf numFmtId="166" fontId="10" fillId="8" borderId="7" xfId="2" applyFont="1" applyFill="1" applyBorder="1" applyAlignment="1">
      <alignment horizontal="left" vertical="top"/>
    </xf>
    <xf numFmtId="0" fontId="12" fillId="6" borderId="7" xfId="0" applyFont="1" applyFill="1" applyBorder="1" applyAlignment="1">
      <alignment horizontal="center" vertical="center" wrapText="1"/>
    </xf>
    <xf numFmtId="14" fontId="10" fillId="4" borderId="7" xfId="0" applyNumberFormat="1" applyFont="1" applyFill="1" applyBorder="1" applyAlignment="1">
      <alignment wrapText="1"/>
    </xf>
    <xf numFmtId="0" fontId="10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/>
    </xf>
    <xf numFmtId="0" fontId="10" fillId="7" borderId="0" xfId="0" applyFont="1" applyFill="1"/>
    <xf numFmtId="0" fontId="10" fillId="7" borderId="0" xfId="0" applyFont="1" applyFill="1" applyAlignment="1">
      <alignment horizontal="left" vertical="center" wrapText="1"/>
    </xf>
    <xf numFmtId="0" fontId="10" fillId="7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center"/>
    </xf>
    <xf numFmtId="167" fontId="14" fillId="7" borderId="0" xfId="0" applyNumberFormat="1" applyFont="1" applyFill="1" applyAlignment="1">
      <alignment horizontal="center"/>
    </xf>
    <xf numFmtId="167" fontId="15" fillId="9" borderId="0" xfId="0" applyNumberFormat="1" applyFont="1" applyFill="1" applyAlignment="1">
      <alignment horizontal="center"/>
    </xf>
    <xf numFmtId="167" fontId="15" fillId="8" borderId="0" xfId="0" applyNumberFormat="1" applyFont="1" applyFill="1"/>
    <xf numFmtId="170" fontId="15" fillId="8" borderId="0" xfId="0" applyNumberFormat="1" applyFont="1" applyFill="1" applyAlignment="1">
      <alignment horizontal="center"/>
    </xf>
    <xf numFmtId="167" fontId="15" fillId="10" borderId="7" xfId="0" applyNumberFormat="1" applyFont="1" applyFill="1" applyBorder="1" applyAlignment="1">
      <alignment horizontal="center"/>
    </xf>
    <xf numFmtId="0" fontId="10" fillId="8" borderId="0" xfId="0" applyFont="1" applyFill="1" applyAlignment="1">
      <alignment horizontal="left"/>
    </xf>
    <xf numFmtId="14" fontId="10" fillId="8" borderId="7" xfId="0" applyNumberFormat="1" applyFont="1" applyFill="1" applyBorder="1" applyAlignment="1">
      <alignment horizontal="left"/>
    </xf>
    <xf numFmtId="166" fontId="10" fillId="9" borderId="7" xfId="2" applyFont="1" applyFill="1" applyBorder="1" applyAlignment="1"/>
    <xf numFmtId="14" fontId="10" fillId="6" borderId="7" xfId="2" applyNumberFormat="1" applyFont="1" applyFill="1" applyBorder="1" applyAlignment="1">
      <alignment horizontal="center" vertical="center"/>
    </xf>
    <xf numFmtId="49" fontId="10" fillId="8" borderId="0" xfId="0" applyNumberFormat="1" applyFont="1" applyFill="1" applyAlignment="1">
      <alignment horizontal="center"/>
    </xf>
    <xf numFmtId="166" fontId="10" fillId="8" borderId="0" xfId="2" applyFont="1" applyFill="1" applyBorder="1" applyAlignment="1">
      <alignment horizontal="left"/>
    </xf>
    <xf numFmtId="166" fontId="10" fillId="9" borderId="7" xfId="2" applyFont="1" applyFill="1" applyBorder="1" applyAlignment="1">
      <alignment horizontal="center" vertical="center"/>
    </xf>
    <xf numFmtId="0" fontId="18" fillId="4" borderId="12" xfId="4" applyFill="1" applyBorder="1" applyAlignment="1">
      <alignment horizontal="left"/>
    </xf>
    <xf numFmtId="0" fontId="18" fillId="4" borderId="7" xfId="4" applyFill="1" applyBorder="1" applyAlignment="1">
      <alignment horizontal="left"/>
    </xf>
    <xf numFmtId="0" fontId="19" fillId="4" borderId="7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left" vertical="center" wrapText="1"/>
    </xf>
    <xf numFmtId="0" fontId="12" fillId="7" borderId="7" xfId="0" applyFont="1" applyFill="1" applyBorder="1" applyAlignment="1">
      <alignment horizontal="left" vertical="center" wrapText="1"/>
    </xf>
    <xf numFmtId="0" fontId="12" fillId="4" borderId="7" xfId="0" applyFont="1" applyFill="1" applyBorder="1" applyAlignment="1">
      <alignment horizontal="left"/>
    </xf>
    <xf numFmtId="167" fontId="12" fillId="4" borderId="7" xfId="0" applyNumberFormat="1" applyFont="1" applyFill="1" applyBorder="1" applyAlignment="1">
      <alignment horizontal="center"/>
    </xf>
    <xf numFmtId="0" fontId="16" fillId="8" borderId="7" xfId="0" applyFont="1" applyFill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166" fontId="10" fillId="9" borderId="7" xfId="2" applyFont="1" applyFill="1" applyBorder="1" applyAlignment="1">
      <alignment horizontal="left"/>
    </xf>
    <xf numFmtId="166" fontId="12" fillId="8" borderId="7" xfId="2" applyFont="1" applyFill="1" applyBorder="1" applyAlignment="1">
      <alignment horizontal="left"/>
    </xf>
    <xf numFmtId="166" fontId="10" fillId="8" borderId="7" xfId="2" applyFont="1" applyFill="1" applyBorder="1" applyAlignment="1">
      <alignment horizontal="left" vertical="center"/>
    </xf>
    <xf numFmtId="0" fontId="10" fillId="4" borderId="8" xfId="0" applyFont="1" applyFill="1" applyBorder="1"/>
    <xf numFmtId="0" fontId="12" fillId="6" borderId="7" xfId="0" applyFont="1" applyFill="1" applyBorder="1" applyAlignment="1">
      <alignment vertical="center" wrapText="1"/>
    </xf>
    <xf numFmtId="0" fontId="18" fillId="6" borderId="7" xfId="4" applyFill="1" applyBorder="1" applyAlignment="1">
      <alignment horizontal="left" vertical="center" wrapText="1"/>
    </xf>
    <xf numFmtId="0" fontId="12" fillId="6" borderId="7" xfId="0" applyFont="1" applyFill="1" applyBorder="1" applyAlignment="1">
      <alignment horizontal="left" vertical="center" wrapText="1"/>
    </xf>
    <xf numFmtId="0" fontId="12" fillId="4" borderId="7" xfId="0" applyFont="1" applyFill="1" applyBorder="1" applyAlignment="1">
      <alignment vertical="center" wrapText="1"/>
    </xf>
    <xf numFmtId="14" fontId="18" fillId="4" borderId="7" xfId="4" applyNumberFormat="1" applyFill="1" applyBorder="1" applyAlignment="1">
      <alignment horizontal="left"/>
    </xf>
    <xf numFmtId="14" fontId="10" fillId="4" borderId="7" xfId="0" applyNumberFormat="1" applyFont="1" applyFill="1" applyBorder="1" applyAlignment="1">
      <alignment horizontal="left"/>
    </xf>
    <xf numFmtId="170" fontId="14" fillId="8" borderId="7" xfId="0" applyNumberFormat="1" applyFont="1" applyFill="1" applyBorder="1" applyAlignment="1">
      <alignment horizontal="center"/>
    </xf>
    <xf numFmtId="167" fontId="12" fillId="4" borderId="7" xfId="0" applyNumberFormat="1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wrapText="1"/>
    </xf>
    <xf numFmtId="166" fontId="10" fillId="8" borderId="7" xfId="2" applyFont="1" applyFill="1" applyBorder="1" applyAlignment="1">
      <alignment horizontal="left" vertical="top" wrapText="1"/>
    </xf>
    <xf numFmtId="49" fontId="12" fillId="8" borderId="7" xfId="0" applyNumberFormat="1" applyFont="1" applyFill="1" applyBorder="1" applyAlignment="1">
      <alignment horizontal="center"/>
    </xf>
    <xf numFmtId="0" fontId="12" fillId="4" borderId="7" xfId="0" applyFont="1" applyFill="1" applyBorder="1" applyAlignment="1">
      <alignment wrapText="1"/>
    </xf>
    <xf numFmtId="14" fontId="12" fillId="6" borderId="7" xfId="0" applyNumberFormat="1" applyFont="1" applyFill="1" applyBorder="1" applyAlignment="1">
      <alignment horizontal="center" vertical="center" wrapText="1"/>
    </xf>
    <xf numFmtId="166" fontId="10" fillId="8" borderId="7" xfId="2" applyFont="1" applyFill="1" applyBorder="1" applyAlignment="1">
      <alignment horizontal="center" wrapText="1"/>
    </xf>
    <xf numFmtId="0" fontId="18" fillId="6" borderId="7" xfId="4" applyFill="1" applyBorder="1" applyAlignment="1">
      <alignment horizontal="center" vertical="center" wrapText="1"/>
    </xf>
    <xf numFmtId="167" fontId="10" fillId="4" borderId="7" xfId="0" applyNumberFormat="1" applyFont="1" applyFill="1" applyBorder="1" applyAlignment="1">
      <alignment horizontal="left"/>
    </xf>
    <xf numFmtId="14" fontId="12" fillId="4" borderId="7" xfId="0" applyNumberFormat="1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wrapText="1"/>
    </xf>
    <xf numFmtId="0" fontId="18" fillId="4" borderId="7" xfId="4" applyFill="1" applyBorder="1" applyAlignment="1">
      <alignment horizontal="left" vertical="center" wrapText="1"/>
    </xf>
    <xf numFmtId="0" fontId="12" fillId="4" borderId="7" xfId="0" applyFont="1" applyFill="1" applyBorder="1" applyAlignment="1">
      <alignment horizontal="left" vertical="center" wrapText="1"/>
    </xf>
    <xf numFmtId="49" fontId="12" fillId="4" borderId="7" xfId="0" applyNumberFormat="1" applyFont="1" applyFill="1" applyBorder="1" applyAlignment="1">
      <alignment horizontal="center"/>
    </xf>
    <xf numFmtId="0" fontId="18" fillId="4" borderId="7" xfId="4" applyFill="1" applyBorder="1" applyAlignment="1">
      <alignment horizontal="center" vertical="center"/>
    </xf>
    <xf numFmtId="14" fontId="12" fillId="4" borderId="7" xfId="0" applyNumberFormat="1" applyFont="1" applyFill="1" applyBorder="1" applyAlignment="1">
      <alignment horizontal="center"/>
    </xf>
    <xf numFmtId="0" fontId="20" fillId="4" borderId="12" xfId="0" applyFont="1" applyFill="1" applyBorder="1"/>
    <xf numFmtId="172" fontId="20" fillId="4" borderId="12" xfId="1" applyNumberFormat="1" applyFont="1" applyFill="1" applyBorder="1" applyAlignment="1"/>
    <xf numFmtId="0" fontId="10" fillId="2" borderId="29" xfId="0" applyFont="1" applyFill="1" applyBorder="1"/>
    <xf numFmtId="0" fontId="10" fillId="2" borderId="7" xfId="0" applyFont="1" applyFill="1" applyBorder="1"/>
    <xf numFmtId="1" fontId="10" fillId="2" borderId="7" xfId="0" applyNumberFormat="1" applyFont="1" applyFill="1" applyBorder="1"/>
    <xf numFmtId="1" fontId="10" fillId="2" borderId="28" xfId="0" applyNumberFormat="1" applyFont="1" applyFill="1" applyBorder="1"/>
    <xf numFmtId="0" fontId="10" fillId="2" borderId="18" xfId="0" applyFont="1" applyFill="1" applyBorder="1"/>
    <xf numFmtId="0" fontId="10" fillId="2" borderId="0" xfId="0" applyFont="1" applyFill="1" applyAlignment="1">
      <alignment vertical="center"/>
    </xf>
    <xf numFmtId="167" fontId="10" fillId="2" borderId="0" xfId="0" applyNumberFormat="1" applyFont="1" applyFill="1" applyAlignment="1">
      <alignment horizontal="center"/>
    </xf>
    <xf numFmtId="0" fontId="10" fillId="0" borderId="0" xfId="0" applyFont="1"/>
    <xf numFmtId="49" fontId="10" fillId="2" borderId="0" xfId="0" applyNumberFormat="1" applyFont="1" applyFill="1" applyAlignment="1">
      <alignment horizontal="center"/>
    </xf>
    <xf numFmtId="166" fontId="10" fillId="2" borderId="0" xfId="2" applyFont="1" applyFill="1" applyAlignment="1"/>
    <xf numFmtId="164" fontId="12" fillId="2" borderId="0" xfId="2" applyNumberFormat="1" applyFont="1" applyFill="1" applyAlignment="1"/>
    <xf numFmtId="0" fontId="10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/>
    </xf>
    <xf numFmtId="172" fontId="10" fillId="2" borderId="0" xfId="1" applyNumberFormat="1" applyFont="1" applyFill="1" applyAlignment="1"/>
    <xf numFmtId="0" fontId="10" fillId="8" borderId="12" xfId="0" applyFont="1" applyFill="1" applyBorder="1" applyAlignment="1">
      <alignment horizontal="left" vertical="center" wrapText="1"/>
    </xf>
    <xf numFmtId="0" fontId="10" fillId="7" borderId="12" xfId="0" applyFont="1" applyFill="1" applyBorder="1" applyAlignment="1">
      <alignment horizontal="right"/>
    </xf>
    <xf numFmtId="0" fontId="10" fillId="0" borderId="0" xfId="0" applyFont="1" applyAlignment="1">
      <alignment horizontal="center"/>
    </xf>
    <xf numFmtId="49" fontId="12" fillId="8" borderId="7" xfId="0" applyNumberFormat="1" applyFont="1" applyFill="1" applyBorder="1" applyAlignment="1">
      <alignment horizontal="center" vertical="center" wrapText="1"/>
    </xf>
    <xf numFmtId="166" fontId="10" fillId="7" borderId="12" xfId="2" applyFont="1" applyFill="1" applyBorder="1" applyAlignment="1">
      <alignment horizontal="center"/>
    </xf>
    <xf numFmtId="164" fontId="12" fillId="7" borderId="12" xfId="2" applyNumberFormat="1" applyFont="1" applyFill="1" applyBorder="1" applyAlignment="1">
      <alignment horizontal="center"/>
    </xf>
    <xf numFmtId="166" fontId="12" fillId="8" borderId="7" xfId="2" applyFont="1" applyFill="1" applyBorder="1" applyAlignment="1">
      <alignment horizontal="center" vertical="center" wrapText="1"/>
    </xf>
    <xf numFmtId="166" fontId="12" fillId="8" borderId="6" xfId="2" applyFont="1" applyFill="1" applyBorder="1" applyAlignment="1">
      <alignment horizontal="center" vertical="center" wrapText="1"/>
    </xf>
    <xf numFmtId="166" fontId="10" fillId="8" borderId="7" xfId="2" applyFont="1" applyFill="1" applyBorder="1" applyAlignment="1">
      <alignment horizontal="center"/>
    </xf>
    <xf numFmtId="164" fontId="12" fillId="8" borderId="7" xfId="2" applyNumberFormat="1" applyFont="1" applyFill="1" applyBorder="1" applyAlignment="1">
      <alignment horizontal="center" wrapText="1"/>
    </xf>
    <xf numFmtId="0" fontId="10" fillId="6" borderId="12" xfId="0" applyFont="1" applyFill="1" applyBorder="1" applyAlignment="1">
      <alignment horizontal="left"/>
    </xf>
    <xf numFmtId="49" fontId="10" fillId="6" borderId="12" xfId="0" applyNumberFormat="1" applyFont="1" applyFill="1" applyBorder="1" applyAlignment="1">
      <alignment horizontal="center"/>
    </xf>
    <xf numFmtId="49" fontId="12" fillId="6" borderId="7" xfId="0" applyNumberFormat="1" applyFont="1" applyFill="1" applyBorder="1" applyAlignment="1">
      <alignment horizontal="center"/>
    </xf>
    <xf numFmtId="0" fontId="12" fillId="6" borderId="7" xfId="0" applyFont="1" applyFill="1" applyBorder="1" applyAlignment="1">
      <alignment horizontal="center"/>
    </xf>
    <xf numFmtId="0" fontId="18" fillId="4" borderId="7" xfId="4" applyFill="1" applyBorder="1" applyAlignment="1">
      <alignment horizontal="center" vertical="center" wrapText="1"/>
    </xf>
    <xf numFmtId="14" fontId="10" fillId="6" borderId="18" xfId="0" applyNumberFormat="1" applyFont="1" applyFill="1" applyBorder="1" applyAlignment="1">
      <alignment horizontal="center"/>
    </xf>
    <xf numFmtId="0" fontId="20" fillId="2" borderId="30" xfId="0" applyFont="1" applyFill="1" applyBorder="1"/>
    <xf numFmtId="14" fontId="12" fillId="6" borderId="7" xfId="0" applyNumberFormat="1" applyFont="1" applyFill="1" applyBorder="1" applyAlignment="1">
      <alignment horizontal="center"/>
    </xf>
    <xf numFmtId="0" fontId="10" fillId="2" borderId="28" xfId="0" applyFont="1" applyFill="1" applyBorder="1" applyAlignment="1">
      <alignment wrapText="1"/>
    </xf>
    <xf numFmtId="0" fontId="20" fillId="2" borderId="29" xfId="0" applyFont="1" applyFill="1" applyBorder="1" applyAlignment="1">
      <alignment horizontal="center"/>
    </xf>
    <xf numFmtId="14" fontId="10" fillId="17" borderId="7" xfId="0" applyNumberFormat="1" applyFont="1" applyFill="1" applyBorder="1"/>
    <xf numFmtId="14" fontId="10" fillId="16" borderId="7" xfId="0" applyNumberFormat="1" applyFont="1" applyFill="1" applyBorder="1"/>
    <xf numFmtId="0" fontId="10" fillId="2" borderId="7" xfId="0" applyFont="1" applyFill="1" applyBorder="1" applyAlignment="1">
      <alignment horizontal="left"/>
    </xf>
    <xf numFmtId="14" fontId="10" fillId="17" borderId="7" xfId="0" applyNumberFormat="1" applyFont="1" applyFill="1" applyBorder="1" applyAlignment="1">
      <alignment horizontal="right"/>
    </xf>
    <xf numFmtId="0" fontId="0" fillId="17" borderId="7" xfId="0" applyFill="1" applyBorder="1"/>
    <xf numFmtId="0" fontId="0" fillId="16" borderId="7" xfId="0" applyFill="1" applyBorder="1"/>
    <xf numFmtId="14" fontId="10" fillId="16" borderId="7" xfId="0" applyNumberFormat="1" applyFont="1" applyFill="1" applyBorder="1" applyAlignment="1">
      <alignment horizontal="right"/>
    </xf>
    <xf numFmtId="0" fontId="20" fillId="2" borderId="29" xfId="0" applyFont="1" applyFill="1" applyBorder="1"/>
    <xf numFmtId="0" fontId="20" fillId="2" borderId="31" xfId="0" applyFont="1" applyFill="1" applyBorder="1" applyAlignment="1">
      <alignment horizontal="center"/>
    </xf>
    <xf numFmtId="0" fontId="20" fillId="2" borderId="30" xfId="0" applyFont="1" applyFill="1" applyBorder="1" applyAlignment="1">
      <alignment horizontal="center"/>
    </xf>
    <xf numFmtId="14" fontId="0" fillId="17" borderId="7" xfId="0" applyNumberFormat="1" applyFill="1" applyBorder="1"/>
    <xf numFmtId="166" fontId="0" fillId="17" borderId="7" xfId="2" applyFont="1" applyFill="1" applyBorder="1"/>
    <xf numFmtId="14" fontId="0" fillId="16" borderId="7" xfId="0" applyNumberFormat="1" applyFill="1" applyBorder="1"/>
    <xf numFmtId="166" fontId="0" fillId="16" borderId="7" xfId="2" applyFont="1" applyFill="1" applyBorder="1"/>
    <xf numFmtId="14" fontId="10" fillId="2" borderId="7" xfId="0" applyNumberFormat="1" applyFont="1" applyFill="1" applyBorder="1"/>
    <xf numFmtId="166" fontId="10" fillId="2" borderId="7" xfId="2" applyFont="1" applyFill="1" applyBorder="1"/>
    <xf numFmtId="0" fontId="10" fillId="8" borderId="7" xfId="0" applyFont="1" applyFill="1" applyBorder="1" applyAlignment="1">
      <alignment horizontal="center" vertical="center"/>
    </xf>
    <xf numFmtId="49" fontId="10" fillId="8" borderId="7" xfId="0" applyNumberFormat="1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left"/>
    </xf>
    <xf numFmtId="171" fontId="10" fillId="8" borderId="7" xfId="0" applyNumberFormat="1" applyFont="1" applyFill="1" applyBorder="1" applyAlignment="1">
      <alignment horizontal="center"/>
    </xf>
    <xf numFmtId="3" fontId="10" fillId="4" borderId="7" xfId="0" applyNumberFormat="1" applyFont="1" applyFill="1" applyBorder="1" applyAlignment="1">
      <alignment horizontal="center"/>
    </xf>
    <xf numFmtId="167" fontId="15" fillId="4" borderId="7" xfId="0" applyNumberFormat="1" applyFont="1" applyFill="1" applyBorder="1"/>
    <xf numFmtId="170" fontId="15" fillId="4" borderId="7" xfId="0" applyNumberFormat="1" applyFont="1" applyFill="1" applyBorder="1" applyAlignment="1">
      <alignment horizontal="center"/>
    </xf>
    <xf numFmtId="0" fontId="10" fillId="2" borderId="27" xfId="0" applyFont="1" applyFill="1" applyBorder="1"/>
    <xf numFmtId="16" fontId="10" fillId="4" borderId="7" xfId="0" applyNumberFormat="1" applyFont="1" applyFill="1" applyBorder="1" applyAlignment="1">
      <alignment horizontal="center"/>
    </xf>
    <xf numFmtId="0" fontId="18" fillId="4" borderId="7" xfId="4" applyFill="1" applyBorder="1" applyAlignment="1">
      <alignment horizontal="center"/>
    </xf>
    <xf numFmtId="166" fontId="10" fillId="4" borderId="7" xfId="2" applyFont="1" applyFill="1" applyBorder="1" applyAlignment="1">
      <alignment horizontal="left"/>
    </xf>
    <xf numFmtId="14" fontId="10" fillId="4" borderId="7" xfId="0" applyNumberFormat="1" applyFont="1" applyFill="1" applyBorder="1" applyAlignment="1">
      <alignment horizontal="center" wrapText="1"/>
    </xf>
    <xf numFmtId="0" fontId="10" fillId="4" borderId="7" xfId="0" applyFont="1" applyFill="1" applyBorder="1" applyAlignment="1">
      <alignment wrapText="1"/>
    </xf>
    <xf numFmtId="166" fontId="10" fillId="4" borderId="7" xfId="2" applyFont="1" applyFill="1" applyBorder="1" applyAlignment="1">
      <alignment horizontal="center" wrapText="1"/>
    </xf>
    <xf numFmtId="172" fontId="10" fillId="4" borderId="7" xfId="1" applyNumberFormat="1" applyFont="1" applyFill="1" applyBorder="1" applyAlignment="1">
      <alignment wrapText="1"/>
    </xf>
    <xf numFmtId="0" fontId="12" fillId="0" borderId="12" xfId="0" applyFont="1" applyBorder="1" applyAlignment="1">
      <alignment horizontal="center" vertical="center" wrapText="1"/>
    </xf>
    <xf numFmtId="170" fontId="15" fillId="8" borderId="7" xfId="0" applyNumberFormat="1" applyFont="1" applyFill="1" applyBorder="1" applyAlignment="1">
      <alignment horizontal="center" vertical="center"/>
    </xf>
    <xf numFmtId="49" fontId="10" fillId="7" borderId="7" xfId="0" applyNumberFormat="1" applyFont="1" applyFill="1" applyBorder="1" applyAlignment="1">
      <alignment horizontal="center"/>
    </xf>
    <xf numFmtId="0" fontId="18" fillId="4" borderId="7" xfId="4" applyFill="1" applyBorder="1" applyAlignment="1">
      <alignment wrapText="1"/>
    </xf>
    <xf numFmtId="49" fontId="10" fillId="4" borderId="7" xfId="0" applyNumberFormat="1" applyFont="1" applyFill="1" applyBorder="1" applyAlignment="1">
      <alignment horizontal="center"/>
    </xf>
    <xf numFmtId="16" fontId="10" fillId="4" borderId="7" xfId="0" applyNumberFormat="1" applyFont="1" applyFill="1" applyBorder="1"/>
    <xf numFmtId="16" fontId="10" fillId="4" borderId="7" xfId="0" applyNumberFormat="1" applyFont="1" applyFill="1" applyBorder="1" applyAlignment="1">
      <alignment horizontal="center" vertical="center"/>
    </xf>
    <xf numFmtId="166" fontId="10" fillId="4" borderId="7" xfId="2" applyFont="1" applyFill="1" applyBorder="1" applyAlignment="1">
      <alignment horizontal="center" vertical="center"/>
    </xf>
    <xf numFmtId="166" fontId="10" fillId="4" borderId="7" xfId="2" applyFont="1" applyFill="1" applyBorder="1" applyAlignment="1">
      <alignment vertical="center"/>
    </xf>
    <xf numFmtId="172" fontId="10" fillId="4" borderId="7" xfId="1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wrapText="1"/>
    </xf>
    <xf numFmtId="1" fontId="10" fillId="2" borderId="7" xfId="0" applyNumberFormat="1" applyFont="1" applyFill="1" applyBorder="1" applyAlignment="1">
      <alignment wrapText="1"/>
    </xf>
    <xf numFmtId="1" fontId="10" fillId="2" borderId="29" xfId="0" applyNumberFormat="1" applyFont="1" applyFill="1" applyBorder="1"/>
    <xf numFmtId="0" fontId="10" fillId="4" borderId="13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left" vertical="center" wrapText="1"/>
    </xf>
    <xf numFmtId="167" fontId="10" fillId="4" borderId="13" xfId="0" applyNumberFormat="1" applyFont="1" applyFill="1" applyBorder="1" applyAlignment="1">
      <alignment horizontal="center"/>
    </xf>
    <xf numFmtId="0" fontId="12" fillId="8" borderId="13" xfId="0" applyFont="1" applyFill="1" applyBorder="1" applyAlignment="1">
      <alignment horizontal="center"/>
    </xf>
    <xf numFmtId="167" fontId="14" fillId="8" borderId="13" xfId="0" applyNumberFormat="1" applyFont="1" applyFill="1" applyBorder="1" applyAlignment="1">
      <alignment horizontal="center"/>
    </xf>
    <xf numFmtId="167" fontId="15" fillId="8" borderId="13" xfId="0" applyNumberFormat="1" applyFont="1" applyFill="1" applyBorder="1"/>
    <xf numFmtId="170" fontId="15" fillId="8" borderId="13" xfId="0" applyNumberFormat="1" applyFont="1" applyFill="1" applyBorder="1" applyAlignment="1">
      <alignment horizontal="center"/>
    </xf>
    <xf numFmtId="0" fontId="10" fillId="4" borderId="7" xfId="0" applyFont="1" applyFill="1" applyBorder="1" applyAlignment="1">
      <alignment horizontal="left" wrapText="1"/>
    </xf>
    <xf numFmtId="166" fontId="10" fillId="8" borderId="13" xfId="2" applyFont="1" applyFill="1" applyBorder="1" applyAlignment="1">
      <alignment horizontal="center" vertical="center"/>
    </xf>
    <xf numFmtId="166" fontId="10" fillId="8" borderId="13" xfId="2" applyFont="1" applyFill="1" applyBorder="1" applyAlignment="1">
      <alignment horizontal="left" wrapText="1"/>
    </xf>
    <xf numFmtId="14" fontId="10" fillId="4" borderId="13" xfId="0" applyNumberFormat="1" applyFont="1" applyFill="1" applyBorder="1" applyAlignment="1">
      <alignment horizontal="center"/>
    </xf>
    <xf numFmtId="0" fontId="10" fillId="2" borderId="33" xfId="0" applyFont="1" applyFill="1" applyBorder="1"/>
    <xf numFmtId="0" fontId="10" fillId="2" borderId="7" xfId="0" applyFont="1" applyFill="1" applyBorder="1" applyAlignment="1">
      <alignment vertical="center" wrapText="1"/>
    </xf>
    <xf numFmtId="0" fontId="10" fillId="2" borderId="13" xfId="0" applyFont="1" applyFill="1" applyBorder="1"/>
    <xf numFmtId="1" fontId="10" fillId="2" borderId="7" xfId="0" applyNumberFormat="1" applyFont="1" applyFill="1" applyBorder="1" applyAlignment="1">
      <alignment vertical="center" wrapText="1"/>
    </xf>
    <xf numFmtId="1" fontId="10" fillId="2" borderId="13" xfId="0" applyNumberFormat="1" applyFont="1" applyFill="1" applyBorder="1"/>
    <xf numFmtId="1" fontId="10" fillId="2" borderId="33" xfId="0" applyNumberFormat="1" applyFont="1" applyFill="1" applyBorder="1"/>
    <xf numFmtId="0" fontId="12" fillId="4" borderId="7" xfId="0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0" fontId="10" fillId="4" borderId="13" xfId="0" applyFont="1" applyFill="1" applyBorder="1" applyAlignment="1">
      <alignment vertical="center"/>
    </xf>
    <xf numFmtId="0" fontId="24" fillId="4" borderId="7" xfId="0" applyFont="1" applyFill="1" applyBorder="1" applyAlignment="1">
      <alignment horizontal="center" vertical="center" wrapText="1"/>
    </xf>
    <xf numFmtId="14" fontId="10" fillId="4" borderId="13" xfId="0" applyNumberFormat="1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left"/>
    </xf>
    <xf numFmtId="0" fontId="18" fillId="4" borderId="13" xfId="4" applyFill="1" applyBorder="1"/>
    <xf numFmtId="0" fontId="12" fillId="4" borderId="6" xfId="0" applyFont="1" applyFill="1" applyBorder="1" applyAlignment="1">
      <alignment horizontal="center" vertical="center" wrapText="1"/>
    </xf>
    <xf numFmtId="167" fontId="12" fillId="4" borderId="6" xfId="0" applyNumberFormat="1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vertical="center"/>
    </xf>
    <xf numFmtId="0" fontId="10" fillId="4" borderId="6" xfId="0" applyFont="1" applyFill="1" applyBorder="1" applyAlignment="1">
      <alignment horizontal="center"/>
    </xf>
    <xf numFmtId="0" fontId="12" fillId="4" borderId="12" xfId="0" applyFont="1" applyFill="1" applyBorder="1" applyAlignment="1">
      <alignment vertical="center"/>
    </xf>
    <xf numFmtId="167" fontId="14" fillId="8" borderId="7" xfId="0" applyNumberFormat="1" applyFont="1" applyFill="1" applyBorder="1" applyAlignment="1">
      <alignment horizontal="center" vertical="center"/>
    </xf>
    <xf numFmtId="14" fontId="10" fillId="4" borderId="7" xfId="4" applyNumberFormat="1" applyFont="1" applyFill="1" applyBorder="1" applyAlignment="1">
      <alignment horizontal="center" vertical="center"/>
    </xf>
    <xf numFmtId="167" fontId="14" fillId="9" borderId="13" xfId="0" applyNumberFormat="1" applyFont="1" applyFill="1" applyBorder="1" applyAlignment="1">
      <alignment horizontal="center"/>
    </xf>
    <xf numFmtId="0" fontId="10" fillId="0" borderId="12" xfId="0" applyFont="1" applyBorder="1" applyAlignment="1">
      <alignment vertical="center"/>
    </xf>
    <xf numFmtId="0" fontId="10" fillId="0" borderId="12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center" vertical="center"/>
    </xf>
    <xf numFmtId="167" fontId="12" fillId="0" borderId="12" xfId="0" applyNumberFormat="1" applyFont="1" applyBorder="1" applyAlignment="1">
      <alignment horizontal="center"/>
    </xf>
    <xf numFmtId="0" fontId="10" fillId="4" borderId="6" xfId="0" applyFont="1" applyFill="1" applyBorder="1" applyAlignment="1">
      <alignment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vertical="center" wrapText="1"/>
    </xf>
    <xf numFmtId="167" fontId="10" fillId="0" borderId="12" xfId="0" applyNumberFormat="1" applyFont="1" applyBorder="1" applyAlignment="1">
      <alignment horizontal="center"/>
    </xf>
    <xf numFmtId="166" fontId="12" fillId="6" borderId="7" xfId="2" applyFont="1" applyFill="1" applyBorder="1" applyAlignment="1">
      <alignment horizontal="center" vertical="center" wrapText="1"/>
    </xf>
    <xf numFmtId="166" fontId="18" fillId="6" borderId="7" xfId="2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/>
    </xf>
    <xf numFmtId="14" fontId="18" fillId="4" borderId="12" xfId="4" applyNumberFormat="1" applyFill="1" applyBorder="1"/>
    <xf numFmtId="0" fontId="18" fillId="4" borderId="12" xfId="4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wrapText="1"/>
    </xf>
    <xf numFmtId="0" fontId="12" fillId="4" borderId="18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vertical="center"/>
    </xf>
    <xf numFmtId="0" fontId="10" fillId="4" borderId="18" xfId="0" applyFont="1" applyFill="1" applyBorder="1" applyAlignment="1">
      <alignment horizontal="left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left" vertical="center" wrapText="1"/>
    </xf>
    <xf numFmtId="0" fontId="12" fillId="4" borderId="18" xfId="0" applyFont="1" applyFill="1" applyBorder="1" applyAlignment="1">
      <alignment horizontal="center" vertical="center"/>
    </xf>
    <xf numFmtId="14" fontId="12" fillId="4" borderId="12" xfId="2" applyNumberFormat="1" applyFont="1" applyFill="1" applyBorder="1" applyAlignment="1">
      <alignment horizontal="center" vertical="center" wrapText="1"/>
    </xf>
    <xf numFmtId="14" fontId="12" fillId="8" borderId="12" xfId="2" applyNumberFormat="1" applyFont="1" applyFill="1" applyBorder="1" applyAlignment="1">
      <alignment horizontal="center" vertical="center" wrapText="1"/>
    </xf>
    <xf numFmtId="164" fontId="12" fillId="4" borderId="12" xfId="2" applyNumberFormat="1" applyFont="1" applyFill="1" applyBorder="1" applyAlignment="1">
      <alignment horizontal="center" vertical="center" wrapText="1"/>
    </xf>
    <xf numFmtId="16" fontId="10" fillId="4" borderId="12" xfId="0" applyNumberFormat="1" applyFont="1" applyFill="1" applyBorder="1" applyAlignment="1">
      <alignment horizontal="center" vertical="center"/>
    </xf>
    <xf numFmtId="164" fontId="12" fillId="8" borderId="0" xfId="2" applyNumberFormat="1" applyFont="1" applyFill="1" applyBorder="1" applyAlignment="1">
      <alignment horizontal="center" vertical="center" wrapText="1"/>
    </xf>
    <xf numFmtId="14" fontId="12" fillId="4" borderId="18" xfId="2" applyNumberFormat="1" applyFont="1" applyFill="1" applyBorder="1" applyAlignment="1">
      <alignment horizontal="center" vertical="center" wrapText="1"/>
    </xf>
    <xf numFmtId="14" fontId="10" fillId="4" borderId="0" xfId="0" applyNumberFormat="1" applyFont="1" applyFill="1" applyAlignment="1">
      <alignment horizontal="center" vertical="center"/>
    </xf>
    <xf numFmtId="164" fontId="12" fillId="8" borderId="18" xfId="2" applyNumberFormat="1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64" fontId="12" fillId="8" borderId="12" xfId="2" applyNumberFormat="1" applyFont="1" applyFill="1" applyBorder="1" applyAlignment="1">
      <alignment horizontal="center" vertical="center"/>
    </xf>
    <xf numFmtId="0" fontId="18" fillId="4" borderId="12" xfId="4" applyFill="1" applyBorder="1" applyAlignment="1">
      <alignment horizontal="center" vertical="center"/>
    </xf>
    <xf numFmtId="164" fontId="12" fillId="4" borderId="18" xfId="2" applyNumberFormat="1" applyFont="1" applyFill="1" applyBorder="1" applyAlignment="1">
      <alignment horizontal="center" vertical="center" wrapText="1"/>
    </xf>
    <xf numFmtId="14" fontId="10" fillId="7" borderId="12" xfId="2" applyNumberFormat="1" applyFont="1" applyFill="1" applyBorder="1" applyAlignment="1">
      <alignment horizontal="center" vertical="center"/>
    </xf>
    <xf numFmtId="14" fontId="12" fillId="4" borderId="12" xfId="2" applyNumberFormat="1" applyFont="1" applyFill="1" applyBorder="1" applyAlignment="1">
      <alignment horizontal="center" vertical="center"/>
    </xf>
    <xf numFmtId="14" fontId="12" fillId="4" borderId="12" xfId="0" applyNumberFormat="1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4" fontId="10" fillId="4" borderId="22" xfId="0" applyNumberFormat="1" applyFont="1" applyFill="1" applyBorder="1" applyAlignment="1">
      <alignment horizontal="center" vertical="center"/>
    </xf>
    <xf numFmtId="14" fontId="10" fillId="4" borderId="6" xfId="0" applyNumberFormat="1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wrapText="1"/>
    </xf>
    <xf numFmtId="0" fontId="12" fillId="4" borderId="12" xfId="0" applyFont="1" applyFill="1" applyBorder="1" applyAlignment="1">
      <alignment horizontal="center" wrapText="1"/>
    </xf>
    <xf numFmtId="0" fontId="12" fillId="6" borderId="15" xfId="0" applyFont="1" applyFill="1" applyBorder="1" applyAlignment="1">
      <alignment horizontal="center" wrapText="1"/>
    </xf>
    <xf numFmtId="14" fontId="10" fillId="6" borderId="12" xfId="0" applyNumberFormat="1" applyFont="1" applyFill="1" applyBorder="1" applyAlignment="1">
      <alignment horizontal="center"/>
    </xf>
    <xf numFmtId="166" fontId="10" fillId="8" borderId="0" xfId="2" applyFont="1" applyFill="1" applyBorder="1" applyAlignment="1">
      <alignment horizontal="center" wrapText="1"/>
    </xf>
    <xf numFmtId="0" fontId="10" fillId="6" borderId="15" xfId="0" applyFont="1" applyFill="1" applyBorder="1" applyAlignment="1">
      <alignment horizontal="center"/>
    </xf>
    <xf numFmtId="16" fontId="10" fillId="6" borderId="12" xfId="0" applyNumberFormat="1" applyFont="1" applyFill="1" applyBorder="1" applyAlignment="1">
      <alignment horizontal="center"/>
    </xf>
    <xf numFmtId="0" fontId="10" fillId="8" borderId="12" xfId="2" applyNumberFormat="1" applyFont="1" applyFill="1" applyBorder="1" applyAlignment="1">
      <alignment horizontal="center" wrapText="1"/>
    </xf>
    <xf numFmtId="0" fontId="10" fillId="6" borderId="18" xfId="0" applyFont="1" applyFill="1" applyBorder="1" applyAlignment="1">
      <alignment horizontal="center"/>
    </xf>
    <xf numFmtId="166" fontId="17" fillId="8" borderId="12" xfId="2" applyFont="1" applyFill="1" applyBorder="1" applyAlignment="1">
      <alignment horizontal="center" wrapText="1"/>
    </xf>
    <xf numFmtId="0" fontId="17" fillId="8" borderId="12" xfId="2" applyNumberFormat="1" applyFont="1" applyFill="1" applyBorder="1" applyAlignment="1">
      <alignment horizontal="center" wrapText="1"/>
    </xf>
    <xf numFmtId="0" fontId="10" fillId="6" borderId="0" xfId="0" applyFont="1" applyFill="1" applyAlignment="1">
      <alignment horizontal="center"/>
    </xf>
    <xf numFmtId="166" fontId="10" fillId="5" borderId="12" xfId="2" applyFont="1" applyFill="1" applyBorder="1" applyAlignment="1">
      <alignment horizontal="center"/>
    </xf>
    <xf numFmtId="166" fontId="10" fillId="7" borderId="12" xfId="2" applyFont="1" applyFill="1" applyBorder="1" applyAlignment="1">
      <alignment horizontal="center" wrapText="1"/>
    </xf>
    <xf numFmtId="9" fontId="10" fillId="8" borderId="12" xfId="3" applyFont="1" applyFill="1" applyBorder="1" applyAlignment="1">
      <alignment horizontal="center"/>
    </xf>
    <xf numFmtId="14" fontId="10" fillId="6" borderId="12" xfId="2" applyNumberFormat="1" applyFont="1" applyFill="1" applyBorder="1" applyAlignment="1">
      <alignment horizontal="center"/>
    </xf>
    <xf numFmtId="0" fontId="10" fillId="8" borderId="12" xfId="2" applyNumberFormat="1" applyFont="1" applyFill="1" applyBorder="1" applyAlignment="1">
      <alignment horizontal="center"/>
    </xf>
    <xf numFmtId="166" fontId="17" fillId="8" borderId="7" xfId="2" applyFont="1" applyFill="1" applyBorder="1" applyAlignment="1">
      <alignment horizontal="center"/>
    </xf>
    <xf numFmtId="0" fontId="10" fillId="8" borderId="7" xfId="2" applyNumberFormat="1" applyFont="1" applyFill="1" applyBorder="1" applyAlignment="1">
      <alignment horizontal="center"/>
    </xf>
    <xf numFmtId="0" fontId="10" fillId="8" borderId="7" xfId="2" applyNumberFormat="1" applyFont="1" applyFill="1" applyBorder="1" applyAlignment="1">
      <alignment horizontal="center" wrapText="1"/>
    </xf>
    <xf numFmtId="166" fontId="17" fillId="8" borderId="7" xfId="2" applyFont="1" applyFill="1" applyBorder="1" applyAlignment="1">
      <alignment horizontal="center" wrapText="1"/>
    </xf>
    <xf numFmtId="0" fontId="10" fillId="8" borderId="0" xfId="2" applyNumberFormat="1" applyFont="1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10" fillId="4" borderId="6" xfId="0" applyFont="1" applyFill="1" applyBorder="1" applyAlignment="1">
      <alignment horizontal="left" vertical="center" wrapText="1"/>
    </xf>
    <xf numFmtId="167" fontId="10" fillId="4" borderId="15" xfId="0" applyNumberFormat="1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0" fillId="6" borderId="12" xfId="0" applyFont="1" applyFill="1" applyBorder="1" applyAlignment="1">
      <alignment horizontal="left" vertical="center"/>
    </xf>
    <xf numFmtId="0" fontId="12" fillId="4" borderId="7" xfId="0" applyFont="1" applyFill="1" applyBorder="1" applyAlignment="1">
      <alignment horizontal="left" wrapText="1"/>
    </xf>
    <xf numFmtId="0" fontId="12" fillId="6" borderId="7" xfId="0" applyFont="1" applyFill="1" applyBorder="1" applyAlignment="1">
      <alignment horizontal="left" wrapText="1"/>
    </xf>
    <xf numFmtId="0" fontId="12" fillId="4" borderId="13" xfId="0" applyFont="1" applyFill="1" applyBorder="1" applyAlignment="1">
      <alignment horizontal="center"/>
    </xf>
    <xf numFmtId="167" fontId="10" fillId="4" borderId="18" xfId="0" applyNumberFormat="1" applyFont="1" applyFill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166" fontId="10" fillId="4" borderId="7" xfId="2" applyFont="1" applyFill="1" applyBorder="1" applyAlignment="1">
      <alignment wrapText="1"/>
    </xf>
    <xf numFmtId="0" fontId="10" fillId="9" borderId="7" xfId="0" applyFont="1" applyFill="1" applyBorder="1" applyAlignment="1">
      <alignment vertical="center" wrapText="1"/>
    </xf>
    <xf numFmtId="0" fontId="10" fillId="9" borderId="7" xfId="0" applyFont="1" applyFill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1" fontId="10" fillId="10" borderId="7" xfId="0" applyNumberFormat="1" applyFont="1" applyFill="1" applyBorder="1" applyAlignment="1">
      <alignment horizontal="center" vertical="center" wrapText="1"/>
    </xf>
    <xf numFmtId="0" fontId="10" fillId="2" borderId="32" xfId="0" applyFont="1" applyFill="1" applyBorder="1"/>
    <xf numFmtId="167" fontId="12" fillId="4" borderId="12" xfId="0" applyNumberFormat="1" applyFont="1" applyFill="1" applyBorder="1" applyAlignment="1">
      <alignment horizontal="center"/>
    </xf>
    <xf numFmtId="167" fontId="12" fillId="9" borderId="7" xfId="0" applyNumberFormat="1" applyFont="1" applyFill="1" applyBorder="1" applyAlignment="1">
      <alignment horizontal="center"/>
    </xf>
    <xf numFmtId="167" fontId="10" fillId="8" borderId="7" xfId="0" applyNumberFormat="1" applyFont="1" applyFill="1" applyBorder="1"/>
    <xf numFmtId="170" fontId="10" fillId="8" borderId="7" xfId="0" applyNumberFormat="1" applyFont="1" applyFill="1" applyBorder="1" applyAlignment="1">
      <alignment horizontal="center"/>
    </xf>
    <xf numFmtId="167" fontId="12" fillId="8" borderId="7" xfId="0" applyNumberFormat="1" applyFont="1" applyFill="1" applyBorder="1" applyAlignment="1">
      <alignment horizontal="center"/>
    </xf>
    <xf numFmtId="170" fontId="12" fillId="8" borderId="7" xfId="0" applyNumberFormat="1" applyFont="1" applyFill="1" applyBorder="1" applyAlignment="1">
      <alignment horizontal="center"/>
    </xf>
    <xf numFmtId="170" fontId="10" fillId="8" borderId="7" xfId="0" applyNumberFormat="1" applyFont="1" applyFill="1" applyBorder="1" applyAlignment="1">
      <alignment horizontal="center" wrapText="1"/>
    </xf>
    <xf numFmtId="167" fontId="12" fillId="8" borderId="13" xfId="0" applyNumberFormat="1" applyFont="1" applyFill="1" applyBorder="1" applyAlignment="1">
      <alignment horizontal="center"/>
    </xf>
    <xf numFmtId="167" fontId="10" fillId="8" borderId="13" xfId="0" applyNumberFormat="1" applyFont="1" applyFill="1" applyBorder="1"/>
    <xf numFmtId="170" fontId="10" fillId="8" borderId="13" xfId="0" applyNumberFormat="1" applyFont="1" applyFill="1" applyBorder="1" applyAlignment="1">
      <alignment horizontal="center"/>
    </xf>
    <xf numFmtId="0" fontId="25" fillId="4" borderId="12" xfId="0" applyFont="1" applyFill="1" applyBorder="1" applyAlignment="1">
      <alignment horizontal="center" vertical="center"/>
    </xf>
    <xf numFmtId="167" fontId="12" fillId="9" borderId="13" xfId="0" applyNumberFormat="1" applyFont="1" applyFill="1" applyBorder="1" applyAlignment="1">
      <alignment horizontal="center"/>
    </xf>
    <xf numFmtId="0" fontId="12" fillId="0" borderId="12" xfId="0" applyFont="1" applyBorder="1" applyAlignment="1">
      <alignment vertical="center"/>
    </xf>
    <xf numFmtId="0" fontId="12" fillId="0" borderId="12" xfId="0" applyFont="1" applyBorder="1" applyAlignment="1">
      <alignment vertical="center" wrapText="1"/>
    </xf>
    <xf numFmtId="0" fontId="10" fillId="8" borderId="0" xfId="0" applyFont="1" applyFill="1" applyAlignment="1">
      <alignment horizontal="center" vertical="center"/>
    </xf>
    <xf numFmtId="0" fontId="10" fillId="4" borderId="18" xfId="0" applyFont="1" applyFill="1" applyBorder="1" applyAlignment="1">
      <alignment horizontal="left" vertical="center"/>
    </xf>
    <xf numFmtId="49" fontId="10" fillId="8" borderId="12" xfId="0" applyNumberFormat="1" applyFont="1" applyFill="1" applyBorder="1" applyAlignment="1">
      <alignment horizontal="center" wrapText="1"/>
    </xf>
    <xf numFmtId="49" fontId="10" fillId="4" borderId="7" xfId="0" applyNumberFormat="1" applyFont="1" applyFill="1" applyBorder="1" applyAlignment="1">
      <alignment horizontal="center" vertical="center" wrapText="1"/>
    </xf>
    <xf numFmtId="167" fontId="12" fillId="9" borderId="7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/>
    </xf>
    <xf numFmtId="172" fontId="10" fillId="4" borderId="7" xfId="1" applyNumberFormat="1" applyFont="1" applyFill="1" applyBorder="1" applyAlignment="1">
      <alignment horizontal="center" vertical="center" wrapText="1"/>
    </xf>
    <xf numFmtId="167" fontId="12" fillId="9" borderId="12" xfId="0" applyNumberFormat="1" applyFont="1" applyFill="1" applyBorder="1" applyAlignment="1">
      <alignment horizontal="center"/>
    </xf>
    <xf numFmtId="167" fontId="10" fillId="8" borderId="12" xfId="0" applyNumberFormat="1" applyFont="1" applyFill="1" applyBorder="1"/>
    <xf numFmtId="170" fontId="10" fillId="8" borderId="12" xfId="0" applyNumberFormat="1" applyFont="1" applyFill="1" applyBorder="1" applyAlignment="1">
      <alignment horizontal="center"/>
    </xf>
    <xf numFmtId="0" fontId="18" fillId="6" borderId="8" xfId="4" applyFill="1" applyBorder="1" applyAlignment="1">
      <alignment horizontal="center" vertical="center" wrapText="1"/>
    </xf>
    <xf numFmtId="14" fontId="18" fillId="4" borderId="8" xfId="4" applyNumberFormat="1" applyFill="1" applyBorder="1"/>
    <xf numFmtId="0" fontId="18" fillId="4" borderId="8" xfId="4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167" fontId="12" fillId="8" borderId="12" xfId="0" applyNumberFormat="1" applyFont="1" applyFill="1" applyBorder="1" applyAlignment="1">
      <alignment horizontal="center"/>
    </xf>
    <xf numFmtId="167" fontId="10" fillId="9" borderId="12" xfId="0" applyNumberFormat="1" applyFont="1" applyFill="1" applyBorder="1" applyAlignment="1">
      <alignment horizontal="center"/>
    </xf>
    <xf numFmtId="164" fontId="12" fillId="8" borderId="12" xfId="2" applyNumberFormat="1" applyFont="1" applyFill="1" applyBorder="1" applyAlignment="1">
      <alignment horizontal="center" wrapText="1"/>
    </xf>
    <xf numFmtId="164" fontId="12" fillId="8" borderId="12" xfId="2" applyNumberFormat="1" applyFont="1" applyFill="1" applyBorder="1" applyAlignment="1">
      <alignment horizontal="left"/>
    </xf>
    <xf numFmtId="0" fontId="25" fillId="4" borderId="12" xfId="0" applyFont="1" applyFill="1" applyBorder="1" applyAlignment="1">
      <alignment horizontal="left" vertical="center"/>
    </xf>
    <xf numFmtId="166" fontId="10" fillId="8" borderId="12" xfId="2" applyFont="1" applyFill="1" applyBorder="1" applyAlignment="1"/>
    <xf numFmtId="164" fontId="12" fillId="8" borderId="12" xfId="2" applyNumberFormat="1" applyFont="1" applyFill="1" applyBorder="1" applyAlignment="1"/>
    <xf numFmtId="0" fontId="10" fillId="8" borderId="2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/>
    </xf>
    <xf numFmtId="0" fontId="10" fillId="8" borderId="18" xfId="0" applyFont="1" applyFill="1" applyBorder="1" applyAlignment="1">
      <alignment horizontal="center"/>
    </xf>
    <xf numFmtId="170" fontId="12" fillId="8" borderId="12" xfId="0" applyNumberFormat="1" applyFont="1" applyFill="1" applyBorder="1" applyAlignment="1">
      <alignment horizontal="center"/>
    </xf>
    <xf numFmtId="0" fontId="12" fillId="6" borderId="6" xfId="0" applyFont="1" applyFill="1" applyBorder="1"/>
    <xf numFmtId="172" fontId="20" fillId="2" borderId="0" xfId="1" applyNumberFormat="1" applyFont="1" applyFill="1" applyBorder="1" applyAlignment="1"/>
    <xf numFmtId="0" fontId="10" fillId="2" borderId="28" xfId="0" applyFont="1" applyFill="1" applyBorder="1" applyAlignment="1">
      <alignment vertical="center"/>
    </xf>
    <xf numFmtId="0" fontId="10" fillId="2" borderId="28" xfId="0" applyFont="1" applyFill="1" applyBorder="1" applyAlignment="1">
      <alignment horizontal="center" vertical="center"/>
    </xf>
    <xf numFmtId="0" fontId="10" fillId="12" borderId="7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left" vertical="center" wrapText="1"/>
    </xf>
    <xf numFmtId="167" fontId="12" fillId="8" borderId="12" xfId="0" applyNumberFormat="1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left" wrapText="1"/>
    </xf>
    <xf numFmtId="14" fontId="12" fillId="4" borderId="12" xfId="0" applyNumberFormat="1" applyFont="1" applyFill="1" applyBorder="1" applyAlignment="1">
      <alignment wrapText="1"/>
    </xf>
    <xf numFmtId="0" fontId="12" fillId="6" borderId="12" xfId="0" applyFont="1" applyFill="1" applyBorder="1" applyAlignment="1">
      <alignment horizontal="left" wrapText="1"/>
    </xf>
    <xf numFmtId="164" fontId="10" fillId="8" borderId="12" xfId="2" applyNumberFormat="1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wrapText="1"/>
    </xf>
    <xf numFmtId="170" fontId="10" fillId="8" borderId="12" xfId="0" applyNumberFormat="1" applyFont="1" applyFill="1" applyBorder="1" applyAlignment="1">
      <alignment horizontal="center" vertical="center"/>
    </xf>
    <xf numFmtId="170" fontId="10" fillId="8" borderId="12" xfId="0" applyNumberFormat="1" applyFont="1" applyFill="1" applyBorder="1" applyAlignment="1">
      <alignment horizontal="center" wrapText="1"/>
    </xf>
    <xf numFmtId="0" fontId="10" fillId="2" borderId="12" xfId="0" applyFont="1" applyFill="1" applyBorder="1" applyAlignment="1">
      <alignment vertical="center"/>
    </xf>
    <xf numFmtId="0" fontId="10" fillId="2" borderId="12" xfId="0" applyFont="1" applyFill="1" applyBorder="1" applyAlignment="1">
      <alignment horizontal="left" vertical="center" wrapText="1"/>
    </xf>
    <xf numFmtId="167" fontId="10" fillId="2" borderId="12" xfId="0" applyNumberFormat="1" applyFont="1" applyFill="1" applyBorder="1" applyAlignment="1">
      <alignment horizontal="center"/>
    </xf>
    <xf numFmtId="0" fontId="10" fillId="0" borderId="12" xfId="0" applyFont="1" applyBorder="1" applyAlignment="1">
      <alignment horizontal="left" vertical="center"/>
    </xf>
    <xf numFmtId="0" fontId="10" fillId="8" borderId="12" xfId="0" applyFont="1" applyFill="1" applyBorder="1" applyAlignment="1">
      <alignment wrapText="1"/>
    </xf>
    <xf numFmtId="166" fontId="10" fillId="8" borderId="12" xfId="2" applyFont="1" applyFill="1" applyBorder="1" applyAlignment="1">
      <alignment wrapText="1"/>
    </xf>
    <xf numFmtId="14" fontId="10" fillId="4" borderId="12" xfId="0" applyNumberFormat="1" applyFont="1" applyFill="1" applyBorder="1" applyAlignment="1">
      <alignment wrapText="1"/>
    </xf>
    <xf numFmtId="167" fontId="12" fillId="0" borderId="12" xfId="0" applyNumberFormat="1" applyFont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left" wrapText="1"/>
    </xf>
    <xf numFmtId="167" fontId="12" fillId="2" borderId="12" xfId="0" applyNumberFormat="1" applyFont="1" applyFill="1" applyBorder="1" applyAlignment="1">
      <alignment horizontal="center" wrapText="1"/>
    </xf>
    <xf numFmtId="0" fontId="10" fillId="2" borderId="12" xfId="0" applyFont="1" applyFill="1" applyBorder="1" applyAlignment="1">
      <alignment horizontal="center" wrapText="1"/>
    </xf>
    <xf numFmtId="0" fontId="12" fillId="8" borderId="12" xfId="0" applyFont="1" applyFill="1" applyBorder="1" applyAlignment="1">
      <alignment horizontal="center" wrapText="1"/>
    </xf>
    <xf numFmtId="167" fontId="12" fillId="8" borderId="12" xfId="0" applyNumberFormat="1" applyFont="1" applyFill="1" applyBorder="1" applyAlignment="1">
      <alignment horizontal="center" wrapText="1"/>
    </xf>
    <xf numFmtId="167" fontId="10" fillId="8" borderId="12" xfId="0" applyNumberFormat="1" applyFont="1" applyFill="1" applyBorder="1" applyAlignment="1">
      <alignment wrapText="1"/>
    </xf>
    <xf numFmtId="0" fontId="10" fillId="8" borderId="12" xfId="0" applyFont="1" applyFill="1" applyBorder="1" applyAlignment="1">
      <alignment horizontal="left" wrapText="1"/>
    </xf>
    <xf numFmtId="0" fontId="12" fillId="2" borderId="12" xfId="0" applyFont="1" applyFill="1" applyBorder="1" applyAlignment="1">
      <alignment horizontal="center"/>
    </xf>
    <xf numFmtId="167" fontId="12" fillId="2" borderId="12" xfId="0" applyNumberFormat="1" applyFont="1" applyFill="1" applyBorder="1" applyAlignment="1">
      <alignment horizontal="center"/>
    </xf>
    <xf numFmtId="0" fontId="10" fillId="0" borderId="12" xfId="0" applyFont="1" applyBorder="1" applyAlignment="1">
      <alignment horizontal="left"/>
    </xf>
    <xf numFmtId="0" fontId="12" fillId="0" borderId="12" xfId="0" applyFont="1" applyBorder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12" fillId="6" borderId="0" xfId="0" applyFont="1" applyFill="1"/>
    <xf numFmtId="0" fontId="20" fillId="2" borderId="0" xfId="0" applyFont="1" applyFill="1"/>
    <xf numFmtId="0" fontId="10" fillId="2" borderId="1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16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2" borderId="17" xfId="0" applyFont="1" applyFill="1" applyBorder="1" applyAlignment="1">
      <alignment horizontal="center"/>
    </xf>
    <xf numFmtId="167" fontId="11" fillId="2" borderId="13" xfId="0" applyNumberFormat="1" applyFont="1" applyFill="1" applyBorder="1" applyAlignment="1">
      <alignment horizontal="center"/>
    </xf>
    <xf numFmtId="167" fontId="11" fillId="2" borderId="14" xfId="0" applyNumberFormat="1" applyFont="1" applyFill="1" applyBorder="1" applyAlignment="1">
      <alignment horizontal="center"/>
    </xf>
    <xf numFmtId="49" fontId="10" fillId="2" borderId="8" xfId="0" applyNumberFormat="1" applyFont="1" applyFill="1" applyBorder="1" applyAlignment="1">
      <alignment horizontal="center"/>
    </xf>
    <xf numFmtId="167" fontId="9" fillId="2" borderId="3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8" fillId="0" borderId="0" xfId="0" applyFont="1" applyAlignment="1">
      <alignment horizontal="center" wrapText="1"/>
    </xf>
    <xf numFmtId="0" fontId="0" fillId="0" borderId="1" xfId="0" applyBorder="1" applyAlignment="1">
      <alignment horizontal="center"/>
    </xf>
  </cellXfs>
  <cellStyles count="5">
    <cellStyle name="Hipervínculo" xfId="4" builtinId="8"/>
    <cellStyle name="Millares" xfId="1" builtinId="3"/>
    <cellStyle name="Moneda" xfId="2" builtinId="4"/>
    <cellStyle name="Normal" xfId="0" builtinId="0"/>
    <cellStyle name="Porcentaje" xfId="3" builtinId="5"/>
  </cellStyles>
  <dxfs count="130"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</dxfs>
  <tableStyles count="0" defaultTableStyle="TableStyleMedium9" defaultPivotStyle="PivotStyleLight16"/>
  <colors>
    <mruColors>
      <color rgb="FF00FF00"/>
      <color rgb="FFFF0000"/>
      <color rgb="FFFF9933"/>
      <color rgb="FFFFFF66"/>
      <color rgb="FFFF9900"/>
      <color rgb="FF00FFFF"/>
      <color rgb="FF66FF66"/>
      <color rgb="FF33CC33"/>
      <color rgb="FF0066FF"/>
      <color rgb="FFDD13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MX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'CONTROL DE RENTAS'!$P$1:$P$2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RENTAS'!$P$3:$P$274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5855</c:v>
                </c:pt>
                <c:pt idx="3">
                  <c:v>5780</c:v>
                </c:pt>
                <c:pt idx="5">
                  <c:v>5856</c:v>
                </c:pt>
                <c:pt idx="7">
                  <c:v>5923</c:v>
                </c:pt>
                <c:pt idx="8">
                  <c:v>5400</c:v>
                </c:pt>
                <c:pt idx="10">
                  <c:v>5919</c:v>
                </c:pt>
                <c:pt idx="14">
                  <c:v>5929</c:v>
                </c:pt>
                <c:pt idx="16">
                  <c:v>5674</c:v>
                </c:pt>
                <c:pt idx="17">
                  <c:v>5892</c:v>
                </c:pt>
                <c:pt idx="18">
                  <c:v>5924</c:v>
                </c:pt>
                <c:pt idx="19">
                  <c:v>5877</c:v>
                </c:pt>
                <c:pt idx="20">
                  <c:v>5556</c:v>
                </c:pt>
                <c:pt idx="21">
                  <c:v>5814</c:v>
                </c:pt>
                <c:pt idx="26">
                  <c:v>5683</c:v>
                </c:pt>
                <c:pt idx="27">
                  <c:v>5813</c:v>
                </c:pt>
                <c:pt idx="29">
                  <c:v>5809</c:v>
                </c:pt>
                <c:pt idx="30">
                  <c:v>5609</c:v>
                </c:pt>
                <c:pt idx="32">
                  <c:v>5193</c:v>
                </c:pt>
                <c:pt idx="35">
                  <c:v>5880</c:v>
                </c:pt>
                <c:pt idx="36">
                  <c:v>5865</c:v>
                </c:pt>
                <c:pt idx="37">
                  <c:v>5305</c:v>
                </c:pt>
                <c:pt idx="38">
                  <c:v>5864</c:v>
                </c:pt>
                <c:pt idx="39">
                  <c:v>5111</c:v>
                </c:pt>
                <c:pt idx="40">
                  <c:v>5790</c:v>
                </c:pt>
                <c:pt idx="46">
                  <c:v>5853</c:v>
                </c:pt>
                <c:pt idx="47">
                  <c:v>5538</c:v>
                </c:pt>
                <c:pt idx="48">
                  <c:v>5918</c:v>
                </c:pt>
                <c:pt idx="49">
                  <c:v>5902</c:v>
                </c:pt>
                <c:pt idx="50">
                  <c:v>5860</c:v>
                </c:pt>
                <c:pt idx="51">
                  <c:v>5836</c:v>
                </c:pt>
                <c:pt idx="54">
                  <c:v>5457</c:v>
                </c:pt>
                <c:pt idx="55">
                  <c:v>5306</c:v>
                </c:pt>
                <c:pt idx="57">
                  <c:v>5451</c:v>
                </c:pt>
                <c:pt idx="60">
                  <c:v>5869</c:v>
                </c:pt>
                <c:pt idx="63">
                  <c:v>5787</c:v>
                </c:pt>
                <c:pt idx="64">
                  <c:v>5786</c:v>
                </c:pt>
                <c:pt idx="66">
                  <c:v>5775</c:v>
                </c:pt>
                <c:pt idx="70">
                  <c:v>5576</c:v>
                </c:pt>
                <c:pt idx="71">
                  <c:v>5745</c:v>
                </c:pt>
                <c:pt idx="77">
                  <c:v>5812</c:v>
                </c:pt>
                <c:pt idx="78">
                  <c:v>5870</c:v>
                </c:pt>
                <c:pt idx="80">
                  <c:v>5711</c:v>
                </c:pt>
                <c:pt idx="83">
                  <c:v>5907</c:v>
                </c:pt>
                <c:pt idx="95">
                  <c:v>5791</c:v>
                </c:pt>
                <c:pt idx="96">
                  <c:v>5893</c:v>
                </c:pt>
                <c:pt idx="98">
                  <c:v>5826</c:v>
                </c:pt>
                <c:pt idx="100">
                  <c:v>5911</c:v>
                </c:pt>
                <c:pt idx="104">
                  <c:v>5385</c:v>
                </c:pt>
                <c:pt idx="105">
                  <c:v>5895</c:v>
                </c:pt>
                <c:pt idx="109">
                  <c:v>5789</c:v>
                </c:pt>
                <c:pt idx="111">
                  <c:v>5583</c:v>
                </c:pt>
                <c:pt idx="112">
                  <c:v>5878</c:v>
                </c:pt>
                <c:pt idx="114">
                  <c:v>5863</c:v>
                </c:pt>
                <c:pt idx="115">
                  <c:v>5866</c:v>
                </c:pt>
                <c:pt idx="120">
                  <c:v>5861</c:v>
                </c:pt>
                <c:pt idx="121">
                  <c:v>5914</c:v>
                </c:pt>
                <c:pt idx="122">
                  <c:v>5925</c:v>
                </c:pt>
                <c:pt idx="123">
                  <c:v>5912</c:v>
                </c:pt>
                <c:pt idx="126">
                  <c:v>5905</c:v>
                </c:pt>
                <c:pt idx="130">
                  <c:v>5687</c:v>
                </c:pt>
                <c:pt idx="136">
                  <c:v>5894</c:v>
                </c:pt>
                <c:pt idx="139">
                  <c:v>5686</c:v>
                </c:pt>
                <c:pt idx="141">
                  <c:v>5843</c:v>
                </c:pt>
                <c:pt idx="144">
                  <c:v>5792</c:v>
                </c:pt>
                <c:pt idx="146">
                  <c:v>5566</c:v>
                </c:pt>
                <c:pt idx="147">
                  <c:v>5722</c:v>
                </c:pt>
                <c:pt idx="150">
                  <c:v>5921</c:v>
                </c:pt>
                <c:pt idx="151">
                  <c:v>5909</c:v>
                </c:pt>
                <c:pt idx="153">
                  <c:v>5822</c:v>
                </c:pt>
                <c:pt idx="154">
                  <c:v>5756</c:v>
                </c:pt>
                <c:pt idx="155">
                  <c:v>349</c:v>
                </c:pt>
                <c:pt idx="156">
                  <c:v>5757</c:v>
                </c:pt>
                <c:pt idx="157">
                  <c:v>5697</c:v>
                </c:pt>
                <c:pt idx="158">
                  <c:v>5910</c:v>
                </c:pt>
                <c:pt idx="160">
                  <c:v>5871</c:v>
                </c:pt>
                <c:pt idx="161">
                  <c:v>5847</c:v>
                </c:pt>
                <c:pt idx="163">
                  <c:v>5854</c:v>
                </c:pt>
                <c:pt idx="164">
                  <c:v>5915</c:v>
                </c:pt>
                <c:pt idx="167">
                  <c:v>5776</c:v>
                </c:pt>
                <c:pt idx="168">
                  <c:v>5599</c:v>
                </c:pt>
                <c:pt idx="169">
                  <c:v>5825</c:v>
                </c:pt>
                <c:pt idx="176">
                  <c:v>5908</c:v>
                </c:pt>
                <c:pt idx="177">
                  <c:v>366</c:v>
                </c:pt>
                <c:pt idx="178">
                  <c:v>5873</c:v>
                </c:pt>
                <c:pt idx="180">
                  <c:v>5782</c:v>
                </c:pt>
                <c:pt idx="181">
                  <c:v>5848</c:v>
                </c:pt>
                <c:pt idx="183">
                  <c:v>5564</c:v>
                </c:pt>
                <c:pt idx="184">
                  <c:v>5827</c:v>
                </c:pt>
                <c:pt idx="185">
                  <c:v>5746</c:v>
                </c:pt>
                <c:pt idx="186">
                  <c:v>5868</c:v>
                </c:pt>
                <c:pt idx="187">
                  <c:v>5788</c:v>
                </c:pt>
                <c:pt idx="188">
                  <c:v>5595</c:v>
                </c:pt>
                <c:pt idx="189">
                  <c:v>5685</c:v>
                </c:pt>
                <c:pt idx="190">
                  <c:v>5687</c:v>
                </c:pt>
                <c:pt idx="192">
                  <c:v>5821</c:v>
                </c:pt>
                <c:pt idx="194">
                  <c:v>5841</c:v>
                </c:pt>
                <c:pt idx="199">
                  <c:v>5890</c:v>
                </c:pt>
                <c:pt idx="200">
                  <c:v>5721</c:v>
                </c:pt>
                <c:pt idx="205">
                  <c:v>5875</c:v>
                </c:pt>
                <c:pt idx="206">
                  <c:v>5828</c:v>
                </c:pt>
                <c:pt idx="207">
                  <c:v>5831</c:v>
                </c:pt>
                <c:pt idx="209">
                  <c:v>5598</c:v>
                </c:pt>
                <c:pt idx="211">
                  <c:v>5837</c:v>
                </c:pt>
                <c:pt idx="212">
                  <c:v>5838</c:v>
                </c:pt>
                <c:pt idx="213">
                  <c:v>5724</c:v>
                </c:pt>
                <c:pt idx="214">
                  <c:v>4944</c:v>
                </c:pt>
                <c:pt idx="215">
                  <c:v>5725</c:v>
                </c:pt>
                <c:pt idx="216">
                  <c:v>5626</c:v>
                </c:pt>
                <c:pt idx="217">
                  <c:v>5747</c:v>
                </c:pt>
                <c:pt idx="220">
                  <c:v>5772</c:v>
                </c:pt>
                <c:pt idx="221">
                  <c:v>5926</c:v>
                </c:pt>
                <c:pt idx="223">
                  <c:v>5883</c:v>
                </c:pt>
                <c:pt idx="224">
                  <c:v>5884</c:v>
                </c:pt>
                <c:pt idx="225">
                  <c:v>5889</c:v>
                </c:pt>
                <c:pt idx="226">
                  <c:v>5903</c:v>
                </c:pt>
                <c:pt idx="227">
                  <c:v>5930</c:v>
                </c:pt>
                <c:pt idx="229">
                  <c:v>5920</c:v>
                </c:pt>
                <c:pt idx="230">
                  <c:v>5922</c:v>
                </c:pt>
                <c:pt idx="234">
                  <c:v>5927</c:v>
                </c:pt>
                <c:pt idx="235">
                  <c:v>5928</c:v>
                </c:pt>
                <c:pt idx="260">
                  <c:v>5876</c:v>
                </c:pt>
                <c:pt idx="264">
                  <c:v>5744</c:v>
                </c:pt>
                <c:pt idx="265">
                  <c:v>5839</c:v>
                </c:pt>
                <c:pt idx="266">
                  <c:v>5904</c:v>
                </c:pt>
                <c:pt idx="268">
                  <c:v>5846</c:v>
                </c:pt>
                <c:pt idx="269">
                  <c:v>5897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1-47CB-9742-4D5BDBFEC061}"/>
            </c:ext>
          </c:extLst>
        </c:ser>
        <c:ser>
          <c:idx val="1"/>
          <c:order val="1"/>
          <c:tx>
            <c:strRef>
              <c:f>'CONTROL DE RENTAS'!$Q$1:$Q$2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RENTAS'!$Q$3:$Q$274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4">
                  <c:v>0</c:v>
                </c:pt>
                <c:pt idx="55">
                  <c:v>0</c:v>
                </c:pt>
                <c:pt idx="57">
                  <c:v>0</c:v>
                </c:pt>
                <c:pt idx="60">
                  <c:v>0</c:v>
                </c:pt>
                <c:pt idx="63">
                  <c:v>0</c:v>
                </c:pt>
                <c:pt idx="64">
                  <c:v>0</c:v>
                </c:pt>
                <c:pt idx="66">
                  <c:v>0</c:v>
                </c:pt>
                <c:pt idx="70">
                  <c:v>0</c:v>
                </c:pt>
                <c:pt idx="71">
                  <c:v>0</c:v>
                </c:pt>
                <c:pt idx="77">
                  <c:v>0</c:v>
                </c:pt>
                <c:pt idx="78">
                  <c:v>0</c:v>
                </c:pt>
                <c:pt idx="80">
                  <c:v>0</c:v>
                </c:pt>
                <c:pt idx="83">
                  <c:v>0</c:v>
                </c:pt>
                <c:pt idx="95">
                  <c:v>0</c:v>
                </c:pt>
                <c:pt idx="96">
                  <c:v>0</c:v>
                </c:pt>
                <c:pt idx="98">
                  <c:v>0</c:v>
                </c:pt>
                <c:pt idx="100">
                  <c:v>0</c:v>
                </c:pt>
                <c:pt idx="104">
                  <c:v>0</c:v>
                </c:pt>
                <c:pt idx="105">
                  <c:v>0</c:v>
                </c:pt>
                <c:pt idx="109">
                  <c:v>0</c:v>
                </c:pt>
                <c:pt idx="111">
                  <c:v>0</c:v>
                </c:pt>
                <c:pt idx="112">
                  <c:v>0</c:v>
                </c:pt>
                <c:pt idx="114">
                  <c:v>0</c:v>
                </c:pt>
                <c:pt idx="115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6">
                  <c:v>0</c:v>
                </c:pt>
                <c:pt idx="130">
                  <c:v>0</c:v>
                </c:pt>
                <c:pt idx="136">
                  <c:v>0</c:v>
                </c:pt>
                <c:pt idx="139">
                  <c:v>0</c:v>
                </c:pt>
                <c:pt idx="141">
                  <c:v>0</c:v>
                </c:pt>
                <c:pt idx="144">
                  <c:v>0</c:v>
                </c:pt>
                <c:pt idx="146">
                  <c:v>0</c:v>
                </c:pt>
                <c:pt idx="147">
                  <c:v>0</c:v>
                </c:pt>
                <c:pt idx="150">
                  <c:v>0</c:v>
                </c:pt>
                <c:pt idx="151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60">
                  <c:v>0</c:v>
                </c:pt>
                <c:pt idx="161">
                  <c:v>0</c:v>
                </c:pt>
                <c:pt idx="163">
                  <c:v>0</c:v>
                </c:pt>
                <c:pt idx="164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80">
                  <c:v>0</c:v>
                </c:pt>
                <c:pt idx="181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2">
                  <c:v>0</c:v>
                </c:pt>
                <c:pt idx="194">
                  <c:v>0</c:v>
                </c:pt>
                <c:pt idx="199">
                  <c:v>0</c:v>
                </c:pt>
                <c:pt idx="200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9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20">
                  <c:v>0</c:v>
                </c:pt>
                <c:pt idx="221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9">
                  <c:v>0</c:v>
                </c:pt>
                <c:pt idx="230">
                  <c:v>0</c:v>
                </c:pt>
                <c:pt idx="234">
                  <c:v>0</c:v>
                </c:pt>
                <c:pt idx="235">
                  <c:v>0</c:v>
                </c:pt>
                <c:pt idx="260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8">
                  <c:v>0</c:v>
                </c:pt>
                <c:pt idx="2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D1-47CB-9742-4D5BDBFEC061}"/>
            </c:ext>
          </c:extLst>
        </c:ser>
        <c:ser>
          <c:idx val="2"/>
          <c:order val="2"/>
          <c:tx>
            <c:strRef>
              <c:f>'CONTROL DE RENTAS'!$R$1:$R$2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RENTAS'!$R$3:$R$274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4">
                  <c:v>0</c:v>
                </c:pt>
                <c:pt idx="55">
                  <c:v>0</c:v>
                </c:pt>
                <c:pt idx="57">
                  <c:v>0</c:v>
                </c:pt>
                <c:pt idx="60">
                  <c:v>0</c:v>
                </c:pt>
                <c:pt idx="63">
                  <c:v>0</c:v>
                </c:pt>
                <c:pt idx="64">
                  <c:v>0</c:v>
                </c:pt>
                <c:pt idx="66">
                  <c:v>0</c:v>
                </c:pt>
                <c:pt idx="70">
                  <c:v>0</c:v>
                </c:pt>
                <c:pt idx="71">
                  <c:v>0</c:v>
                </c:pt>
                <c:pt idx="77">
                  <c:v>0</c:v>
                </c:pt>
                <c:pt idx="78">
                  <c:v>0</c:v>
                </c:pt>
                <c:pt idx="80">
                  <c:v>0</c:v>
                </c:pt>
                <c:pt idx="83">
                  <c:v>0</c:v>
                </c:pt>
                <c:pt idx="95">
                  <c:v>0</c:v>
                </c:pt>
                <c:pt idx="96">
                  <c:v>0</c:v>
                </c:pt>
                <c:pt idx="98">
                  <c:v>0</c:v>
                </c:pt>
                <c:pt idx="100">
                  <c:v>0</c:v>
                </c:pt>
                <c:pt idx="104">
                  <c:v>0</c:v>
                </c:pt>
                <c:pt idx="105">
                  <c:v>0</c:v>
                </c:pt>
                <c:pt idx="109">
                  <c:v>0</c:v>
                </c:pt>
                <c:pt idx="111">
                  <c:v>0</c:v>
                </c:pt>
                <c:pt idx="112">
                  <c:v>0</c:v>
                </c:pt>
                <c:pt idx="114">
                  <c:v>0</c:v>
                </c:pt>
                <c:pt idx="115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6">
                  <c:v>0</c:v>
                </c:pt>
                <c:pt idx="130">
                  <c:v>0</c:v>
                </c:pt>
                <c:pt idx="136">
                  <c:v>0</c:v>
                </c:pt>
                <c:pt idx="139">
                  <c:v>0</c:v>
                </c:pt>
                <c:pt idx="141">
                  <c:v>0</c:v>
                </c:pt>
                <c:pt idx="144">
                  <c:v>0</c:v>
                </c:pt>
                <c:pt idx="146">
                  <c:v>0</c:v>
                </c:pt>
                <c:pt idx="147">
                  <c:v>0</c:v>
                </c:pt>
                <c:pt idx="150">
                  <c:v>0</c:v>
                </c:pt>
                <c:pt idx="151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60">
                  <c:v>0</c:v>
                </c:pt>
                <c:pt idx="163">
                  <c:v>0</c:v>
                </c:pt>
                <c:pt idx="164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80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2">
                  <c:v>0</c:v>
                </c:pt>
                <c:pt idx="194">
                  <c:v>0</c:v>
                </c:pt>
                <c:pt idx="199">
                  <c:v>0</c:v>
                </c:pt>
                <c:pt idx="200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9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20">
                  <c:v>0</c:v>
                </c:pt>
                <c:pt idx="221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9">
                  <c:v>0</c:v>
                </c:pt>
                <c:pt idx="230">
                  <c:v>0</c:v>
                </c:pt>
                <c:pt idx="234">
                  <c:v>0</c:v>
                </c:pt>
                <c:pt idx="235">
                  <c:v>0</c:v>
                </c:pt>
                <c:pt idx="260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8">
                  <c:v>0</c:v>
                </c:pt>
                <c:pt idx="2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D1-47CB-9742-4D5BDBFEC061}"/>
            </c:ext>
          </c:extLst>
        </c:ser>
        <c:ser>
          <c:idx val="3"/>
          <c:order val="3"/>
          <c:tx>
            <c:strRef>
              <c:f>'CONTROL DE RENTAS'!$S$1:$S$2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RENTAS'!$S$3:$S$274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4">
                  <c:v>0</c:v>
                </c:pt>
                <c:pt idx="55">
                  <c:v>0</c:v>
                </c:pt>
                <c:pt idx="57">
                  <c:v>0</c:v>
                </c:pt>
                <c:pt idx="60">
                  <c:v>0</c:v>
                </c:pt>
                <c:pt idx="63">
                  <c:v>0</c:v>
                </c:pt>
                <c:pt idx="64">
                  <c:v>0</c:v>
                </c:pt>
                <c:pt idx="66">
                  <c:v>0</c:v>
                </c:pt>
                <c:pt idx="70">
                  <c:v>0</c:v>
                </c:pt>
                <c:pt idx="71">
                  <c:v>0</c:v>
                </c:pt>
                <c:pt idx="77">
                  <c:v>0</c:v>
                </c:pt>
                <c:pt idx="78">
                  <c:v>0</c:v>
                </c:pt>
                <c:pt idx="80">
                  <c:v>0</c:v>
                </c:pt>
                <c:pt idx="83">
                  <c:v>0</c:v>
                </c:pt>
                <c:pt idx="95">
                  <c:v>0</c:v>
                </c:pt>
                <c:pt idx="96">
                  <c:v>0</c:v>
                </c:pt>
                <c:pt idx="98">
                  <c:v>0</c:v>
                </c:pt>
                <c:pt idx="100">
                  <c:v>0</c:v>
                </c:pt>
                <c:pt idx="104">
                  <c:v>0</c:v>
                </c:pt>
                <c:pt idx="105">
                  <c:v>0</c:v>
                </c:pt>
                <c:pt idx="109">
                  <c:v>0</c:v>
                </c:pt>
                <c:pt idx="111">
                  <c:v>0</c:v>
                </c:pt>
                <c:pt idx="112">
                  <c:v>0</c:v>
                </c:pt>
                <c:pt idx="114">
                  <c:v>0</c:v>
                </c:pt>
                <c:pt idx="115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6">
                  <c:v>0</c:v>
                </c:pt>
                <c:pt idx="130">
                  <c:v>0</c:v>
                </c:pt>
                <c:pt idx="136">
                  <c:v>0</c:v>
                </c:pt>
                <c:pt idx="139">
                  <c:v>0</c:v>
                </c:pt>
                <c:pt idx="141">
                  <c:v>0</c:v>
                </c:pt>
                <c:pt idx="144">
                  <c:v>0</c:v>
                </c:pt>
                <c:pt idx="146">
                  <c:v>0</c:v>
                </c:pt>
                <c:pt idx="147">
                  <c:v>0</c:v>
                </c:pt>
                <c:pt idx="150">
                  <c:v>0</c:v>
                </c:pt>
                <c:pt idx="151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60">
                  <c:v>0</c:v>
                </c:pt>
                <c:pt idx="161">
                  <c:v>0</c:v>
                </c:pt>
                <c:pt idx="163">
                  <c:v>0</c:v>
                </c:pt>
                <c:pt idx="164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80">
                  <c:v>0</c:v>
                </c:pt>
                <c:pt idx="181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2">
                  <c:v>0</c:v>
                </c:pt>
                <c:pt idx="194">
                  <c:v>0</c:v>
                </c:pt>
                <c:pt idx="199">
                  <c:v>0</c:v>
                </c:pt>
                <c:pt idx="200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9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20">
                  <c:v>0</c:v>
                </c:pt>
                <c:pt idx="221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9">
                  <c:v>0</c:v>
                </c:pt>
                <c:pt idx="230">
                  <c:v>0</c:v>
                </c:pt>
                <c:pt idx="234">
                  <c:v>0</c:v>
                </c:pt>
                <c:pt idx="235">
                  <c:v>0</c:v>
                </c:pt>
                <c:pt idx="260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8">
                  <c:v>0</c:v>
                </c:pt>
                <c:pt idx="2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D1-47CB-9742-4D5BDBFEC061}"/>
            </c:ext>
          </c:extLst>
        </c:ser>
        <c:ser>
          <c:idx val="4"/>
          <c:order val="4"/>
          <c:tx>
            <c:strRef>
              <c:f>'CONTROL DE RENTAS'!$T$1:$T$2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RENTAS'!$T$3:$T$274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1922</c:v>
                </c:pt>
                <c:pt idx="3">
                  <c:v>530</c:v>
                </c:pt>
                <c:pt idx="5">
                  <c:v>1740</c:v>
                </c:pt>
                <c:pt idx="7">
                  <c:v>1701</c:v>
                </c:pt>
                <c:pt idx="8">
                  <c:v>1466</c:v>
                </c:pt>
                <c:pt idx="10">
                  <c:v>1402</c:v>
                </c:pt>
                <c:pt idx="14">
                  <c:v>403</c:v>
                </c:pt>
                <c:pt idx="16">
                  <c:v>428</c:v>
                </c:pt>
                <c:pt idx="17">
                  <c:v>699</c:v>
                </c:pt>
                <c:pt idx="18">
                  <c:v>30</c:v>
                </c:pt>
                <c:pt idx="19">
                  <c:v>63</c:v>
                </c:pt>
                <c:pt idx="20">
                  <c:v>6</c:v>
                </c:pt>
                <c:pt idx="21">
                  <c:v>11</c:v>
                </c:pt>
                <c:pt idx="26">
                  <c:v>18</c:v>
                </c:pt>
                <c:pt idx="27">
                  <c:v>19</c:v>
                </c:pt>
                <c:pt idx="29">
                  <c:v>8323</c:v>
                </c:pt>
                <c:pt idx="30">
                  <c:v>6258</c:v>
                </c:pt>
                <c:pt idx="32">
                  <c:v>1416</c:v>
                </c:pt>
                <c:pt idx="35">
                  <c:v>175</c:v>
                </c:pt>
                <c:pt idx="36">
                  <c:v>45</c:v>
                </c:pt>
                <c:pt idx="37">
                  <c:v>195</c:v>
                </c:pt>
                <c:pt idx="38">
                  <c:v>544</c:v>
                </c:pt>
                <c:pt idx="39">
                  <c:v>6606</c:v>
                </c:pt>
                <c:pt idx="40">
                  <c:v>8108</c:v>
                </c:pt>
                <c:pt idx="46">
                  <c:v>5895</c:v>
                </c:pt>
                <c:pt idx="47">
                  <c:v>3519</c:v>
                </c:pt>
                <c:pt idx="48">
                  <c:v>2565</c:v>
                </c:pt>
                <c:pt idx="49">
                  <c:v>1679</c:v>
                </c:pt>
                <c:pt idx="50">
                  <c:v>2902</c:v>
                </c:pt>
                <c:pt idx="51">
                  <c:v>1555</c:v>
                </c:pt>
                <c:pt idx="54">
                  <c:v>5631</c:v>
                </c:pt>
                <c:pt idx="55">
                  <c:v>4608</c:v>
                </c:pt>
                <c:pt idx="57">
                  <c:v>4011</c:v>
                </c:pt>
                <c:pt idx="60">
                  <c:v>1078</c:v>
                </c:pt>
                <c:pt idx="63">
                  <c:v>6788</c:v>
                </c:pt>
                <c:pt idx="64">
                  <c:v>7713</c:v>
                </c:pt>
                <c:pt idx="66">
                  <c:v>1928</c:v>
                </c:pt>
                <c:pt idx="70">
                  <c:v>41017</c:v>
                </c:pt>
                <c:pt idx="71">
                  <c:v>347</c:v>
                </c:pt>
                <c:pt idx="77">
                  <c:v>1144</c:v>
                </c:pt>
                <c:pt idx="78">
                  <c:v>1106</c:v>
                </c:pt>
                <c:pt idx="80">
                  <c:v>853</c:v>
                </c:pt>
                <c:pt idx="83">
                  <c:v>3</c:v>
                </c:pt>
                <c:pt idx="95">
                  <c:v>5010</c:v>
                </c:pt>
                <c:pt idx="96">
                  <c:v>493</c:v>
                </c:pt>
                <c:pt idx="98">
                  <c:v>6931</c:v>
                </c:pt>
                <c:pt idx="100">
                  <c:v>3420</c:v>
                </c:pt>
                <c:pt idx="104">
                  <c:v>5481</c:v>
                </c:pt>
                <c:pt idx="105">
                  <c:v>7954</c:v>
                </c:pt>
                <c:pt idx="109">
                  <c:v>4828</c:v>
                </c:pt>
                <c:pt idx="111">
                  <c:v>5787</c:v>
                </c:pt>
                <c:pt idx="112">
                  <c:v>59</c:v>
                </c:pt>
                <c:pt idx="114">
                  <c:v>6656</c:v>
                </c:pt>
                <c:pt idx="115">
                  <c:v>565</c:v>
                </c:pt>
                <c:pt idx="120">
                  <c:v>1255</c:v>
                </c:pt>
                <c:pt idx="121">
                  <c:v>1650</c:v>
                </c:pt>
                <c:pt idx="122">
                  <c:v>9001</c:v>
                </c:pt>
                <c:pt idx="123">
                  <c:v>1426</c:v>
                </c:pt>
                <c:pt idx="126">
                  <c:v>7026</c:v>
                </c:pt>
                <c:pt idx="130">
                  <c:v>1779</c:v>
                </c:pt>
                <c:pt idx="136">
                  <c:v>6032</c:v>
                </c:pt>
                <c:pt idx="139">
                  <c:v>912</c:v>
                </c:pt>
                <c:pt idx="141">
                  <c:v>2070</c:v>
                </c:pt>
                <c:pt idx="144">
                  <c:v>7281</c:v>
                </c:pt>
                <c:pt idx="146">
                  <c:v>1044</c:v>
                </c:pt>
                <c:pt idx="147">
                  <c:v>630</c:v>
                </c:pt>
                <c:pt idx="150">
                  <c:v>1630</c:v>
                </c:pt>
                <c:pt idx="151">
                  <c:v>6673</c:v>
                </c:pt>
                <c:pt idx="153">
                  <c:v>2442</c:v>
                </c:pt>
                <c:pt idx="154">
                  <c:v>2055</c:v>
                </c:pt>
                <c:pt idx="155">
                  <c:v>1751</c:v>
                </c:pt>
                <c:pt idx="156">
                  <c:v>1614</c:v>
                </c:pt>
                <c:pt idx="157">
                  <c:v>2528</c:v>
                </c:pt>
                <c:pt idx="158">
                  <c:v>2758</c:v>
                </c:pt>
                <c:pt idx="160">
                  <c:v>1263</c:v>
                </c:pt>
                <c:pt idx="161">
                  <c:v>7231</c:v>
                </c:pt>
                <c:pt idx="163">
                  <c:v>6916</c:v>
                </c:pt>
                <c:pt idx="164">
                  <c:v>403</c:v>
                </c:pt>
                <c:pt idx="167">
                  <c:v>6019</c:v>
                </c:pt>
                <c:pt idx="168">
                  <c:v>2117</c:v>
                </c:pt>
                <c:pt idx="169">
                  <c:v>7559</c:v>
                </c:pt>
                <c:pt idx="176">
                  <c:v>3908</c:v>
                </c:pt>
                <c:pt idx="177">
                  <c:v>318</c:v>
                </c:pt>
                <c:pt idx="178">
                  <c:v>9094</c:v>
                </c:pt>
                <c:pt idx="180">
                  <c:v>1815</c:v>
                </c:pt>
                <c:pt idx="181">
                  <c:v>6267</c:v>
                </c:pt>
                <c:pt idx="183">
                  <c:v>5616</c:v>
                </c:pt>
                <c:pt idx="184">
                  <c:v>7459</c:v>
                </c:pt>
                <c:pt idx="185">
                  <c:v>428</c:v>
                </c:pt>
                <c:pt idx="186">
                  <c:v>424</c:v>
                </c:pt>
                <c:pt idx="187">
                  <c:v>502</c:v>
                </c:pt>
                <c:pt idx="188">
                  <c:v>2625</c:v>
                </c:pt>
                <c:pt idx="189">
                  <c:v>2000</c:v>
                </c:pt>
                <c:pt idx="190">
                  <c:v>2929</c:v>
                </c:pt>
                <c:pt idx="192">
                  <c:v>6912</c:v>
                </c:pt>
                <c:pt idx="194">
                  <c:v>6219</c:v>
                </c:pt>
                <c:pt idx="199">
                  <c:v>4869</c:v>
                </c:pt>
                <c:pt idx="200">
                  <c:v>431</c:v>
                </c:pt>
                <c:pt idx="205">
                  <c:v>453</c:v>
                </c:pt>
                <c:pt idx="206">
                  <c:v>9086</c:v>
                </c:pt>
                <c:pt idx="207">
                  <c:v>5766</c:v>
                </c:pt>
                <c:pt idx="209">
                  <c:v>833</c:v>
                </c:pt>
                <c:pt idx="211">
                  <c:v>0</c:v>
                </c:pt>
                <c:pt idx="212">
                  <c:v>113</c:v>
                </c:pt>
                <c:pt idx="213">
                  <c:v>588</c:v>
                </c:pt>
                <c:pt idx="214">
                  <c:v>37</c:v>
                </c:pt>
                <c:pt idx="215">
                  <c:v>637</c:v>
                </c:pt>
                <c:pt idx="216">
                  <c:v>231</c:v>
                </c:pt>
                <c:pt idx="217">
                  <c:v>141</c:v>
                </c:pt>
                <c:pt idx="220">
                  <c:v>11038</c:v>
                </c:pt>
                <c:pt idx="221">
                  <c:v>2283</c:v>
                </c:pt>
                <c:pt idx="223">
                  <c:v>3991</c:v>
                </c:pt>
                <c:pt idx="224">
                  <c:v>4673</c:v>
                </c:pt>
                <c:pt idx="225">
                  <c:v>125</c:v>
                </c:pt>
                <c:pt idx="226">
                  <c:v>1</c:v>
                </c:pt>
                <c:pt idx="227">
                  <c:v>16211</c:v>
                </c:pt>
                <c:pt idx="229">
                  <c:v>699</c:v>
                </c:pt>
                <c:pt idx="230">
                  <c:v>648</c:v>
                </c:pt>
                <c:pt idx="234">
                  <c:v>49</c:v>
                </c:pt>
                <c:pt idx="235">
                  <c:v>99</c:v>
                </c:pt>
                <c:pt idx="260">
                  <c:v>3295</c:v>
                </c:pt>
                <c:pt idx="264">
                  <c:v>461</c:v>
                </c:pt>
                <c:pt idx="265">
                  <c:v>428</c:v>
                </c:pt>
                <c:pt idx="266">
                  <c:v>585</c:v>
                </c:pt>
                <c:pt idx="268">
                  <c:v>357</c:v>
                </c:pt>
                <c:pt idx="269">
                  <c:v>3217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D1-47CB-9742-4D5BDBFEC061}"/>
            </c:ext>
          </c:extLst>
        </c:ser>
        <c:ser>
          <c:idx val="5"/>
          <c:order val="5"/>
          <c:tx>
            <c:strRef>
              <c:f>'CONTROL DE RENTAS'!$U$1:$U$2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RENTAS'!$U$3:$U$274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4">
                  <c:v>0</c:v>
                </c:pt>
                <c:pt idx="55">
                  <c:v>0</c:v>
                </c:pt>
                <c:pt idx="57">
                  <c:v>0</c:v>
                </c:pt>
                <c:pt idx="60">
                  <c:v>0</c:v>
                </c:pt>
                <c:pt idx="63">
                  <c:v>0</c:v>
                </c:pt>
                <c:pt idx="64">
                  <c:v>0</c:v>
                </c:pt>
                <c:pt idx="66">
                  <c:v>0</c:v>
                </c:pt>
                <c:pt idx="70">
                  <c:v>0</c:v>
                </c:pt>
                <c:pt idx="71">
                  <c:v>0</c:v>
                </c:pt>
                <c:pt idx="77">
                  <c:v>0</c:v>
                </c:pt>
                <c:pt idx="78">
                  <c:v>0</c:v>
                </c:pt>
                <c:pt idx="80">
                  <c:v>0</c:v>
                </c:pt>
                <c:pt idx="83">
                  <c:v>0</c:v>
                </c:pt>
                <c:pt idx="95">
                  <c:v>0</c:v>
                </c:pt>
                <c:pt idx="96">
                  <c:v>0</c:v>
                </c:pt>
                <c:pt idx="98">
                  <c:v>0</c:v>
                </c:pt>
                <c:pt idx="100">
                  <c:v>0</c:v>
                </c:pt>
                <c:pt idx="104">
                  <c:v>0</c:v>
                </c:pt>
                <c:pt idx="105">
                  <c:v>0</c:v>
                </c:pt>
                <c:pt idx="109">
                  <c:v>0</c:v>
                </c:pt>
                <c:pt idx="111">
                  <c:v>0</c:v>
                </c:pt>
                <c:pt idx="112">
                  <c:v>0</c:v>
                </c:pt>
                <c:pt idx="114">
                  <c:v>0</c:v>
                </c:pt>
                <c:pt idx="115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6">
                  <c:v>0</c:v>
                </c:pt>
                <c:pt idx="130">
                  <c:v>0</c:v>
                </c:pt>
                <c:pt idx="136">
                  <c:v>0</c:v>
                </c:pt>
                <c:pt idx="139">
                  <c:v>0</c:v>
                </c:pt>
                <c:pt idx="141">
                  <c:v>0</c:v>
                </c:pt>
                <c:pt idx="144">
                  <c:v>0</c:v>
                </c:pt>
                <c:pt idx="146">
                  <c:v>0</c:v>
                </c:pt>
                <c:pt idx="147">
                  <c:v>0</c:v>
                </c:pt>
                <c:pt idx="150">
                  <c:v>0</c:v>
                </c:pt>
                <c:pt idx="151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60">
                  <c:v>0</c:v>
                </c:pt>
                <c:pt idx="161">
                  <c:v>0</c:v>
                </c:pt>
                <c:pt idx="163">
                  <c:v>0</c:v>
                </c:pt>
                <c:pt idx="164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80">
                  <c:v>0</c:v>
                </c:pt>
                <c:pt idx="181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2">
                  <c:v>0</c:v>
                </c:pt>
                <c:pt idx="194">
                  <c:v>0</c:v>
                </c:pt>
                <c:pt idx="199">
                  <c:v>0</c:v>
                </c:pt>
                <c:pt idx="200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9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20">
                  <c:v>0</c:v>
                </c:pt>
                <c:pt idx="221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9">
                  <c:v>0</c:v>
                </c:pt>
                <c:pt idx="230">
                  <c:v>0</c:v>
                </c:pt>
                <c:pt idx="234">
                  <c:v>0</c:v>
                </c:pt>
                <c:pt idx="235">
                  <c:v>0</c:v>
                </c:pt>
                <c:pt idx="260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8">
                  <c:v>0</c:v>
                </c:pt>
                <c:pt idx="2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D1-47CB-9742-4D5BDBFEC061}"/>
            </c:ext>
          </c:extLst>
        </c:ser>
        <c:ser>
          <c:idx val="6"/>
          <c:order val="6"/>
          <c:tx>
            <c:strRef>
              <c:f>'CONTROL DE RENTAS'!$V$1:$V$2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RENTAS'!$V$3:$V$274</c:f>
              <c:numCache>
                <c:formatCode>General</c:formatCode>
                <c:ptCount val="272"/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4">
                  <c:v>1</c:v>
                </c:pt>
                <c:pt idx="235">
                  <c:v>1</c:v>
                </c:pt>
                <c:pt idx="256">
                  <c:v>1</c:v>
                </c:pt>
                <c:pt idx="260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D1-47CB-9742-4D5BDBFEC061}"/>
            </c:ext>
          </c:extLst>
        </c:ser>
        <c:ser>
          <c:idx val="7"/>
          <c:order val="7"/>
          <c:tx>
            <c:strRef>
              <c:f>'CONTROL DE RENTAS'!$W$1:$W$2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RENTAS'!$W$3:$W$274</c:f>
              <c:numCache>
                <c:formatCode>[$-F800]dddd\,\ mmmm\ dd\,\ yyyy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45957</c:v>
                </c:pt>
                <c:pt idx="3">
                  <c:v>45927</c:v>
                </c:pt>
                <c:pt idx="5">
                  <c:v>45957</c:v>
                </c:pt>
                <c:pt idx="7">
                  <c:v>45955</c:v>
                </c:pt>
                <c:pt idx="8">
                  <c:v>45960</c:v>
                </c:pt>
                <c:pt idx="10">
                  <c:v>45954</c:v>
                </c:pt>
                <c:pt idx="14">
                  <c:v>45957</c:v>
                </c:pt>
                <c:pt idx="16">
                  <c:v>45946</c:v>
                </c:pt>
                <c:pt idx="17">
                  <c:v>45946</c:v>
                </c:pt>
                <c:pt idx="18">
                  <c:v>45957</c:v>
                </c:pt>
                <c:pt idx="19">
                  <c:v>45940</c:v>
                </c:pt>
                <c:pt idx="20">
                  <c:v>45940</c:v>
                </c:pt>
                <c:pt idx="21">
                  <c:v>45941</c:v>
                </c:pt>
                <c:pt idx="26">
                  <c:v>45948</c:v>
                </c:pt>
                <c:pt idx="27">
                  <c:v>45941</c:v>
                </c:pt>
                <c:pt idx="29">
                  <c:v>45939</c:v>
                </c:pt>
                <c:pt idx="30">
                  <c:v>45937</c:v>
                </c:pt>
                <c:pt idx="32">
                  <c:v>45942</c:v>
                </c:pt>
                <c:pt idx="35">
                  <c:v>45943</c:v>
                </c:pt>
                <c:pt idx="36">
                  <c:v>45945</c:v>
                </c:pt>
                <c:pt idx="37">
                  <c:v>45934</c:v>
                </c:pt>
                <c:pt idx="38">
                  <c:v>45934</c:v>
                </c:pt>
                <c:pt idx="39">
                  <c:v>45895</c:v>
                </c:pt>
                <c:pt idx="40">
                  <c:v>45931</c:v>
                </c:pt>
                <c:pt idx="46">
                  <c:v>45929</c:v>
                </c:pt>
                <c:pt idx="47">
                  <c:v>45930</c:v>
                </c:pt>
                <c:pt idx="48">
                  <c:v>45953</c:v>
                </c:pt>
                <c:pt idx="49">
                  <c:v>45950</c:v>
                </c:pt>
                <c:pt idx="50">
                  <c:v>45931</c:v>
                </c:pt>
                <c:pt idx="51">
                  <c:v>45951</c:v>
                </c:pt>
                <c:pt idx="54">
                  <c:v>45940</c:v>
                </c:pt>
                <c:pt idx="55">
                  <c:v>45935</c:v>
                </c:pt>
                <c:pt idx="57">
                  <c:v>45946</c:v>
                </c:pt>
                <c:pt idx="60">
                  <c:v>45936</c:v>
                </c:pt>
                <c:pt idx="63">
                  <c:v>45946</c:v>
                </c:pt>
                <c:pt idx="64">
                  <c:v>45946</c:v>
                </c:pt>
                <c:pt idx="66">
                  <c:v>45952</c:v>
                </c:pt>
                <c:pt idx="70">
                  <c:v>45950</c:v>
                </c:pt>
                <c:pt idx="71">
                  <c:v>45943</c:v>
                </c:pt>
                <c:pt idx="77">
                  <c:v>45912</c:v>
                </c:pt>
                <c:pt idx="78">
                  <c:v>45936</c:v>
                </c:pt>
                <c:pt idx="80">
                  <c:v>45904</c:v>
                </c:pt>
                <c:pt idx="83">
                  <c:v>45951</c:v>
                </c:pt>
                <c:pt idx="95">
                  <c:v>45931</c:v>
                </c:pt>
                <c:pt idx="96">
                  <c:v>45946</c:v>
                </c:pt>
                <c:pt idx="98">
                  <c:v>45944</c:v>
                </c:pt>
                <c:pt idx="100">
                  <c:v>45952</c:v>
                </c:pt>
                <c:pt idx="104">
                  <c:v>45932</c:v>
                </c:pt>
                <c:pt idx="105">
                  <c:v>45947</c:v>
                </c:pt>
                <c:pt idx="109">
                  <c:v>45931</c:v>
                </c:pt>
                <c:pt idx="111">
                  <c:v>45953</c:v>
                </c:pt>
                <c:pt idx="112">
                  <c:v>45940</c:v>
                </c:pt>
                <c:pt idx="114">
                  <c:v>45947</c:v>
                </c:pt>
                <c:pt idx="115">
                  <c:v>45936</c:v>
                </c:pt>
                <c:pt idx="120">
                  <c:v>45932</c:v>
                </c:pt>
                <c:pt idx="121">
                  <c:v>45953</c:v>
                </c:pt>
                <c:pt idx="122">
                  <c:v>45957</c:v>
                </c:pt>
                <c:pt idx="123">
                  <c:v>45952</c:v>
                </c:pt>
                <c:pt idx="126">
                  <c:v>45951</c:v>
                </c:pt>
                <c:pt idx="130">
                  <c:v>45953</c:v>
                </c:pt>
                <c:pt idx="136">
                  <c:v>45946</c:v>
                </c:pt>
                <c:pt idx="139">
                  <c:v>45953</c:v>
                </c:pt>
                <c:pt idx="141">
                  <c:v>45953</c:v>
                </c:pt>
                <c:pt idx="144">
                  <c:v>45932</c:v>
                </c:pt>
                <c:pt idx="146">
                  <c:v>45953</c:v>
                </c:pt>
                <c:pt idx="147">
                  <c:v>45939</c:v>
                </c:pt>
                <c:pt idx="150">
                  <c:v>45954</c:v>
                </c:pt>
                <c:pt idx="151">
                  <c:v>45952</c:v>
                </c:pt>
                <c:pt idx="153">
                  <c:v>45945</c:v>
                </c:pt>
                <c:pt idx="154">
                  <c:v>45947</c:v>
                </c:pt>
                <c:pt idx="155">
                  <c:v>45931</c:v>
                </c:pt>
                <c:pt idx="156">
                  <c:v>45947</c:v>
                </c:pt>
                <c:pt idx="157">
                  <c:v>45930</c:v>
                </c:pt>
                <c:pt idx="158">
                  <c:v>45952</c:v>
                </c:pt>
                <c:pt idx="160">
                  <c:v>45950</c:v>
                </c:pt>
                <c:pt idx="161">
                  <c:v>45929</c:v>
                </c:pt>
                <c:pt idx="163">
                  <c:v>45929</c:v>
                </c:pt>
                <c:pt idx="164">
                  <c:v>45953</c:v>
                </c:pt>
                <c:pt idx="167">
                  <c:v>45952</c:v>
                </c:pt>
                <c:pt idx="168">
                  <c:v>45933</c:v>
                </c:pt>
                <c:pt idx="169">
                  <c:v>45946</c:v>
                </c:pt>
                <c:pt idx="176">
                  <c:v>45952</c:v>
                </c:pt>
                <c:pt idx="177">
                  <c:v>45931</c:v>
                </c:pt>
                <c:pt idx="178">
                  <c:v>45937</c:v>
                </c:pt>
                <c:pt idx="180">
                  <c:v>45929</c:v>
                </c:pt>
                <c:pt idx="181">
                  <c:v>45929</c:v>
                </c:pt>
                <c:pt idx="183">
                  <c:v>45930</c:v>
                </c:pt>
                <c:pt idx="184">
                  <c:v>45944</c:v>
                </c:pt>
                <c:pt idx="185">
                  <c:v>45943</c:v>
                </c:pt>
                <c:pt idx="186">
                  <c:v>45937</c:v>
                </c:pt>
                <c:pt idx="187">
                  <c:v>45931</c:v>
                </c:pt>
                <c:pt idx="188">
                  <c:v>45932</c:v>
                </c:pt>
                <c:pt idx="189">
                  <c:v>45952</c:v>
                </c:pt>
                <c:pt idx="190">
                  <c:v>45953</c:v>
                </c:pt>
                <c:pt idx="192">
                  <c:v>45945</c:v>
                </c:pt>
                <c:pt idx="194">
                  <c:v>45929</c:v>
                </c:pt>
                <c:pt idx="199">
                  <c:v>45945</c:v>
                </c:pt>
                <c:pt idx="200">
                  <c:v>45938</c:v>
                </c:pt>
                <c:pt idx="205">
                  <c:v>45940</c:v>
                </c:pt>
                <c:pt idx="206">
                  <c:v>45944</c:v>
                </c:pt>
                <c:pt idx="207">
                  <c:v>45948</c:v>
                </c:pt>
                <c:pt idx="209">
                  <c:v>45933</c:v>
                </c:pt>
                <c:pt idx="211">
                  <c:v>45951</c:v>
                </c:pt>
                <c:pt idx="212">
                  <c:v>45930</c:v>
                </c:pt>
                <c:pt idx="213">
                  <c:v>45939</c:v>
                </c:pt>
                <c:pt idx="214">
                  <c:v>45915</c:v>
                </c:pt>
                <c:pt idx="215">
                  <c:v>45939</c:v>
                </c:pt>
                <c:pt idx="216">
                  <c:v>45946</c:v>
                </c:pt>
                <c:pt idx="217">
                  <c:v>45943</c:v>
                </c:pt>
                <c:pt idx="220">
                  <c:v>45956</c:v>
                </c:pt>
                <c:pt idx="221">
                  <c:v>45957</c:v>
                </c:pt>
                <c:pt idx="223">
                  <c:v>45943</c:v>
                </c:pt>
                <c:pt idx="224">
                  <c:v>45943</c:v>
                </c:pt>
                <c:pt idx="225">
                  <c:v>45944</c:v>
                </c:pt>
                <c:pt idx="226">
                  <c:v>45950</c:v>
                </c:pt>
                <c:pt idx="227">
                  <c:v>45957</c:v>
                </c:pt>
                <c:pt idx="229">
                  <c:v>45954</c:v>
                </c:pt>
                <c:pt idx="230">
                  <c:v>45955</c:v>
                </c:pt>
                <c:pt idx="234">
                  <c:v>45957</c:v>
                </c:pt>
                <c:pt idx="235">
                  <c:v>45957</c:v>
                </c:pt>
                <c:pt idx="260">
                  <c:v>45954</c:v>
                </c:pt>
                <c:pt idx="264">
                  <c:v>45954</c:v>
                </c:pt>
                <c:pt idx="265">
                  <c:v>45951</c:v>
                </c:pt>
                <c:pt idx="266">
                  <c:v>45950</c:v>
                </c:pt>
                <c:pt idx="268">
                  <c:v>45957</c:v>
                </c:pt>
                <c:pt idx="269">
                  <c:v>45947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CD1-47CB-9742-4D5BDBFEC061}"/>
            </c:ext>
          </c:extLst>
        </c:ser>
        <c:ser>
          <c:idx val="8"/>
          <c:order val="8"/>
          <c:tx>
            <c:strRef>
              <c:f>'CONTROL DE RENTAS'!$X$1:$X$2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RENTAS'!$X$3:$X$274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27</c:v>
                </c:pt>
                <c:pt idx="5">
                  <c:v>6</c:v>
                </c:pt>
                <c:pt idx="7">
                  <c:v>1</c:v>
                </c:pt>
                <c:pt idx="8">
                  <c:v>13</c:v>
                </c:pt>
                <c:pt idx="10">
                  <c:v>6</c:v>
                </c:pt>
                <c:pt idx="14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29</c:v>
                </c:pt>
                <c:pt idx="20">
                  <c:v>27</c:v>
                </c:pt>
                <c:pt idx="21">
                  <c:v>27</c:v>
                </c:pt>
                <c:pt idx="26">
                  <c:v>27</c:v>
                </c:pt>
                <c:pt idx="27">
                  <c:v>27</c:v>
                </c:pt>
                <c:pt idx="29">
                  <c:v>27</c:v>
                </c:pt>
                <c:pt idx="30">
                  <c:v>27</c:v>
                </c:pt>
                <c:pt idx="32">
                  <c:v>29</c:v>
                </c:pt>
                <c:pt idx="35">
                  <c:v>27</c:v>
                </c:pt>
                <c:pt idx="36">
                  <c:v>27</c:v>
                </c:pt>
                <c:pt idx="37">
                  <c:v>29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6">
                  <c:v>27</c:v>
                </c:pt>
                <c:pt idx="47">
                  <c:v>13</c:v>
                </c:pt>
                <c:pt idx="48">
                  <c:v>13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4">
                  <c:v>27</c:v>
                </c:pt>
                <c:pt idx="55">
                  <c:v>29</c:v>
                </c:pt>
                <c:pt idx="57">
                  <c:v>27</c:v>
                </c:pt>
                <c:pt idx="60">
                  <c:v>29</c:v>
                </c:pt>
                <c:pt idx="63">
                  <c:v>27</c:v>
                </c:pt>
                <c:pt idx="64">
                  <c:v>27</c:v>
                </c:pt>
                <c:pt idx="66">
                  <c:v>27</c:v>
                </c:pt>
                <c:pt idx="70">
                  <c:v>27</c:v>
                </c:pt>
                <c:pt idx="71">
                  <c:v>27</c:v>
                </c:pt>
                <c:pt idx="77">
                  <c:v>27</c:v>
                </c:pt>
                <c:pt idx="78">
                  <c:v>29</c:v>
                </c:pt>
                <c:pt idx="80">
                  <c:v>27</c:v>
                </c:pt>
                <c:pt idx="83">
                  <c:v>27</c:v>
                </c:pt>
                <c:pt idx="95">
                  <c:v>27</c:v>
                </c:pt>
                <c:pt idx="96">
                  <c:v>27</c:v>
                </c:pt>
                <c:pt idx="98">
                  <c:v>27</c:v>
                </c:pt>
                <c:pt idx="100">
                  <c:v>29</c:v>
                </c:pt>
                <c:pt idx="104">
                  <c:v>27</c:v>
                </c:pt>
                <c:pt idx="105">
                  <c:v>27</c:v>
                </c:pt>
                <c:pt idx="109">
                  <c:v>27</c:v>
                </c:pt>
                <c:pt idx="111">
                  <c:v>27</c:v>
                </c:pt>
                <c:pt idx="112">
                  <c:v>29</c:v>
                </c:pt>
                <c:pt idx="114">
                  <c:v>13</c:v>
                </c:pt>
                <c:pt idx="115">
                  <c:v>27</c:v>
                </c:pt>
                <c:pt idx="120">
                  <c:v>29</c:v>
                </c:pt>
                <c:pt idx="121">
                  <c:v>13</c:v>
                </c:pt>
                <c:pt idx="122">
                  <c:v>27</c:v>
                </c:pt>
                <c:pt idx="123">
                  <c:v>27</c:v>
                </c:pt>
                <c:pt idx="126">
                  <c:v>6</c:v>
                </c:pt>
                <c:pt idx="130">
                  <c:v>27</c:v>
                </c:pt>
                <c:pt idx="136">
                  <c:v>27</c:v>
                </c:pt>
                <c:pt idx="139">
                  <c:v>27</c:v>
                </c:pt>
                <c:pt idx="141">
                  <c:v>27</c:v>
                </c:pt>
                <c:pt idx="144">
                  <c:v>27</c:v>
                </c:pt>
                <c:pt idx="146">
                  <c:v>29</c:v>
                </c:pt>
                <c:pt idx="147">
                  <c:v>27</c:v>
                </c:pt>
                <c:pt idx="150">
                  <c:v>6</c:v>
                </c:pt>
                <c:pt idx="151">
                  <c:v>6</c:v>
                </c:pt>
                <c:pt idx="153">
                  <c:v>27</c:v>
                </c:pt>
                <c:pt idx="154">
                  <c:v>27</c:v>
                </c:pt>
                <c:pt idx="155">
                  <c:v>30</c:v>
                </c:pt>
                <c:pt idx="156">
                  <c:v>27</c:v>
                </c:pt>
                <c:pt idx="157">
                  <c:v>27</c:v>
                </c:pt>
                <c:pt idx="158">
                  <c:v>6</c:v>
                </c:pt>
                <c:pt idx="160">
                  <c:v>6</c:v>
                </c:pt>
                <c:pt idx="161">
                  <c:v>27</c:v>
                </c:pt>
                <c:pt idx="163">
                  <c:v>27</c:v>
                </c:pt>
                <c:pt idx="164">
                  <c:v>6</c:v>
                </c:pt>
                <c:pt idx="167">
                  <c:v>27</c:v>
                </c:pt>
                <c:pt idx="168">
                  <c:v>27</c:v>
                </c:pt>
                <c:pt idx="169">
                  <c:v>13</c:v>
                </c:pt>
                <c:pt idx="176">
                  <c:v>6</c:v>
                </c:pt>
                <c:pt idx="177">
                  <c:v>30</c:v>
                </c:pt>
                <c:pt idx="178">
                  <c:v>27</c:v>
                </c:pt>
                <c:pt idx="180">
                  <c:v>27</c:v>
                </c:pt>
                <c:pt idx="181">
                  <c:v>27</c:v>
                </c:pt>
                <c:pt idx="183">
                  <c:v>27</c:v>
                </c:pt>
                <c:pt idx="184">
                  <c:v>27</c:v>
                </c:pt>
                <c:pt idx="185">
                  <c:v>27</c:v>
                </c:pt>
                <c:pt idx="186">
                  <c:v>27</c:v>
                </c:pt>
                <c:pt idx="187">
                  <c:v>27</c:v>
                </c:pt>
                <c:pt idx="188">
                  <c:v>27</c:v>
                </c:pt>
                <c:pt idx="189">
                  <c:v>27</c:v>
                </c:pt>
                <c:pt idx="190">
                  <c:v>27</c:v>
                </c:pt>
                <c:pt idx="192">
                  <c:v>27</c:v>
                </c:pt>
                <c:pt idx="194">
                  <c:v>27</c:v>
                </c:pt>
                <c:pt idx="199">
                  <c:v>29</c:v>
                </c:pt>
                <c:pt idx="200">
                  <c:v>27</c:v>
                </c:pt>
                <c:pt idx="205">
                  <c:v>29</c:v>
                </c:pt>
                <c:pt idx="206">
                  <c:v>27</c:v>
                </c:pt>
                <c:pt idx="207">
                  <c:v>27</c:v>
                </c:pt>
                <c:pt idx="209">
                  <c:v>27</c:v>
                </c:pt>
                <c:pt idx="211">
                  <c:v>27</c:v>
                </c:pt>
                <c:pt idx="212">
                  <c:v>27</c:v>
                </c:pt>
                <c:pt idx="213">
                  <c:v>27</c:v>
                </c:pt>
                <c:pt idx="214">
                  <c:v>6</c:v>
                </c:pt>
                <c:pt idx="215">
                  <c:v>27</c:v>
                </c:pt>
                <c:pt idx="216">
                  <c:v>27</c:v>
                </c:pt>
                <c:pt idx="217">
                  <c:v>27</c:v>
                </c:pt>
                <c:pt idx="220">
                  <c:v>29</c:v>
                </c:pt>
                <c:pt idx="221">
                  <c:v>27</c:v>
                </c:pt>
                <c:pt idx="223">
                  <c:v>27</c:v>
                </c:pt>
                <c:pt idx="224">
                  <c:v>27</c:v>
                </c:pt>
                <c:pt idx="225">
                  <c:v>29</c:v>
                </c:pt>
                <c:pt idx="226">
                  <c:v>27</c:v>
                </c:pt>
                <c:pt idx="227">
                  <c:v>27</c:v>
                </c:pt>
                <c:pt idx="229">
                  <c:v>27</c:v>
                </c:pt>
                <c:pt idx="230">
                  <c:v>13</c:v>
                </c:pt>
                <c:pt idx="234">
                  <c:v>27</c:v>
                </c:pt>
                <c:pt idx="235">
                  <c:v>27</c:v>
                </c:pt>
                <c:pt idx="260">
                  <c:v>2</c:v>
                </c:pt>
                <c:pt idx="264">
                  <c:v>27</c:v>
                </c:pt>
                <c:pt idx="265">
                  <c:v>27</c:v>
                </c:pt>
                <c:pt idx="266">
                  <c:v>27</c:v>
                </c:pt>
                <c:pt idx="268">
                  <c:v>27</c:v>
                </c:pt>
                <c:pt idx="269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CD1-47CB-9742-4D5BDBFEC061}"/>
            </c:ext>
          </c:extLst>
        </c:ser>
        <c:ser>
          <c:idx val="9"/>
          <c:order val="9"/>
          <c:tx>
            <c:strRef>
              <c:f>'CONTROL DE RENTAS'!$Y$1:$Y$2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RENTAS'!$Y$3:$Y$274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CD1-47CB-9742-4D5BDBFEC061}"/>
            </c:ext>
          </c:extLst>
        </c:ser>
        <c:ser>
          <c:idx val="10"/>
          <c:order val="10"/>
          <c:tx>
            <c:strRef>
              <c:f>'CONTROL DE RENTAS'!$Z$1:$Z$2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RENTAS'!$Z$3:$Z$274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 formatCode="[$-F800]dddd\,\ mmmm\ dd\,\ yyyy">
                  <c:v>45963</c:v>
                </c:pt>
                <c:pt idx="3" formatCode="[$-F800]dddd\,\ mmmm\ dd\,\ yyyy">
                  <c:v>45954</c:v>
                </c:pt>
                <c:pt idx="4" formatCode="[$-F800]dddd\,\ mmmm\ dd\,\ yyyy">
                  <c:v>0</c:v>
                </c:pt>
                <c:pt idx="5" formatCode="[$-F800]dddd\,\ mmmm\ dd\,\ yyyy">
                  <c:v>45963</c:v>
                </c:pt>
                <c:pt idx="6" formatCode="[$-F800]dddd\,\ mmmm\ dd\,\ yyyy">
                  <c:v>0</c:v>
                </c:pt>
                <c:pt idx="7" formatCode="[$-F800]dddd\,\ mmmm\ dd\,\ yyyy">
                  <c:v>45956</c:v>
                </c:pt>
                <c:pt idx="8" formatCode="[$-F800]dddd\,\ mmmm\ dd\,\ yyyy">
                  <c:v>45973</c:v>
                </c:pt>
                <c:pt idx="9" formatCode="[$-F800]dddd\,\ mmmm\ dd\,\ yyyy">
                  <c:v>0</c:v>
                </c:pt>
                <c:pt idx="10" formatCode="[$-F800]dddd\,\ mmmm\ dd\,\ yyyy">
                  <c:v>45960</c:v>
                </c:pt>
                <c:pt idx="11" formatCode="[$-F800]dddd\,\ mmmm\ dd\,\ yyyy">
                  <c:v>0</c:v>
                </c:pt>
                <c:pt idx="12" formatCode="[$-F800]dddd\,\ mmmm\ dd\,\ yyyy">
                  <c:v>0</c:v>
                </c:pt>
                <c:pt idx="13" formatCode="[$-F800]dddd\,\ mmmm\ dd\,\ yyyy">
                  <c:v>0</c:v>
                </c:pt>
                <c:pt idx="14" formatCode="[$-F800]dddd\,\ mmmm\ dd\,\ yyyy">
                  <c:v>45984</c:v>
                </c:pt>
                <c:pt idx="15" formatCode="[$-F800]dddd\,\ mmmm\ dd\,\ yyyy">
                  <c:v>0</c:v>
                </c:pt>
                <c:pt idx="16" formatCode="[$-F800]dddd\,\ mmmm\ dd\,\ yyyy">
                  <c:v>45973</c:v>
                </c:pt>
                <c:pt idx="17" formatCode="[$-F800]dddd\,\ mmmm\ dd\,\ yyyy">
                  <c:v>45973</c:v>
                </c:pt>
                <c:pt idx="18" formatCode="[$-F800]dddd\,\ mmmm\ dd\,\ yyyy">
                  <c:v>45984</c:v>
                </c:pt>
                <c:pt idx="19" formatCode="[$-F800]dddd\,\ mmmm\ dd\,\ yyyy">
                  <c:v>45969</c:v>
                </c:pt>
                <c:pt idx="20" formatCode="[$-F800]dddd\,\ mmmm\ dd\,\ yyyy">
                  <c:v>45967</c:v>
                </c:pt>
                <c:pt idx="21" formatCode="[$-F800]dddd\,\ mmmm\ dd\,\ yyyy">
                  <c:v>45968</c:v>
                </c:pt>
                <c:pt idx="22" formatCode="[$-F800]dddd\,\ mmmm\ dd\,\ yyyy">
                  <c:v>0</c:v>
                </c:pt>
                <c:pt idx="23" formatCode="[$-F800]dddd\,\ mmmm\ dd\,\ yyyy">
                  <c:v>0</c:v>
                </c:pt>
                <c:pt idx="24" formatCode="[$-F800]dddd\,\ mmmm\ dd\,\ yyyy">
                  <c:v>0</c:v>
                </c:pt>
                <c:pt idx="25" formatCode="[$-F800]dddd\,\ mmmm\ dd\,\ yyyy">
                  <c:v>0</c:v>
                </c:pt>
                <c:pt idx="26" formatCode="[$-F800]dddd\,\ mmmm\ dd\,\ yyyy">
                  <c:v>45975</c:v>
                </c:pt>
                <c:pt idx="27" formatCode="[$-F800]dddd\,\ mmmm\ dd\,\ yyyy">
                  <c:v>45968</c:v>
                </c:pt>
                <c:pt idx="28" formatCode="[$-F800]dddd\,\ mmmm\ dd\,\ yyyy">
                  <c:v>0</c:v>
                </c:pt>
                <c:pt idx="29" formatCode="[$-F800]dddd\,\ mmmm\ dd\,\ yyyy">
                  <c:v>45966</c:v>
                </c:pt>
                <c:pt idx="30" formatCode="[$-F800]dddd\,\ mmmm\ dd\,\ yyyy">
                  <c:v>45964</c:v>
                </c:pt>
                <c:pt idx="31" formatCode="[$-F800]dddd\,\ mmmm\ dd\,\ yyyy">
                  <c:v>0</c:v>
                </c:pt>
                <c:pt idx="32" formatCode="[$-F800]dddd\,\ mmmm\ dd\,\ yyyy">
                  <c:v>45971</c:v>
                </c:pt>
                <c:pt idx="33" formatCode="[$-F800]dddd\,\ mmmm\ dd\,\ yyyy">
                  <c:v>0</c:v>
                </c:pt>
                <c:pt idx="34" formatCode="[$-F800]dddd\,\ mmmm\ dd\,\ yyyy">
                  <c:v>0</c:v>
                </c:pt>
                <c:pt idx="35" formatCode="[$-F800]dddd\,\ mmmm\ dd\,\ yyyy">
                  <c:v>45970</c:v>
                </c:pt>
                <c:pt idx="36" formatCode="[$-F800]dddd\,\ mmmm\ dd\,\ yyyy">
                  <c:v>45972</c:v>
                </c:pt>
                <c:pt idx="37" formatCode="[$-F800]dddd\,\ mmmm\ dd\,\ yyyy">
                  <c:v>45963</c:v>
                </c:pt>
                <c:pt idx="38" formatCode="[$-F800]dddd\,\ mmmm\ dd\,\ yyyy">
                  <c:v>45961</c:v>
                </c:pt>
                <c:pt idx="39" formatCode="[$-F800]dddd\,\ mmmm\ dd\,\ yyyy">
                  <c:v>45922</c:v>
                </c:pt>
                <c:pt idx="40" formatCode="[$-F800]dddd\,\ mmmm\ dd\,\ yyyy">
                  <c:v>45958</c:v>
                </c:pt>
                <c:pt idx="41" formatCode="[$-F800]dddd\,\ mmmm\ dd\,\ yyyy">
                  <c:v>0</c:v>
                </c:pt>
                <c:pt idx="42" formatCode="[$-F800]dddd\,\ mmmm\ dd\,\ yyyy">
                  <c:v>0</c:v>
                </c:pt>
                <c:pt idx="43" formatCode="[$-F800]dddd\,\ mmmm\ dd\,\ yyyy">
                  <c:v>0</c:v>
                </c:pt>
                <c:pt idx="44" formatCode="[$-F800]dddd\,\ mmmm\ dd\,\ yyyy">
                  <c:v>0</c:v>
                </c:pt>
                <c:pt idx="45" formatCode="[$-F800]dddd\,\ mmmm\ dd\,\ yyyy">
                  <c:v>0</c:v>
                </c:pt>
                <c:pt idx="46" formatCode="[$-F800]dddd\,\ mmmm\ dd\,\ yyyy">
                  <c:v>45956</c:v>
                </c:pt>
                <c:pt idx="47" formatCode="[$-F800]dddd\,\ mmmm\ dd\,\ yyyy">
                  <c:v>45943</c:v>
                </c:pt>
                <c:pt idx="48" formatCode="[$-F800]dddd\,\ mmmm\ dd\,\ yyyy">
                  <c:v>45966</c:v>
                </c:pt>
                <c:pt idx="49" formatCode="[$-F800]dddd\,\ mmmm\ dd\,\ yyyy">
                  <c:v>45977</c:v>
                </c:pt>
                <c:pt idx="50" formatCode="[$-F800]dddd\,\ mmmm\ dd\,\ yyyy">
                  <c:v>45958</c:v>
                </c:pt>
                <c:pt idx="51" formatCode="[$-F800]dddd\,\ mmmm\ dd\,\ yyyy">
                  <c:v>45978</c:v>
                </c:pt>
                <c:pt idx="52" formatCode="[$-F800]dddd\,\ mmmm\ dd\,\ yyyy">
                  <c:v>0</c:v>
                </c:pt>
                <c:pt idx="53" formatCode="[$-F800]dddd\,\ mmmm\ dd\,\ yyyy">
                  <c:v>0</c:v>
                </c:pt>
                <c:pt idx="54" formatCode="[$-F800]dddd\,\ mmmm\ dd\,\ yyyy">
                  <c:v>45967</c:v>
                </c:pt>
                <c:pt idx="55" formatCode="[$-F800]dddd\,\ mmmm\ dd\,\ yyyy">
                  <c:v>45964</c:v>
                </c:pt>
                <c:pt idx="56" formatCode="[$-F800]dddd\,\ mmmm\ dd\,\ yyyy">
                  <c:v>0</c:v>
                </c:pt>
                <c:pt idx="57" formatCode="[$-F800]dddd\,\ mmmm\ dd\,\ yyyy">
                  <c:v>45973</c:v>
                </c:pt>
                <c:pt idx="58" formatCode="[$-F800]dddd\,\ mmmm\ dd\,\ yyyy">
                  <c:v>0</c:v>
                </c:pt>
                <c:pt idx="59" formatCode="[$-F800]dddd\,\ mmmm\ dd\,\ yyyy">
                  <c:v>0</c:v>
                </c:pt>
                <c:pt idx="60" formatCode="[$-F800]dddd\,\ mmmm\ dd\,\ yyyy">
                  <c:v>45965</c:v>
                </c:pt>
                <c:pt idx="61" formatCode="[$-F800]dddd\,\ mmmm\ dd\,\ yyyy">
                  <c:v>0</c:v>
                </c:pt>
                <c:pt idx="62" formatCode="[$-F800]dddd\,\ mmmm\ dd\,\ yyyy">
                  <c:v>0</c:v>
                </c:pt>
                <c:pt idx="63" formatCode="[$-F800]dddd\,\ mmmm\ dd\,\ yyyy">
                  <c:v>45973</c:v>
                </c:pt>
                <c:pt idx="64" formatCode="[$-F800]dddd\,\ mmmm\ dd\,\ yyyy">
                  <c:v>45973</c:v>
                </c:pt>
                <c:pt idx="65" formatCode="[$-F800]dddd\,\ mmmm\ dd\,\ yyyy">
                  <c:v>0</c:v>
                </c:pt>
                <c:pt idx="66" formatCode="[$-F800]dddd\,\ mmmm\ dd\,\ yyyy">
                  <c:v>45979</c:v>
                </c:pt>
                <c:pt idx="67" formatCode="[$-F800]dddd\,\ mmmm\ dd\,\ yyyy">
                  <c:v>0</c:v>
                </c:pt>
                <c:pt idx="68" formatCode="[$-F800]dddd\,\ mmmm\ dd\,\ yyyy">
                  <c:v>0</c:v>
                </c:pt>
                <c:pt idx="69" formatCode="[$-F800]dddd\,\ mmmm\ dd\,\ yyyy">
                  <c:v>0</c:v>
                </c:pt>
                <c:pt idx="70" formatCode="[$-F800]dddd\,\ mmmm\ dd\,\ yyyy">
                  <c:v>45977</c:v>
                </c:pt>
                <c:pt idx="71" formatCode="[$-F800]dddd\,\ mmmm\ dd\,\ yyyy">
                  <c:v>45970</c:v>
                </c:pt>
                <c:pt idx="72" formatCode="[$-F800]dddd\,\ mmmm\ dd\,\ yyyy">
                  <c:v>0</c:v>
                </c:pt>
                <c:pt idx="73" formatCode="[$-F800]dddd\,\ mmmm\ dd\,\ yyyy">
                  <c:v>0</c:v>
                </c:pt>
                <c:pt idx="74" formatCode="[$-F800]dddd\,\ mmmm\ dd\,\ yyyy">
                  <c:v>0</c:v>
                </c:pt>
                <c:pt idx="75" formatCode="[$-F800]dddd\,\ mmmm\ dd\,\ yyyy">
                  <c:v>0</c:v>
                </c:pt>
                <c:pt idx="76" formatCode="[$-F800]dddd\,\ mmmm\ dd\,\ yyyy">
                  <c:v>0</c:v>
                </c:pt>
                <c:pt idx="77" formatCode="[$-F800]dddd\,\ mmmm\ dd\,\ yyyy">
                  <c:v>45939</c:v>
                </c:pt>
                <c:pt idx="78" formatCode="[$-F800]dddd\,\ mmmm\ dd\,\ yyyy">
                  <c:v>45965</c:v>
                </c:pt>
                <c:pt idx="79" formatCode="[$-F800]dddd\,\ mmmm\ dd\,\ yyyy">
                  <c:v>0</c:v>
                </c:pt>
                <c:pt idx="80" formatCode="[$-F800]dddd\,\ mmmm\ dd\,\ yyyy">
                  <c:v>45931</c:v>
                </c:pt>
                <c:pt idx="81" formatCode="[$-F800]dddd\,\ mmmm\ dd\,\ yyyy">
                  <c:v>0</c:v>
                </c:pt>
                <c:pt idx="82" formatCode="[$-F800]dddd\,\ mmmm\ dd\,\ yyyy">
                  <c:v>0</c:v>
                </c:pt>
                <c:pt idx="83" formatCode="[$-F800]dddd\,\ mmmm\ dd\,\ yyyy">
                  <c:v>45978</c:v>
                </c:pt>
                <c:pt idx="84" formatCode="[$-F800]dddd\,\ mmmm\ dd\,\ yyyy">
                  <c:v>0</c:v>
                </c:pt>
                <c:pt idx="85" formatCode="[$-F800]dddd\,\ mmmm\ dd\,\ yyyy">
                  <c:v>0</c:v>
                </c:pt>
                <c:pt idx="86" formatCode="[$-F800]dddd\,\ mmmm\ dd\,\ yyyy">
                  <c:v>0</c:v>
                </c:pt>
                <c:pt idx="87" formatCode="[$-F800]dddd\,\ mmmm\ dd\,\ yyyy">
                  <c:v>0</c:v>
                </c:pt>
                <c:pt idx="88" formatCode="[$-F800]dddd\,\ mmmm\ dd\,\ yyyy">
                  <c:v>0</c:v>
                </c:pt>
                <c:pt idx="89" formatCode="[$-F800]dddd\,\ mmmm\ dd\,\ yyyy">
                  <c:v>0</c:v>
                </c:pt>
                <c:pt idx="90" formatCode="[$-F800]dddd\,\ mmmm\ dd\,\ yyyy">
                  <c:v>0</c:v>
                </c:pt>
                <c:pt idx="91" formatCode="[$-F800]dddd\,\ mmmm\ dd\,\ yyyy">
                  <c:v>0</c:v>
                </c:pt>
                <c:pt idx="92" formatCode="[$-F800]dddd\,\ mmmm\ dd\,\ yyyy">
                  <c:v>0</c:v>
                </c:pt>
                <c:pt idx="93" formatCode="[$-F800]dddd\,\ mmmm\ dd\,\ yyyy">
                  <c:v>0</c:v>
                </c:pt>
                <c:pt idx="94" formatCode="[$-F800]dddd\,\ mmmm\ dd\,\ yyyy">
                  <c:v>0</c:v>
                </c:pt>
                <c:pt idx="95" formatCode="[$-F800]dddd\,\ mmmm\ dd\,\ yyyy">
                  <c:v>45958</c:v>
                </c:pt>
                <c:pt idx="96" formatCode="[$-F800]dddd\,\ mmmm\ dd\,\ yyyy">
                  <c:v>45973</c:v>
                </c:pt>
                <c:pt idx="97" formatCode="[$-F800]dddd\,\ mmmm\ dd\,\ yyyy">
                  <c:v>0</c:v>
                </c:pt>
                <c:pt idx="98" formatCode="[$-F800]dddd\,\ mmmm\ dd\,\ yyyy">
                  <c:v>45971</c:v>
                </c:pt>
                <c:pt idx="99" formatCode="[$-F800]dddd\,\ mmmm\ dd\,\ yyyy">
                  <c:v>0</c:v>
                </c:pt>
                <c:pt idx="100" formatCode="[$-F800]dddd\,\ mmmm\ dd\,\ yyyy">
                  <c:v>45981</c:v>
                </c:pt>
                <c:pt idx="101" formatCode="[$-F800]dddd\,\ mmmm\ dd\,\ yyyy">
                  <c:v>0</c:v>
                </c:pt>
                <c:pt idx="102" formatCode="[$-F800]dddd\,\ mmmm\ dd\,\ yyyy">
                  <c:v>0</c:v>
                </c:pt>
                <c:pt idx="103" formatCode="[$-F800]dddd\,\ mmmm\ dd\,\ yyyy">
                  <c:v>0</c:v>
                </c:pt>
                <c:pt idx="104" formatCode="[$-F800]dddd\,\ mmmm\ dd\,\ yyyy">
                  <c:v>45959</c:v>
                </c:pt>
                <c:pt idx="105" formatCode="[$-F800]dddd\,\ mmmm\ dd\,\ yyyy">
                  <c:v>45974</c:v>
                </c:pt>
                <c:pt idx="106" formatCode="[$-F800]dddd\,\ mmmm\ dd\,\ yyyy">
                  <c:v>0</c:v>
                </c:pt>
                <c:pt idx="107" formatCode="[$-F800]dddd\,\ mmmm\ dd\,\ yyyy">
                  <c:v>0</c:v>
                </c:pt>
                <c:pt idx="108" formatCode="[$-F800]dddd\,\ mmmm\ dd\,\ yyyy">
                  <c:v>0</c:v>
                </c:pt>
                <c:pt idx="109" formatCode="[$-F800]dddd\,\ mmmm\ dd\,\ yyyy">
                  <c:v>45958</c:v>
                </c:pt>
                <c:pt idx="110" formatCode="[$-F800]dddd\,\ mmmm\ dd\,\ yyyy">
                  <c:v>0</c:v>
                </c:pt>
                <c:pt idx="111" formatCode="[$-F800]dddd\,\ mmmm\ dd\,\ yyyy">
                  <c:v>45980</c:v>
                </c:pt>
                <c:pt idx="112" formatCode="[$-F800]dddd\,\ mmmm\ dd\,\ yyyy">
                  <c:v>45969</c:v>
                </c:pt>
                <c:pt idx="113" formatCode="[$-F800]dddd\,\ mmmm\ dd\,\ yyyy">
                  <c:v>0</c:v>
                </c:pt>
                <c:pt idx="114" formatCode="[$-F800]dddd\,\ mmmm\ dd\,\ yyyy">
                  <c:v>45960</c:v>
                </c:pt>
                <c:pt idx="115" formatCode="[$-F800]dddd\,\ mmmm\ dd\,\ yyyy">
                  <c:v>45963</c:v>
                </c:pt>
                <c:pt idx="116" formatCode="[$-F800]dddd\,\ mmmm\ dd\,\ yyyy">
                  <c:v>0</c:v>
                </c:pt>
                <c:pt idx="117" formatCode="[$-F800]dddd\,\ mmmm\ dd\,\ yyyy">
                  <c:v>0</c:v>
                </c:pt>
                <c:pt idx="118" formatCode="[$-F800]dddd\,\ mmmm\ dd\,\ yyyy">
                  <c:v>0</c:v>
                </c:pt>
                <c:pt idx="119" formatCode="[$-F800]dddd\,\ mmmm\ dd\,\ yyyy">
                  <c:v>0</c:v>
                </c:pt>
                <c:pt idx="120" formatCode="[$-F800]dddd\,\ mmmm\ dd\,\ yyyy">
                  <c:v>45961</c:v>
                </c:pt>
                <c:pt idx="121" formatCode="[$-F800]dddd\,\ mmmm\ dd\,\ yyyy">
                  <c:v>45966</c:v>
                </c:pt>
                <c:pt idx="122" formatCode="[$-F800]dddd\,\ mmmm\ dd\,\ yyyy">
                  <c:v>45984</c:v>
                </c:pt>
                <c:pt idx="123" formatCode="[$-F800]dddd\,\ mmmm\ dd\,\ yyyy">
                  <c:v>45979</c:v>
                </c:pt>
                <c:pt idx="124" formatCode="[$-F800]dddd\,\ mmmm\ dd\,\ yyyy">
                  <c:v>0</c:v>
                </c:pt>
                <c:pt idx="125" formatCode="[$-F800]dddd\,\ mmmm\ dd\,\ yyyy">
                  <c:v>0</c:v>
                </c:pt>
                <c:pt idx="126" formatCode="[$-F800]dddd\,\ mmmm\ dd\,\ yyyy">
                  <c:v>45957</c:v>
                </c:pt>
                <c:pt idx="127" formatCode="[$-F800]dddd\,\ mmmm\ dd\,\ yyyy">
                  <c:v>0</c:v>
                </c:pt>
                <c:pt idx="128" formatCode="[$-F800]dddd\,\ mmmm\ dd\,\ yyyy">
                  <c:v>0</c:v>
                </c:pt>
                <c:pt idx="129" formatCode="[$-F800]dddd\,\ mmmm\ dd\,\ yyyy">
                  <c:v>0</c:v>
                </c:pt>
                <c:pt idx="130" formatCode="[$-F800]dddd\,\ mmmm\ dd\,\ yyyy">
                  <c:v>45980</c:v>
                </c:pt>
                <c:pt idx="131" formatCode="[$-F800]dddd\,\ mmmm\ dd\,\ yyyy">
                  <c:v>0</c:v>
                </c:pt>
                <c:pt idx="132" formatCode="[$-F800]dddd\,\ mmmm\ dd\,\ yyyy">
                  <c:v>0</c:v>
                </c:pt>
                <c:pt idx="133" formatCode="[$-F800]dddd\,\ mmmm\ dd\,\ yyyy">
                  <c:v>0</c:v>
                </c:pt>
                <c:pt idx="134" formatCode="[$-F800]dddd\,\ mmmm\ dd\,\ yyyy">
                  <c:v>0</c:v>
                </c:pt>
                <c:pt idx="135" formatCode="[$-F800]dddd\,\ mmmm\ dd\,\ yyyy">
                  <c:v>0</c:v>
                </c:pt>
                <c:pt idx="136" formatCode="[$-F800]dddd\,\ mmmm\ dd\,\ yyyy">
                  <c:v>45973</c:v>
                </c:pt>
                <c:pt idx="137" formatCode="[$-F800]dddd\,\ mmmm\ dd\,\ yyyy">
                  <c:v>0</c:v>
                </c:pt>
                <c:pt idx="138" formatCode="[$-F800]dddd\,\ mmmm\ dd\,\ yyyy">
                  <c:v>0</c:v>
                </c:pt>
                <c:pt idx="139" formatCode="[$-F800]dddd\,\ mmmm\ dd\,\ yyyy">
                  <c:v>45980</c:v>
                </c:pt>
                <c:pt idx="140" formatCode="[$-F800]dddd\,\ mmmm\ dd\,\ yyyy">
                  <c:v>0</c:v>
                </c:pt>
                <c:pt idx="141" formatCode="[$-F800]dddd\,\ mmmm\ dd\,\ yyyy">
                  <c:v>45980</c:v>
                </c:pt>
                <c:pt idx="142" formatCode="[$-F800]dddd\,\ mmmm\ dd\,\ yyyy">
                  <c:v>0</c:v>
                </c:pt>
                <c:pt idx="143" formatCode="[$-F800]dddd\,\ mmmm\ dd\,\ yyyy">
                  <c:v>0</c:v>
                </c:pt>
                <c:pt idx="144" formatCode="[$-F800]dddd\,\ mmmm\ dd\,\ yyyy">
                  <c:v>45959</c:v>
                </c:pt>
                <c:pt idx="145" formatCode="[$-F800]dddd\,\ mmmm\ dd\,\ yyyy">
                  <c:v>0</c:v>
                </c:pt>
                <c:pt idx="146" formatCode="[$-F800]dddd\,\ mmmm\ dd\,\ yyyy">
                  <c:v>45982</c:v>
                </c:pt>
                <c:pt idx="147" formatCode="[$-F800]dddd\,\ mmmm\ dd\,\ yyyy">
                  <c:v>45966</c:v>
                </c:pt>
                <c:pt idx="148" formatCode="[$-F800]dddd\,\ mmmm\ dd\,\ yyyy">
                  <c:v>0</c:v>
                </c:pt>
                <c:pt idx="149" formatCode="[$-F800]dddd\,\ mmmm\ dd\,\ yyyy">
                  <c:v>0</c:v>
                </c:pt>
                <c:pt idx="150" formatCode="[$-F800]dddd\,\ mmmm\ dd\,\ yyyy">
                  <c:v>45960</c:v>
                </c:pt>
                <c:pt idx="151" formatCode="[$-F800]dddd\,\ mmmm\ dd\,\ yyyy">
                  <c:v>45958</c:v>
                </c:pt>
                <c:pt idx="152" formatCode="[$-F800]dddd\,\ mmmm\ dd\,\ yyyy">
                  <c:v>0</c:v>
                </c:pt>
                <c:pt idx="153" formatCode="[$-F800]dddd\,\ mmmm\ dd\,\ yyyy">
                  <c:v>45972</c:v>
                </c:pt>
                <c:pt idx="154" formatCode="[$-F800]dddd\,\ mmmm\ dd\,\ yyyy">
                  <c:v>45974</c:v>
                </c:pt>
                <c:pt idx="155" formatCode="[$-F800]dddd\,\ mmmm\ dd\,\ yyyy">
                  <c:v>45961</c:v>
                </c:pt>
                <c:pt idx="156" formatCode="[$-F800]dddd\,\ mmmm\ dd\,\ yyyy">
                  <c:v>45974</c:v>
                </c:pt>
                <c:pt idx="157" formatCode="[$-F800]dddd\,\ mmmm\ dd\,\ yyyy">
                  <c:v>45957</c:v>
                </c:pt>
                <c:pt idx="158" formatCode="[$-F800]dddd\,\ mmmm\ dd\,\ yyyy">
                  <c:v>45958</c:v>
                </c:pt>
                <c:pt idx="159" formatCode="[$-F800]dddd\,\ mmmm\ dd\,\ yyyy">
                  <c:v>0</c:v>
                </c:pt>
                <c:pt idx="160" formatCode="[$-F800]dddd\,\ mmmm\ dd\,\ yyyy">
                  <c:v>45956</c:v>
                </c:pt>
                <c:pt idx="161" formatCode="[$-F800]dddd\,\ mmmm\ dd\,\ yyyy">
                  <c:v>45956</c:v>
                </c:pt>
                <c:pt idx="162" formatCode="[$-F800]dddd\,\ mmmm\ dd\,\ yyyy">
                  <c:v>0</c:v>
                </c:pt>
                <c:pt idx="163" formatCode="[$-F800]dddd\,\ mmmm\ dd\,\ yyyy">
                  <c:v>45956</c:v>
                </c:pt>
                <c:pt idx="164" formatCode="[$-F800]dddd\,\ mmmm\ dd\,\ yyyy">
                  <c:v>45959</c:v>
                </c:pt>
                <c:pt idx="165" formatCode="[$-F800]dddd\,\ mmmm\ dd\,\ yyyy">
                  <c:v>0</c:v>
                </c:pt>
                <c:pt idx="166" formatCode="[$-F800]dddd\,\ mmmm\ dd\,\ yyyy">
                  <c:v>0</c:v>
                </c:pt>
                <c:pt idx="167" formatCode="[$-F800]dddd\,\ mmmm\ dd\,\ yyyy">
                  <c:v>45979</c:v>
                </c:pt>
                <c:pt idx="168" formatCode="[$-F800]dddd\,\ mmmm\ dd\,\ yyyy">
                  <c:v>45960</c:v>
                </c:pt>
                <c:pt idx="169" formatCode="[$-F800]dddd\,\ mmmm\ dd\,\ yyyy">
                  <c:v>45959</c:v>
                </c:pt>
                <c:pt idx="170" formatCode="[$-F800]dddd\,\ mmmm\ dd\,\ yyyy">
                  <c:v>0</c:v>
                </c:pt>
                <c:pt idx="171" formatCode="[$-F800]dddd\,\ mmmm\ dd\,\ yyyy">
                  <c:v>0</c:v>
                </c:pt>
                <c:pt idx="172" formatCode="[$-F800]dddd\,\ mmmm\ dd\,\ yyyy">
                  <c:v>0</c:v>
                </c:pt>
                <c:pt idx="173" formatCode="[$-F800]dddd\,\ mmmm\ dd\,\ yyyy">
                  <c:v>0</c:v>
                </c:pt>
                <c:pt idx="174" formatCode="[$-F800]dddd\,\ mmmm\ dd\,\ yyyy">
                  <c:v>0</c:v>
                </c:pt>
                <c:pt idx="175" formatCode="[$-F800]dddd\,\ mmmm\ dd\,\ yyyy">
                  <c:v>0</c:v>
                </c:pt>
                <c:pt idx="176" formatCode="[$-F800]dddd\,\ mmmm\ dd\,\ yyyy">
                  <c:v>45958</c:v>
                </c:pt>
                <c:pt idx="177" formatCode="[$-F800]dddd\,\ mmmm\ dd\,\ yyyy">
                  <c:v>45961</c:v>
                </c:pt>
                <c:pt idx="178" formatCode="[$-F800]dddd\,\ mmmm\ dd\,\ yyyy">
                  <c:v>45964</c:v>
                </c:pt>
                <c:pt idx="179" formatCode="[$-F800]dddd\,\ mmmm\ dd\,\ yyyy">
                  <c:v>0</c:v>
                </c:pt>
                <c:pt idx="180" formatCode="[$-F800]dddd\,\ mmmm\ dd\,\ yyyy">
                  <c:v>45956</c:v>
                </c:pt>
                <c:pt idx="181" formatCode="[$-F800]dddd\,\ mmmm\ dd\,\ yyyy">
                  <c:v>45956</c:v>
                </c:pt>
                <c:pt idx="182" formatCode="[$-F800]dddd\,\ mmmm\ dd\,\ yyyy">
                  <c:v>0</c:v>
                </c:pt>
                <c:pt idx="183" formatCode="[$-F800]dddd\,\ mmmm\ dd\,\ yyyy">
                  <c:v>45957</c:v>
                </c:pt>
                <c:pt idx="184" formatCode="[$-F800]dddd\,\ mmmm\ dd\,\ yyyy">
                  <c:v>45971</c:v>
                </c:pt>
                <c:pt idx="185" formatCode="[$-F800]dddd\,\ mmmm\ dd\,\ yyyy">
                  <c:v>45970</c:v>
                </c:pt>
                <c:pt idx="186" formatCode="[$-F800]dddd\,\ mmmm\ dd\,\ yyyy">
                  <c:v>45964</c:v>
                </c:pt>
                <c:pt idx="187" formatCode="[$-F800]dddd\,\ mmmm\ dd\,\ yyyy">
                  <c:v>45958</c:v>
                </c:pt>
                <c:pt idx="188" formatCode="[$-F800]dddd\,\ mmmm\ dd\,\ yyyy">
                  <c:v>45959</c:v>
                </c:pt>
                <c:pt idx="189" formatCode="[$-F800]dddd\,\ mmmm\ dd\,\ yyyy">
                  <c:v>45979</c:v>
                </c:pt>
                <c:pt idx="190" formatCode="[$-F800]dddd\,\ mmmm\ dd\,\ yyyy">
                  <c:v>45980</c:v>
                </c:pt>
                <c:pt idx="191" formatCode="[$-F800]dddd\,\ mmmm\ dd\,\ yyyy">
                  <c:v>0</c:v>
                </c:pt>
                <c:pt idx="192" formatCode="[$-F800]dddd\,\ mmmm\ dd\,\ yyyy">
                  <c:v>45972</c:v>
                </c:pt>
                <c:pt idx="193" formatCode="[$-F800]dddd\,\ mmmm\ dd\,\ yyyy">
                  <c:v>0</c:v>
                </c:pt>
                <c:pt idx="194" formatCode="[$-F800]dddd\,\ mmmm\ dd\,\ yyyy">
                  <c:v>45956</c:v>
                </c:pt>
                <c:pt idx="195" formatCode="[$-F800]dddd\,\ mmmm\ dd\,\ yyyy">
                  <c:v>0</c:v>
                </c:pt>
                <c:pt idx="196" formatCode="[$-F800]dddd\,\ mmmm\ dd\,\ yyyy">
                  <c:v>0</c:v>
                </c:pt>
                <c:pt idx="197" formatCode="[$-F800]dddd\,\ mmmm\ dd\,\ yyyy">
                  <c:v>0</c:v>
                </c:pt>
                <c:pt idx="198" formatCode="[$-F800]dddd\,\ mmmm\ dd\,\ yyyy">
                  <c:v>0</c:v>
                </c:pt>
                <c:pt idx="199" formatCode="[$-F800]dddd\,\ mmmm\ dd\,\ yyyy">
                  <c:v>45974</c:v>
                </c:pt>
                <c:pt idx="200" formatCode="[$-F800]dddd\,\ mmmm\ dd\,\ yyyy">
                  <c:v>45965</c:v>
                </c:pt>
                <c:pt idx="201" formatCode="[$-F800]dddd\,\ mmmm\ dd\,\ yyyy">
                  <c:v>0</c:v>
                </c:pt>
                <c:pt idx="202" formatCode="[$-F800]dddd\,\ mmmm\ dd\,\ yyyy">
                  <c:v>0</c:v>
                </c:pt>
                <c:pt idx="203" formatCode="[$-F800]dddd\,\ mmmm\ dd\,\ yyyy">
                  <c:v>0</c:v>
                </c:pt>
                <c:pt idx="204" formatCode="[$-F800]dddd\,\ mmmm\ dd\,\ yyyy">
                  <c:v>0</c:v>
                </c:pt>
                <c:pt idx="205" formatCode="[$-F800]dddd\,\ mmmm\ dd\,\ yyyy">
                  <c:v>45969</c:v>
                </c:pt>
                <c:pt idx="206" formatCode="[$-F800]dddd\,\ mmmm\ dd\,\ yyyy">
                  <c:v>45971</c:v>
                </c:pt>
                <c:pt idx="207" formatCode="[$-F800]dddd\,\ mmmm\ dd\,\ yyyy">
                  <c:v>45975</c:v>
                </c:pt>
                <c:pt idx="208" formatCode="[$-F800]dddd\,\ mmmm\ dd\,\ yyyy">
                  <c:v>0</c:v>
                </c:pt>
                <c:pt idx="209" formatCode="[$-F800]dddd\,\ mmmm\ dd\,\ yyyy">
                  <c:v>45960</c:v>
                </c:pt>
                <c:pt idx="210" formatCode="[$-F800]dddd\,\ mmmm\ dd\,\ yyyy">
                  <c:v>0</c:v>
                </c:pt>
                <c:pt idx="211" formatCode="[$-F800]dddd\,\ mmmm\ dd\,\ yyyy">
                  <c:v>45978</c:v>
                </c:pt>
                <c:pt idx="212" formatCode="[$-F800]dddd\,\ mmmm\ dd\,\ yyyy">
                  <c:v>45957</c:v>
                </c:pt>
                <c:pt idx="213" formatCode="[$-F800]dddd\,\ mmmm\ dd\,\ yyyy">
                  <c:v>45966</c:v>
                </c:pt>
                <c:pt idx="214" formatCode="[$-F800]dddd\,\ mmmm\ dd\,\ yyyy">
                  <c:v>45921</c:v>
                </c:pt>
                <c:pt idx="215" formatCode="[$-F800]dddd\,\ mmmm\ dd\,\ yyyy">
                  <c:v>45966</c:v>
                </c:pt>
                <c:pt idx="216" formatCode="[$-F800]dddd\,\ mmmm\ dd\,\ yyyy">
                  <c:v>45973</c:v>
                </c:pt>
                <c:pt idx="217" formatCode="[$-F800]dddd\,\ mmmm\ dd\,\ yyyy">
                  <c:v>45970</c:v>
                </c:pt>
                <c:pt idx="218" formatCode="[$-F800]dddd\,\ mmmm\ dd\,\ yyyy">
                  <c:v>0</c:v>
                </c:pt>
                <c:pt idx="219" formatCode="[$-F800]dddd\,\ mmmm\ dd\,\ yyyy">
                  <c:v>0</c:v>
                </c:pt>
                <c:pt idx="220" formatCode="[$-F800]dddd\,\ mmmm\ dd\,\ yyyy">
                  <c:v>45985</c:v>
                </c:pt>
                <c:pt idx="221" formatCode="[$-F800]dddd\,\ mmmm\ dd\,\ yyyy">
                  <c:v>45984</c:v>
                </c:pt>
                <c:pt idx="222" formatCode="[$-F800]dddd\,\ mmmm\ dd\,\ yyyy">
                  <c:v>0</c:v>
                </c:pt>
                <c:pt idx="223" formatCode="[$-F800]dddd\,\ mmmm\ dd\,\ yyyy">
                  <c:v>45970</c:v>
                </c:pt>
                <c:pt idx="224" formatCode="[$-F800]dddd\,\ mmmm\ dd\,\ yyyy">
                  <c:v>45970</c:v>
                </c:pt>
                <c:pt idx="225" formatCode="[$-F800]dddd\,\ mmmm\ dd\,\ yyyy">
                  <c:v>45973</c:v>
                </c:pt>
                <c:pt idx="226" formatCode="[$-F800]dddd\,\ mmmm\ dd\,\ yyyy">
                  <c:v>45977</c:v>
                </c:pt>
                <c:pt idx="227" formatCode="[$-F800]dddd\,\ mmmm\ dd\,\ yyyy">
                  <c:v>45984</c:v>
                </c:pt>
                <c:pt idx="228" formatCode="[$-F800]dddd\,\ mmmm\ dd\,\ yyyy">
                  <c:v>0</c:v>
                </c:pt>
                <c:pt idx="229" formatCode="[$-F800]dddd\,\ mmmm\ dd\,\ yyyy">
                  <c:v>45981</c:v>
                </c:pt>
                <c:pt idx="230" formatCode="[$-F800]dddd\,\ mmmm\ dd\,\ yyyy">
                  <c:v>45968</c:v>
                </c:pt>
                <c:pt idx="231" formatCode="[$-F800]dddd\,\ mmmm\ dd\,\ yyyy">
                  <c:v>0</c:v>
                </c:pt>
                <c:pt idx="232" formatCode="[$-F800]dddd\,\ mmmm\ dd\,\ yyyy">
                  <c:v>0</c:v>
                </c:pt>
                <c:pt idx="233" formatCode="[$-F800]dddd\,\ mmmm\ dd\,\ yyyy">
                  <c:v>0</c:v>
                </c:pt>
                <c:pt idx="234" formatCode="[$-F800]dddd\,\ mmmm\ dd\,\ yyyy">
                  <c:v>45984</c:v>
                </c:pt>
                <c:pt idx="235" formatCode="[$-F800]dddd\,\ mmmm\ dd\,\ yyyy">
                  <c:v>45984</c:v>
                </c:pt>
                <c:pt idx="236" formatCode="[$-F800]dddd\,\ mmmm\ dd\,\ yyyy">
                  <c:v>0</c:v>
                </c:pt>
                <c:pt idx="237" formatCode="[$-F800]dddd\,\ mmmm\ dd\,\ yyyy">
                  <c:v>0</c:v>
                </c:pt>
                <c:pt idx="238" formatCode="[$-F800]dddd\,\ mmmm\ dd\,\ yyyy">
                  <c:v>0</c:v>
                </c:pt>
                <c:pt idx="239" formatCode="[$-F800]dddd\,\ mmmm\ dd\,\ yyyy">
                  <c:v>0</c:v>
                </c:pt>
                <c:pt idx="240" formatCode="[$-F800]dddd\,\ mmmm\ dd\,\ yyyy">
                  <c:v>0</c:v>
                </c:pt>
                <c:pt idx="241" formatCode="[$-F800]dddd\,\ mmmm\ dd\,\ yyyy">
                  <c:v>0</c:v>
                </c:pt>
                <c:pt idx="242" formatCode="[$-F800]dddd\,\ mmmm\ dd\,\ yyyy">
                  <c:v>0</c:v>
                </c:pt>
                <c:pt idx="243" formatCode="[$-F800]dddd\,\ mmmm\ dd\,\ yyyy">
                  <c:v>0</c:v>
                </c:pt>
                <c:pt idx="244" formatCode="[$-F800]dddd\,\ mmmm\ dd\,\ yyyy">
                  <c:v>0</c:v>
                </c:pt>
                <c:pt idx="245" formatCode="[$-F800]dddd\,\ mmmm\ dd\,\ yyyy">
                  <c:v>0</c:v>
                </c:pt>
                <c:pt idx="246" formatCode="[$-F800]dddd\,\ mmmm\ dd\,\ yyyy">
                  <c:v>0</c:v>
                </c:pt>
                <c:pt idx="247" formatCode="[$-F800]dddd\,\ mmmm\ dd\,\ yyyy">
                  <c:v>0</c:v>
                </c:pt>
                <c:pt idx="248" formatCode="[$-F800]dddd\,\ mmmm\ dd\,\ yyyy">
                  <c:v>0</c:v>
                </c:pt>
                <c:pt idx="249" formatCode="[$-F800]dddd\,\ mmmm\ dd\,\ yyyy">
                  <c:v>0</c:v>
                </c:pt>
                <c:pt idx="250" formatCode="[$-F800]dddd\,\ mmmm\ dd\,\ yyyy">
                  <c:v>0</c:v>
                </c:pt>
                <c:pt idx="251" formatCode="[$-F800]dddd\,\ mmmm\ dd\,\ yyyy">
                  <c:v>0</c:v>
                </c:pt>
                <c:pt idx="252" formatCode="[$-F800]dddd\,\ mmmm\ dd\,\ yyyy">
                  <c:v>0</c:v>
                </c:pt>
                <c:pt idx="253" formatCode="[$-F800]dddd\,\ mmmm\ dd\,\ yyyy">
                  <c:v>0</c:v>
                </c:pt>
                <c:pt idx="254" formatCode="[$-F800]dddd\,\ mmmm\ dd\,\ yyyy">
                  <c:v>0</c:v>
                </c:pt>
                <c:pt idx="255" formatCode="[$-F800]dddd\,\ mmmm\ dd\,\ yyyy">
                  <c:v>0</c:v>
                </c:pt>
                <c:pt idx="256" formatCode="[$-F800]dddd\,\ mmmm\ dd\,\ yyyy">
                  <c:v>0</c:v>
                </c:pt>
                <c:pt idx="257" formatCode="[$-F800]dddd\,\ mmmm\ dd\,\ yyyy">
                  <c:v>0</c:v>
                </c:pt>
                <c:pt idx="258" formatCode="[$-F800]dddd\,\ mmmm\ dd\,\ yyyy">
                  <c:v>0</c:v>
                </c:pt>
                <c:pt idx="259" formatCode="[$-F800]dddd\,\ mmmm\ dd\,\ yyyy">
                  <c:v>0</c:v>
                </c:pt>
                <c:pt idx="260" formatCode="[$-F800]dddd\,\ mmmm\ dd\,\ yyyy">
                  <c:v>45956</c:v>
                </c:pt>
                <c:pt idx="261" formatCode="[$-F800]dddd\,\ mmmm\ dd\,\ yyyy">
                  <c:v>0</c:v>
                </c:pt>
                <c:pt idx="262" formatCode="[$-F800]dddd\,\ mmmm\ dd\,\ yyyy">
                  <c:v>0</c:v>
                </c:pt>
                <c:pt idx="263" formatCode="[$-F800]dddd\,\ mmmm\ dd\,\ yyyy">
                  <c:v>0</c:v>
                </c:pt>
                <c:pt idx="264" formatCode="[$-F800]dddd\,\ mmmm\ dd\,\ yyyy">
                  <c:v>45981</c:v>
                </c:pt>
                <c:pt idx="265" formatCode="[$-F800]dddd\,\ mmmm\ dd\,\ yyyy">
                  <c:v>45978</c:v>
                </c:pt>
                <c:pt idx="266" formatCode="[$-F800]dddd\,\ mmmm\ dd\,\ yyyy">
                  <c:v>45977</c:v>
                </c:pt>
                <c:pt idx="267" formatCode="[$-F800]dddd\,\ mmmm\ dd\,\ yyyy">
                  <c:v>0</c:v>
                </c:pt>
                <c:pt idx="268" formatCode="[$-F800]dddd\,\ mmmm\ dd\,\ yyyy">
                  <c:v>45984</c:v>
                </c:pt>
                <c:pt idx="269" formatCode="[$-F800]dddd\,\ mmmm\ dd\,\ yyyy">
                  <c:v>45974</c:v>
                </c:pt>
                <c:pt idx="270" formatCode="[$-F800]dddd\,\ mmmm\ dd\,\ yyyy">
                  <c:v>0</c:v>
                </c:pt>
                <c:pt idx="271" formatCode="[$-F800]dddd\,\ mmmm\ dd\,\ yyyy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CD1-47CB-9742-4D5BDBFEC061}"/>
            </c:ext>
          </c:extLst>
        </c:ser>
        <c:ser>
          <c:idx val="11"/>
          <c:order val="11"/>
          <c:tx>
            <c:strRef>
              <c:f>'CONTROL DE RENTAS'!$AA$1:$AA$2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RENTAS'!$AA$3:$AA$274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 formatCode="[$-F800]dddd\,\ mmmm\ dd\,\ yyyy">
                  <c:v>45957</c:v>
                </c:pt>
                <c:pt idx="3" formatCode="[$-F800]dddd\,\ mmmm\ dd\,\ yyyy">
                  <c:v>45957</c:v>
                </c:pt>
                <c:pt idx="4" formatCode="[$-F800]dddd\,\ mmmm\ dd\,\ yyyy">
                  <c:v>45957</c:v>
                </c:pt>
                <c:pt idx="5" formatCode="[$-F800]dddd\,\ mmmm\ dd\,\ yyyy">
                  <c:v>45957</c:v>
                </c:pt>
                <c:pt idx="6" formatCode="[$-F800]dddd\,\ mmmm\ dd\,\ yyyy">
                  <c:v>45957</c:v>
                </c:pt>
                <c:pt idx="7" formatCode="[$-F800]dddd\,\ mmmm\ dd\,\ yyyy">
                  <c:v>45957</c:v>
                </c:pt>
                <c:pt idx="8" formatCode="[$-F800]dddd\,\ mmmm\ dd\,\ yyyy">
                  <c:v>45957</c:v>
                </c:pt>
                <c:pt idx="9" formatCode="[$-F800]dddd\,\ mmmm\ dd\,\ yyyy">
                  <c:v>45957</c:v>
                </c:pt>
                <c:pt idx="10" formatCode="[$-F800]dddd\,\ mmmm\ dd\,\ yyyy">
                  <c:v>45957</c:v>
                </c:pt>
                <c:pt idx="11" formatCode="[$-F800]dddd\,\ mmmm\ dd\,\ yyyy">
                  <c:v>45957</c:v>
                </c:pt>
                <c:pt idx="12" formatCode="[$-F800]dddd\,\ mmmm\ dd\,\ yyyy">
                  <c:v>45957</c:v>
                </c:pt>
                <c:pt idx="13" formatCode="[$-F800]dddd\,\ mmmm\ dd\,\ yyyy">
                  <c:v>45957</c:v>
                </c:pt>
                <c:pt idx="14" formatCode="[$-F800]dddd\,\ mmmm\ dd\,\ yyyy">
                  <c:v>45957</c:v>
                </c:pt>
                <c:pt idx="15" formatCode="[$-F800]dddd\,\ mmmm\ dd\,\ yyyy">
                  <c:v>45957</c:v>
                </c:pt>
                <c:pt idx="16" formatCode="[$-F800]dddd\,\ mmmm\ dd\,\ yyyy">
                  <c:v>45957</c:v>
                </c:pt>
                <c:pt idx="17" formatCode="[$-F800]dddd\,\ mmmm\ dd\,\ yyyy">
                  <c:v>45957</c:v>
                </c:pt>
                <c:pt idx="18" formatCode="[$-F800]dddd\,\ mmmm\ dd\,\ yyyy">
                  <c:v>45957</c:v>
                </c:pt>
                <c:pt idx="19" formatCode="[$-F800]dddd\,\ mmmm\ dd\,\ yyyy">
                  <c:v>45957</c:v>
                </c:pt>
                <c:pt idx="20" formatCode="[$-F800]dddd\,\ mmmm\ dd\,\ yyyy">
                  <c:v>45957</c:v>
                </c:pt>
                <c:pt idx="21" formatCode="[$-F800]dddd\,\ mmmm\ dd\,\ yyyy">
                  <c:v>45957</c:v>
                </c:pt>
                <c:pt idx="22" formatCode="[$-F800]dddd\,\ mmmm\ dd\,\ yyyy">
                  <c:v>45957</c:v>
                </c:pt>
                <c:pt idx="23" formatCode="[$-F800]dddd\,\ mmmm\ dd\,\ yyyy">
                  <c:v>45957</c:v>
                </c:pt>
                <c:pt idx="24" formatCode="[$-F800]dddd\,\ mmmm\ dd\,\ yyyy">
                  <c:v>45957</c:v>
                </c:pt>
                <c:pt idx="25" formatCode="[$-F800]dddd\,\ mmmm\ dd\,\ yyyy">
                  <c:v>45957</c:v>
                </c:pt>
                <c:pt idx="26" formatCode="[$-F800]dddd\,\ mmmm\ dd\,\ yyyy">
                  <c:v>45957</c:v>
                </c:pt>
                <c:pt idx="27" formatCode="[$-F800]dddd\,\ mmmm\ dd\,\ yyyy">
                  <c:v>45957</c:v>
                </c:pt>
                <c:pt idx="28" formatCode="[$-F800]dddd\,\ mmmm\ dd\,\ yyyy">
                  <c:v>45957</c:v>
                </c:pt>
                <c:pt idx="29" formatCode="[$-F800]dddd\,\ mmmm\ dd\,\ yyyy">
                  <c:v>45957</c:v>
                </c:pt>
                <c:pt idx="30" formatCode="[$-F800]dddd\,\ mmmm\ dd\,\ yyyy">
                  <c:v>45957</c:v>
                </c:pt>
                <c:pt idx="31" formatCode="[$-F800]dddd\,\ mmmm\ dd\,\ yyyy">
                  <c:v>45957</c:v>
                </c:pt>
                <c:pt idx="32" formatCode="[$-F800]dddd\,\ mmmm\ dd\,\ yyyy">
                  <c:v>45957</c:v>
                </c:pt>
                <c:pt idx="33" formatCode="[$-F800]dddd\,\ mmmm\ dd\,\ yyyy">
                  <c:v>45957</c:v>
                </c:pt>
                <c:pt idx="34" formatCode="[$-F800]dddd\,\ mmmm\ dd\,\ yyyy">
                  <c:v>45957</c:v>
                </c:pt>
                <c:pt idx="35" formatCode="[$-F800]dddd\,\ mmmm\ dd\,\ yyyy">
                  <c:v>45957</c:v>
                </c:pt>
                <c:pt idx="36" formatCode="[$-F800]dddd\,\ mmmm\ dd\,\ yyyy">
                  <c:v>45957</c:v>
                </c:pt>
                <c:pt idx="37" formatCode="[$-F800]dddd\,\ mmmm\ dd\,\ yyyy">
                  <c:v>45957</c:v>
                </c:pt>
                <c:pt idx="38" formatCode="[$-F800]dddd\,\ mmmm\ dd\,\ yyyy">
                  <c:v>45957</c:v>
                </c:pt>
                <c:pt idx="39" formatCode="[$-F800]dddd\,\ mmmm\ dd\,\ yyyy">
                  <c:v>45957</c:v>
                </c:pt>
                <c:pt idx="40" formatCode="[$-F800]dddd\,\ mmmm\ dd\,\ yyyy">
                  <c:v>45957</c:v>
                </c:pt>
                <c:pt idx="41" formatCode="[$-F800]dddd\,\ mmmm\ dd\,\ yyyy">
                  <c:v>45957</c:v>
                </c:pt>
                <c:pt idx="42" formatCode="[$-F800]dddd\,\ mmmm\ dd\,\ yyyy">
                  <c:v>45957</c:v>
                </c:pt>
                <c:pt idx="43" formatCode="[$-F800]dddd\,\ mmmm\ dd\,\ yyyy">
                  <c:v>45957</c:v>
                </c:pt>
                <c:pt idx="44" formatCode="[$-F800]dddd\,\ mmmm\ dd\,\ yyyy">
                  <c:v>45957</c:v>
                </c:pt>
                <c:pt idx="45" formatCode="[$-F800]dddd\,\ mmmm\ dd\,\ yyyy">
                  <c:v>45957</c:v>
                </c:pt>
                <c:pt idx="46" formatCode="[$-F800]dddd\,\ mmmm\ dd\,\ yyyy">
                  <c:v>45957</c:v>
                </c:pt>
                <c:pt idx="47" formatCode="[$-F800]dddd\,\ mmmm\ dd\,\ yyyy">
                  <c:v>45957</c:v>
                </c:pt>
                <c:pt idx="48" formatCode="[$-F800]dddd\,\ mmmm\ dd\,\ yyyy">
                  <c:v>45957</c:v>
                </c:pt>
                <c:pt idx="49" formatCode="[$-F800]dddd\,\ mmmm\ dd\,\ yyyy">
                  <c:v>45957</c:v>
                </c:pt>
                <c:pt idx="50" formatCode="[$-F800]dddd\,\ mmmm\ dd\,\ yyyy">
                  <c:v>45957</c:v>
                </c:pt>
                <c:pt idx="51" formatCode="[$-F800]dddd\,\ mmmm\ dd\,\ yyyy">
                  <c:v>45957</c:v>
                </c:pt>
                <c:pt idx="52" formatCode="[$-F800]dddd\,\ mmmm\ dd\,\ yyyy">
                  <c:v>45957</c:v>
                </c:pt>
                <c:pt idx="53" formatCode="[$-F800]dddd\,\ mmmm\ dd\,\ yyyy">
                  <c:v>45957</c:v>
                </c:pt>
                <c:pt idx="54" formatCode="[$-F800]dddd\,\ mmmm\ dd\,\ yyyy">
                  <c:v>45957</c:v>
                </c:pt>
                <c:pt idx="55" formatCode="[$-F800]dddd\,\ mmmm\ dd\,\ yyyy">
                  <c:v>45957</c:v>
                </c:pt>
                <c:pt idx="56" formatCode="[$-F800]dddd\,\ mmmm\ dd\,\ yyyy">
                  <c:v>45957</c:v>
                </c:pt>
                <c:pt idx="57" formatCode="[$-F800]dddd\,\ mmmm\ dd\,\ yyyy">
                  <c:v>45957</c:v>
                </c:pt>
                <c:pt idx="58" formatCode="[$-F800]dddd\,\ mmmm\ dd\,\ yyyy">
                  <c:v>45957</c:v>
                </c:pt>
                <c:pt idx="59" formatCode="[$-F800]dddd\,\ mmmm\ dd\,\ yyyy">
                  <c:v>45957</c:v>
                </c:pt>
                <c:pt idx="60" formatCode="[$-F800]dddd\,\ mmmm\ dd\,\ yyyy">
                  <c:v>45957</c:v>
                </c:pt>
                <c:pt idx="61" formatCode="[$-F800]dddd\,\ mmmm\ dd\,\ yyyy">
                  <c:v>45957</c:v>
                </c:pt>
                <c:pt idx="62" formatCode="[$-F800]dddd\,\ mmmm\ dd\,\ yyyy">
                  <c:v>45957</c:v>
                </c:pt>
                <c:pt idx="63" formatCode="[$-F800]dddd\,\ mmmm\ dd\,\ yyyy">
                  <c:v>45957</c:v>
                </c:pt>
                <c:pt idx="64" formatCode="[$-F800]dddd\,\ mmmm\ dd\,\ yyyy">
                  <c:v>45957</c:v>
                </c:pt>
                <c:pt idx="65" formatCode="[$-F800]dddd\,\ mmmm\ dd\,\ yyyy">
                  <c:v>45957</c:v>
                </c:pt>
                <c:pt idx="66" formatCode="[$-F800]dddd\,\ mmmm\ dd\,\ yyyy">
                  <c:v>45957</c:v>
                </c:pt>
                <c:pt idx="67" formatCode="[$-F800]dddd\,\ mmmm\ dd\,\ yyyy">
                  <c:v>45957</c:v>
                </c:pt>
                <c:pt idx="68" formatCode="[$-F800]dddd\,\ mmmm\ dd\,\ yyyy">
                  <c:v>45957</c:v>
                </c:pt>
                <c:pt idx="69" formatCode="[$-F800]dddd\,\ mmmm\ dd\,\ yyyy">
                  <c:v>45957</c:v>
                </c:pt>
                <c:pt idx="70" formatCode="[$-F800]dddd\,\ mmmm\ dd\,\ yyyy">
                  <c:v>45957</c:v>
                </c:pt>
                <c:pt idx="71" formatCode="[$-F800]dddd\,\ mmmm\ dd\,\ yyyy">
                  <c:v>45957</c:v>
                </c:pt>
                <c:pt idx="72" formatCode="[$-F800]dddd\,\ mmmm\ dd\,\ yyyy">
                  <c:v>45957</c:v>
                </c:pt>
                <c:pt idx="73" formatCode="[$-F800]dddd\,\ mmmm\ dd\,\ yyyy">
                  <c:v>45957</c:v>
                </c:pt>
                <c:pt idx="74" formatCode="[$-F800]dddd\,\ mmmm\ dd\,\ yyyy">
                  <c:v>45957</c:v>
                </c:pt>
                <c:pt idx="75" formatCode="[$-F800]dddd\,\ mmmm\ dd\,\ yyyy">
                  <c:v>45957</c:v>
                </c:pt>
                <c:pt idx="76" formatCode="[$-F800]dddd\,\ mmmm\ dd\,\ yyyy">
                  <c:v>45957</c:v>
                </c:pt>
                <c:pt idx="77" formatCode="[$-F800]dddd\,\ mmmm\ dd\,\ yyyy">
                  <c:v>45957</c:v>
                </c:pt>
                <c:pt idx="78" formatCode="[$-F800]dddd\,\ mmmm\ dd\,\ yyyy">
                  <c:v>45957</c:v>
                </c:pt>
                <c:pt idx="79" formatCode="[$-F800]dddd\,\ mmmm\ dd\,\ yyyy">
                  <c:v>45957</c:v>
                </c:pt>
                <c:pt idx="80" formatCode="[$-F800]dddd\,\ mmmm\ dd\,\ yyyy">
                  <c:v>45957</c:v>
                </c:pt>
                <c:pt idx="81" formatCode="[$-F800]dddd\,\ mmmm\ dd\,\ yyyy">
                  <c:v>45957</c:v>
                </c:pt>
                <c:pt idx="82" formatCode="[$-F800]dddd\,\ mmmm\ dd\,\ yyyy">
                  <c:v>45957</c:v>
                </c:pt>
                <c:pt idx="83" formatCode="[$-F800]dddd\,\ mmmm\ dd\,\ yyyy">
                  <c:v>45957</c:v>
                </c:pt>
                <c:pt idx="84" formatCode="[$-F800]dddd\,\ mmmm\ dd\,\ yyyy">
                  <c:v>45957</c:v>
                </c:pt>
                <c:pt idx="85" formatCode="[$-F800]dddd\,\ mmmm\ dd\,\ yyyy">
                  <c:v>45957</c:v>
                </c:pt>
                <c:pt idx="86" formatCode="[$-F800]dddd\,\ mmmm\ dd\,\ yyyy">
                  <c:v>45957</c:v>
                </c:pt>
                <c:pt idx="87" formatCode="[$-F800]dddd\,\ mmmm\ dd\,\ yyyy">
                  <c:v>45957</c:v>
                </c:pt>
                <c:pt idx="88" formatCode="[$-F800]dddd\,\ mmmm\ dd\,\ yyyy">
                  <c:v>45957</c:v>
                </c:pt>
                <c:pt idx="89" formatCode="[$-F800]dddd\,\ mmmm\ dd\,\ yyyy">
                  <c:v>45957</c:v>
                </c:pt>
                <c:pt idx="90" formatCode="[$-F800]dddd\,\ mmmm\ dd\,\ yyyy">
                  <c:v>45957</c:v>
                </c:pt>
                <c:pt idx="91" formatCode="[$-F800]dddd\,\ mmmm\ dd\,\ yyyy">
                  <c:v>45957</c:v>
                </c:pt>
                <c:pt idx="92" formatCode="[$-F800]dddd\,\ mmmm\ dd\,\ yyyy">
                  <c:v>45957</c:v>
                </c:pt>
                <c:pt idx="93" formatCode="[$-F800]dddd\,\ mmmm\ dd\,\ yyyy">
                  <c:v>45957</c:v>
                </c:pt>
                <c:pt idx="94" formatCode="[$-F800]dddd\,\ mmmm\ dd\,\ yyyy">
                  <c:v>45957</c:v>
                </c:pt>
                <c:pt idx="95" formatCode="[$-F800]dddd\,\ mmmm\ dd\,\ yyyy">
                  <c:v>45957</c:v>
                </c:pt>
                <c:pt idx="96" formatCode="[$-F800]dddd\,\ mmmm\ dd\,\ yyyy">
                  <c:v>45957</c:v>
                </c:pt>
                <c:pt idx="97" formatCode="[$-F800]dddd\,\ mmmm\ dd\,\ yyyy">
                  <c:v>45957</c:v>
                </c:pt>
                <c:pt idx="98" formatCode="[$-F800]dddd\,\ mmmm\ dd\,\ yyyy">
                  <c:v>45957</c:v>
                </c:pt>
                <c:pt idx="99" formatCode="[$-F800]dddd\,\ mmmm\ dd\,\ yyyy">
                  <c:v>45957</c:v>
                </c:pt>
                <c:pt idx="100" formatCode="[$-F800]dddd\,\ mmmm\ dd\,\ yyyy">
                  <c:v>45957</c:v>
                </c:pt>
                <c:pt idx="101" formatCode="[$-F800]dddd\,\ mmmm\ dd\,\ yyyy">
                  <c:v>45957</c:v>
                </c:pt>
                <c:pt idx="102" formatCode="[$-F800]dddd\,\ mmmm\ dd\,\ yyyy">
                  <c:v>45957</c:v>
                </c:pt>
                <c:pt idx="103" formatCode="[$-F800]dddd\,\ mmmm\ dd\,\ yyyy">
                  <c:v>45957</c:v>
                </c:pt>
                <c:pt idx="104" formatCode="[$-F800]dddd\,\ mmmm\ dd\,\ yyyy">
                  <c:v>45957</c:v>
                </c:pt>
                <c:pt idx="105" formatCode="[$-F800]dddd\,\ mmmm\ dd\,\ yyyy">
                  <c:v>45957</c:v>
                </c:pt>
                <c:pt idx="106" formatCode="[$-F800]dddd\,\ mmmm\ dd\,\ yyyy">
                  <c:v>45957</c:v>
                </c:pt>
                <c:pt idx="107" formatCode="[$-F800]dddd\,\ mmmm\ dd\,\ yyyy">
                  <c:v>45957</c:v>
                </c:pt>
                <c:pt idx="108" formatCode="[$-F800]dddd\,\ mmmm\ dd\,\ yyyy">
                  <c:v>45957</c:v>
                </c:pt>
                <c:pt idx="109" formatCode="[$-F800]dddd\,\ mmmm\ dd\,\ yyyy">
                  <c:v>45957</c:v>
                </c:pt>
                <c:pt idx="110" formatCode="[$-F800]dddd\,\ mmmm\ dd\,\ yyyy">
                  <c:v>45957</c:v>
                </c:pt>
                <c:pt idx="111" formatCode="[$-F800]dddd\,\ mmmm\ dd\,\ yyyy">
                  <c:v>45957</c:v>
                </c:pt>
                <c:pt idx="112" formatCode="[$-F800]dddd\,\ mmmm\ dd\,\ yyyy">
                  <c:v>45957</c:v>
                </c:pt>
                <c:pt idx="113" formatCode="[$-F800]dddd\,\ mmmm\ dd\,\ yyyy">
                  <c:v>45957</c:v>
                </c:pt>
                <c:pt idx="114" formatCode="[$-F800]dddd\,\ mmmm\ dd\,\ yyyy">
                  <c:v>45957</c:v>
                </c:pt>
                <c:pt idx="115" formatCode="[$-F800]dddd\,\ mmmm\ dd\,\ yyyy">
                  <c:v>45957</c:v>
                </c:pt>
                <c:pt idx="116" formatCode="[$-F800]dddd\,\ mmmm\ dd\,\ yyyy">
                  <c:v>45957</c:v>
                </c:pt>
                <c:pt idx="117" formatCode="[$-F800]dddd\,\ mmmm\ dd\,\ yyyy">
                  <c:v>45957</c:v>
                </c:pt>
                <c:pt idx="118" formatCode="[$-F800]dddd\,\ mmmm\ dd\,\ yyyy">
                  <c:v>45957</c:v>
                </c:pt>
                <c:pt idx="119" formatCode="[$-F800]dddd\,\ mmmm\ dd\,\ yyyy">
                  <c:v>45957</c:v>
                </c:pt>
                <c:pt idx="120" formatCode="[$-F800]dddd\,\ mmmm\ dd\,\ yyyy">
                  <c:v>45957</c:v>
                </c:pt>
                <c:pt idx="121" formatCode="[$-F800]dddd\,\ mmmm\ dd\,\ yyyy">
                  <c:v>45957</c:v>
                </c:pt>
                <c:pt idx="122" formatCode="[$-F800]dddd\,\ mmmm\ dd\,\ yyyy">
                  <c:v>45957</c:v>
                </c:pt>
                <c:pt idx="123" formatCode="[$-F800]dddd\,\ mmmm\ dd\,\ yyyy">
                  <c:v>45957</c:v>
                </c:pt>
                <c:pt idx="124" formatCode="[$-F800]dddd\,\ mmmm\ dd\,\ yyyy">
                  <c:v>45957</c:v>
                </c:pt>
                <c:pt idx="125" formatCode="[$-F800]dddd\,\ mmmm\ dd\,\ yyyy">
                  <c:v>45957</c:v>
                </c:pt>
                <c:pt idx="126" formatCode="[$-F800]dddd\,\ mmmm\ dd\,\ yyyy">
                  <c:v>45818</c:v>
                </c:pt>
                <c:pt idx="127" formatCode="[$-F800]dddd\,\ mmmm\ dd\,\ yyyy">
                  <c:v>45957</c:v>
                </c:pt>
                <c:pt idx="128" formatCode="[$-F800]dddd\,\ mmmm\ dd\,\ yyyy">
                  <c:v>45957</c:v>
                </c:pt>
                <c:pt idx="129" formatCode="[$-F800]dddd\,\ mmmm\ dd\,\ yyyy">
                  <c:v>45957</c:v>
                </c:pt>
                <c:pt idx="130" formatCode="[$-F800]dddd\,\ mmmm\ dd\,\ yyyy">
                  <c:v>45957</c:v>
                </c:pt>
                <c:pt idx="131" formatCode="[$-F800]dddd\,\ mmmm\ dd\,\ yyyy">
                  <c:v>45957</c:v>
                </c:pt>
                <c:pt idx="132" formatCode="[$-F800]dddd\,\ mmmm\ dd\,\ yyyy">
                  <c:v>45570</c:v>
                </c:pt>
                <c:pt idx="133" formatCode="[$-F800]dddd\,\ mmmm\ dd\,\ yyyy">
                  <c:v>45957</c:v>
                </c:pt>
                <c:pt idx="134" formatCode="[$-F800]dddd\,\ mmmm\ dd\,\ yyyy">
                  <c:v>45957</c:v>
                </c:pt>
                <c:pt idx="135" formatCode="[$-F800]dddd\,\ mmmm\ dd\,\ yyyy">
                  <c:v>45957</c:v>
                </c:pt>
                <c:pt idx="136" formatCode="[$-F800]dddd\,\ mmmm\ dd\,\ yyyy">
                  <c:v>45957</c:v>
                </c:pt>
                <c:pt idx="137" formatCode="[$-F800]dddd\,\ mmmm\ dd\,\ yyyy">
                  <c:v>45957</c:v>
                </c:pt>
                <c:pt idx="138" formatCode="[$-F800]dddd\,\ mmmm\ dd\,\ yyyy">
                  <c:v>45957</c:v>
                </c:pt>
                <c:pt idx="139" formatCode="[$-F800]dddd\,\ mmmm\ dd\,\ yyyy">
                  <c:v>45957</c:v>
                </c:pt>
                <c:pt idx="140" formatCode="[$-F800]dddd\,\ mmmm\ dd\,\ yyyy">
                  <c:v>45957</c:v>
                </c:pt>
                <c:pt idx="141" formatCode="[$-F800]dddd\,\ mmmm\ dd\,\ yyyy">
                  <c:v>45957</c:v>
                </c:pt>
                <c:pt idx="142" formatCode="[$-F800]dddd\,\ mmmm\ dd\,\ yyyy">
                  <c:v>45957</c:v>
                </c:pt>
                <c:pt idx="143" formatCode="[$-F800]dddd\,\ mmmm\ dd\,\ yyyy">
                  <c:v>45957</c:v>
                </c:pt>
                <c:pt idx="144" formatCode="[$-F800]dddd\,\ mmmm\ dd\,\ yyyy">
                  <c:v>45957</c:v>
                </c:pt>
                <c:pt idx="145" formatCode="[$-F800]dddd\,\ mmmm\ dd\,\ yyyy">
                  <c:v>45957</c:v>
                </c:pt>
                <c:pt idx="146" formatCode="[$-F800]dddd\,\ mmmm\ dd\,\ yyyy">
                  <c:v>45957</c:v>
                </c:pt>
                <c:pt idx="147" formatCode="[$-F800]dddd\,\ mmmm\ dd\,\ yyyy">
                  <c:v>45957</c:v>
                </c:pt>
                <c:pt idx="148" formatCode="[$-F800]dddd\,\ mmmm\ dd\,\ yyyy">
                  <c:v>45957</c:v>
                </c:pt>
                <c:pt idx="149" formatCode="[$-F800]dddd\,\ mmmm\ dd\,\ yyyy">
                  <c:v>45957</c:v>
                </c:pt>
                <c:pt idx="150" formatCode="[$-F800]dddd\,\ mmmm\ dd\,\ yyyy">
                  <c:v>45957</c:v>
                </c:pt>
                <c:pt idx="151" formatCode="[$-F800]dddd\,\ mmmm\ dd\,\ yyyy">
                  <c:v>45957</c:v>
                </c:pt>
                <c:pt idx="152" formatCode="[$-F800]dddd\,\ mmmm\ dd\,\ yyyy">
                  <c:v>45957</c:v>
                </c:pt>
                <c:pt idx="153" formatCode="[$-F800]dddd\,\ mmmm\ dd\,\ yyyy">
                  <c:v>45957</c:v>
                </c:pt>
                <c:pt idx="154" formatCode="[$-F800]dddd\,\ mmmm\ dd\,\ yyyy">
                  <c:v>45957</c:v>
                </c:pt>
                <c:pt idx="155" formatCode="[$-F800]dddd\,\ mmmm\ dd\,\ yyyy">
                  <c:v>45957</c:v>
                </c:pt>
                <c:pt idx="156" formatCode="[$-F800]dddd\,\ mmmm\ dd\,\ yyyy">
                  <c:v>45957</c:v>
                </c:pt>
                <c:pt idx="157" formatCode="[$-F800]dddd\,\ mmmm\ dd\,\ yyyy">
                  <c:v>45957</c:v>
                </c:pt>
                <c:pt idx="158" formatCode="[$-F800]dddd\,\ mmmm\ dd\,\ yyyy">
                  <c:v>45957</c:v>
                </c:pt>
                <c:pt idx="159" formatCode="[$-F800]dddd\,\ mmmm\ dd\,\ yyyy">
                  <c:v>45957</c:v>
                </c:pt>
                <c:pt idx="160" formatCode="[$-F800]dddd\,\ mmmm\ dd\,\ yyyy">
                  <c:v>45957</c:v>
                </c:pt>
                <c:pt idx="161" formatCode="[$-F800]dddd\,\ mmmm\ dd\,\ yyyy">
                  <c:v>45957</c:v>
                </c:pt>
                <c:pt idx="162" formatCode="[$-F800]dddd\,\ mmmm\ dd\,\ yyyy">
                  <c:v>45957</c:v>
                </c:pt>
                <c:pt idx="163" formatCode="[$-F800]dddd\,\ mmmm\ dd\,\ yyyy">
                  <c:v>45957</c:v>
                </c:pt>
                <c:pt idx="164" formatCode="[$-F800]dddd\,\ mmmm\ dd\,\ yyyy">
                  <c:v>45957</c:v>
                </c:pt>
                <c:pt idx="165" formatCode="[$-F800]dddd\,\ mmmm\ dd\,\ yyyy">
                  <c:v>45957</c:v>
                </c:pt>
                <c:pt idx="166" formatCode="[$-F800]dddd\,\ mmmm\ dd\,\ yyyy">
                  <c:v>45957</c:v>
                </c:pt>
                <c:pt idx="167" formatCode="[$-F800]dddd\,\ mmmm\ dd\,\ yyyy">
                  <c:v>45957</c:v>
                </c:pt>
                <c:pt idx="168" formatCode="[$-F800]dddd\,\ mmmm\ dd\,\ yyyy">
                  <c:v>45957</c:v>
                </c:pt>
                <c:pt idx="169" formatCode="[$-F800]dddd\,\ mmmm\ dd\,\ yyyy">
                  <c:v>45957</c:v>
                </c:pt>
                <c:pt idx="170" formatCode="[$-F800]dddd\,\ mmmm\ dd\,\ yyyy">
                  <c:v>45957</c:v>
                </c:pt>
                <c:pt idx="171" formatCode="[$-F800]dddd\,\ mmmm\ dd\,\ yyyy">
                  <c:v>45957</c:v>
                </c:pt>
                <c:pt idx="172" formatCode="[$-F800]dddd\,\ mmmm\ dd\,\ yyyy">
                  <c:v>45957</c:v>
                </c:pt>
                <c:pt idx="173" formatCode="[$-F800]dddd\,\ mmmm\ dd\,\ yyyy">
                  <c:v>45957</c:v>
                </c:pt>
                <c:pt idx="174" formatCode="[$-F800]dddd\,\ mmmm\ dd\,\ yyyy">
                  <c:v>45957</c:v>
                </c:pt>
                <c:pt idx="175" formatCode="[$-F800]dddd\,\ mmmm\ dd\,\ yyyy">
                  <c:v>45957</c:v>
                </c:pt>
                <c:pt idx="176" formatCode="[$-F800]dddd\,\ mmmm\ dd\,\ yyyy">
                  <c:v>45957</c:v>
                </c:pt>
                <c:pt idx="177" formatCode="[$-F800]dddd\,\ mmmm\ dd\,\ yyyy">
                  <c:v>45957</c:v>
                </c:pt>
                <c:pt idx="178" formatCode="[$-F800]dddd\,\ mmmm\ dd\,\ yyyy">
                  <c:v>45957</c:v>
                </c:pt>
                <c:pt idx="179" formatCode="[$-F800]dddd\,\ mmmm\ dd\,\ yyyy">
                  <c:v>45579</c:v>
                </c:pt>
                <c:pt idx="180" formatCode="[$-F800]dddd\,\ mmmm\ dd\,\ yyyy">
                  <c:v>45957</c:v>
                </c:pt>
                <c:pt idx="181" formatCode="[$-F800]dddd\,\ mmmm\ dd\,\ yyyy">
                  <c:v>45957</c:v>
                </c:pt>
                <c:pt idx="182" formatCode="[$-F800]dddd\,\ mmmm\ dd\,\ yyyy">
                  <c:v>45957</c:v>
                </c:pt>
                <c:pt idx="183" formatCode="[$-F800]dddd\,\ mmmm\ dd\,\ yyyy">
                  <c:v>45957</c:v>
                </c:pt>
                <c:pt idx="184" formatCode="[$-F800]dddd\,\ mmmm\ dd\,\ yyyy">
                  <c:v>45957</c:v>
                </c:pt>
                <c:pt idx="185" formatCode="[$-F800]dddd\,\ mmmm\ dd\,\ yyyy">
                  <c:v>45957</c:v>
                </c:pt>
                <c:pt idx="186" formatCode="[$-F800]dddd\,\ mmmm\ dd\,\ yyyy">
                  <c:v>45957</c:v>
                </c:pt>
                <c:pt idx="187" formatCode="[$-F800]dddd\,\ mmmm\ dd\,\ yyyy">
                  <c:v>45957</c:v>
                </c:pt>
                <c:pt idx="188" formatCode="[$-F800]dddd\,\ mmmm\ dd\,\ yyyy">
                  <c:v>45957</c:v>
                </c:pt>
                <c:pt idx="189" formatCode="[$-F800]dddd\,\ mmmm\ dd\,\ yyyy">
                  <c:v>45840</c:v>
                </c:pt>
                <c:pt idx="190" formatCode="[$-F800]dddd\,\ mmmm\ dd\,\ yyyy">
                  <c:v>45957</c:v>
                </c:pt>
                <c:pt idx="191" formatCode="[$-F800]dddd\,\ mmmm\ dd\,\ yyyy">
                  <c:v>45957</c:v>
                </c:pt>
                <c:pt idx="192" formatCode="[$-F800]dddd\,\ mmmm\ dd\,\ yyyy">
                  <c:v>45957</c:v>
                </c:pt>
                <c:pt idx="193" formatCode="[$-F800]dddd\,\ mmmm\ dd\,\ yyyy">
                  <c:v>45957</c:v>
                </c:pt>
                <c:pt idx="194" formatCode="[$-F800]dddd\,\ mmmm\ dd\,\ yyyy">
                  <c:v>45957</c:v>
                </c:pt>
                <c:pt idx="195" formatCode="[$-F800]dddd\,\ mmmm\ dd\,\ yyyy">
                  <c:v>45957</c:v>
                </c:pt>
                <c:pt idx="196" formatCode="[$-F800]dddd\,\ mmmm\ dd\,\ yyyy">
                  <c:v>45957</c:v>
                </c:pt>
                <c:pt idx="197" formatCode="[$-F800]dddd\,\ mmmm\ dd\,\ yyyy">
                  <c:v>45957</c:v>
                </c:pt>
                <c:pt idx="198" formatCode="[$-F800]dddd\,\ mmmm\ dd\,\ yyyy">
                  <c:v>45957</c:v>
                </c:pt>
                <c:pt idx="199" formatCode="[$-F800]dddd\,\ mmmm\ dd\,\ yyyy">
                  <c:v>45957</c:v>
                </c:pt>
                <c:pt idx="200" formatCode="[$-F800]dddd\,\ mmmm\ dd\,\ yyyy">
                  <c:v>45957</c:v>
                </c:pt>
                <c:pt idx="201" formatCode="[$-F800]dddd\,\ mmmm\ dd\,\ yyyy">
                  <c:v>45957</c:v>
                </c:pt>
                <c:pt idx="202" formatCode="[$-F800]dddd\,\ mmmm\ dd\,\ yyyy">
                  <c:v>45957</c:v>
                </c:pt>
                <c:pt idx="203" formatCode="[$-F800]dddd\,\ mmmm\ dd\,\ yyyy">
                  <c:v>45957</c:v>
                </c:pt>
                <c:pt idx="204" formatCode="[$-F800]dddd\,\ mmmm\ dd\,\ yyyy">
                  <c:v>45957</c:v>
                </c:pt>
                <c:pt idx="205" formatCode="[$-F800]dddd\,\ mmmm\ dd\,\ yyyy">
                  <c:v>45957</c:v>
                </c:pt>
                <c:pt idx="206" formatCode="[$-F800]dddd\,\ mmmm\ dd\,\ yyyy">
                  <c:v>45957</c:v>
                </c:pt>
                <c:pt idx="207" formatCode="[$-F800]dddd\,\ mmmm\ dd\,\ yyyy">
                  <c:v>45957</c:v>
                </c:pt>
                <c:pt idx="208" formatCode="[$-F800]dddd\,\ mmmm\ dd\,\ yyyy">
                  <c:v>45957</c:v>
                </c:pt>
                <c:pt idx="209" formatCode="[$-F800]dddd\,\ mmmm\ dd\,\ yyyy">
                  <c:v>45957</c:v>
                </c:pt>
                <c:pt idx="210" formatCode="[$-F800]dddd\,\ mmmm\ dd\,\ yyyy">
                  <c:v>45957</c:v>
                </c:pt>
                <c:pt idx="211" formatCode="[$-F800]dddd\,\ mmmm\ dd\,\ yyyy">
                  <c:v>45957</c:v>
                </c:pt>
                <c:pt idx="212" formatCode="[$-F800]dddd\,\ mmmm\ dd\,\ yyyy">
                  <c:v>45957</c:v>
                </c:pt>
                <c:pt idx="213" formatCode="[$-F800]dddd\,\ mmmm\ dd\,\ yyyy">
                  <c:v>45957</c:v>
                </c:pt>
                <c:pt idx="214" formatCode="[$-F800]dddd\,\ mmmm\ dd\,\ yyyy">
                  <c:v>45957</c:v>
                </c:pt>
                <c:pt idx="215" formatCode="[$-F800]dddd\,\ mmmm\ dd\,\ yyyy">
                  <c:v>45957</c:v>
                </c:pt>
                <c:pt idx="216" formatCode="[$-F800]dddd\,\ mmmm\ dd\,\ yyyy">
                  <c:v>45957</c:v>
                </c:pt>
                <c:pt idx="217" formatCode="[$-F800]dddd\,\ mmmm\ dd\,\ yyyy">
                  <c:v>45957</c:v>
                </c:pt>
                <c:pt idx="218" formatCode="[$-F800]dddd\,\ mmmm\ dd\,\ yyyy">
                  <c:v>45957</c:v>
                </c:pt>
                <c:pt idx="219" formatCode="[$-F800]dddd\,\ mmmm\ dd\,\ yyyy">
                  <c:v>45957</c:v>
                </c:pt>
                <c:pt idx="220" formatCode="[$-F800]dddd\,\ mmmm\ dd\,\ yyyy">
                  <c:v>45957</c:v>
                </c:pt>
                <c:pt idx="221" formatCode="[$-F800]dddd\,\ mmmm\ dd\,\ yyyy">
                  <c:v>45957</c:v>
                </c:pt>
                <c:pt idx="222" formatCode="[$-F800]dddd\,\ mmmm\ dd\,\ yyyy">
                  <c:v>45957</c:v>
                </c:pt>
                <c:pt idx="223" formatCode="[$-F800]dddd\,\ mmmm\ dd\,\ yyyy">
                  <c:v>45957</c:v>
                </c:pt>
                <c:pt idx="224" formatCode="[$-F800]dddd\,\ mmmm\ dd\,\ yyyy">
                  <c:v>45957</c:v>
                </c:pt>
                <c:pt idx="225" formatCode="[$-F800]dddd\,\ mmmm\ dd\,\ yyyy">
                  <c:v>45957</c:v>
                </c:pt>
                <c:pt idx="226" formatCode="[$-F800]dddd\,\ mmmm\ dd\,\ yyyy">
                  <c:v>45957</c:v>
                </c:pt>
                <c:pt idx="227" formatCode="[$-F800]dddd\,\ mmmm\ dd\,\ yyyy">
                  <c:v>45957</c:v>
                </c:pt>
                <c:pt idx="228" formatCode="[$-F800]dddd\,\ mmmm\ dd\,\ yyyy">
                  <c:v>45957</c:v>
                </c:pt>
                <c:pt idx="229" formatCode="[$-F800]dddd\,\ mmmm\ dd\,\ yyyy">
                  <c:v>45957</c:v>
                </c:pt>
                <c:pt idx="230" formatCode="[$-F800]dddd\,\ mmmm\ dd\,\ yyyy">
                  <c:v>45957</c:v>
                </c:pt>
                <c:pt idx="231" formatCode="[$-F800]dddd\,\ mmmm\ dd\,\ yyyy">
                  <c:v>45957</c:v>
                </c:pt>
                <c:pt idx="232" formatCode="[$-F800]dddd\,\ mmmm\ dd\,\ yyyy">
                  <c:v>45957</c:v>
                </c:pt>
                <c:pt idx="233" formatCode="[$-F800]dddd\,\ mmmm\ dd\,\ yyyy">
                  <c:v>45957</c:v>
                </c:pt>
                <c:pt idx="234" formatCode="[$-F800]dddd\,\ mmmm\ dd\,\ yyyy">
                  <c:v>45957</c:v>
                </c:pt>
                <c:pt idx="235" formatCode="[$-F800]dddd\,\ mmmm\ dd\,\ yyyy">
                  <c:v>45957</c:v>
                </c:pt>
                <c:pt idx="236" formatCode="[$-F800]dddd\,\ mmmm\ dd\,\ yyyy">
                  <c:v>45957</c:v>
                </c:pt>
                <c:pt idx="237" formatCode="[$-F800]dddd\,\ mmmm\ dd\,\ yyyy">
                  <c:v>45957</c:v>
                </c:pt>
                <c:pt idx="238" formatCode="[$-F800]dddd\,\ mmmm\ dd\,\ yyyy">
                  <c:v>45957</c:v>
                </c:pt>
                <c:pt idx="239" formatCode="[$-F800]dddd\,\ mmmm\ dd\,\ yyyy">
                  <c:v>45957</c:v>
                </c:pt>
                <c:pt idx="240" formatCode="[$-F800]dddd\,\ mmmm\ dd\,\ yyyy">
                  <c:v>45957</c:v>
                </c:pt>
                <c:pt idx="241" formatCode="[$-F800]dddd\,\ mmmm\ dd\,\ yyyy">
                  <c:v>45957</c:v>
                </c:pt>
                <c:pt idx="242" formatCode="[$-F800]dddd\,\ mmmm\ dd\,\ yyyy">
                  <c:v>45957</c:v>
                </c:pt>
                <c:pt idx="243" formatCode="[$-F800]dddd\,\ mmmm\ dd\,\ yyyy">
                  <c:v>45957</c:v>
                </c:pt>
                <c:pt idx="244" formatCode="[$-F800]dddd\,\ mmmm\ dd\,\ yyyy">
                  <c:v>45957</c:v>
                </c:pt>
                <c:pt idx="245" formatCode="[$-F800]dddd\,\ mmmm\ dd\,\ yyyy">
                  <c:v>45957</c:v>
                </c:pt>
                <c:pt idx="246" formatCode="[$-F800]dddd\,\ mmmm\ dd\,\ yyyy">
                  <c:v>45957</c:v>
                </c:pt>
                <c:pt idx="247" formatCode="[$-F800]dddd\,\ mmmm\ dd\,\ yyyy">
                  <c:v>45957</c:v>
                </c:pt>
                <c:pt idx="248" formatCode="[$-F800]dddd\,\ mmmm\ dd\,\ yyyy">
                  <c:v>45957</c:v>
                </c:pt>
                <c:pt idx="249" formatCode="[$-F800]dddd\,\ mmmm\ dd\,\ yyyy">
                  <c:v>45957</c:v>
                </c:pt>
                <c:pt idx="250" formatCode="[$-F800]dddd\,\ mmmm\ dd\,\ yyyy">
                  <c:v>45957</c:v>
                </c:pt>
                <c:pt idx="251" formatCode="[$-F800]dddd\,\ mmmm\ dd\,\ yyyy">
                  <c:v>45957</c:v>
                </c:pt>
                <c:pt idx="252" formatCode="[$-F800]dddd\,\ mmmm\ dd\,\ yyyy">
                  <c:v>45957</c:v>
                </c:pt>
                <c:pt idx="253" formatCode="[$-F800]dddd\,\ mmmm\ dd\,\ yyyy">
                  <c:v>45957</c:v>
                </c:pt>
                <c:pt idx="254" formatCode="[$-F800]dddd\,\ mmmm\ dd\,\ yyyy">
                  <c:v>45957</c:v>
                </c:pt>
                <c:pt idx="255" formatCode="[$-F800]dddd\,\ mmmm\ dd\,\ yyyy">
                  <c:v>45957</c:v>
                </c:pt>
                <c:pt idx="256" formatCode="[$-F800]dddd\,\ mmmm\ dd\,\ yyyy">
                  <c:v>45957</c:v>
                </c:pt>
                <c:pt idx="257" formatCode="[$-F800]dddd\,\ mmmm\ dd\,\ yyyy">
                  <c:v>45957</c:v>
                </c:pt>
                <c:pt idx="258" formatCode="[$-F800]dddd\,\ mmmm\ dd\,\ yyyy">
                  <c:v>45957</c:v>
                </c:pt>
                <c:pt idx="259" formatCode="[$-F800]dddd\,\ mmmm\ dd\,\ yyyy">
                  <c:v>45957</c:v>
                </c:pt>
                <c:pt idx="260" formatCode="[$-F800]dddd\,\ mmmm\ dd\,\ yyyy">
                  <c:v>45957</c:v>
                </c:pt>
                <c:pt idx="261" formatCode="[$-F800]dddd\,\ mmmm\ dd\,\ yyyy">
                  <c:v>45957</c:v>
                </c:pt>
                <c:pt idx="262" formatCode="[$-F800]dddd\,\ mmmm\ dd\,\ yyyy">
                  <c:v>45957</c:v>
                </c:pt>
                <c:pt idx="263" formatCode="[$-F800]dddd\,\ mmmm\ dd\,\ yyyy">
                  <c:v>45957</c:v>
                </c:pt>
                <c:pt idx="264" formatCode="[$-F800]dddd\,\ mmmm\ dd\,\ yyyy">
                  <c:v>45957</c:v>
                </c:pt>
                <c:pt idx="265" formatCode="[$-F800]dddd\,\ mmmm\ dd\,\ yyyy">
                  <c:v>45957</c:v>
                </c:pt>
                <c:pt idx="266" formatCode="[$-F800]dddd\,\ mmmm\ dd\,\ yyyy">
                  <c:v>45957</c:v>
                </c:pt>
                <c:pt idx="267" formatCode="[$-F800]dddd\,\ mmmm\ dd\,\ yyyy">
                  <c:v>45957</c:v>
                </c:pt>
                <c:pt idx="268" formatCode="[$-F800]dddd\,\ mmmm\ dd\,\ yyyy">
                  <c:v>45895</c:v>
                </c:pt>
                <c:pt idx="269" formatCode="[$-F800]dddd\,\ mmmm\ dd\,\ yyyy">
                  <c:v>45957</c:v>
                </c:pt>
                <c:pt idx="270" formatCode="[$-F800]dddd\,\ mmmm\ dd\,\ yyyy">
                  <c:v>45957</c:v>
                </c:pt>
                <c:pt idx="271" formatCode="[$-F800]dddd\,\ mmmm\ dd\,\ yyyy">
                  <c:v>45957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CD1-47CB-9742-4D5BDBFEC061}"/>
            </c:ext>
          </c:extLst>
        </c:ser>
        <c:ser>
          <c:idx val="12"/>
          <c:order val="12"/>
          <c:tx>
            <c:strRef>
              <c:f>'CONTROL DE RENTAS'!$AB$1:$AB$2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RENTAS'!$AB$3:$AB$274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 formatCode="0;[Red]0">
                  <c:v>0</c:v>
                </c:pt>
                <c:pt idx="3" formatCode="0;[Red]0">
                  <c:v>30</c:v>
                </c:pt>
                <c:pt idx="4" formatCode="0;[Red]0">
                  <c:v>45957</c:v>
                </c:pt>
                <c:pt idx="5" formatCode="0;[Red]0">
                  <c:v>0</c:v>
                </c:pt>
                <c:pt idx="6" formatCode="0;[Red]0">
                  <c:v>45957</c:v>
                </c:pt>
                <c:pt idx="7" formatCode="0;[Red]0">
                  <c:v>2</c:v>
                </c:pt>
                <c:pt idx="8" formatCode="0;[Red]0">
                  <c:v>-3</c:v>
                </c:pt>
                <c:pt idx="9" formatCode="0;[Red]0">
                  <c:v>45957</c:v>
                </c:pt>
                <c:pt idx="10" formatCode="0;[Red]0">
                  <c:v>3</c:v>
                </c:pt>
                <c:pt idx="11" formatCode="0;[Red]0">
                  <c:v>45957</c:v>
                </c:pt>
                <c:pt idx="12" formatCode="0;[Red]0">
                  <c:v>45957</c:v>
                </c:pt>
                <c:pt idx="13" formatCode="0;[Red]0">
                  <c:v>45957</c:v>
                </c:pt>
                <c:pt idx="14" formatCode="0;[Red]0">
                  <c:v>0</c:v>
                </c:pt>
                <c:pt idx="15" formatCode="0;[Red]0">
                  <c:v>45957</c:v>
                </c:pt>
                <c:pt idx="16" formatCode="0;[Red]0">
                  <c:v>11</c:v>
                </c:pt>
                <c:pt idx="17" formatCode="0;[Red]0">
                  <c:v>11</c:v>
                </c:pt>
                <c:pt idx="18" formatCode="0;[Red]0">
                  <c:v>0</c:v>
                </c:pt>
                <c:pt idx="19" formatCode="0;[Red]0">
                  <c:v>17</c:v>
                </c:pt>
                <c:pt idx="20" formatCode="0;[Red]0">
                  <c:v>17</c:v>
                </c:pt>
                <c:pt idx="21" formatCode="0;[Red]0">
                  <c:v>16</c:v>
                </c:pt>
                <c:pt idx="22" formatCode="0;[Red]0">
                  <c:v>45957</c:v>
                </c:pt>
                <c:pt idx="23" formatCode="0;[Red]0">
                  <c:v>45957</c:v>
                </c:pt>
                <c:pt idx="24" formatCode="0;[Red]0">
                  <c:v>45957</c:v>
                </c:pt>
                <c:pt idx="25" formatCode="0;[Red]0">
                  <c:v>45957</c:v>
                </c:pt>
                <c:pt idx="26" formatCode="0;[Red]0">
                  <c:v>9</c:v>
                </c:pt>
                <c:pt idx="27" formatCode="0;[Red]0">
                  <c:v>16</c:v>
                </c:pt>
                <c:pt idx="28" formatCode="0;[Red]0">
                  <c:v>45957</c:v>
                </c:pt>
                <c:pt idx="29" formatCode="0;[Red]0">
                  <c:v>18</c:v>
                </c:pt>
                <c:pt idx="30" formatCode="0;[Red]0">
                  <c:v>20</c:v>
                </c:pt>
                <c:pt idx="31" formatCode="0;[Red]0">
                  <c:v>45957</c:v>
                </c:pt>
                <c:pt idx="32" formatCode="0;[Red]0">
                  <c:v>15</c:v>
                </c:pt>
                <c:pt idx="33" formatCode="0;[Red]0">
                  <c:v>45957</c:v>
                </c:pt>
                <c:pt idx="34" formatCode="0;[Red]0">
                  <c:v>45957</c:v>
                </c:pt>
                <c:pt idx="35" formatCode="0;[Red]0">
                  <c:v>14</c:v>
                </c:pt>
                <c:pt idx="36" formatCode="0;[Red]0">
                  <c:v>12</c:v>
                </c:pt>
                <c:pt idx="37" formatCode="0;[Red]0">
                  <c:v>23</c:v>
                </c:pt>
                <c:pt idx="38" formatCode="0;[Red]0">
                  <c:v>23</c:v>
                </c:pt>
                <c:pt idx="39" formatCode="0;[Red]0">
                  <c:v>62</c:v>
                </c:pt>
                <c:pt idx="40" formatCode="0;[Red]0">
                  <c:v>26</c:v>
                </c:pt>
                <c:pt idx="41" formatCode="0;[Red]0">
                  <c:v>45957</c:v>
                </c:pt>
                <c:pt idx="42" formatCode="0;[Red]0">
                  <c:v>45957</c:v>
                </c:pt>
                <c:pt idx="43" formatCode="0;[Red]0">
                  <c:v>45957</c:v>
                </c:pt>
                <c:pt idx="44" formatCode="0;[Red]0">
                  <c:v>45957</c:v>
                </c:pt>
                <c:pt idx="45" formatCode="0;[Red]0">
                  <c:v>45957</c:v>
                </c:pt>
                <c:pt idx="46" formatCode="0;[Red]0">
                  <c:v>28</c:v>
                </c:pt>
                <c:pt idx="47" formatCode="0;[Red]0">
                  <c:v>27</c:v>
                </c:pt>
                <c:pt idx="48" formatCode="0;[Red]0">
                  <c:v>4</c:v>
                </c:pt>
                <c:pt idx="49" formatCode="0;[Red]0">
                  <c:v>7</c:v>
                </c:pt>
                <c:pt idx="50" formatCode="0;[Red]0">
                  <c:v>26</c:v>
                </c:pt>
                <c:pt idx="51" formatCode="0;[Red]0">
                  <c:v>6</c:v>
                </c:pt>
                <c:pt idx="52" formatCode="0;[Red]0">
                  <c:v>45957</c:v>
                </c:pt>
                <c:pt idx="53" formatCode="0;[Red]0">
                  <c:v>45957</c:v>
                </c:pt>
                <c:pt idx="54" formatCode="0;[Red]0">
                  <c:v>17</c:v>
                </c:pt>
                <c:pt idx="55" formatCode="0;[Red]0">
                  <c:v>22</c:v>
                </c:pt>
                <c:pt idx="56" formatCode="0;[Red]0">
                  <c:v>45957</c:v>
                </c:pt>
                <c:pt idx="57" formatCode="0;[Red]0">
                  <c:v>11</c:v>
                </c:pt>
                <c:pt idx="58" formatCode="0;[Red]0">
                  <c:v>45957</c:v>
                </c:pt>
                <c:pt idx="59" formatCode="0;[Red]0">
                  <c:v>45957</c:v>
                </c:pt>
                <c:pt idx="60" formatCode="0;[Red]0">
                  <c:v>21</c:v>
                </c:pt>
                <c:pt idx="61" formatCode="0;[Red]0">
                  <c:v>45957</c:v>
                </c:pt>
                <c:pt idx="62" formatCode="0;[Red]0">
                  <c:v>45957</c:v>
                </c:pt>
                <c:pt idx="63" formatCode="0;[Red]0">
                  <c:v>11</c:v>
                </c:pt>
                <c:pt idx="64" formatCode="0;[Red]0">
                  <c:v>11</c:v>
                </c:pt>
                <c:pt idx="65" formatCode="0;[Red]0">
                  <c:v>45957</c:v>
                </c:pt>
                <c:pt idx="66" formatCode="0;[Red]0">
                  <c:v>5</c:v>
                </c:pt>
                <c:pt idx="67" formatCode="0;[Red]0">
                  <c:v>45957</c:v>
                </c:pt>
                <c:pt idx="68" formatCode="0;[Red]0">
                  <c:v>45957</c:v>
                </c:pt>
                <c:pt idx="69" formatCode="0;[Red]0">
                  <c:v>45957</c:v>
                </c:pt>
                <c:pt idx="70" formatCode="0;[Red]0">
                  <c:v>7</c:v>
                </c:pt>
                <c:pt idx="71" formatCode="0;[Red]0">
                  <c:v>14</c:v>
                </c:pt>
                <c:pt idx="72" formatCode="0;[Red]0">
                  <c:v>45957</c:v>
                </c:pt>
                <c:pt idx="73" formatCode="0;[Red]0">
                  <c:v>45957</c:v>
                </c:pt>
                <c:pt idx="74" formatCode="0;[Red]0">
                  <c:v>45957</c:v>
                </c:pt>
                <c:pt idx="75" formatCode="0;[Red]0">
                  <c:v>45957</c:v>
                </c:pt>
                <c:pt idx="76" formatCode="0;[Red]0">
                  <c:v>45957</c:v>
                </c:pt>
                <c:pt idx="77" formatCode="0;[Red]0">
                  <c:v>45</c:v>
                </c:pt>
                <c:pt idx="78" formatCode="0;[Red]0">
                  <c:v>21</c:v>
                </c:pt>
                <c:pt idx="79" formatCode="0;[Red]0">
                  <c:v>45957</c:v>
                </c:pt>
                <c:pt idx="80" formatCode="0;[Red]0">
                  <c:v>53</c:v>
                </c:pt>
                <c:pt idx="81" formatCode="0;[Red]0">
                  <c:v>45957</c:v>
                </c:pt>
                <c:pt idx="82" formatCode="0;[Red]0">
                  <c:v>45957</c:v>
                </c:pt>
                <c:pt idx="83" formatCode="0;[Red]0">
                  <c:v>6</c:v>
                </c:pt>
                <c:pt idx="84" formatCode="0;[Red]0">
                  <c:v>45957</c:v>
                </c:pt>
                <c:pt idx="85" formatCode="0;[Red]0">
                  <c:v>45957</c:v>
                </c:pt>
                <c:pt idx="86" formatCode="0;[Red]0">
                  <c:v>45957</c:v>
                </c:pt>
                <c:pt idx="87" formatCode="0;[Red]0">
                  <c:v>45957</c:v>
                </c:pt>
                <c:pt idx="88" formatCode="0;[Red]0">
                  <c:v>45957</c:v>
                </c:pt>
                <c:pt idx="89" formatCode="0;[Red]0">
                  <c:v>45957</c:v>
                </c:pt>
                <c:pt idx="90" formatCode="0;[Red]0">
                  <c:v>45957</c:v>
                </c:pt>
                <c:pt idx="91" formatCode="0;[Red]0">
                  <c:v>45957</c:v>
                </c:pt>
                <c:pt idx="92" formatCode="0;[Red]0">
                  <c:v>45957</c:v>
                </c:pt>
                <c:pt idx="93" formatCode="0;[Red]0">
                  <c:v>45957</c:v>
                </c:pt>
                <c:pt idx="94" formatCode="0;[Red]0">
                  <c:v>45957</c:v>
                </c:pt>
                <c:pt idx="95" formatCode="0;[Red]0">
                  <c:v>26</c:v>
                </c:pt>
                <c:pt idx="96" formatCode="0;[Red]0">
                  <c:v>11</c:v>
                </c:pt>
                <c:pt idx="97" formatCode="0;[Red]0">
                  <c:v>45957</c:v>
                </c:pt>
                <c:pt idx="98" formatCode="0;[Red]0">
                  <c:v>13</c:v>
                </c:pt>
                <c:pt idx="99" formatCode="0;[Red]0">
                  <c:v>45957</c:v>
                </c:pt>
                <c:pt idx="100" formatCode="0;[Red]0">
                  <c:v>5</c:v>
                </c:pt>
                <c:pt idx="101" formatCode="0;[Red]0">
                  <c:v>45957</c:v>
                </c:pt>
                <c:pt idx="102" formatCode="0;[Red]0">
                  <c:v>45957</c:v>
                </c:pt>
                <c:pt idx="103" formatCode="0;[Red]0">
                  <c:v>45957</c:v>
                </c:pt>
                <c:pt idx="104" formatCode="0;[Red]0">
                  <c:v>25</c:v>
                </c:pt>
                <c:pt idx="105" formatCode="0;[Red]0">
                  <c:v>10</c:v>
                </c:pt>
                <c:pt idx="106" formatCode="0;[Red]0">
                  <c:v>45957</c:v>
                </c:pt>
                <c:pt idx="107" formatCode="0;[Red]0">
                  <c:v>45957</c:v>
                </c:pt>
                <c:pt idx="108" formatCode="0;[Red]0">
                  <c:v>45957</c:v>
                </c:pt>
                <c:pt idx="109" formatCode="0;[Red]0">
                  <c:v>26</c:v>
                </c:pt>
                <c:pt idx="110" formatCode="0;[Red]0">
                  <c:v>45957</c:v>
                </c:pt>
                <c:pt idx="111" formatCode="0;[Red]0">
                  <c:v>4</c:v>
                </c:pt>
                <c:pt idx="112" formatCode="0;[Red]0">
                  <c:v>17</c:v>
                </c:pt>
                <c:pt idx="113" formatCode="0;[Red]0">
                  <c:v>45957</c:v>
                </c:pt>
                <c:pt idx="114" formatCode="0;[Red]0">
                  <c:v>10</c:v>
                </c:pt>
                <c:pt idx="115" formatCode="0;[Red]0">
                  <c:v>21</c:v>
                </c:pt>
                <c:pt idx="116" formatCode="0;[Red]0">
                  <c:v>45957</c:v>
                </c:pt>
                <c:pt idx="117" formatCode="0;[Red]0">
                  <c:v>45957</c:v>
                </c:pt>
                <c:pt idx="118" formatCode="0;[Red]0">
                  <c:v>45957</c:v>
                </c:pt>
                <c:pt idx="119" formatCode="0;[Red]0">
                  <c:v>45957</c:v>
                </c:pt>
                <c:pt idx="120" formatCode="0;[Red]0">
                  <c:v>25</c:v>
                </c:pt>
                <c:pt idx="121" formatCode="0;[Red]0">
                  <c:v>4</c:v>
                </c:pt>
                <c:pt idx="122" formatCode="0;[Red]0">
                  <c:v>0</c:v>
                </c:pt>
                <c:pt idx="123" formatCode="0;[Red]0">
                  <c:v>5</c:v>
                </c:pt>
                <c:pt idx="124" formatCode="0;[Red]0">
                  <c:v>45957</c:v>
                </c:pt>
                <c:pt idx="125" formatCode="0;[Red]0">
                  <c:v>45957</c:v>
                </c:pt>
                <c:pt idx="126" formatCode="0;[Red]0">
                  <c:v>13</c:v>
                </c:pt>
                <c:pt idx="127" formatCode="0;[Red]0">
                  <c:v>45957</c:v>
                </c:pt>
                <c:pt idx="128" formatCode="0;[Red]0">
                  <c:v>45957</c:v>
                </c:pt>
                <c:pt idx="129" formatCode="0;[Red]0">
                  <c:v>10</c:v>
                </c:pt>
                <c:pt idx="130" formatCode="0;[Red]0">
                  <c:v>4</c:v>
                </c:pt>
                <c:pt idx="131" formatCode="0;[Red]0">
                  <c:v>45957</c:v>
                </c:pt>
                <c:pt idx="132" formatCode="0;[Red]0">
                  <c:v>24</c:v>
                </c:pt>
                <c:pt idx="133" formatCode="0;[Red]0">
                  <c:v>45957</c:v>
                </c:pt>
                <c:pt idx="134" formatCode="0;[Red]0">
                  <c:v>45957</c:v>
                </c:pt>
                <c:pt idx="135" formatCode="0;[Red]0">
                  <c:v>45957</c:v>
                </c:pt>
                <c:pt idx="136" formatCode="0;[Red]0">
                  <c:v>11</c:v>
                </c:pt>
                <c:pt idx="137" formatCode="0;[Red]0">
                  <c:v>45957</c:v>
                </c:pt>
                <c:pt idx="138" formatCode="0;[Red]0">
                  <c:v>45957</c:v>
                </c:pt>
                <c:pt idx="139" formatCode="0;[Red]0">
                  <c:v>4</c:v>
                </c:pt>
                <c:pt idx="140" formatCode="0;[Red]0">
                  <c:v>45957</c:v>
                </c:pt>
                <c:pt idx="141" formatCode="0;[Red]0">
                  <c:v>4</c:v>
                </c:pt>
                <c:pt idx="142" formatCode="0;[Red]0">
                  <c:v>45957</c:v>
                </c:pt>
                <c:pt idx="143" formatCode="0;[Red]0">
                  <c:v>45957</c:v>
                </c:pt>
                <c:pt idx="144" formatCode="0;[Red]0">
                  <c:v>25</c:v>
                </c:pt>
                <c:pt idx="145" formatCode="0;[Red]0">
                  <c:v>45957</c:v>
                </c:pt>
                <c:pt idx="146" formatCode="0;[Red]0">
                  <c:v>4</c:v>
                </c:pt>
                <c:pt idx="147" formatCode="0;[Red]0">
                  <c:v>18</c:v>
                </c:pt>
                <c:pt idx="148" formatCode="0;[Red]0">
                  <c:v>45957</c:v>
                </c:pt>
                <c:pt idx="149" formatCode="0;[Red]0">
                  <c:v>45957</c:v>
                </c:pt>
                <c:pt idx="150" formatCode="0;[Red]0">
                  <c:v>3</c:v>
                </c:pt>
                <c:pt idx="151" formatCode="0;[Red]0">
                  <c:v>5</c:v>
                </c:pt>
                <c:pt idx="152" formatCode="0;[Red]0">
                  <c:v>45957</c:v>
                </c:pt>
                <c:pt idx="153" formatCode="0;[Red]0">
                  <c:v>12</c:v>
                </c:pt>
                <c:pt idx="154" formatCode="0;[Red]0">
                  <c:v>10</c:v>
                </c:pt>
                <c:pt idx="155" formatCode="0;[Red]0">
                  <c:v>26</c:v>
                </c:pt>
                <c:pt idx="156" formatCode="0;[Red]0">
                  <c:v>10</c:v>
                </c:pt>
                <c:pt idx="157" formatCode="0;[Red]0">
                  <c:v>27</c:v>
                </c:pt>
                <c:pt idx="158" formatCode="0;[Red]0">
                  <c:v>5</c:v>
                </c:pt>
                <c:pt idx="159" formatCode="0;[Red]0">
                  <c:v>45957</c:v>
                </c:pt>
                <c:pt idx="160" formatCode="0;[Red]0">
                  <c:v>7</c:v>
                </c:pt>
                <c:pt idx="161" formatCode="0;[Red]0">
                  <c:v>28</c:v>
                </c:pt>
                <c:pt idx="162" formatCode="0;[Red]0">
                  <c:v>45957</c:v>
                </c:pt>
                <c:pt idx="163" formatCode="0;[Red]0">
                  <c:v>28</c:v>
                </c:pt>
                <c:pt idx="164" formatCode="0;[Red]0">
                  <c:v>4</c:v>
                </c:pt>
                <c:pt idx="165" formatCode="0;[Red]0">
                  <c:v>45957</c:v>
                </c:pt>
                <c:pt idx="166" formatCode="0;[Red]0">
                  <c:v>45957</c:v>
                </c:pt>
                <c:pt idx="167" formatCode="0;[Red]0">
                  <c:v>5</c:v>
                </c:pt>
                <c:pt idx="168" formatCode="0;[Red]0">
                  <c:v>24</c:v>
                </c:pt>
                <c:pt idx="169" formatCode="0;[Red]0">
                  <c:v>11</c:v>
                </c:pt>
                <c:pt idx="170" formatCode="0;[Red]0">
                  <c:v>45957</c:v>
                </c:pt>
                <c:pt idx="171" formatCode="0;[Red]0">
                  <c:v>0</c:v>
                </c:pt>
                <c:pt idx="172" formatCode="0;[Red]0">
                  <c:v>45957</c:v>
                </c:pt>
                <c:pt idx="173" formatCode="0;[Red]0">
                  <c:v>45957</c:v>
                </c:pt>
                <c:pt idx="174" formatCode="0;[Red]0">
                  <c:v>45957</c:v>
                </c:pt>
                <c:pt idx="175" formatCode="0;[Red]0">
                  <c:v>45957</c:v>
                </c:pt>
                <c:pt idx="176" formatCode="0;[Red]0">
                  <c:v>5</c:v>
                </c:pt>
                <c:pt idx="177" formatCode="0;[Red]0">
                  <c:v>26</c:v>
                </c:pt>
                <c:pt idx="178" formatCode="0;[Red]0">
                  <c:v>20</c:v>
                </c:pt>
                <c:pt idx="179" formatCode="0;[Red]0">
                  <c:v>15</c:v>
                </c:pt>
                <c:pt idx="180" formatCode="0;[Red]0">
                  <c:v>28</c:v>
                </c:pt>
                <c:pt idx="181" formatCode="0;[Red]0">
                  <c:v>28</c:v>
                </c:pt>
                <c:pt idx="182" formatCode="0;[Red]0">
                  <c:v>45957</c:v>
                </c:pt>
                <c:pt idx="183" formatCode="0;[Red]0">
                  <c:v>27</c:v>
                </c:pt>
                <c:pt idx="184">
                  <c:v>13</c:v>
                </c:pt>
                <c:pt idx="185">
                  <c:v>14</c:v>
                </c:pt>
                <c:pt idx="186">
                  <c:v>20</c:v>
                </c:pt>
                <c:pt idx="187" formatCode="0;[Red]0">
                  <c:v>26</c:v>
                </c:pt>
                <c:pt idx="188" formatCode="0;[Red]0">
                  <c:v>25</c:v>
                </c:pt>
                <c:pt idx="189">
                  <c:v>7</c:v>
                </c:pt>
                <c:pt idx="190">
                  <c:v>4</c:v>
                </c:pt>
                <c:pt idx="191">
                  <c:v>45957</c:v>
                </c:pt>
                <c:pt idx="192" formatCode="0;[Red]0">
                  <c:v>12</c:v>
                </c:pt>
                <c:pt idx="193" formatCode="0;[Red]0">
                  <c:v>45957</c:v>
                </c:pt>
                <c:pt idx="194" formatCode="0;[Red]0">
                  <c:v>28</c:v>
                </c:pt>
                <c:pt idx="195" formatCode="0;[Red]0">
                  <c:v>45957</c:v>
                </c:pt>
                <c:pt idx="196" formatCode="0;[Red]0">
                  <c:v>45957</c:v>
                </c:pt>
                <c:pt idx="197" formatCode="0;[Red]0">
                  <c:v>45957</c:v>
                </c:pt>
                <c:pt idx="198" formatCode="0;[Red]0">
                  <c:v>45957</c:v>
                </c:pt>
                <c:pt idx="199" formatCode="0;[Red]0">
                  <c:v>12</c:v>
                </c:pt>
                <c:pt idx="200" formatCode="0;[Red]0">
                  <c:v>19</c:v>
                </c:pt>
                <c:pt idx="201" formatCode="0;[Red]0">
                  <c:v>45957</c:v>
                </c:pt>
                <c:pt idx="202" formatCode="0;[Red]0">
                  <c:v>45957</c:v>
                </c:pt>
                <c:pt idx="203" formatCode="0;[Red]0">
                  <c:v>45957</c:v>
                </c:pt>
                <c:pt idx="204" formatCode="0;[Red]0">
                  <c:v>45957</c:v>
                </c:pt>
                <c:pt idx="205" formatCode="0;[Red]0">
                  <c:v>17</c:v>
                </c:pt>
                <c:pt idx="206" formatCode="0;[Red]0">
                  <c:v>13</c:v>
                </c:pt>
                <c:pt idx="207" formatCode="0;[Red]0">
                  <c:v>9</c:v>
                </c:pt>
                <c:pt idx="208" formatCode="0;[Red]0">
                  <c:v>45957</c:v>
                </c:pt>
                <c:pt idx="209" formatCode="0;[Red]0">
                  <c:v>24</c:v>
                </c:pt>
                <c:pt idx="210" formatCode="0;[Red]0">
                  <c:v>45957</c:v>
                </c:pt>
                <c:pt idx="211" formatCode="0;[Red]0">
                  <c:v>6</c:v>
                </c:pt>
                <c:pt idx="213" formatCode="0;[Red]0">
                  <c:v>18</c:v>
                </c:pt>
                <c:pt idx="214" formatCode="0;[Red]0">
                  <c:v>42</c:v>
                </c:pt>
                <c:pt idx="215" formatCode="0;[Red]0">
                  <c:v>18</c:v>
                </c:pt>
                <c:pt idx="216" formatCode="0;[Red]0">
                  <c:v>11</c:v>
                </c:pt>
                <c:pt idx="217" formatCode="0;[Red]0">
                  <c:v>14</c:v>
                </c:pt>
                <c:pt idx="218" formatCode="0;[Red]0">
                  <c:v>45957</c:v>
                </c:pt>
                <c:pt idx="219" formatCode="0;[Red]0">
                  <c:v>45957</c:v>
                </c:pt>
                <c:pt idx="220" formatCode="0;[Red]0">
                  <c:v>1</c:v>
                </c:pt>
                <c:pt idx="221" formatCode="0;[Red]0">
                  <c:v>0</c:v>
                </c:pt>
                <c:pt idx="222" formatCode="0;[Red]0">
                  <c:v>45957</c:v>
                </c:pt>
                <c:pt idx="223" formatCode="0;[Red]0">
                  <c:v>14</c:v>
                </c:pt>
                <c:pt idx="224" formatCode="0;[Red]0">
                  <c:v>14</c:v>
                </c:pt>
                <c:pt idx="225" formatCode="0;[Red]0">
                  <c:v>13</c:v>
                </c:pt>
                <c:pt idx="226" formatCode="0;[Red]0">
                  <c:v>7</c:v>
                </c:pt>
                <c:pt idx="227" formatCode="0;[Red]0">
                  <c:v>0</c:v>
                </c:pt>
                <c:pt idx="228" formatCode="0;[Red]0">
                  <c:v>45957</c:v>
                </c:pt>
                <c:pt idx="229" formatCode="0;[Red]0">
                  <c:v>3</c:v>
                </c:pt>
                <c:pt idx="230" formatCode="0;[Red]0">
                  <c:v>2</c:v>
                </c:pt>
                <c:pt idx="231" formatCode="0;[Red]0">
                  <c:v>45957</c:v>
                </c:pt>
                <c:pt idx="232" formatCode="0;[Red]0">
                  <c:v>45957</c:v>
                </c:pt>
                <c:pt idx="233" formatCode="0;[Red]0">
                  <c:v>45957</c:v>
                </c:pt>
                <c:pt idx="234" formatCode="0;[Red]0">
                  <c:v>0</c:v>
                </c:pt>
                <c:pt idx="235" formatCode="0;[Red]0">
                  <c:v>0</c:v>
                </c:pt>
                <c:pt idx="236" formatCode="0;[Red]0">
                  <c:v>45957</c:v>
                </c:pt>
                <c:pt idx="237" formatCode="0;[Red]0">
                  <c:v>45957</c:v>
                </c:pt>
                <c:pt idx="238" formatCode="0;[Red]0">
                  <c:v>45957</c:v>
                </c:pt>
                <c:pt idx="239" formatCode="0;[Red]0">
                  <c:v>45957</c:v>
                </c:pt>
                <c:pt idx="240" formatCode="0;[Red]0">
                  <c:v>45957</c:v>
                </c:pt>
                <c:pt idx="241" formatCode="0;[Red]0">
                  <c:v>45957</c:v>
                </c:pt>
                <c:pt idx="242" formatCode="0;[Red]0">
                  <c:v>45957</c:v>
                </c:pt>
                <c:pt idx="243" formatCode="0;[Red]0">
                  <c:v>45957</c:v>
                </c:pt>
                <c:pt idx="244" formatCode="0;[Red]0">
                  <c:v>45957</c:v>
                </c:pt>
                <c:pt idx="245" formatCode="0;[Red]0">
                  <c:v>45957</c:v>
                </c:pt>
                <c:pt idx="246" formatCode="0;[Red]0">
                  <c:v>45957</c:v>
                </c:pt>
                <c:pt idx="247" formatCode="0;[Red]0">
                  <c:v>45957</c:v>
                </c:pt>
                <c:pt idx="248" formatCode="0;[Red]0">
                  <c:v>45957</c:v>
                </c:pt>
                <c:pt idx="249" formatCode="0;[Red]0">
                  <c:v>45957</c:v>
                </c:pt>
                <c:pt idx="250" formatCode="0;[Red]0">
                  <c:v>45957</c:v>
                </c:pt>
                <c:pt idx="251" formatCode="0;[Red]0">
                  <c:v>45957</c:v>
                </c:pt>
                <c:pt idx="252" formatCode="0;[Red]0">
                  <c:v>45957</c:v>
                </c:pt>
                <c:pt idx="253" formatCode="0;[Red]0">
                  <c:v>45957</c:v>
                </c:pt>
                <c:pt idx="254" formatCode="0;[Red]0">
                  <c:v>45957</c:v>
                </c:pt>
                <c:pt idx="255" formatCode="0;[Red]0">
                  <c:v>45957</c:v>
                </c:pt>
                <c:pt idx="256" formatCode="0;[Red]0">
                  <c:v>45957</c:v>
                </c:pt>
                <c:pt idx="257" formatCode="0;[Red]0">
                  <c:v>45957</c:v>
                </c:pt>
                <c:pt idx="258" formatCode="0;[Red]0">
                  <c:v>45957</c:v>
                </c:pt>
                <c:pt idx="259" formatCode="0;[Red]0">
                  <c:v>45957</c:v>
                </c:pt>
                <c:pt idx="260" formatCode="0;[Red]0">
                  <c:v>3</c:v>
                </c:pt>
                <c:pt idx="261" formatCode="0;[Red]0">
                  <c:v>45957</c:v>
                </c:pt>
                <c:pt idx="264" formatCode="0;[Red]0">
                  <c:v>0</c:v>
                </c:pt>
                <c:pt idx="265" formatCode="0;[Red]0">
                  <c:v>6</c:v>
                </c:pt>
                <c:pt idx="266" formatCode="0;[Red]0">
                  <c:v>7</c:v>
                </c:pt>
                <c:pt idx="267" formatCode="0;[Red]0">
                  <c:v>45957</c:v>
                </c:pt>
                <c:pt idx="268" formatCode="0;[Red]0">
                  <c:v>7</c:v>
                </c:pt>
                <c:pt idx="269" formatCode="0;[Red]0">
                  <c:v>10</c:v>
                </c:pt>
                <c:pt idx="270" formatCode="0;[Red]0">
                  <c:v>45957</c:v>
                </c:pt>
                <c:pt idx="271" formatCode="0;[Red]0">
                  <c:v>45957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CD1-47CB-9742-4D5BDBFEC061}"/>
            </c:ext>
          </c:extLst>
        </c:ser>
        <c:ser>
          <c:idx val="13"/>
          <c:order val="13"/>
          <c:tx>
            <c:strRef>
              <c:f>'CONTROL DE RENTAS'!$AC$1:$AC$2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RENTAS'!$AC$3:$AC$274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4">
                  <c:v>0</c:v>
                </c:pt>
                <c:pt idx="235">
                  <c:v>0</c:v>
                </c:pt>
                <c:pt idx="256">
                  <c:v>0</c:v>
                </c:pt>
                <c:pt idx="260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CD1-47CB-9742-4D5BDBFEC061}"/>
            </c:ext>
          </c:extLst>
        </c:ser>
        <c:ser>
          <c:idx val="14"/>
          <c:order val="14"/>
          <c:tx>
            <c:strRef>
              <c:f>'CONTROL DE RENTAS'!$AD$1:$AD$2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RENTAS'!$AD$3:$AD$274</c:f>
              <c:numCache>
                <c:formatCode>General</c:formatCode>
                <c:ptCount val="27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4">
                  <c:v>0</c:v>
                </c:pt>
                <c:pt idx="235">
                  <c:v>0</c:v>
                </c:pt>
                <c:pt idx="256">
                  <c:v>0</c:v>
                </c:pt>
                <c:pt idx="260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CD1-47CB-9742-4D5BDBFEC061}"/>
            </c:ext>
          </c:extLst>
        </c:ser>
        <c:ser>
          <c:idx val="15"/>
          <c:order val="15"/>
          <c:tx>
            <c:strRef>
              <c:f>'CONTROL DE RENTAS'!$AE$1:$AE$2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RENTAS'!$AE$3:$AE$274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4">
                  <c:v>0</c:v>
                </c:pt>
                <c:pt idx="235">
                  <c:v>0</c:v>
                </c:pt>
                <c:pt idx="256">
                  <c:v>0</c:v>
                </c:pt>
                <c:pt idx="260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CD1-47CB-9742-4D5BDBFEC061}"/>
            </c:ext>
          </c:extLst>
        </c:ser>
        <c:ser>
          <c:idx val="16"/>
          <c:order val="16"/>
          <c:tx>
            <c:strRef>
              <c:f>'CONTROL DE RENTAS'!$AF$1:$AF$2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RENTAS'!$AF$3:$AF$274</c:f>
              <c:numCache>
                <c:formatCode>General</c:formatCode>
                <c:ptCount val="27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4">
                  <c:v>0</c:v>
                </c:pt>
                <c:pt idx="235">
                  <c:v>0</c:v>
                </c:pt>
                <c:pt idx="256">
                  <c:v>0</c:v>
                </c:pt>
                <c:pt idx="260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CD1-47CB-9742-4D5BDBFEC061}"/>
            </c:ext>
          </c:extLst>
        </c:ser>
        <c:ser>
          <c:idx val="17"/>
          <c:order val="17"/>
          <c:tx>
            <c:strRef>
              <c:f>'CONTROL DE RENTAS'!$AG$1:$AG$2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RENTAS'!$AG$3:$AG$274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CD1-47CB-9742-4D5BDBFEC061}"/>
            </c:ext>
          </c:extLst>
        </c:ser>
        <c:ser>
          <c:idx val="18"/>
          <c:order val="18"/>
          <c:tx>
            <c:strRef>
              <c:f>'CONTROL DE RENTAS'!$AH$1:$AH$2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RENTAS'!$AH$3:$AH$274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4">
                  <c:v>0</c:v>
                </c:pt>
                <c:pt idx="235">
                  <c:v>0</c:v>
                </c:pt>
                <c:pt idx="256">
                  <c:v>0</c:v>
                </c:pt>
                <c:pt idx="260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CD1-47CB-9742-4D5BDBFEC061}"/>
            </c:ext>
          </c:extLst>
        </c:ser>
        <c:ser>
          <c:idx val="19"/>
          <c:order val="19"/>
          <c:tx>
            <c:strRef>
              <c:f>'CONTROL DE RENTAS'!$AI$1:$AI$2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RENTAS'!$AI$3:$AI$274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4">
                  <c:v>0</c:v>
                </c:pt>
                <c:pt idx="235">
                  <c:v>0</c:v>
                </c:pt>
                <c:pt idx="256">
                  <c:v>0</c:v>
                </c:pt>
                <c:pt idx="260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CD1-47CB-9742-4D5BDBFEC061}"/>
            </c:ext>
          </c:extLst>
        </c:ser>
        <c:ser>
          <c:idx val="20"/>
          <c:order val="20"/>
          <c:tx>
            <c:strRef>
              <c:f>'CONTROL DE RENTAS'!$AJ$1:$AJ$2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RENTAS'!$AJ$3:$AJ$274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 formatCode="@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4">
                  <c:v>0</c:v>
                </c:pt>
                <c:pt idx="235">
                  <c:v>0</c:v>
                </c:pt>
                <c:pt idx="256">
                  <c:v>0</c:v>
                </c:pt>
                <c:pt idx="260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CD1-47CB-9742-4D5BDBFEC061}"/>
            </c:ext>
          </c:extLst>
        </c:ser>
        <c:ser>
          <c:idx val="21"/>
          <c:order val="21"/>
          <c:tx>
            <c:strRef>
              <c:f>'CONTROL DE RENTAS'!$AK$1:$AK$2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RENTAS'!$AK$3:$AK$274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171005365</c:v>
                </c:pt>
                <c:pt idx="30">
                  <c:v>201004069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171005317</c:v>
                </c:pt>
                <c:pt idx="41">
                  <c:v>181002534</c:v>
                </c:pt>
                <c:pt idx="42">
                  <c:v>181002535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8972422490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1001673</c:v>
                </c:pt>
                <c:pt idx="66" formatCode="@">
                  <c:v>0</c:v>
                </c:pt>
                <c:pt idx="67">
                  <c:v>0</c:v>
                </c:pt>
                <c:pt idx="68">
                  <c:v>0</c:v>
                </c:pt>
                <c:pt idx="69" formatCode="@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1459</c:v>
                </c:pt>
                <c:pt idx="101">
                  <c:v>24291405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 formatCode="@">
                  <c:v>0</c:v>
                </c:pt>
                <c:pt idx="109">
                  <c:v>0</c:v>
                </c:pt>
                <c:pt idx="110" formatCode="0.000000000000000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 formatCode="@">
                  <c:v>0</c:v>
                </c:pt>
                <c:pt idx="118">
                  <c:v>1000892</c:v>
                </c:pt>
                <c:pt idx="119" formatCode="@">
                  <c:v>0</c:v>
                </c:pt>
                <c:pt idx="120" formatCode="@">
                  <c:v>0</c:v>
                </c:pt>
                <c:pt idx="121" formatCode="@">
                  <c:v>0</c:v>
                </c:pt>
                <c:pt idx="122">
                  <c:v>171004429</c:v>
                </c:pt>
                <c:pt idx="123">
                  <c:v>0</c:v>
                </c:pt>
                <c:pt idx="124" formatCode="@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221003410</c:v>
                </c:pt>
                <c:pt idx="128">
                  <c:v>221003540</c:v>
                </c:pt>
                <c:pt idx="129" formatCode="@">
                  <c:v>0</c:v>
                </c:pt>
                <c:pt idx="130">
                  <c:v>0</c:v>
                </c:pt>
                <c:pt idx="131" formatCode="@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1139</c:v>
                </c:pt>
                <c:pt idx="136">
                  <c:v>0</c:v>
                </c:pt>
                <c:pt idx="137">
                  <c:v>0</c:v>
                </c:pt>
                <c:pt idx="138" formatCode="@">
                  <c:v>0</c:v>
                </c:pt>
                <c:pt idx="139">
                  <c:v>231006425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231006426</c:v>
                </c:pt>
                <c:pt idx="147">
                  <c:v>0</c:v>
                </c:pt>
                <c:pt idx="148">
                  <c:v>181005992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161000335</c:v>
                </c:pt>
                <c:pt idx="161">
                  <c:v>0</c:v>
                </c:pt>
                <c:pt idx="162" formatCode="@">
                  <c:v>0</c:v>
                </c:pt>
                <c:pt idx="163" formatCode="@">
                  <c:v>0</c:v>
                </c:pt>
                <c:pt idx="164">
                  <c:v>0</c:v>
                </c:pt>
                <c:pt idx="165" formatCode="@">
                  <c:v>0</c:v>
                </c:pt>
                <c:pt idx="166" formatCode="@">
                  <c:v>0</c:v>
                </c:pt>
                <c:pt idx="167" formatCode="@">
                  <c:v>0</c:v>
                </c:pt>
                <c:pt idx="168" formatCode="@">
                  <c:v>0</c:v>
                </c:pt>
                <c:pt idx="169" formatCode="@">
                  <c:v>0</c:v>
                </c:pt>
                <c:pt idx="170" formatCode="@">
                  <c:v>0</c:v>
                </c:pt>
                <c:pt idx="171" formatCode="@">
                  <c:v>0</c:v>
                </c:pt>
                <c:pt idx="172" formatCode="@">
                  <c:v>0</c:v>
                </c:pt>
                <c:pt idx="173" formatCode="@">
                  <c:v>0</c:v>
                </c:pt>
                <c:pt idx="174" formatCode="@">
                  <c:v>0</c:v>
                </c:pt>
                <c:pt idx="175" formatCode="@">
                  <c:v>0</c:v>
                </c:pt>
                <c:pt idx="176" formatCode="@">
                  <c:v>0</c:v>
                </c:pt>
                <c:pt idx="177" formatCode="@">
                  <c:v>0</c:v>
                </c:pt>
                <c:pt idx="178" formatCode="@">
                  <c:v>0</c:v>
                </c:pt>
                <c:pt idx="179" formatCode="@">
                  <c:v>0</c:v>
                </c:pt>
                <c:pt idx="180" formatCode="@">
                  <c:v>0</c:v>
                </c:pt>
                <c:pt idx="181" formatCode="@">
                  <c:v>0</c:v>
                </c:pt>
                <c:pt idx="182" formatCode="@">
                  <c:v>0</c:v>
                </c:pt>
                <c:pt idx="183" formatCode="@">
                  <c:v>0</c:v>
                </c:pt>
                <c:pt idx="184" formatCode="@">
                  <c:v>0</c:v>
                </c:pt>
                <c:pt idx="185" formatCode="@">
                  <c:v>0</c:v>
                </c:pt>
                <c:pt idx="186" formatCode="@">
                  <c:v>0</c:v>
                </c:pt>
                <c:pt idx="187" formatCode="@">
                  <c:v>0</c:v>
                </c:pt>
                <c:pt idx="188" formatCode="@">
                  <c:v>0</c:v>
                </c:pt>
                <c:pt idx="189" formatCode="@">
                  <c:v>0</c:v>
                </c:pt>
                <c:pt idx="190" formatCode="@">
                  <c:v>0</c:v>
                </c:pt>
                <c:pt idx="191">
                  <c:v>0</c:v>
                </c:pt>
                <c:pt idx="192">
                  <c:v>0</c:v>
                </c:pt>
                <c:pt idx="193" formatCode="@">
                  <c:v>0</c:v>
                </c:pt>
                <c:pt idx="194" formatCode="@">
                  <c:v>0</c:v>
                </c:pt>
                <c:pt idx="195" formatCode="@">
                  <c:v>0</c:v>
                </c:pt>
                <c:pt idx="196" formatCode="@">
                  <c:v>0</c:v>
                </c:pt>
                <c:pt idx="197" formatCode="@">
                  <c:v>0</c:v>
                </c:pt>
                <c:pt idx="198" formatCode="@">
                  <c:v>0</c:v>
                </c:pt>
                <c:pt idx="199" formatCode="@">
                  <c:v>0</c:v>
                </c:pt>
                <c:pt idx="200" formatCode="@">
                  <c:v>0</c:v>
                </c:pt>
                <c:pt idx="201" formatCode="@">
                  <c:v>0</c:v>
                </c:pt>
                <c:pt idx="202" formatCode="@">
                  <c:v>0</c:v>
                </c:pt>
                <c:pt idx="203" formatCode="@">
                  <c:v>0</c:v>
                </c:pt>
                <c:pt idx="204" formatCode="@">
                  <c:v>0</c:v>
                </c:pt>
                <c:pt idx="205" formatCode="@">
                  <c:v>0</c:v>
                </c:pt>
                <c:pt idx="206" formatCode="@">
                  <c:v>0</c:v>
                </c:pt>
                <c:pt idx="207" formatCode="@">
                  <c:v>0</c:v>
                </c:pt>
                <c:pt idx="208" formatCode="@">
                  <c:v>0</c:v>
                </c:pt>
                <c:pt idx="209" formatCode="@">
                  <c:v>0</c:v>
                </c:pt>
                <c:pt idx="210" formatCode="@">
                  <c:v>0</c:v>
                </c:pt>
                <c:pt idx="211" formatCode="@">
                  <c:v>0</c:v>
                </c:pt>
                <c:pt idx="212" formatCode="@">
                  <c:v>0</c:v>
                </c:pt>
                <c:pt idx="213" formatCode="@">
                  <c:v>0</c:v>
                </c:pt>
                <c:pt idx="214" formatCode="@">
                  <c:v>0</c:v>
                </c:pt>
                <c:pt idx="215" formatCode="@">
                  <c:v>0</c:v>
                </c:pt>
                <c:pt idx="216">
                  <c:v>0</c:v>
                </c:pt>
                <c:pt idx="217" formatCode="@">
                  <c:v>0</c:v>
                </c:pt>
                <c:pt idx="218" formatCode="@">
                  <c:v>0</c:v>
                </c:pt>
                <c:pt idx="219" formatCode="@">
                  <c:v>0</c:v>
                </c:pt>
                <c:pt idx="220" formatCode="@">
                  <c:v>0</c:v>
                </c:pt>
                <c:pt idx="221" formatCode="@">
                  <c:v>0</c:v>
                </c:pt>
                <c:pt idx="222" formatCode="@">
                  <c:v>0</c:v>
                </c:pt>
                <c:pt idx="223">
                  <c:v>300109307</c:v>
                </c:pt>
                <c:pt idx="224">
                  <c:v>300164956</c:v>
                </c:pt>
                <c:pt idx="225">
                  <c:v>0</c:v>
                </c:pt>
                <c:pt idx="226" formatCode="@">
                  <c:v>0</c:v>
                </c:pt>
                <c:pt idx="227" formatCode="@">
                  <c:v>0</c:v>
                </c:pt>
                <c:pt idx="228" formatCode="@">
                  <c:v>0</c:v>
                </c:pt>
                <c:pt idx="229" formatCode="@">
                  <c:v>0</c:v>
                </c:pt>
                <c:pt idx="230" formatCode="@">
                  <c:v>0</c:v>
                </c:pt>
                <c:pt idx="234" formatCode="@">
                  <c:v>0</c:v>
                </c:pt>
                <c:pt idx="235" formatCode="@">
                  <c:v>0</c:v>
                </c:pt>
                <c:pt idx="256" formatCode="@">
                  <c:v>0</c:v>
                </c:pt>
                <c:pt idx="260" formatCode="@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 formatCode="@">
                  <c:v>0</c:v>
                </c:pt>
                <c:pt idx="2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CD1-47CB-9742-4D5BDBFEC061}"/>
            </c:ext>
          </c:extLst>
        </c:ser>
        <c:ser>
          <c:idx val="22"/>
          <c:order val="22"/>
          <c:tx>
            <c:strRef>
              <c:f>'CONTROL DE RENTAS'!$AL$1:$AL$2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RENTAS'!$AL$3:$AL$274</c:f>
              <c:numCache>
                <c:formatCode>General</c:formatCode>
                <c:ptCount val="272"/>
                <c:pt idx="1">
                  <c:v>0</c:v>
                </c:pt>
                <c:pt idx="2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40</c:v>
                </c:pt>
                <c:pt idx="29">
                  <c:v>60</c:v>
                </c:pt>
                <c:pt idx="30">
                  <c:v>60</c:v>
                </c:pt>
                <c:pt idx="31">
                  <c:v>10</c:v>
                </c:pt>
                <c:pt idx="32">
                  <c:v>10</c:v>
                </c:pt>
                <c:pt idx="33">
                  <c:v>30</c:v>
                </c:pt>
                <c:pt idx="34">
                  <c:v>30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90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50</c:v>
                </c:pt>
                <c:pt idx="47">
                  <c:v>50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40</c:v>
                </c:pt>
                <c:pt idx="53">
                  <c:v>40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30</c:v>
                </c:pt>
                <c:pt idx="71">
                  <c:v>30</c:v>
                </c:pt>
                <c:pt idx="72">
                  <c:v>70</c:v>
                </c:pt>
                <c:pt idx="73">
                  <c:v>40</c:v>
                </c:pt>
                <c:pt idx="74">
                  <c:v>40</c:v>
                </c:pt>
                <c:pt idx="75">
                  <c:v>40</c:v>
                </c:pt>
                <c:pt idx="76">
                  <c:v>40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10</c:v>
                </c:pt>
                <c:pt idx="96">
                  <c:v>30</c:v>
                </c:pt>
                <c:pt idx="97">
                  <c:v>50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50</c:v>
                </c:pt>
                <c:pt idx="102">
                  <c:v>70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10</c:v>
                </c:pt>
                <c:pt idx="110">
                  <c:v>70</c:v>
                </c:pt>
                <c:pt idx="111">
                  <c:v>10</c:v>
                </c:pt>
                <c:pt idx="112">
                  <c:v>30</c:v>
                </c:pt>
                <c:pt idx="113">
                  <c:v>30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50</c:v>
                </c:pt>
                <c:pt idx="118">
                  <c:v>50</c:v>
                </c:pt>
                <c:pt idx="119">
                  <c:v>20</c:v>
                </c:pt>
                <c:pt idx="120">
                  <c:v>60</c:v>
                </c:pt>
                <c:pt idx="121">
                  <c:v>30</c:v>
                </c:pt>
                <c:pt idx="122">
                  <c:v>60</c:v>
                </c:pt>
                <c:pt idx="123">
                  <c:v>40</c:v>
                </c:pt>
                <c:pt idx="124">
                  <c:v>40</c:v>
                </c:pt>
                <c:pt idx="125">
                  <c:v>10</c:v>
                </c:pt>
                <c:pt idx="126">
                  <c:v>10</c:v>
                </c:pt>
                <c:pt idx="127">
                  <c:v>60</c:v>
                </c:pt>
                <c:pt idx="128">
                  <c:v>60</c:v>
                </c:pt>
                <c:pt idx="129">
                  <c:v>20</c:v>
                </c:pt>
                <c:pt idx="130">
                  <c:v>10</c:v>
                </c:pt>
                <c:pt idx="131">
                  <c:v>10</c:v>
                </c:pt>
                <c:pt idx="132">
                  <c:v>60</c:v>
                </c:pt>
                <c:pt idx="133">
                  <c:v>60</c:v>
                </c:pt>
                <c:pt idx="134">
                  <c:v>40</c:v>
                </c:pt>
                <c:pt idx="135">
                  <c:v>40</c:v>
                </c:pt>
                <c:pt idx="136">
                  <c:v>10</c:v>
                </c:pt>
                <c:pt idx="137">
                  <c:v>50</c:v>
                </c:pt>
                <c:pt idx="138">
                  <c:v>10</c:v>
                </c:pt>
                <c:pt idx="139">
                  <c:v>60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60</c:v>
                </c:pt>
                <c:pt idx="147">
                  <c:v>10</c:v>
                </c:pt>
                <c:pt idx="148">
                  <c:v>60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50</c:v>
                </c:pt>
                <c:pt idx="160">
                  <c:v>60</c:v>
                </c:pt>
                <c:pt idx="161">
                  <c:v>50</c:v>
                </c:pt>
                <c:pt idx="162">
                  <c:v>10</c:v>
                </c:pt>
                <c:pt idx="163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10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70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10</c:v>
                </c:pt>
                <c:pt idx="177">
                  <c:v>30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50</c:v>
                </c:pt>
                <c:pt idx="182">
                  <c:v>50</c:v>
                </c:pt>
                <c:pt idx="183">
                  <c:v>10</c:v>
                </c:pt>
                <c:pt idx="184">
                  <c:v>10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30</c:v>
                </c:pt>
                <c:pt idx="196">
                  <c:v>30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30</c:v>
                </c:pt>
                <c:pt idx="203">
                  <c:v>30</c:v>
                </c:pt>
                <c:pt idx="204">
                  <c:v>10</c:v>
                </c:pt>
                <c:pt idx="205">
                  <c:v>10</c:v>
                </c:pt>
                <c:pt idx="206">
                  <c:v>20</c:v>
                </c:pt>
                <c:pt idx="207">
                  <c:v>40</c:v>
                </c:pt>
                <c:pt idx="208">
                  <c:v>60</c:v>
                </c:pt>
                <c:pt idx="209">
                  <c:v>10</c:v>
                </c:pt>
                <c:pt idx="210">
                  <c:v>60</c:v>
                </c:pt>
                <c:pt idx="214">
                  <c:v>90</c:v>
                </c:pt>
                <c:pt idx="217">
                  <c:v>90</c:v>
                </c:pt>
                <c:pt idx="218">
                  <c:v>30</c:v>
                </c:pt>
                <c:pt idx="219">
                  <c:v>60</c:v>
                </c:pt>
                <c:pt idx="220">
                  <c:v>60</c:v>
                </c:pt>
                <c:pt idx="221">
                  <c:v>10</c:v>
                </c:pt>
                <c:pt idx="222">
                  <c:v>90</c:v>
                </c:pt>
                <c:pt idx="223">
                  <c:v>10</c:v>
                </c:pt>
                <c:pt idx="224">
                  <c:v>10</c:v>
                </c:pt>
                <c:pt idx="228">
                  <c:v>30</c:v>
                </c:pt>
                <c:pt idx="256">
                  <c:v>30</c:v>
                </c:pt>
                <c:pt idx="260">
                  <c:v>10</c:v>
                </c:pt>
                <c:pt idx="264">
                  <c:v>10</c:v>
                </c:pt>
                <c:pt idx="265">
                  <c:v>10</c:v>
                </c:pt>
                <c:pt idx="268">
                  <c:v>10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CD1-47CB-9742-4D5BDBFEC061}"/>
            </c:ext>
          </c:extLst>
        </c:ser>
        <c:ser>
          <c:idx val="23"/>
          <c:order val="23"/>
          <c:tx>
            <c:strRef>
              <c:f>'CONTROL DE RENTAS'!$AM$1:$AM$2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RENTAS'!$AM$3:$AM$274</c:f>
              <c:numCache>
                <c:formatCode>@</c:formatCode>
                <c:ptCount val="272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4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8">
                  <c:v>0</c:v>
                </c:pt>
                <c:pt idx="256">
                  <c:v>0</c:v>
                </c:pt>
                <c:pt idx="260">
                  <c:v>0</c:v>
                </c:pt>
                <c:pt idx="264">
                  <c:v>0</c:v>
                </c:pt>
                <c:pt idx="265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CD1-47CB-9742-4D5BDBFEC061}"/>
            </c:ext>
          </c:extLst>
        </c:ser>
        <c:ser>
          <c:idx val="24"/>
          <c:order val="24"/>
          <c:tx>
            <c:strRef>
              <c:f>'CONTROL DE RENTAS'!$AN$1:$AN$2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RENTAS'!$AN$3:$AN$274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2016</c:v>
                </c:pt>
                <c:pt idx="4">
                  <c:v>2016</c:v>
                </c:pt>
                <c:pt idx="5">
                  <c:v>2016</c:v>
                </c:pt>
                <c:pt idx="6">
                  <c:v>2016</c:v>
                </c:pt>
                <c:pt idx="7">
                  <c:v>2016</c:v>
                </c:pt>
                <c:pt idx="8">
                  <c:v>2016</c:v>
                </c:pt>
                <c:pt idx="9">
                  <c:v>2016</c:v>
                </c:pt>
                <c:pt idx="10">
                  <c:v>2016</c:v>
                </c:pt>
                <c:pt idx="11">
                  <c:v>2016</c:v>
                </c:pt>
                <c:pt idx="12">
                  <c:v>2016</c:v>
                </c:pt>
                <c:pt idx="13">
                  <c:v>2016</c:v>
                </c:pt>
                <c:pt idx="14">
                  <c:v>2016</c:v>
                </c:pt>
                <c:pt idx="15">
                  <c:v>2016</c:v>
                </c:pt>
                <c:pt idx="16">
                  <c:v>2016</c:v>
                </c:pt>
                <c:pt idx="17">
                  <c:v>2016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9">
                  <c:v>2017</c:v>
                </c:pt>
                <c:pt idx="30">
                  <c:v>2020</c:v>
                </c:pt>
                <c:pt idx="34">
                  <c:v>2015</c:v>
                </c:pt>
                <c:pt idx="35">
                  <c:v>2024</c:v>
                </c:pt>
                <c:pt idx="36">
                  <c:v>2024</c:v>
                </c:pt>
                <c:pt idx="37">
                  <c:v>2024</c:v>
                </c:pt>
                <c:pt idx="38">
                  <c:v>2024</c:v>
                </c:pt>
                <c:pt idx="39">
                  <c:v>2019</c:v>
                </c:pt>
                <c:pt idx="43">
                  <c:v>2018</c:v>
                </c:pt>
                <c:pt idx="44">
                  <c:v>2018</c:v>
                </c:pt>
                <c:pt idx="46">
                  <c:v>2012</c:v>
                </c:pt>
                <c:pt idx="47">
                  <c:v>2012</c:v>
                </c:pt>
                <c:pt idx="49">
                  <c:v>2016</c:v>
                </c:pt>
                <c:pt idx="50">
                  <c:v>2016</c:v>
                </c:pt>
                <c:pt idx="51">
                  <c:v>2015</c:v>
                </c:pt>
                <c:pt idx="53">
                  <c:v>2012</c:v>
                </c:pt>
                <c:pt idx="54">
                  <c:v>2014</c:v>
                </c:pt>
                <c:pt idx="55">
                  <c:v>2014</c:v>
                </c:pt>
                <c:pt idx="56">
                  <c:v>2015</c:v>
                </c:pt>
                <c:pt idx="57">
                  <c:v>2015</c:v>
                </c:pt>
                <c:pt idx="58">
                  <c:v>2015</c:v>
                </c:pt>
                <c:pt idx="59">
                  <c:v>2024</c:v>
                </c:pt>
                <c:pt idx="60">
                  <c:v>2024</c:v>
                </c:pt>
                <c:pt idx="61">
                  <c:v>2024</c:v>
                </c:pt>
                <c:pt idx="62">
                  <c:v>2024</c:v>
                </c:pt>
                <c:pt idx="63">
                  <c:v>2022</c:v>
                </c:pt>
                <c:pt idx="64">
                  <c:v>2022</c:v>
                </c:pt>
                <c:pt idx="65">
                  <c:v>2010</c:v>
                </c:pt>
                <c:pt idx="66">
                  <c:v>2008</c:v>
                </c:pt>
                <c:pt idx="67">
                  <c:v>2006</c:v>
                </c:pt>
                <c:pt idx="68">
                  <c:v>2006</c:v>
                </c:pt>
                <c:pt idx="69">
                  <c:v>2006</c:v>
                </c:pt>
                <c:pt idx="70">
                  <c:v>2018</c:v>
                </c:pt>
                <c:pt idx="71">
                  <c:v>2018</c:v>
                </c:pt>
                <c:pt idx="72">
                  <c:v>2017</c:v>
                </c:pt>
                <c:pt idx="73">
                  <c:v>2024</c:v>
                </c:pt>
                <c:pt idx="74">
                  <c:v>2024</c:v>
                </c:pt>
                <c:pt idx="75">
                  <c:v>2024</c:v>
                </c:pt>
                <c:pt idx="76">
                  <c:v>2024</c:v>
                </c:pt>
                <c:pt idx="77">
                  <c:v>2024</c:v>
                </c:pt>
                <c:pt idx="78">
                  <c:v>2024</c:v>
                </c:pt>
                <c:pt idx="79">
                  <c:v>2024</c:v>
                </c:pt>
                <c:pt idx="80">
                  <c:v>2024</c:v>
                </c:pt>
                <c:pt idx="81">
                  <c:v>2012</c:v>
                </c:pt>
                <c:pt idx="82">
                  <c:v>2012</c:v>
                </c:pt>
                <c:pt idx="83">
                  <c:v>2012</c:v>
                </c:pt>
                <c:pt idx="84">
                  <c:v>2011</c:v>
                </c:pt>
                <c:pt idx="85">
                  <c:v>2012</c:v>
                </c:pt>
                <c:pt idx="86">
                  <c:v>2012</c:v>
                </c:pt>
                <c:pt idx="87">
                  <c:v>2013</c:v>
                </c:pt>
                <c:pt idx="88">
                  <c:v>2012</c:v>
                </c:pt>
                <c:pt idx="89">
                  <c:v>2016</c:v>
                </c:pt>
                <c:pt idx="90">
                  <c:v>2016</c:v>
                </c:pt>
                <c:pt idx="91">
                  <c:v>2012</c:v>
                </c:pt>
                <c:pt idx="92">
                  <c:v>2015</c:v>
                </c:pt>
                <c:pt idx="93">
                  <c:v>2015</c:v>
                </c:pt>
                <c:pt idx="94">
                  <c:v>2015</c:v>
                </c:pt>
                <c:pt idx="95">
                  <c:v>2016</c:v>
                </c:pt>
                <c:pt idx="96">
                  <c:v>2018</c:v>
                </c:pt>
                <c:pt idx="97">
                  <c:v>2018</c:v>
                </c:pt>
                <c:pt idx="98">
                  <c:v>2014</c:v>
                </c:pt>
                <c:pt idx="99">
                  <c:v>2016</c:v>
                </c:pt>
                <c:pt idx="100">
                  <c:v>1998</c:v>
                </c:pt>
                <c:pt idx="101">
                  <c:v>2016</c:v>
                </c:pt>
                <c:pt idx="102">
                  <c:v>2016</c:v>
                </c:pt>
                <c:pt idx="103">
                  <c:v>2014</c:v>
                </c:pt>
                <c:pt idx="104">
                  <c:v>2014</c:v>
                </c:pt>
                <c:pt idx="105">
                  <c:v>2014</c:v>
                </c:pt>
                <c:pt idx="106">
                  <c:v>2015</c:v>
                </c:pt>
                <c:pt idx="107">
                  <c:v>2015</c:v>
                </c:pt>
                <c:pt idx="108">
                  <c:v>2015</c:v>
                </c:pt>
                <c:pt idx="109">
                  <c:v>2014</c:v>
                </c:pt>
                <c:pt idx="110">
                  <c:v>2019</c:v>
                </c:pt>
                <c:pt idx="111">
                  <c:v>2015</c:v>
                </c:pt>
                <c:pt idx="112">
                  <c:v>2017</c:v>
                </c:pt>
                <c:pt idx="113">
                  <c:v>2016</c:v>
                </c:pt>
                <c:pt idx="114">
                  <c:v>2014</c:v>
                </c:pt>
                <c:pt idx="115">
                  <c:v>2017</c:v>
                </c:pt>
                <c:pt idx="116">
                  <c:v>2017</c:v>
                </c:pt>
                <c:pt idx="118">
                  <c:v>2012</c:v>
                </c:pt>
                <c:pt idx="119">
                  <c:v>2005</c:v>
                </c:pt>
                <c:pt idx="120">
                  <c:v>2024</c:v>
                </c:pt>
                <c:pt idx="121">
                  <c:v>2015</c:v>
                </c:pt>
                <c:pt idx="122">
                  <c:v>2017</c:v>
                </c:pt>
                <c:pt idx="123">
                  <c:v>2022</c:v>
                </c:pt>
                <c:pt idx="124">
                  <c:v>2022</c:v>
                </c:pt>
                <c:pt idx="125">
                  <c:v>2017</c:v>
                </c:pt>
                <c:pt idx="126">
                  <c:v>2014</c:v>
                </c:pt>
                <c:pt idx="127">
                  <c:v>2022</c:v>
                </c:pt>
                <c:pt idx="128">
                  <c:v>2022</c:v>
                </c:pt>
                <c:pt idx="129">
                  <c:v>1999</c:v>
                </c:pt>
                <c:pt idx="130">
                  <c:v>2016</c:v>
                </c:pt>
                <c:pt idx="131">
                  <c:v>2014</c:v>
                </c:pt>
                <c:pt idx="132">
                  <c:v>2008</c:v>
                </c:pt>
                <c:pt idx="133">
                  <c:v>2008</c:v>
                </c:pt>
                <c:pt idx="134">
                  <c:v>2023</c:v>
                </c:pt>
                <c:pt idx="135">
                  <c:v>2013</c:v>
                </c:pt>
                <c:pt idx="136">
                  <c:v>2015</c:v>
                </c:pt>
                <c:pt idx="137">
                  <c:v>2018</c:v>
                </c:pt>
                <c:pt idx="138">
                  <c:v>2015</c:v>
                </c:pt>
                <c:pt idx="139">
                  <c:v>2023</c:v>
                </c:pt>
                <c:pt idx="140">
                  <c:v>2017</c:v>
                </c:pt>
                <c:pt idx="141">
                  <c:v>2017</c:v>
                </c:pt>
                <c:pt idx="142">
                  <c:v>2016</c:v>
                </c:pt>
                <c:pt idx="143">
                  <c:v>2016</c:v>
                </c:pt>
                <c:pt idx="144">
                  <c:v>2014</c:v>
                </c:pt>
                <c:pt idx="145">
                  <c:v>2014</c:v>
                </c:pt>
                <c:pt idx="146">
                  <c:v>2023</c:v>
                </c:pt>
                <c:pt idx="147">
                  <c:v>2023</c:v>
                </c:pt>
                <c:pt idx="148">
                  <c:v>2018</c:v>
                </c:pt>
                <c:pt idx="149">
                  <c:v>2016</c:v>
                </c:pt>
                <c:pt idx="151">
                  <c:v>2014</c:v>
                </c:pt>
                <c:pt idx="152">
                  <c:v>2014</c:v>
                </c:pt>
                <c:pt idx="153">
                  <c:v>2017</c:v>
                </c:pt>
                <c:pt idx="154">
                  <c:v>2017</c:v>
                </c:pt>
                <c:pt idx="155">
                  <c:v>2017</c:v>
                </c:pt>
                <c:pt idx="156">
                  <c:v>2016</c:v>
                </c:pt>
                <c:pt idx="157">
                  <c:v>2015</c:v>
                </c:pt>
                <c:pt idx="158">
                  <c:v>2016</c:v>
                </c:pt>
                <c:pt idx="159">
                  <c:v>0</c:v>
                </c:pt>
                <c:pt idx="160">
                  <c:v>2016</c:v>
                </c:pt>
                <c:pt idx="161">
                  <c:v>2016</c:v>
                </c:pt>
                <c:pt idx="162">
                  <c:v>2006</c:v>
                </c:pt>
                <c:pt idx="163">
                  <c:v>2018</c:v>
                </c:pt>
                <c:pt idx="165">
                  <c:v>2018</c:v>
                </c:pt>
                <c:pt idx="166">
                  <c:v>2009</c:v>
                </c:pt>
                <c:pt idx="167">
                  <c:v>2018</c:v>
                </c:pt>
                <c:pt idx="168">
                  <c:v>2017</c:v>
                </c:pt>
                <c:pt idx="169">
                  <c:v>2019</c:v>
                </c:pt>
                <c:pt idx="170">
                  <c:v>2018</c:v>
                </c:pt>
                <c:pt idx="171">
                  <c:v>2018</c:v>
                </c:pt>
                <c:pt idx="172">
                  <c:v>2015</c:v>
                </c:pt>
                <c:pt idx="176">
                  <c:v>2012</c:v>
                </c:pt>
                <c:pt idx="177">
                  <c:v>2017</c:v>
                </c:pt>
                <c:pt idx="178">
                  <c:v>2015</c:v>
                </c:pt>
                <c:pt idx="179">
                  <c:v>2016</c:v>
                </c:pt>
                <c:pt idx="180">
                  <c:v>2016</c:v>
                </c:pt>
                <c:pt idx="181">
                  <c:v>2017</c:v>
                </c:pt>
                <c:pt idx="182">
                  <c:v>2016</c:v>
                </c:pt>
                <c:pt idx="183">
                  <c:v>2014</c:v>
                </c:pt>
                <c:pt idx="184">
                  <c:v>2014</c:v>
                </c:pt>
                <c:pt idx="185">
                  <c:v>2017</c:v>
                </c:pt>
                <c:pt idx="186">
                  <c:v>2017</c:v>
                </c:pt>
                <c:pt idx="187">
                  <c:v>2017</c:v>
                </c:pt>
                <c:pt idx="188">
                  <c:v>2015</c:v>
                </c:pt>
                <c:pt idx="189">
                  <c:v>2016</c:v>
                </c:pt>
                <c:pt idx="190">
                  <c:v>2015</c:v>
                </c:pt>
                <c:pt idx="192">
                  <c:v>2014</c:v>
                </c:pt>
                <c:pt idx="193">
                  <c:v>2014</c:v>
                </c:pt>
                <c:pt idx="194">
                  <c:v>2014</c:v>
                </c:pt>
                <c:pt idx="195">
                  <c:v>2023</c:v>
                </c:pt>
                <c:pt idx="196">
                  <c:v>2023</c:v>
                </c:pt>
                <c:pt idx="197">
                  <c:v>2015</c:v>
                </c:pt>
                <c:pt idx="198">
                  <c:v>2015</c:v>
                </c:pt>
                <c:pt idx="199">
                  <c:v>2016</c:v>
                </c:pt>
                <c:pt idx="200">
                  <c:v>2017</c:v>
                </c:pt>
                <c:pt idx="201">
                  <c:v>2024</c:v>
                </c:pt>
                <c:pt idx="202">
                  <c:v>2018</c:v>
                </c:pt>
                <c:pt idx="204">
                  <c:v>2023</c:v>
                </c:pt>
                <c:pt idx="205">
                  <c:v>2023</c:v>
                </c:pt>
                <c:pt idx="206">
                  <c:v>2008</c:v>
                </c:pt>
                <c:pt idx="207">
                  <c:v>2011</c:v>
                </c:pt>
                <c:pt idx="208">
                  <c:v>2011</c:v>
                </c:pt>
                <c:pt idx="210">
                  <c:v>2013</c:v>
                </c:pt>
                <c:pt idx="211">
                  <c:v>2026</c:v>
                </c:pt>
                <c:pt idx="212">
                  <c:v>2024</c:v>
                </c:pt>
                <c:pt idx="214">
                  <c:v>2024</c:v>
                </c:pt>
                <c:pt idx="216">
                  <c:v>2023</c:v>
                </c:pt>
                <c:pt idx="217">
                  <c:v>2024</c:v>
                </c:pt>
                <c:pt idx="219">
                  <c:v>2016</c:v>
                </c:pt>
                <c:pt idx="220">
                  <c:v>2021</c:v>
                </c:pt>
                <c:pt idx="221">
                  <c:v>2011</c:v>
                </c:pt>
                <c:pt idx="226">
                  <c:v>2026</c:v>
                </c:pt>
                <c:pt idx="227">
                  <c:v>2018</c:v>
                </c:pt>
                <c:pt idx="228">
                  <c:v>2012</c:v>
                </c:pt>
                <c:pt idx="229">
                  <c:v>2024</c:v>
                </c:pt>
                <c:pt idx="230">
                  <c:v>2023</c:v>
                </c:pt>
                <c:pt idx="256">
                  <c:v>2022</c:v>
                </c:pt>
                <c:pt idx="260">
                  <c:v>2008</c:v>
                </c:pt>
                <c:pt idx="264">
                  <c:v>2016</c:v>
                </c:pt>
                <c:pt idx="265">
                  <c:v>2016</c:v>
                </c:pt>
                <c:pt idx="268">
                  <c:v>2016</c:v>
                </c:pt>
                <c:pt idx="269">
                  <c:v>2016</c:v>
                </c:pt>
                <c:pt idx="270">
                  <c:v>2016</c:v>
                </c:pt>
                <c:pt idx="271">
                  <c:v>2016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D1-47CB-9742-4D5BDBFEC061}"/>
            </c:ext>
          </c:extLst>
        </c:ser>
        <c:ser>
          <c:idx val="25"/>
          <c:order val="25"/>
          <c:tx>
            <c:strRef>
              <c:f>'CONTROL DE RENTAS'!$AO$1:$AO$2</c:f>
              <c:strCache>
                <c:ptCount val="2"/>
                <c:pt idx="0">
                  <c:v>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RENTAS'!$AO$3:$AO$274</c:f>
              <c:numCache>
                <c:formatCode>_("$"* #,##0.00_);_("$"* \(#,##0.00\);_("$"* "-"??_);_(@_)</c:formatCode>
                <c:ptCount val="272"/>
                <c:pt idx="0">
                  <c:v>0</c:v>
                </c:pt>
                <c:pt idx="1">
                  <c:v>0</c:v>
                </c:pt>
                <c:pt idx="40">
                  <c:v>35000</c:v>
                </c:pt>
                <c:pt idx="41">
                  <c:v>35000</c:v>
                </c:pt>
                <c:pt idx="42">
                  <c:v>35000</c:v>
                </c:pt>
                <c:pt idx="43">
                  <c:v>24000</c:v>
                </c:pt>
                <c:pt idx="44">
                  <c:v>24000</c:v>
                </c:pt>
                <c:pt idx="45">
                  <c:v>24000</c:v>
                </c:pt>
                <c:pt idx="47">
                  <c:v>12000</c:v>
                </c:pt>
                <c:pt idx="48">
                  <c:v>50000</c:v>
                </c:pt>
                <c:pt idx="49">
                  <c:v>35000</c:v>
                </c:pt>
                <c:pt idx="50">
                  <c:v>35000</c:v>
                </c:pt>
                <c:pt idx="51">
                  <c:v>40000</c:v>
                </c:pt>
                <c:pt idx="52">
                  <c:v>51000</c:v>
                </c:pt>
                <c:pt idx="53">
                  <c:v>51000</c:v>
                </c:pt>
                <c:pt idx="54">
                  <c:v>51000</c:v>
                </c:pt>
                <c:pt idx="55">
                  <c:v>51000</c:v>
                </c:pt>
                <c:pt idx="56">
                  <c:v>110000</c:v>
                </c:pt>
                <c:pt idx="57">
                  <c:v>100000</c:v>
                </c:pt>
                <c:pt idx="58">
                  <c:v>180000</c:v>
                </c:pt>
                <c:pt idx="59">
                  <c:v>33000</c:v>
                </c:pt>
                <c:pt idx="60">
                  <c:v>33000</c:v>
                </c:pt>
                <c:pt idx="61">
                  <c:v>33000</c:v>
                </c:pt>
                <c:pt idx="62">
                  <c:v>33000</c:v>
                </c:pt>
                <c:pt idx="69">
                  <c:v>15000</c:v>
                </c:pt>
                <c:pt idx="70">
                  <c:v>18000</c:v>
                </c:pt>
                <c:pt idx="71">
                  <c:v>18000</c:v>
                </c:pt>
                <c:pt idx="73">
                  <c:v>30000</c:v>
                </c:pt>
                <c:pt idx="74">
                  <c:v>30000</c:v>
                </c:pt>
                <c:pt idx="75">
                  <c:v>30000</c:v>
                </c:pt>
                <c:pt idx="76">
                  <c:v>30000</c:v>
                </c:pt>
                <c:pt idx="77">
                  <c:v>36000</c:v>
                </c:pt>
                <c:pt idx="78">
                  <c:v>36000</c:v>
                </c:pt>
                <c:pt idx="79">
                  <c:v>36000</c:v>
                </c:pt>
                <c:pt idx="80">
                  <c:v>36000</c:v>
                </c:pt>
                <c:pt idx="81">
                  <c:v>12000</c:v>
                </c:pt>
                <c:pt idx="82">
                  <c:v>12000</c:v>
                </c:pt>
                <c:pt idx="83">
                  <c:v>12000</c:v>
                </c:pt>
                <c:pt idx="84">
                  <c:v>12000</c:v>
                </c:pt>
                <c:pt idx="85">
                  <c:v>12000</c:v>
                </c:pt>
                <c:pt idx="86">
                  <c:v>12000</c:v>
                </c:pt>
                <c:pt idx="87">
                  <c:v>12000</c:v>
                </c:pt>
                <c:pt idx="88">
                  <c:v>12000</c:v>
                </c:pt>
                <c:pt idx="89">
                  <c:v>15000</c:v>
                </c:pt>
                <c:pt idx="90">
                  <c:v>15000</c:v>
                </c:pt>
                <c:pt idx="91">
                  <c:v>15000</c:v>
                </c:pt>
                <c:pt idx="92">
                  <c:v>15000</c:v>
                </c:pt>
                <c:pt idx="93">
                  <c:v>12000</c:v>
                </c:pt>
                <c:pt idx="94">
                  <c:v>12000</c:v>
                </c:pt>
                <c:pt idx="95">
                  <c:v>33000</c:v>
                </c:pt>
                <c:pt idx="96">
                  <c:v>18000</c:v>
                </c:pt>
                <c:pt idx="98">
                  <c:v>51000</c:v>
                </c:pt>
                <c:pt idx="99">
                  <c:v>27000</c:v>
                </c:pt>
                <c:pt idx="100">
                  <c:v>27000</c:v>
                </c:pt>
                <c:pt idx="101">
                  <c:v>12000</c:v>
                </c:pt>
                <c:pt idx="102">
                  <c:v>24000</c:v>
                </c:pt>
                <c:pt idx="103">
                  <c:v>33000</c:v>
                </c:pt>
                <c:pt idx="104">
                  <c:v>33000</c:v>
                </c:pt>
                <c:pt idx="105">
                  <c:v>33000</c:v>
                </c:pt>
                <c:pt idx="106">
                  <c:v>24000</c:v>
                </c:pt>
                <c:pt idx="107">
                  <c:v>24000</c:v>
                </c:pt>
                <c:pt idx="108">
                  <c:v>24000</c:v>
                </c:pt>
                <c:pt idx="109">
                  <c:v>33000</c:v>
                </c:pt>
                <c:pt idx="110">
                  <c:v>24000</c:v>
                </c:pt>
                <c:pt idx="111">
                  <c:v>33000</c:v>
                </c:pt>
                <c:pt idx="112">
                  <c:v>24000</c:v>
                </c:pt>
                <c:pt idx="113">
                  <c:v>24000</c:v>
                </c:pt>
                <c:pt idx="114">
                  <c:v>33000</c:v>
                </c:pt>
                <c:pt idx="115">
                  <c:v>33000</c:v>
                </c:pt>
                <c:pt idx="116">
                  <c:v>33000</c:v>
                </c:pt>
                <c:pt idx="117">
                  <c:v>12000</c:v>
                </c:pt>
                <c:pt idx="118">
                  <c:v>12000</c:v>
                </c:pt>
                <c:pt idx="119">
                  <c:v>48000</c:v>
                </c:pt>
                <c:pt idx="120">
                  <c:v>15000</c:v>
                </c:pt>
                <c:pt idx="122">
                  <c:v>18000</c:v>
                </c:pt>
                <c:pt idx="123">
                  <c:v>30000</c:v>
                </c:pt>
                <c:pt idx="124">
                  <c:v>30000</c:v>
                </c:pt>
                <c:pt idx="125">
                  <c:v>33000</c:v>
                </c:pt>
                <c:pt idx="126">
                  <c:v>33000</c:v>
                </c:pt>
                <c:pt idx="127">
                  <c:v>35000</c:v>
                </c:pt>
                <c:pt idx="128">
                  <c:v>35000</c:v>
                </c:pt>
                <c:pt idx="129">
                  <c:v>46000</c:v>
                </c:pt>
                <c:pt idx="130">
                  <c:v>33000</c:v>
                </c:pt>
                <c:pt idx="131">
                  <c:v>33000</c:v>
                </c:pt>
                <c:pt idx="132">
                  <c:v>35000</c:v>
                </c:pt>
                <c:pt idx="133">
                  <c:v>35000</c:v>
                </c:pt>
                <c:pt idx="134">
                  <c:v>30000</c:v>
                </c:pt>
                <c:pt idx="135">
                  <c:v>51000</c:v>
                </c:pt>
                <c:pt idx="136">
                  <c:v>33000</c:v>
                </c:pt>
                <c:pt idx="138">
                  <c:v>33000</c:v>
                </c:pt>
                <c:pt idx="139">
                  <c:v>35000</c:v>
                </c:pt>
                <c:pt idx="141">
                  <c:v>33000</c:v>
                </c:pt>
                <c:pt idx="142">
                  <c:v>27000</c:v>
                </c:pt>
                <c:pt idx="143">
                  <c:v>27000</c:v>
                </c:pt>
                <c:pt idx="144">
                  <c:v>33000</c:v>
                </c:pt>
                <c:pt idx="145">
                  <c:v>51000</c:v>
                </c:pt>
                <c:pt idx="146">
                  <c:v>35000</c:v>
                </c:pt>
                <c:pt idx="147">
                  <c:v>33000</c:v>
                </c:pt>
                <c:pt idx="149">
                  <c:v>27000</c:v>
                </c:pt>
                <c:pt idx="150">
                  <c:v>33000</c:v>
                </c:pt>
                <c:pt idx="151">
                  <c:v>33000</c:v>
                </c:pt>
                <c:pt idx="152">
                  <c:v>33000</c:v>
                </c:pt>
                <c:pt idx="153">
                  <c:v>33000</c:v>
                </c:pt>
                <c:pt idx="154">
                  <c:v>33000</c:v>
                </c:pt>
                <c:pt idx="155">
                  <c:v>33000</c:v>
                </c:pt>
                <c:pt idx="156">
                  <c:v>33000</c:v>
                </c:pt>
                <c:pt idx="157">
                  <c:v>33000</c:v>
                </c:pt>
                <c:pt idx="158">
                  <c:v>33000</c:v>
                </c:pt>
                <c:pt idx="159">
                  <c:v>15000</c:v>
                </c:pt>
                <c:pt idx="161">
                  <c:v>15000</c:v>
                </c:pt>
                <c:pt idx="162">
                  <c:v>30000</c:v>
                </c:pt>
                <c:pt idx="163">
                  <c:v>12000</c:v>
                </c:pt>
                <c:pt idx="165">
                  <c:v>12000</c:v>
                </c:pt>
                <c:pt idx="166">
                  <c:v>12000</c:v>
                </c:pt>
                <c:pt idx="167">
                  <c:v>12000</c:v>
                </c:pt>
                <c:pt idx="168">
                  <c:v>33000</c:v>
                </c:pt>
                <c:pt idx="169">
                  <c:v>12000</c:v>
                </c:pt>
                <c:pt idx="170">
                  <c:v>12000</c:v>
                </c:pt>
                <c:pt idx="171">
                  <c:v>12000</c:v>
                </c:pt>
                <c:pt idx="172">
                  <c:v>24000</c:v>
                </c:pt>
                <c:pt idx="173">
                  <c:v>12000</c:v>
                </c:pt>
                <c:pt idx="174">
                  <c:v>12000</c:v>
                </c:pt>
                <c:pt idx="175">
                  <c:v>12000</c:v>
                </c:pt>
                <c:pt idx="176">
                  <c:v>51000</c:v>
                </c:pt>
                <c:pt idx="177">
                  <c:v>18000</c:v>
                </c:pt>
                <c:pt idx="178">
                  <c:v>33000</c:v>
                </c:pt>
                <c:pt idx="179">
                  <c:v>27000</c:v>
                </c:pt>
                <c:pt idx="180">
                  <c:v>33000</c:v>
                </c:pt>
                <c:pt idx="181">
                  <c:v>15000</c:v>
                </c:pt>
                <c:pt idx="182">
                  <c:v>15000</c:v>
                </c:pt>
                <c:pt idx="183">
                  <c:v>51000</c:v>
                </c:pt>
                <c:pt idx="184">
                  <c:v>51000</c:v>
                </c:pt>
                <c:pt idx="185">
                  <c:v>18000</c:v>
                </c:pt>
                <c:pt idx="186">
                  <c:v>18000</c:v>
                </c:pt>
                <c:pt idx="187">
                  <c:v>18000</c:v>
                </c:pt>
                <c:pt idx="188">
                  <c:v>33000</c:v>
                </c:pt>
                <c:pt idx="189">
                  <c:v>33000</c:v>
                </c:pt>
                <c:pt idx="190">
                  <c:v>33000</c:v>
                </c:pt>
                <c:pt idx="192">
                  <c:v>51000</c:v>
                </c:pt>
                <c:pt idx="193">
                  <c:v>33000</c:v>
                </c:pt>
                <c:pt idx="194">
                  <c:v>33000</c:v>
                </c:pt>
                <c:pt idx="195">
                  <c:v>24000</c:v>
                </c:pt>
                <c:pt idx="196">
                  <c:v>24000</c:v>
                </c:pt>
                <c:pt idx="197">
                  <c:v>33000</c:v>
                </c:pt>
                <c:pt idx="198">
                  <c:v>33000</c:v>
                </c:pt>
                <c:pt idx="200">
                  <c:v>18000</c:v>
                </c:pt>
                <c:pt idx="204">
                  <c:v>33000</c:v>
                </c:pt>
                <c:pt idx="205">
                  <c:v>33000</c:v>
                </c:pt>
                <c:pt idx="206">
                  <c:v>48000</c:v>
                </c:pt>
                <c:pt idx="209">
                  <c:v>33000</c:v>
                </c:pt>
                <c:pt idx="228">
                  <c:v>18000</c:v>
                </c:pt>
                <c:pt idx="256">
                  <c:v>18000</c:v>
                </c:pt>
                <c:pt idx="260">
                  <c:v>33000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CD1-47CB-9742-4D5BDBFEC061}"/>
            </c:ext>
          </c:extLst>
        </c:ser>
        <c:ser>
          <c:idx val="26"/>
          <c:order val="26"/>
          <c:tx>
            <c:strRef>
              <c:f>'CONTROL DE RENTAS'!$AP$1:$AP$2</c:f>
              <c:strCache>
                <c:ptCount val="2"/>
                <c:pt idx="0">
                  <c:v> T.C.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RENTAS'!$AP$3:$AP$274</c:f>
              <c:numCache>
                <c:formatCode>_("$"* #,##0.00_);_("$"* \(#,##0.00\);_("$"* "-"??_);_(@_)</c:formatCode>
                <c:ptCount val="272"/>
                <c:pt idx="0">
                  <c:v>0</c:v>
                </c:pt>
                <c:pt idx="1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53040</c:v>
                </c:pt>
                <c:pt idx="53">
                  <c:v>0</c:v>
                </c:pt>
                <c:pt idx="54">
                  <c:v>53500</c:v>
                </c:pt>
                <c:pt idx="55">
                  <c:v>55620</c:v>
                </c:pt>
                <c:pt idx="56">
                  <c:v>0</c:v>
                </c:pt>
                <c:pt idx="57">
                  <c:v>109000</c:v>
                </c:pt>
                <c:pt idx="59">
                  <c:v>39200</c:v>
                </c:pt>
                <c:pt idx="60">
                  <c:v>39020</c:v>
                </c:pt>
                <c:pt idx="61">
                  <c:v>33000</c:v>
                </c:pt>
                <c:pt idx="62">
                  <c:v>33000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12480</c:v>
                </c:pt>
                <c:pt idx="70">
                  <c:v>18000</c:v>
                </c:pt>
                <c:pt idx="71">
                  <c:v>35200</c:v>
                </c:pt>
                <c:pt idx="73">
                  <c:v>33000</c:v>
                </c:pt>
                <c:pt idx="74">
                  <c:v>26700</c:v>
                </c:pt>
                <c:pt idx="75">
                  <c:v>26700</c:v>
                </c:pt>
                <c:pt idx="76">
                  <c:v>0</c:v>
                </c:pt>
                <c:pt idx="77">
                  <c:v>33000</c:v>
                </c:pt>
                <c:pt idx="78">
                  <c:v>36000</c:v>
                </c:pt>
                <c:pt idx="79">
                  <c:v>52500</c:v>
                </c:pt>
                <c:pt idx="80">
                  <c:v>18000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3467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33000</c:v>
                </c:pt>
                <c:pt idx="96">
                  <c:v>19500</c:v>
                </c:pt>
                <c:pt idx="97">
                  <c:v>0</c:v>
                </c:pt>
                <c:pt idx="98">
                  <c:v>52500</c:v>
                </c:pt>
                <c:pt idx="99">
                  <c:v>9833.33</c:v>
                </c:pt>
                <c:pt idx="100">
                  <c:v>4000</c:v>
                </c:pt>
                <c:pt idx="101">
                  <c:v>12000</c:v>
                </c:pt>
                <c:pt idx="102">
                  <c:v>24000</c:v>
                </c:pt>
                <c:pt idx="103">
                  <c:v>33000</c:v>
                </c:pt>
                <c:pt idx="104">
                  <c:v>39020</c:v>
                </c:pt>
                <c:pt idx="105">
                  <c:v>28000</c:v>
                </c:pt>
                <c:pt idx="106">
                  <c:v>24000</c:v>
                </c:pt>
                <c:pt idx="107">
                  <c:v>24000</c:v>
                </c:pt>
                <c:pt idx="108">
                  <c:v>24000</c:v>
                </c:pt>
                <c:pt idx="109">
                  <c:v>33000</c:v>
                </c:pt>
                <c:pt idx="110">
                  <c:v>24000</c:v>
                </c:pt>
                <c:pt idx="111">
                  <c:v>33200</c:v>
                </c:pt>
                <c:pt idx="112">
                  <c:v>18000</c:v>
                </c:pt>
                <c:pt idx="113">
                  <c:v>29000</c:v>
                </c:pt>
                <c:pt idx="114">
                  <c:v>30000</c:v>
                </c:pt>
                <c:pt idx="115">
                  <c:v>33000</c:v>
                </c:pt>
                <c:pt idx="116">
                  <c:v>33200</c:v>
                </c:pt>
                <c:pt idx="117">
                  <c:v>12480</c:v>
                </c:pt>
                <c:pt idx="118">
                  <c:v>6933.33</c:v>
                </c:pt>
                <c:pt idx="119">
                  <c:v>0</c:v>
                </c:pt>
                <c:pt idx="120">
                  <c:v>18000</c:v>
                </c:pt>
                <c:pt idx="123">
                  <c:v>33000</c:v>
                </c:pt>
                <c:pt idx="124">
                  <c:v>33000</c:v>
                </c:pt>
                <c:pt idx="125">
                  <c:v>0</c:v>
                </c:pt>
                <c:pt idx="126">
                  <c:v>35200</c:v>
                </c:pt>
                <c:pt idx="127">
                  <c:v>13666.67</c:v>
                </c:pt>
                <c:pt idx="128">
                  <c:v>27080</c:v>
                </c:pt>
                <c:pt idx="129">
                  <c:v>0</c:v>
                </c:pt>
                <c:pt idx="130">
                  <c:v>33000</c:v>
                </c:pt>
                <c:pt idx="131">
                  <c:v>30000</c:v>
                </c:pt>
                <c:pt idx="132">
                  <c:v>36000</c:v>
                </c:pt>
                <c:pt idx="133">
                  <c:v>35200</c:v>
                </c:pt>
                <c:pt idx="134">
                  <c:v>33000</c:v>
                </c:pt>
                <c:pt idx="135">
                  <c:v>51000</c:v>
                </c:pt>
                <c:pt idx="136">
                  <c:v>35200</c:v>
                </c:pt>
                <c:pt idx="138">
                  <c:v>38320</c:v>
                </c:pt>
                <c:pt idx="139">
                  <c:v>35950</c:v>
                </c:pt>
                <c:pt idx="141">
                  <c:v>33000</c:v>
                </c:pt>
                <c:pt idx="142">
                  <c:v>24000</c:v>
                </c:pt>
                <c:pt idx="143">
                  <c:v>36000</c:v>
                </c:pt>
                <c:pt idx="144">
                  <c:v>35200</c:v>
                </c:pt>
                <c:pt idx="145">
                  <c:v>0</c:v>
                </c:pt>
                <c:pt idx="146">
                  <c:v>35000</c:v>
                </c:pt>
                <c:pt idx="147">
                  <c:v>28000</c:v>
                </c:pt>
                <c:pt idx="149">
                  <c:v>33000</c:v>
                </c:pt>
                <c:pt idx="150">
                  <c:v>0</c:v>
                </c:pt>
                <c:pt idx="151">
                  <c:v>33000</c:v>
                </c:pt>
                <c:pt idx="152">
                  <c:v>35200</c:v>
                </c:pt>
                <c:pt idx="153">
                  <c:v>31400</c:v>
                </c:pt>
                <c:pt idx="154">
                  <c:v>29000</c:v>
                </c:pt>
                <c:pt idx="155">
                  <c:v>35200</c:v>
                </c:pt>
                <c:pt idx="156">
                  <c:v>35200</c:v>
                </c:pt>
                <c:pt idx="157">
                  <c:v>0</c:v>
                </c:pt>
                <c:pt idx="158">
                  <c:v>35200</c:v>
                </c:pt>
                <c:pt idx="159">
                  <c:v>12000</c:v>
                </c:pt>
                <c:pt idx="161">
                  <c:v>12000</c:v>
                </c:pt>
                <c:pt idx="162">
                  <c:v>0</c:v>
                </c:pt>
                <c:pt idx="163">
                  <c:v>15000</c:v>
                </c:pt>
                <c:pt idx="165">
                  <c:v>15000</c:v>
                </c:pt>
                <c:pt idx="166">
                  <c:v>0</c:v>
                </c:pt>
                <c:pt idx="167">
                  <c:v>12000</c:v>
                </c:pt>
                <c:pt idx="168">
                  <c:v>32000</c:v>
                </c:pt>
                <c:pt idx="169">
                  <c:v>15000</c:v>
                </c:pt>
                <c:pt idx="170">
                  <c:v>12000</c:v>
                </c:pt>
                <c:pt idx="171">
                  <c:v>12000</c:v>
                </c:pt>
                <c:pt idx="172">
                  <c:v>24000</c:v>
                </c:pt>
                <c:pt idx="173">
                  <c:v>0</c:v>
                </c:pt>
                <c:pt idx="174">
                  <c:v>0</c:v>
                </c:pt>
                <c:pt idx="175">
                  <c:v>12480</c:v>
                </c:pt>
                <c:pt idx="176">
                  <c:v>54000</c:v>
                </c:pt>
                <c:pt idx="177">
                  <c:v>18000</c:v>
                </c:pt>
                <c:pt idx="178">
                  <c:v>33000</c:v>
                </c:pt>
                <c:pt idx="179">
                  <c:v>24000</c:v>
                </c:pt>
                <c:pt idx="180">
                  <c:v>35200</c:v>
                </c:pt>
                <c:pt idx="181">
                  <c:v>12000</c:v>
                </c:pt>
                <c:pt idx="182">
                  <c:v>12000</c:v>
                </c:pt>
                <c:pt idx="183">
                  <c:v>52500</c:v>
                </c:pt>
                <c:pt idx="184">
                  <c:v>48000</c:v>
                </c:pt>
                <c:pt idx="185">
                  <c:v>5000</c:v>
                </c:pt>
                <c:pt idx="186">
                  <c:v>24000</c:v>
                </c:pt>
                <c:pt idx="187">
                  <c:v>0</c:v>
                </c:pt>
                <c:pt idx="188">
                  <c:v>29000</c:v>
                </c:pt>
                <c:pt idx="189">
                  <c:v>11000</c:v>
                </c:pt>
                <c:pt idx="190">
                  <c:v>30000</c:v>
                </c:pt>
                <c:pt idx="192">
                  <c:v>52500</c:v>
                </c:pt>
                <c:pt idx="193">
                  <c:v>33000</c:v>
                </c:pt>
                <c:pt idx="194">
                  <c:v>30000</c:v>
                </c:pt>
                <c:pt idx="195">
                  <c:v>30000</c:v>
                </c:pt>
                <c:pt idx="196">
                  <c:v>24000</c:v>
                </c:pt>
                <c:pt idx="197">
                  <c:v>33000</c:v>
                </c:pt>
                <c:pt idx="198">
                  <c:v>0</c:v>
                </c:pt>
                <c:pt idx="199">
                  <c:v>0</c:v>
                </c:pt>
                <c:pt idx="200">
                  <c:v>16000</c:v>
                </c:pt>
                <c:pt idx="203">
                  <c:v>0</c:v>
                </c:pt>
                <c:pt idx="204">
                  <c:v>35200</c:v>
                </c:pt>
                <c:pt idx="205">
                  <c:v>35200</c:v>
                </c:pt>
                <c:pt idx="206">
                  <c:v>35200</c:v>
                </c:pt>
                <c:pt idx="209">
                  <c:v>9000</c:v>
                </c:pt>
                <c:pt idx="218">
                  <c:v>0</c:v>
                </c:pt>
                <c:pt idx="223">
                  <c:v>0</c:v>
                </c:pt>
                <c:pt idx="228">
                  <c:v>18000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18000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70">
                  <c:v>0</c:v>
                </c:pt>
                <c:pt idx="2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CD1-47CB-9742-4D5BDBFEC061}"/>
            </c:ext>
          </c:extLst>
        </c:ser>
        <c:ser>
          <c:idx val="27"/>
          <c:order val="27"/>
          <c:tx>
            <c:strRef>
              <c:f>'CONTROL DE RENTAS'!$AQ$1:$AQ$2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RENTAS'!$AQ$3:$AQ$274</c:f>
              <c:numCache>
                <c:formatCode>_("$"* #,##0.00_);_("$"* \(#,##0.00\);_("$"* "-"??_);_(@_)</c:formatCode>
                <c:ptCount val="272"/>
                <c:pt idx="0">
                  <c:v>0</c:v>
                </c:pt>
                <c:pt idx="1">
                  <c:v>0</c:v>
                </c:pt>
                <c:pt idx="70">
                  <c:v>219.38</c:v>
                </c:pt>
                <c:pt idx="71">
                  <c:v>219.38</c:v>
                </c:pt>
                <c:pt idx="95">
                  <c:v>1028.72</c:v>
                </c:pt>
                <c:pt idx="96">
                  <c:v>219.38</c:v>
                </c:pt>
                <c:pt idx="100">
                  <c:v>0</c:v>
                </c:pt>
                <c:pt idx="103">
                  <c:v>967.41</c:v>
                </c:pt>
                <c:pt idx="104">
                  <c:v>967.41</c:v>
                </c:pt>
                <c:pt idx="105">
                  <c:v>967.41</c:v>
                </c:pt>
                <c:pt idx="106">
                  <c:v>0</c:v>
                </c:pt>
                <c:pt idx="107">
                  <c:v>0</c:v>
                </c:pt>
                <c:pt idx="111">
                  <c:v>1084.96</c:v>
                </c:pt>
                <c:pt idx="112">
                  <c:v>554.38</c:v>
                </c:pt>
                <c:pt idx="113">
                  <c:v>566.63</c:v>
                </c:pt>
                <c:pt idx="114">
                  <c:v>1034.0999999999999</c:v>
                </c:pt>
                <c:pt idx="115">
                  <c:v>1216.31</c:v>
                </c:pt>
                <c:pt idx="116">
                  <c:v>1216.31</c:v>
                </c:pt>
                <c:pt idx="118">
                  <c:v>0</c:v>
                </c:pt>
                <c:pt idx="119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1052.24</c:v>
                </c:pt>
                <c:pt idx="127">
                  <c:v>0</c:v>
                </c:pt>
                <c:pt idx="128">
                  <c:v>0</c:v>
                </c:pt>
                <c:pt idx="133">
                  <c:v>0</c:v>
                </c:pt>
                <c:pt idx="136">
                  <c:v>1060.22</c:v>
                </c:pt>
                <c:pt idx="141">
                  <c:v>1052.24</c:v>
                </c:pt>
                <c:pt idx="142">
                  <c:v>773.36</c:v>
                </c:pt>
                <c:pt idx="143">
                  <c:v>727.46</c:v>
                </c:pt>
                <c:pt idx="144">
                  <c:v>1023.93</c:v>
                </c:pt>
                <c:pt idx="145">
                  <c:v>1492.27</c:v>
                </c:pt>
                <c:pt idx="147">
                  <c:v>0</c:v>
                </c:pt>
                <c:pt idx="149">
                  <c:v>714.04</c:v>
                </c:pt>
                <c:pt idx="151">
                  <c:v>1034.0999999999999</c:v>
                </c:pt>
                <c:pt idx="152">
                  <c:v>1044.27</c:v>
                </c:pt>
                <c:pt idx="153">
                  <c:v>1031.8</c:v>
                </c:pt>
                <c:pt idx="154">
                  <c:v>1031.8</c:v>
                </c:pt>
                <c:pt idx="155">
                  <c:v>1031.8</c:v>
                </c:pt>
                <c:pt idx="157">
                  <c:v>894.49</c:v>
                </c:pt>
                <c:pt idx="159">
                  <c:v>266.91000000000003</c:v>
                </c:pt>
                <c:pt idx="161">
                  <c:v>266.91000000000003</c:v>
                </c:pt>
                <c:pt idx="166">
                  <c:v>0</c:v>
                </c:pt>
                <c:pt idx="168">
                  <c:v>997.08</c:v>
                </c:pt>
                <c:pt idx="176">
                  <c:v>935.55</c:v>
                </c:pt>
                <c:pt idx="177">
                  <c:v>302.94</c:v>
                </c:pt>
                <c:pt idx="181">
                  <c:v>240.22</c:v>
                </c:pt>
                <c:pt idx="183">
                  <c:v>1569.02</c:v>
                </c:pt>
                <c:pt idx="185">
                  <c:v>215.23</c:v>
                </c:pt>
                <c:pt idx="186">
                  <c:v>215.23</c:v>
                </c:pt>
                <c:pt idx="187">
                  <c:v>215.23</c:v>
                </c:pt>
                <c:pt idx="188">
                  <c:v>885.86</c:v>
                </c:pt>
                <c:pt idx="190">
                  <c:v>870.91</c:v>
                </c:pt>
                <c:pt idx="192">
                  <c:v>1463.71</c:v>
                </c:pt>
                <c:pt idx="193">
                  <c:v>977.64</c:v>
                </c:pt>
                <c:pt idx="194">
                  <c:v>967.41</c:v>
                </c:pt>
                <c:pt idx="197">
                  <c:v>1018.23</c:v>
                </c:pt>
                <c:pt idx="200">
                  <c:v>215.23</c:v>
                </c:pt>
                <c:pt idx="209">
                  <c:v>0</c:v>
                </c:pt>
                <c:pt idx="235">
                  <c:v>0</c:v>
                </c:pt>
                <c:pt idx="256">
                  <c:v>0</c:v>
                </c:pt>
                <c:pt idx="2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CD1-47CB-9742-4D5BDBFEC061}"/>
            </c:ext>
          </c:extLst>
        </c:ser>
        <c:ser>
          <c:idx val="28"/>
          <c:order val="28"/>
          <c:tx>
            <c:strRef>
              <c:f>'CONTROL DE RENTAS'!$AR$1:$AR$2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RENTAS'!$AR$3:$AR$274</c:f>
              <c:numCache>
                <c:formatCode>_("$"* #,##0.00_);_("$"* \(#,##0.00\);_("$"* "-"??_);_(@_)</c:formatCode>
                <c:ptCount val="272"/>
                <c:pt idx="1">
                  <c:v>0</c:v>
                </c:pt>
                <c:pt idx="70">
                  <c:v>4334.2248459999992</c:v>
                </c:pt>
                <c:pt idx="71">
                  <c:v>4334.2248459999992</c:v>
                </c:pt>
                <c:pt idx="95">
                  <c:v>20324.112423999999</c:v>
                </c:pt>
                <c:pt idx="96">
                  <c:v>4334.2248459999992</c:v>
                </c:pt>
                <c:pt idx="100">
                  <c:v>0</c:v>
                </c:pt>
                <c:pt idx="103">
                  <c:v>19112.829146999997</c:v>
                </c:pt>
                <c:pt idx="104">
                  <c:v>19112.829146999997</c:v>
                </c:pt>
                <c:pt idx="105">
                  <c:v>19112.829146999997</c:v>
                </c:pt>
                <c:pt idx="106">
                  <c:v>0</c:v>
                </c:pt>
                <c:pt idx="107">
                  <c:v>0</c:v>
                </c:pt>
                <c:pt idx="111">
                  <c:v>21435.229231999998</c:v>
                </c:pt>
                <c:pt idx="112">
                  <c:v>10952.719346</c:v>
                </c:pt>
                <c:pt idx="113">
                  <c:v>11194.738920999998</c:v>
                </c:pt>
                <c:pt idx="114">
                  <c:v>20430.403469999997</c:v>
                </c:pt>
                <c:pt idx="115">
                  <c:v>24030.271776999998</c:v>
                </c:pt>
                <c:pt idx="116">
                  <c:v>24030.271776999998</c:v>
                </c:pt>
                <c:pt idx="118">
                  <c:v>0</c:v>
                </c:pt>
                <c:pt idx="119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20788.790008</c:v>
                </c:pt>
                <c:pt idx="127">
                  <c:v>0</c:v>
                </c:pt>
                <c:pt idx="128">
                  <c:v>0</c:v>
                </c:pt>
                <c:pt idx="133">
                  <c:v>0</c:v>
                </c:pt>
                <c:pt idx="136">
                  <c:v>20946.448474000001</c:v>
                </c:pt>
                <c:pt idx="141">
                  <c:v>20788.790008</c:v>
                </c:pt>
                <c:pt idx="142">
                  <c:v>15279.041512</c:v>
                </c:pt>
                <c:pt idx="143">
                  <c:v>14372.208982</c:v>
                </c:pt>
                <c:pt idx="144">
                  <c:v>20229.477830999997</c:v>
                </c:pt>
                <c:pt idx="145">
                  <c:v>29482.330708999998</c:v>
                </c:pt>
                <c:pt idx="147">
                  <c:v>27700</c:v>
                </c:pt>
                <c:pt idx="149">
                  <c:v>14107.074067999998</c:v>
                </c:pt>
                <c:pt idx="151">
                  <c:v>20430.403469999997</c:v>
                </c:pt>
                <c:pt idx="152">
                  <c:v>20631.329108999998</c:v>
                </c:pt>
                <c:pt idx="153">
                  <c:v>20384.963059999998</c:v>
                </c:pt>
                <c:pt idx="154">
                  <c:v>20384.963059999998</c:v>
                </c:pt>
                <c:pt idx="155">
                  <c:v>20384.963059999998</c:v>
                </c:pt>
                <c:pt idx="157">
                  <c:v>17672.170582999999</c:v>
                </c:pt>
                <c:pt idx="159">
                  <c:v>5273.2607969999999</c:v>
                </c:pt>
                <c:pt idx="161">
                  <c:v>5273.2607969999999</c:v>
                </c:pt>
                <c:pt idx="166">
                  <c:v>0</c:v>
                </c:pt>
                <c:pt idx="168">
                  <c:v>19699.010436</c:v>
                </c:pt>
                <c:pt idx="176">
                  <c:v>18483.380684999996</c:v>
                </c:pt>
                <c:pt idx="177">
                  <c:v>5985.0946979999999</c:v>
                </c:pt>
                <c:pt idx="181">
                  <c:v>4745.9544739999992</c:v>
                </c:pt>
                <c:pt idx="183">
                  <c:v>30998.657433999997</c:v>
                </c:pt>
                <c:pt idx="185">
                  <c:v>4252.2345409999998</c:v>
                </c:pt>
                <c:pt idx="186">
                  <c:v>4252.2345409999998</c:v>
                </c:pt>
                <c:pt idx="187">
                  <c:v>4252.2345409999998</c:v>
                </c:pt>
                <c:pt idx="188">
                  <c:v>17501.670262</c:v>
                </c:pt>
                <c:pt idx="190">
                  <c:v>17206.307596999999</c:v>
                </c:pt>
                <c:pt idx="192">
                  <c:v>28918.079356999999</c:v>
                </c:pt>
                <c:pt idx="193">
                  <c:v>19314.940187999997</c:v>
                </c:pt>
                <c:pt idx="194">
                  <c:v>19112.829146999997</c:v>
                </c:pt>
                <c:pt idx="197">
                  <c:v>20116.864641</c:v>
                </c:pt>
                <c:pt idx="200">
                  <c:v>4252.2345409999998</c:v>
                </c:pt>
                <c:pt idx="209">
                  <c:v>21200</c:v>
                </c:pt>
                <c:pt idx="235">
                  <c:v>23500</c:v>
                </c:pt>
                <c:pt idx="256">
                  <c:v>12000</c:v>
                </c:pt>
                <c:pt idx="2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CD1-47CB-9742-4D5BDBFEC061}"/>
            </c:ext>
          </c:extLst>
        </c:ser>
        <c:ser>
          <c:idx val="29"/>
          <c:order val="29"/>
          <c:tx>
            <c:strRef>
              <c:f>'CONTROL DE RENTAS'!$AS$1:$AS$2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RENTAS'!$AS$3:$AS$274</c:f>
              <c:numCache>
                <c:formatCode>"$"#,##0_);[Red]\("$"#,##0\)</c:formatCode>
                <c:ptCount val="272"/>
                <c:pt idx="0">
                  <c:v>0</c:v>
                </c:pt>
                <c:pt idx="1">
                  <c:v>0</c:v>
                </c:pt>
                <c:pt idx="70">
                  <c:v>13665.775154000001</c:v>
                </c:pt>
                <c:pt idx="71">
                  <c:v>30865.775154000003</c:v>
                </c:pt>
                <c:pt idx="95">
                  <c:v>12675.887576000001</c:v>
                </c:pt>
                <c:pt idx="96">
                  <c:v>15165.775154000001</c:v>
                </c:pt>
                <c:pt idx="100">
                  <c:v>4000</c:v>
                </c:pt>
                <c:pt idx="103">
                  <c:v>13887.170853000003</c:v>
                </c:pt>
                <c:pt idx="104">
                  <c:v>19907.170853000003</c:v>
                </c:pt>
                <c:pt idx="105">
                  <c:v>8887.1708530000033</c:v>
                </c:pt>
                <c:pt idx="106">
                  <c:v>24000</c:v>
                </c:pt>
                <c:pt idx="107">
                  <c:v>24000</c:v>
                </c:pt>
                <c:pt idx="111">
                  <c:v>11764.770768000002</c:v>
                </c:pt>
                <c:pt idx="112">
                  <c:v>7047.2806540000001</c:v>
                </c:pt>
                <c:pt idx="113">
                  <c:v>17805.261079000004</c:v>
                </c:pt>
                <c:pt idx="114">
                  <c:v>9569.5965300000025</c:v>
                </c:pt>
                <c:pt idx="115">
                  <c:v>8969.7282230000019</c:v>
                </c:pt>
                <c:pt idx="116">
                  <c:v>9169.7282230000019</c:v>
                </c:pt>
                <c:pt idx="118">
                  <c:v>6933.33</c:v>
                </c:pt>
                <c:pt idx="119">
                  <c:v>0</c:v>
                </c:pt>
                <c:pt idx="123">
                  <c:v>33000</c:v>
                </c:pt>
                <c:pt idx="124">
                  <c:v>33000</c:v>
                </c:pt>
                <c:pt idx="125">
                  <c:v>-20788.790008</c:v>
                </c:pt>
                <c:pt idx="127">
                  <c:v>13666.67</c:v>
                </c:pt>
                <c:pt idx="128">
                  <c:v>27080</c:v>
                </c:pt>
                <c:pt idx="133">
                  <c:v>35200</c:v>
                </c:pt>
                <c:pt idx="136">
                  <c:v>14253.551525999999</c:v>
                </c:pt>
                <c:pt idx="141">
                  <c:v>12211.209992</c:v>
                </c:pt>
                <c:pt idx="142">
                  <c:v>8720.9584880000002</c:v>
                </c:pt>
                <c:pt idx="143">
                  <c:v>21627.791018</c:v>
                </c:pt>
                <c:pt idx="144">
                  <c:v>14970.522169000003</c:v>
                </c:pt>
                <c:pt idx="145">
                  <c:v>-29482.330708999998</c:v>
                </c:pt>
                <c:pt idx="147">
                  <c:v>300</c:v>
                </c:pt>
                <c:pt idx="149">
                  <c:v>18892.925932000002</c:v>
                </c:pt>
                <c:pt idx="151">
                  <c:v>12569.596530000003</c:v>
                </c:pt>
                <c:pt idx="152">
                  <c:v>14568.670891000002</c:v>
                </c:pt>
                <c:pt idx="153">
                  <c:v>11015.036940000002</c:v>
                </c:pt>
                <c:pt idx="154">
                  <c:v>8615.0369400000018</c:v>
                </c:pt>
                <c:pt idx="155">
                  <c:v>14815.036940000002</c:v>
                </c:pt>
                <c:pt idx="157">
                  <c:v>-17672.170582999999</c:v>
                </c:pt>
                <c:pt idx="159">
                  <c:v>6726.7392030000001</c:v>
                </c:pt>
                <c:pt idx="161">
                  <c:v>6726.7392030000001</c:v>
                </c:pt>
                <c:pt idx="166">
                  <c:v>0</c:v>
                </c:pt>
                <c:pt idx="168">
                  <c:v>12300.989564</c:v>
                </c:pt>
                <c:pt idx="176">
                  <c:v>35516.619315000004</c:v>
                </c:pt>
                <c:pt idx="177">
                  <c:v>12014.905301999999</c:v>
                </c:pt>
                <c:pt idx="181">
                  <c:v>7254.0455260000008</c:v>
                </c:pt>
                <c:pt idx="183">
                  <c:v>21501.342566000003</c:v>
                </c:pt>
                <c:pt idx="185">
                  <c:v>747.76545900000019</c:v>
                </c:pt>
                <c:pt idx="186">
                  <c:v>19747.765459000002</c:v>
                </c:pt>
                <c:pt idx="187">
                  <c:v>-4252.2345409999998</c:v>
                </c:pt>
                <c:pt idx="188">
                  <c:v>11498.329738</c:v>
                </c:pt>
                <c:pt idx="190">
                  <c:v>12793.692403000001</c:v>
                </c:pt>
                <c:pt idx="192">
                  <c:v>23581.920643000001</c:v>
                </c:pt>
                <c:pt idx="193">
                  <c:v>13685.059812000003</c:v>
                </c:pt>
                <c:pt idx="194">
                  <c:v>10887.170853000003</c:v>
                </c:pt>
                <c:pt idx="197">
                  <c:v>12883.135359</c:v>
                </c:pt>
                <c:pt idx="200">
                  <c:v>11747.765459</c:v>
                </c:pt>
                <c:pt idx="209">
                  <c:v>-12200</c:v>
                </c:pt>
                <c:pt idx="235">
                  <c:v>-23500</c:v>
                </c:pt>
                <c:pt idx="256">
                  <c:v>6000</c:v>
                </c:pt>
                <c:pt idx="268" formatCode="_(&quot;$&quot;* #,##0.00_);_(&quot;$&quot;* \(#,##0.00\);_(&quot;$&quot;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CD1-47CB-9742-4D5BDBFEC061}"/>
            </c:ext>
          </c:extLst>
        </c:ser>
        <c:ser>
          <c:idx val="30"/>
          <c:order val="30"/>
          <c:tx>
            <c:strRef>
              <c:f>'CONTROL DE RENTAS'!$AT$1:$AT$2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RENTAS'!$AT$3:$AT$274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10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0</c:v>
                </c:pt>
                <c:pt idx="54">
                  <c:v>0</c:v>
                </c:pt>
                <c:pt idx="55">
                  <c:v>0</c:v>
                </c:pt>
                <c:pt idx="57">
                  <c:v>0</c:v>
                </c:pt>
                <c:pt idx="60">
                  <c:v>0</c:v>
                </c:pt>
                <c:pt idx="63">
                  <c:v>0</c:v>
                </c:pt>
                <c:pt idx="64">
                  <c:v>0</c:v>
                </c:pt>
                <c:pt idx="66">
                  <c:v>0</c:v>
                </c:pt>
                <c:pt idx="71">
                  <c:v>0</c:v>
                </c:pt>
                <c:pt idx="77">
                  <c:v>0</c:v>
                </c:pt>
                <c:pt idx="78">
                  <c:v>0</c:v>
                </c:pt>
                <c:pt idx="80">
                  <c:v>0</c:v>
                </c:pt>
                <c:pt idx="83">
                  <c:v>0</c:v>
                </c:pt>
                <c:pt idx="95">
                  <c:v>0</c:v>
                </c:pt>
                <c:pt idx="96">
                  <c:v>0</c:v>
                </c:pt>
                <c:pt idx="98">
                  <c:v>0</c:v>
                </c:pt>
                <c:pt idx="100">
                  <c:v>0</c:v>
                </c:pt>
                <c:pt idx="104">
                  <c:v>0</c:v>
                </c:pt>
                <c:pt idx="105">
                  <c:v>0</c:v>
                </c:pt>
                <c:pt idx="108">
                  <c:v>0</c:v>
                </c:pt>
                <c:pt idx="109">
                  <c:v>0</c:v>
                </c:pt>
                <c:pt idx="111">
                  <c:v>0</c:v>
                </c:pt>
                <c:pt idx="112">
                  <c:v>0</c:v>
                </c:pt>
                <c:pt idx="115">
                  <c:v>0</c:v>
                </c:pt>
                <c:pt idx="120">
                  <c:v>0</c:v>
                </c:pt>
                <c:pt idx="121">
                  <c:v>0</c:v>
                </c:pt>
                <c:pt idx="123">
                  <c:v>0</c:v>
                </c:pt>
                <c:pt idx="126">
                  <c:v>0</c:v>
                </c:pt>
                <c:pt idx="130">
                  <c:v>0</c:v>
                </c:pt>
                <c:pt idx="136">
                  <c:v>0</c:v>
                </c:pt>
                <c:pt idx="139">
                  <c:v>0</c:v>
                </c:pt>
                <c:pt idx="141">
                  <c:v>0</c:v>
                </c:pt>
                <c:pt idx="144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50">
                  <c:v>0</c:v>
                </c:pt>
                <c:pt idx="151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60">
                  <c:v>0</c:v>
                </c:pt>
                <c:pt idx="161">
                  <c:v>0</c:v>
                </c:pt>
                <c:pt idx="163">
                  <c:v>0</c:v>
                </c:pt>
                <c:pt idx="164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80">
                  <c:v>0</c:v>
                </c:pt>
                <c:pt idx="181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2">
                  <c:v>0</c:v>
                </c:pt>
                <c:pt idx="194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9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20">
                  <c:v>0</c:v>
                </c:pt>
                <c:pt idx="221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9">
                  <c:v>0</c:v>
                </c:pt>
                <c:pt idx="230">
                  <c:v>0</c:v>
                </c:pt>
                <c:pt idx="234">
                  <c:v>0</c:v>
                </c:pt>
                <c:pt idx="235">
                  <c:v>0</c:v>
                </c:pt>
                <c:pt idx="243">
                  <c:v>0</c:v>
                </c:pt>
                <c:pt idx="260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CD1-47CB-9742-4D5BDBFEC061}"/>
            </c:ext>
          </c:extLst>
        </c:ser>
        <c:ser>
          <c:idx val="31"/>
          <c:order val="31"/>
          <c:tx>
            <c:strRef>
              <c:f>'CONTROL DE RENTAS'!$AU$1:$AU$2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RENTAS'!$AU$3:$AU$274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2" formatCode="m/d/yyyy">
                  <c:v>45929</c:v>
                </c:pt>
                <c:pt idx="3" formatCode="m/d/yyyy">
                  <c:v>45899</c:v>
                </c:pt>
                <c:pt idx="5" formatCode="m/d/yyyy">
                  <c:v>45929</c:v>
                </c:pt>
                <c:pt idx="7" formatCode="m/d/yyyy">
                  <c:v>45955</c:v>
                </c:pt>
                <c:pt idx="10" formatCode="m/d/yyyy">
                  <c:v>45954</c:v>
                </c:pt>
                <c:pt idx="14" formatCode="m/d/yyyy">
                  <c:v>45957</c:v>
                </c:pt>
                <c:pt idx="16" formatCode="m/d/yyyy">
                  <c:v>45864</c:v>
                </c:pt>
                <c:pt idx="17" formatCode="m/d/yyyy">
                  <c:v>45946</c:v>
                </c:pt>
                <c:pt idx="18" formatCode="m/d/yyyy">
                  <c:v>45955</c:v>
                </c:pt>
                <c:pt idx="19" formatCode="m/d/yyyy">
                  <c:v>45940</c:v>
                </c:pt>
                <c:pt idx="20" formatCode="m/d/yyyy">
                  <c:v>45800</c:v>
                </c:pt>
                <c:pt idx="21" formatCode="m/d/yyyy">
                  <c:v>45913</c:v>
                </c:pt>
                <c:pt idx="26" formatCode="m/d/yyyy">
                  <c:v>45864</c:v>
                </c:pt>
                <c:pt idx="27" formatCode="m/d/yyyy">
                  <c:v>45913</c:v>
                </c:pt>
                <c:pt idx="29" formatCode="m/d/yyyy">
                  <c:v>45912</c:v>
                </c:pt>
                <c:pt idx="30" formatCode="m/d/yyyy">
                  <c:v>45825</c:v>
                </c:pt>
                <c:pt idx="32" formatCode="m/d/yyyy">
                  <c:v>45642</c:v>
                </c:pt>
                <c:pt idx="35" formatCode="m/d/yyyy">
                  <c:v>45943</c:v>
                </c:pt>
                <c:pt idx="36" formatCode="m/d/yyyy">
                  <c:v>45945</c:v>
                </c:pt>
                <c:pt idx="37" formatCode="m/d/yyyy">
                  <c:v>45784</c:v>
                </c:pt>
                <c:pt idx="38" formatCode="m/d/yyyy">
                  <c:v>45934</c:v>
                </c:pt>
                <c:pt idx="39" formatCode="m/d/yyyy">
                  <c:v>45587</c:v>
                </c:pt>
                <c:pt idx="40" formatCode="m/d/yyyy">
                  <c:v>45903</c:v>
                </c:pt>
                <c:pt idx="41" formatCode="m/d/yyyy">
                  <c:v>45888</c:v>
                </c:pt>
                <c:pt idx="46" formatCode="m/d/yyyy">
                  <c:v>45929</c:v>
                </c:pt>
                <c:pt idx="47" formatCode="m/d/yyyy">
                  <c:v>45790</c:v>
                </c:pt>
                <c:pt idx="48" formatCode="m/d/yyyy">
                  <c:v>45953</c:v>
                </c:pt>
                <c:pt idx="51" formatCode="m/d/yyyy">
                  <c:v>45926</c:v>
                </c:pt>
                <c:pt idx="54" formatCode="m/d/yyyy">
                  <c:v>45744</c:v>
                </c:pt>
                <c:pt idx="55" formatCode="m/d/yyyy">
                  <c:v>45665</c:v>
                </c:pt>
                <c:pt idx="57" formatCode="m/d/yyyy">
                  <c:v>45741</c:v>
                </c:pt>
                <c:pt idx="60" formatCode="m/d/yyyy">
                  <c:v>45936</c:v>
                </c:pt>
                <c:pt idx="63" formatCode="m/d/yyyy">
                  <c:v>45902</c:v>
                </c:pt>
                <c:pt idx="64" formatCode="m/d/yyyy">
                  <c:v>45902</c:v>
                </c:pt>
                <c:pt idx="66" formatCode="m/d/yyyy">
                  <c:v>45896</c:v>
                </c:pt>
                <c:pt idx="71" formatCode="m/d/yyyy">
                  <c:v>45887</c:v>
                </c:pt>
                <c:pt idx="77" formatCode="m/d/yyyy">
                  <c:v>45912</c:v>
                </c:pt>
                <c:pt idx="78" formatCode="m/d/yyyy">
                  <c:v>45936</c:v>
                </c:pt>
                <c:pt idx="80" formatCode="m/d/yyyy">
                  <c:v>45876</c:v>
                </c:pt>
                <c:pt idx="83" formatCode="m/d/yyyy">
                  <c:v>45951</c:v>
                </c:pt>
                <c:pt idx="95" formatCode="m/d/yyyy">
                  <c:v>45903</c:v>
                </c:pt>
                <c:pt idx="96" formatCode="m/d/yyyy">
                  <c:v>45946</c:v>
                </c:pt>
                <c:pt idx="98" formatCode="m/d/yyyy">
                  <c:v>45918</c:v>
                </c:pt>
                <c:pt idx="100" formatCode="m/d/yyyy">
                  <c:v>45952</c:v>
                </c:pt>
                <c:pt idx="104" formatCode="m/d/yyyy">
                  <c:v>45702</c:v>
                </c:pt>
                <c:pt idx="105" formatCode="m/d/yyyy">
                  <c:v>45947</c:v>
                </c:pt>
                <c:pt idx="108" formatCode="m/d/yyyy">
                  <c:v>45863</c:v>
                </c:pt>
                <c:pt idx="109" formatCode="m/d/yyyy">
                  <c:v>45903</c:v>
                </c:pt>
                <c:pt idx="111" formatCode="m/d/yyyy">
                  <c:v>45813</c:v>
                </c:pt>
                <c:pt idx="112" formatCode="m/d/yyyy">
                  <c:v>45940</c:v>
                </c:pt>
                <c:pt idx="115" formatCode="m/d/yyyy">
                  <c:v>45936</c:v>
                </c:pt>
                <c:pt idx="120" formatCode="m/d/yyyy">
                  <c:v>45932</c:v>
                </c:pt>
                <c:pt idx="121" formatCode="m/d/yyyy">
                  <c:v>45953</c:v>
                </c:pt>
                <c:pt idx="123" formatCode="m/d/yyyy">
                  <c:v>45952</c:v>
                </c:pt>
                <c:pt idx="126" formatCode="m/d/yyyy">
                  <c:v>45950</c:v>
                </c:pt>
                <c:pt idx="130" formatCode="m/d/yyyy">
                  <c:v>45936</c:v>
                </c:pt>
                <c:pt idx="136" formatCode="m/d/yyyy">
                  <c:v>45946</c:v>
                </c:pt>
                <c:pt idx="139" formatCode="m/d/yyyy">
                  <c:v>45869</c:v>
                </c:pt>
                <c:pt idx="141" formatCode="m/d/yyyy">
                  <c:v>45924</c:v>
                </c:pt>
                <c:pt idx="144" formatCode="m/d/yyyy">
                  <c:v>45903</c:v>
                </c:pt>
                <c:pt idx="146" formatCode="m/d/yyyy">
                  <c:v>45884</c:v>
                </c:pt>
                <c:pt idx="147" formatCode="m/d/yyyy">
                  <c:v>45883</c:v>
                </c:pt>
                <c:pt idx="148" formatCode="m/d/yyyy">
                  <c:v>45955</c:v>
                </c:pt>
                <c:pt idx="150" formatCode="m/d/yyyy">
                  <c:v>45954</c:v>
                </c:pt>
                <c:pt idx="151" formatCode="m/d/yyyy">
                  <c:v>45952</c:v>
                </c:pt>
                <c:pt idx="153" formatCode="m/d/yyyy">
                  <c:v>45917</c:v>
                </c:pt>
                <c:pt idx="154" formatCode="m/d/yyyy">
                  <c:v>45889</c:v>
                </c:pt>
                <c:pt idx="155" formatCode="m/d/yyyy">
                  <c:v>43709</c:v>
                </c:pt>
                <c:pt idx="156" formatCode="m/d/yyyy">
                  <c:v>45889</c:v>
                </c:pt>
                <c:pt idx="157" formatCode="m/d/yyyy">
                  <c:v>45874</c:v>
                </c:pt>
                <c:pt idx="158" formatCode="m/d/yyyy">
                  <c:v>45952</c:v>
                </c:pt>
                <c:pt idx="160" formatCode="m/d/yyyy">
                  <c:v>45936</c:v>
                </c:pt>
                <c:pt idx="161" formatCode="m/d/yyyy">
                  <c:v>45837</c:v>
                </c:pt>
                <c:pt idx="163" formatCode="m/d/yyyy">
                  <c:v>45929</c:v>
                </c:pt>
                <c:pt idx="164" formatCode="m/d/yyyy">
                  <c:v>45953</c:v>
                </c:pt>
                <c:pt idx="167" formatCode="m/d/yyyy">
                  <c:v>45896</c:v>
                </c:pt>
                <c:pt idx="168" formatCode="m/d/yyyy">
                  <c:v>45821</c:v>
                </c:pt>
                <c:pt idx="169" formatCode="m/d/yyyy">
                  <c:v>45918</c:v>
                </c:pt>
                <c:pt idx="176" formatCode="m/d/yyyy">
                  <c:v>45952</c:v>
                </c:pt>
                <c:pt idx="177" formatCode="m/d/yyyy">
                  <c:v>43538</c:v>
                </c:pt>
                <c:pt idx="178" formatCode="m/d/yyyy">
                  <c:v>45937</c:v>
                </c:pt>
                <c:pt idx="180" formatCode="m/d/yyyy">
                  <c:v>45901</c:v>
                </c:pt>
                <c:pt idx="181" formatCode="m/d/yyyy">
                  <c:v>45837</c:v>
                </c:pt>
                <c:pt idx="183" formatCode="m/d/yyyy">
                  <c:v>45803</c:v>
                </c:pt>
                <c:pt idx="184" formatCode="m/d/yyyy">
                  <c:v>45918</c:v>
                </c:pt>
                <c:pt idx="185" formatCode="m/d/yyyy">
                  <c:v>45887</c:v>
                </c:pt>
                <c:pt idx="186" formatCode="m/d/yyyy">
                  <c:v>45936</c:v>
                </c:pt>
                <c:pt idx="187" formatCode="m/d/yyyy">
                  <c:v>45903</c:v>
                </c:pt>
                <c:pt idx="188" formatCode="m/d/yyyy">
                  <c:v>45820</c:v>
                </c:pt>
                <c:pt idx="189" formatCode="m/d/yyyy">
                  <c:v>45868</c:v>
                </c:pt>
                <c:pt idx="190" formatCode="m/d/yyyy">
                  <c:v>45869</c:v>
                </c:pt>
                <c:pt idx="192" formatCode="m/d/yyyy">
                  <c:v>45917</c:v>
                </c:pt>
                <c:pt idx="194" formatCode="m/d/yyyy">
                  <c:v>45924</c:v>
                </c:pt>
                <c:pt idx="199" formatCode="m/d/yyyy">
                  <c:v>45945</c:v>
                </c:pt>
                <c:pt idx="200" formatCode="m/d/yyyy">
                  <c:v>45882</c:v>
                </c:pt>
                <c:pt idx="201" formatCode="m/d/yyyy">
                  <c:v>45911</c:v>
                </c:pt>
                <c:pt idx="205" formatCode="m/d/yyyy">
                  <c:v>45940</c:v>
                </c:pt>
                <c:pt idx="206" formatCode="m/d/yyyy">
                  <c:v>45918</c:v>
                </c:pt>
                <c:pt idx="207" formatCode="m/d/yyyy">
                  <c:v>45920</c:v>
                </c:pt>
                <c:pt idx="209" formatCode="m/d/yyyy">
                  <c:v>45946</c:v>
                </c:pt>
                <c:pt idx="211" formatCode="m/d/yyyy">
                  <c:v>45923</c:v>
                </c:pt>
                <c:pt idx="212" formatCode="m/d/yyyy">
                  <c:v>45923</c:v>
                </c:pt>
                <c:pt idx="213" formatCode="m/d/yyyy">
                  <c:v>45883</c:v>
                </c:pt>
                <c:pt idx="214" formatCode="m/d/yyyy">
                  <c:v>45470</c:v>
                </c:pt>
                <c:pt idx="215" formatCode="m/d/yyyy">
                  <c:v>45883</c:v>
                </c:pt>
                <c:pt idx="216" formatCode="m/d/yyyy">
                  <c:v>45860</c:v>
                </c:pt>
                <c:pt idx="217" formatCode="m/d/yyyy">
                  <c:v>45887</c:v>
                </c:pt>
                <c:pt idx="220" formatCode="m/d/yyyy">
                  <c:v>45896</c:v>
                </c:pt>
                <c:pt idx="221" formatCode="m/d/yyyy">
                  <c:v>45955</c:v>
                </c:pt>
                <c:pt idx="223" formatCode="m/d/yyyy">
                  <c:v>45943</c:v>
                </c:pt>
                <c:pt idx="224" formatCode="m/d/yyyy">
                  <c:v>45943</c:v>
                </c:pt>
                <c:pt idx="225" formatCode="m/d/yyyy">
                  <c:v>45944</c:v>
                </c:pt>
                <c:pt idx="227" formatCode="m/d/yyyy">
                  <c:v>45957</c:v>
                </c:pt>
                <c:pt idx="229" formatCode="m/d/yyyy">
                  <c:v>45954</c:v>
                </c:pt>
                <c:pt idx="230" formatCode="m/d/yyyy">
                  <c:v>45955</c:v>
                </c:pt>
                <c:pt idx="234" formatCode="m/d/yyyy">
                  <c:v>45955</c:v>
                </c:pt>
                <c:pt idx="235" formatCode="m/d/yyyy">
                  <c:v>45955</c:v>
                </c:pt>
                <c:pt idx="243" formatCode="m/d/yyyy">
                  <c:v>45887</c:v>
                </c:pt>
                <c:pt idx="260" formatCode="m/d/yyyy">
                  <c:v>45940</c:v>
                </c:pt>
                <c:pt idx="264" formatCode="m/d/yyyy">
                  <c:v>45884</c:v>
                </c:pt>
                <c:pt idx="265" formatCode="m/d/yyyy">
                  <c:v>45923</c:v>
                </c:pt>
                <c:pt idx="266" formatCode="m/d/yyyy">
                  <c:v>45950</c:v>
                </c:pt>
                <c:pt idx="268" formatCode="m/d/yyyy">
                  <c:v>45929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CD1-47CB-9742-4D5BDBFEC061}"/>
            </c:ext>
          </c:extLst>
        </c:ser>
        <c:ser>
          <c:idx val="32"/>
          <c:order val="32"/>
          <c:tx>
            <c:strRef>
              <c:f>'CONTROL DE RENTAS'!$AV$1:$AV$2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RENTAS'!$AV$3:$AV$274</c:f>
              <c:numCache>
                <c:formatCode>General</c:formatCode>
                <c:ptCount val="272"/>
                <c:pt idx="1">
                  <c:v>0</c:v>
                </c:pt>
                <c:pt idx="127" formatCode="m/d/yyyy">
                  <c:v>0</c:v>
                </c:pt>
                <c:pt idx="155" formatCode="m/d/yyyy">
                  <c:v>45715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CD1-47CB-9742-4D5BDBFEC061}"/>
            </c:ext>
          </c:extLst>
        </c:ser>
        <c:ser>
          <c:idx val="33"/>
          <c:order val="33"/>
          <c:tx>
            <c:strRef>
              <c:f>'CONTROL DE RENTAS'!$AW$1:$AW$2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RENTAS'!$AW$3:$AW$274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1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CD1-47CB-9742-4D5BDBFEC061}"/>
            </c:ext>
          </c:extLst>
        </c:ser>
        <c:ser>
          <c:idx val="34"/>
          <c:order val="34"/>
          <c:tx>
            <c:strRef>
              <c:f>'CONTROL DE RENTAS'!$AX$1:$AX$2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RENTAS'!$AX$3:$AX$274</c:f>
              <c:numCache>
                <c:formatCode>General</c:formatCode>
                <c:ptCount val="272"/>
                <c:pt idx="1">
                  <c:v>0</c:v>
                </c:pt>
                <c:pt idx="16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8">
                  <c:v>0</c:v>
                </c:pt>
                <c:pt idx="39">
                  <c:v>0</c:v>
                </c:pt>
                <c:pt idx="47">
                  <c:v>0</c:v>
                </c:pt>
                <c:pt idx="54" formatCode="m/d/yyyy">
                  <c:v>0</c:v>
                </c:pt>
                <c:pt idx="55">
                  <c:v>0</c:v>
                </c:pt>
                <c:pt idx="57">
                  <c:v>0</c:v>
                </c:pt>
                <c:pt idx="60">
                  <c:v>0</c:v>
                </c:pt>
                <c:pt idx="77">
                  <c:v>0</c:v>
                </c:pt>
                <c:pt idx="78">
                  <c:v>0</c:v>
                </c:pt>
                <c:pt idx="95">
                  <c:v>0</c:v>
                </c:pt>
                <c:pt idx="102">
                  <c:v>0</c:v>
                </c:pt>
                <c:pt idx="104">
                  <c:v>0</c:v>
                </c:pt>
                <c:pt idx="105" formatCode="m/d/yyyy">
                  <c:v>0</c:v>
                </c:pt>
                <c:pt idx="109">
                  <c:v>0</c:v>
                </c:pt>
                <c:pt idx="130">
                  <c:v>0</c:v>
                </c:pt>
                <c:pt idx="146">
                  <c:v>0</c:v>
                </c:pt>
                <c:pt idx="153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60">
                  <c:v>0</c:v>
                </c:pt>
                <c:pt idx="168">
                  <c:v>0</c:v>
                </c:pt>
                <c:pt idx="169">
                  <c:v>0</c:v>
                </c:pt>
                <c:pt idx="177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2">
                  <c:v>0</c:v>
                </c:pt>
                <c:pt idx="200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ACD1-47CB-9742-4D5BDBFEC061}"/>
            </c:ext>
          </c:extLst>
        </c:ser>
        <c:ser>
          <c:idx val="35"/>
          <c:order val="35"/>
          <c:tx>
            <c:strRef>
              <c:f>'CONTROL DE RENTAS'!$AY$1:$AY$2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RENTAS'!$AY$3:$AY$274</c:f>
              <c:numCache>
                <c:formatCode>General</c:formatCode>
                <c:ptCount val="272"/>
                <c:pt idx="1">
                  <c:v>0</c:v>
                </c:pt>
                <c:pt idx="16">
                  <c:v>0</c:v>
                </c:pt>
                <c:pt idx="19">
                  <c:v>0</c:v>
                </c:pt>
                <c:pt idx="20">
                  <c:v>0</c:v>
                </c:pt>
                <c:pt idx="21" formatCode="m/d/yyyy">
                  <c:v>0</c:v>
                </c:pt>
                <c:pt idx="26">
                  <c:v>0</c:v>
                </c:pt>
                <c:pt idx="27" formatCode="m/d/yyyy">
                  <c:v>0</c:v>
                </c:pt>
                <c:pt idx="29" formatCode="m/d/yyyy">
                  <c:v>0</c:v>
                </c:pt>
                <c:pt idx="38">
                  <c:v>0</c:v>
                </c:pt>
                <c:pt idx="39">
                  <c:v>0</c:v>
                </c:pt>
                <c:pt idx="47">
                  <c:v>0</c:v>
                </c:pt>
                <c:pt idx="54" formatCode="m/d/yyyy">
                  <c:v>0</c:v>
                </c:pt>
                <c:pt idx="55">
                  <c:v>0</c:v>
                </c:pt>
                <c:pt idx="57">
                  <c:v>0</c:v>
                </c:pt>
                <c:pt idx="60">
                  <c:v>0</c:v>
                </c:pt>
                <c:pt idx="77">
                  <c:v>0</c:v>
                </c:pt>
                <c:pt idx="78">
                  <c:v>0</c:v>
                </c:pt>
                <c:pt idx="95">
                  <c:v>0</c:v>
                </c:pt>
                <c:pt idx="102">
                  <c:v>0</c:v>
                </c:pt>
                <c:pt idx="104">
                  <c:v>0</c:v>
                </c:pt>
                <c:pt idx="105">
                  <c:v>0</c:v>
                </c:pt>
                <c:pt idx="109">
                  <c:v>0</c:v>
                </c:pt>
                <c:pt idx="130">
                  <c:v>0</c:v>
                </c:pt>
                <c:pt idx="146">
                  <c:v>0</c:v>
                </c:pt>
                <c:pt idx="153">
                  <c:v>0</c:v>
                </c:pt>
                <c:pt idx="155">
                  <c:v>0</c:v>
                </c:pt>
                <c:pt idx="157">
                  <c:v>0</c:v>
                </c:pt>
                <c:pt idx="160">
                  <c:v>0</c:v>
                </c:pt>
                <c:pt idx="168">
                  <c:v>0</c:v>
                </c:pt>
                <c:pt idx="169">
                  <c:v>0</c:v>
                </c:pt>
                <c:pt idx="177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 formatCode="m/d/yyyy">
                  <c:v>0</c:v>
                </c:pt>
                <c:pt idx="192">
                  <c:v>0</c:v>
                </c:pt>
                <c:pt idx="200" formatCode="m/d/yyyy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ACD1-47CB-9742-4D5BDBFEC061}"/>
            </c:ext>
          </c:extLst>
        </c:ser>
        <c:ser>
          <c:idx val="36"/>
          <c:order val="36"/>
          <c:tx>
            <c:strRef>
              <c:f>'CONTROL DE RENTAS'!$AZ$1:$AZ$2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RENTAS'!$AZ$3:$AZ$274</c:f>
              <c:numCache>
                <c:formatCode>General</c:formatCode>
                <c:ptCount val="272"/>
                <c:pt idx="1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7">
                  <c:v>0</c:v>
                </c:pt>
                <c:pt idx="29">
                  <c:v>0</c:v>
                </c:pt>
                <c:pt idx="38">
                  <c:v>0</c:v>
                </c:pt>
                <c:pt idx="39">
                  <c:v>0</c:v>
                </c:pt>
                <c:pt idx="47">
                  <c:v>0</c:v>
                </c:pt>
                <c:pt idx="54" formatCode="m/d/yyyy">
                  <c:v>0</c:v>
                </c:pt>
                <c:pt idx="57">
                  <c:v>0</c:v>
                </c:pt>
                <c:pt idx="60">
                  <c:v>0</c:v>
                </c:pt>
                <c:pt idx="77">
                  <c:v>0</c:v>
                </c:pt>
                <c:pt idx="78">
                  <c:v>0</c:v>
                </c:pt>
                <c:pt idx="95">
                  <c:v>0</c:v>
                </c:pt>
                <c:pt idx="102">
                  <c:v>0</c:v>
                </c:pt>
                <c:pt idx="104">
                  <c:v>0</c:v>
                </c:pt>
                <c:pt idx="105">
                  <c:v>0</c:v>
                </c:pt>
                <c:pt idx="109">
                  <c:v>0</c:v>
                </c:pt>
                <c:pt idx="130">
                  <c:v>0</c:v>
                </c:pt>
                <c:pt idx="146">
                  <c:v>0</c:v>
                </c:pt>
                <c:pt idx="153">
                  <c:v>0</c:v>
                </c:pt>
                <c:pt idx="155">
                  <c:v>0</c:v>
                </c:pt>
                <c:pt idx="160">
                  <c:v>0</c:v>
                </c:pt>
                <c:pt idx="169">
                  <c:v>0</c:v>
                </c:pt>
                <c:pt idx="177">
                  <c:v>0</c:v>
                </c:pt>
                <c:pt idx="186">
                  <c:v>0</c:v>
                </c:pt>
                <c:pt idx="187">
                  <c:v>0</c:v>
                </c:pt>
                <c:pt idx="192">
                  <c:v>0</c:v>
                </c:pt>
                <c:pt idx="200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ACD1-47CB-9742-4D5BDBFEC061}"/>
            </c:ext>
          </c:extLst>
        </c:ser>
        <c:ser>
          <c:idx val="37"/>
          <c:order val="37"/>
          <c:tx>
            <c:strRef>
              <c:f>'CONTROL DE RENTAS'!$BA$1:$BA$2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RENTAS'!$BA$3:$BA$274</c:f>
              <c:numCache>
                <c:formatCode>General</c:formatCode>
                <c:ptCount val="272"/>
                <c:pt idx="1">
                  <c:v>0</c:v>
                </c:pt>
                <c:pt idx="19">
                  <c:v>8993183255</c:v>
                </c:pt>
                <c:pt idx="20">
                  <c:v>0</c:v>
                </c:pt>
                <c:pt idx="21">
                  <c:v>0</c:v>
                </c:pt>
                <c:pt idx="27">
                  <c:v>0</c:v>
                </c:pt>
                <c:pt idx="29">
                  <c:v>0</c:v>
                </c:pt>
                <c:pt idx="38">
                  <c:v>8123199902</c:v>
                </c:pt>
                <c:pt idx="39">
                  <c:v>8125739289</c:v>
                </c:pt>
                <c:pt idx="47">
                  <c:v>0</c:v>
                </c:pt>
                <c:pt idx="54">
                  <c:v>0</c:v>
                </c:pt>
                <c:pt idx="57">
                  <c:v>0</c:v>
                </c:pt>
                <c:pt idx="60">
                  <c:v>8994603976</c:v>
                </c:pt>
                <c:pt idx="77">
                  <c:v>8124930939</c:v>
                </c:pt>
                <c:pt idx="78">
                  <c:v>8994603976</c:v>
                </c:pt>
                <c:pt idx="95">
                  <c:v>8182535597</c:v>
                </c:pt>
                <c:pt idx="102">
                  <c:v>0</c:v>
                </c:pt>
                <c:pt idx="104">
                  <c:v>0</c:v>
                </c:pt>
                <c:pt idx="105">
                  <c:v>8124930939</c:v>
                </c:pt>
                <c:pt idx="109">
                  <c:v>0</c:v>
                </c:pt>
                <c:pt idx="130">
                  <c:v>8992830409</c:v>
                </c:pt>
                <c:pt idx="146">
                  <c:v>8443558003</c:v>
                </c:pt>
                <c:pt idx="153">
                  <c:v>8128966120</c:v>
                </c:pt>
                <c:pt idx="155">
                  <c:v>8110234910</c:v>
                </c:pt>
                <c:pt idx="160">
                  <c:v>5536623143</c:v>
                </c:pt>
                <c:pt idx="169">
                  <c:v>8129317708</c:v>
                </c:pt>
                <c:pt idx="177">
                  <c:v>0</c:v>
                </c:pt>
                <c:pt idx="186">
                  <c:v>6563607245</c:v>
                </c:pt>
                <c:pt idx="187">
                  <c:v>0</c:v>
                </c:pt>
                <c:pt idx="192">
                  <c:v>8112452368</c:v>
                </c:pt>
                <c:pt idx="200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5613759293</c:v>
                </c:pt>
                <c:pt idx="220">
                  <c:v>8119887046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ACD1-47CB-9742-4D5BDBFEC061}"/>
            </c:ext>
          </c:extLst>
        </c:ser>
        <c:ser>
          <c:idx val="38"/>
          <c:order val="38"/>
          <c:tx>
            <c:strRef>
              <c:f>'CONTROL DE RENTAS'!$BB$1:$BB$2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RENTAS'!$BB$3:$BB$274</c:f>
              <c:numCache>
                <c:formatCode>@</c:formatCode>
                <c:ptCount val="272"/>
                <c:pt idx="1">
                  <c:v>0</c:v>
                </c:pt>
                <c:pt idx="39" formatCode="General">
                  <c:v>0</c:v>
                </c:pt>
                <c:pt idx="72" formatCode="General">
                  <c:v>0</c:v>
                </c:pt>
                <c:pt idx="73" formatCode="General">
                  <c:v>0</c:v>
                </c:pt>
                <c:pt idx="93" formatCode="General">
                  <c:v>0</c:v>
                </c:pt>
                <c:pt idx="94" formatCode="General">
                  <c:v>0</c:v>
                </c:pt>
                <c:pt idx="95" formatCode="General">
                  <c:v>0</c:v>
                </c:pt>
                <c:pt idx="96" formatCode="m/d/yyyy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1" formatCode="General">
                  <c:v>0</c:v>
                </c:pt>
                <c:pt idx="102" formatCode="General">
                  <c:v>0</c:v>
                </c:pt>
                <c:pt idx="103" formatCode="General">
                  <c:v>0</c:v>
                </c:pt>
                <c:pt idx="105" formatCode="General">
                  <c:v>0</c:v>
                </c:pt>
                <c:pt idx="112" formatCode="General">
                  <c:v>0</c:v>
                </c:pt>
                <c:pt idx="113" formatCode="General">
                  <c:v>0</c:v>
                </c:pt>
                <c:pt idx="114" formatCode="General">
                  <c:v>0</c:v>
                </c:pt>
                <c:pt idx="115" formatCode="General">
                  <c:v>0</c:v>
                </c:pt>
                <c:pt idx="116" formatCode="General">
                  <c:v>0</c:v>
                </c:pt>
                <c:pt idx="117" formatCode="General">
                  <c:v>0</c:v>
                </c:pt>
                <c:pt idx="120" formatCode="General">
                  <c:v>0</c:v>
                </c:pt>
                <c:pt idx="121" formatCode="m/d/yyyy">
                  <c:v>0</c:v>
                </c:pt>
                <c:pt idx="122" formatCode="General">
                  <c:v>0</c:v>
                </c:pt>
                <c:pt idx="124" formatCode="General">
                  <c:v>0</c:v>
                </c:pt>
                <c:pt idx="126" formatCode="General">
                  <c:v>0</c:v>
                </c:pt>
                <c:pt idx="127" formatCode="m/d/yyyy">
                  <c:v>0</c:v>
                </c:pt>
                <c:pt idx="128" formatCode="General">
                  <c:v>0</c:v>
                </c:pt>
                <c:pt idx="132" formatCode="m/d/yyyy">
                  <c:v>0</c:v>
                </c:pt>
                <c:pt idx="134" formatCode="General">
                  <c:v>0</c:v>
                </c:pt>
                <c:pt idx="138" formatCode="m/d/yyyy">
                  <c:v>0</c:v>
                </c:pt>
                <c:pt idx="141" formatCode="General">
                  <c:v>0</c:v>
                </c:pt>
                <c:pt idx="144" formatCode="General">
                  <c:v>0</c:v>
                </c:pt>
                <c:pt idx="146" formatCode="General">
                  <c:v>0</c:v>
                </c:pt>
                <c:pt idx="148" formatCode="General">
                  <c:v>0</c:v>
                </c:pt>
                <c:pt idx="149" formatCode="General">
                  <c:v>0</c:v>
                </c:pt>
                <c:pt idx="150" formatCode="m/d/yyyy">
                  <c:v>0</c:v>
                </c:pt>
                <c:pt idx="156" formatCode="General">
                  <c:v>0</c:v>
                </c:pt>
                <c:pt idx="158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m/d/yyyy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4" formatCode="General">
                  <c:v>0</c:v>
                </c:pt>
                <c:pt idx="178" formatCode="General">
                  <c:v>0</c:v>
                </c:pt>
                <c:pt idx="181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5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m/d/yyyy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  <c:pt idx="204" formatCode="General">
                  <c:v>0</c:v>
                </c:pt>
                <c:pt idx="205" formatCode="General">
                  <c:v>0</c:v>
                </c:pt>
                <c:pt idx="207">
                  <c:v>0</c:v>
                </c:pt>
                <c:pt idx="209" formatCode="General">
                  <c:v>0</c:v>
                </c:pt>
                <c:pt idx="217" formatCode="General">
                  <c:v>0</c:v>
                </c:pt>
                <c:pt idx="221" formatCode="General">
                  <c:v>0</c:v>
                </c:pt>
                <c:pt idx="223" formatCode="General">
                  <c:v>0</c:v>
                </c:pt>
                <c:pt idx="228" formatCode="General">
                  <c:v>0</c:v>
                </c:pt>
                <c:pt idx="229" formatCode="_(&quot;$&quot;* #,##0.00_);_(&quot;$&quot;* \(#,##0.00\);_(&quot;$&quot;* &quot;-&quot;??_);_(@_)">
                  <c:v>0</c:v>
                </c:pt>
                <c:pt idx="230" formatCode="General">
                  <c:v>0</c:v>
                </c:pt>
                <c:pt idx="232" formatCode="m/d/yyyy">
                  <c:v>0</c:v>
                </c:pt>
                <c:pt idx="241" formatCode="General">
                  <c:v>0</c:v>
                </c:pt>
                <c:pt idx="245" formatCode="General">
                  <c:v>0</c:v>
                </c:pt>
                <c:pt idx="254" formatCode="General">
                  <c:v>0</c:v>
                </c:pt>
                <c:pt idx="255" formatCode="General">
                  <c:v>0</c:v>
                </c:pt>
                <c:pt idx="26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ACD1-47CB-9742-4D5BDBFEC061}"/>
            </c:ext>
          </c:extLst>
        </c:ser>
        <c:ser>
          <c:idx val="39"/>
          <c:order val="39"/>
          <c:tx>
            <c:strRef>
              <c:f>'CONTROL DE RENTAS'!$BC$1:$BC$2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RENTAS'!$BC$3:$BC$274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  <c:pt idx="39">
                  <c:v>0</c:v>
                </c:pt>
                <c:pt idx="54">
                  <c:v>0</c:v>
                </c:pt>
                <c:pt idx="55">
                  <c:v>0</c:v>
                </c:pt>
                <c:pt idx="71">
                  <c:v>0</c:v>
                </c:pt>
                <c:pt idx="72">
                  <c:v>0</c:v>
                </c:pt>
                <c:pt idx="96" formatCode="[$-F800]dddd\,\ mmmm\ dd\,\ yyyy">
                  <c:v>0</c:v>
                </c:pt>
                <c:pt idx="99">
                  <c:v>0</c:v>
                </c:pt>
                <c:pt idx="105">
                  <c:v>0</c:v>
                </c:pt>
                <c:pt idx="106">
                  <c:v>0</c:v>
                </c:pt>
                <c:pt idx="112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9">
                  <c:v>0</c:v>
                </c:pt>
                <c:pt idx="120" formatCode="#,##0">
                  <c:v>0</c:v>
                </c:pt>
                <c:pt idx="123">
                  <c:v>0</c:v>
                </c:pt>
                <c:pt idx="134">
                  <c:v>0</c:v>
                </c:pt>
                <c:pt idx="135">
                  <c:v>0</c:v>
                </c:pt>
                <c:pt idx="140">
                  <c:v>0</c:v>
                </c:pt>
                <c:pt idx="142">
                  <c:v>0</c:v>
                </c:pt>
                <c:pt idx="144" formatCode="#,##0">
                  <c:v>0</c:v>
                </c:pt>
                <c:pt idx="148" formatCode="#,##0">
                  <c:v>0</c:v>
                </c:pt>
                <c:pt idx="150" formatCode="[$-F800]dddd\,\ mmmm\ dd\,\ yyyy">
                  <c:v>0</c:v>
                </c:pt>
                <c:pt idx="151">
                  <c:v>0</c:v>
                </c:pt>
                <c:pt idx="152">
                  <c:v>0</c:v>
                </c:pt>
                <c:pt idx="155">
                  <c:v>0</c:v>
                </c:pt>
                <c:pt idx="156">
                  <c:v>0</c:v>
                </c:pt>
                <c:pt idx="160">
                  <c:v>0</c:v>
                </c:pt>
                <c:pt idx="161">
                  <c:v>0</c:v>
                </c:pt>
                <c:pt idx="163">
                  <c:v>0</c:v>
                </c:pt>
                <c:pt idx="184">
                  <c:v>0</c:v>
                </c:pt>
                <c:pt idx="186" formatCode="#,##0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3">
                  <c:v>0</c:v>
                </c:pt>
                <c:pt idx="198">
                  <c:v>0</c:v>
                </c:pt>
                <c:pt idx="206">
                  <c:v>0</c:v>
                </c:pt>
                <c:pt idx="207" formatCode="#,##0">
                  <c:v>0</c:v>
                </c:pt>
                <c:pt idx="223">
                  <c:v>0</c:v>
                </c:pt>
                <c:pt idx="224">
                  <c:v>0</c:v>
                </c:pt>
                <c:pt idx="226" formatCode="[$-F800]dddd\,\ mmmm\ dd\,\ yyyy">
                  <c:v>0</c:v>
                </c:pt>
                <c:pt idx="231">
                  <c:v>0</c:v>
                </c:pt>
                <c:pt idx="239">
                  <c:v>0</c:v>
                </c:pt>
                <c:pt idx="242">
                  <c:v>0</c:v>
                </c:pt>
                <c:pt idx="244">
                  <c:v>0</c:v>
                </c:pt>
                <c:pt idx="249">
                  <c:v>0</c:v>
                </c:pt>
                <c:pt idx="252">
                  <c:v>0</c:v>
                </c:pt>
                <c:pt idx="254">
                  <c:v>0</c:v>
                </c:pt>
                <c:pt idx="259">
                  <c:v>0</c:v>
                </c:pt>
                <c:pt idx="262">
                  <c:v>0</c:v>
                </c:pt>
                <c:pt idx="265">
                  <c:v>0</c:v>
                </c:pt>
                <c:pt idx="2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ACD1-47CB-9742-4D5BDBFEC061}"/>
            </c:ext>
          </c:extLst>
        </c:ser>
        <c:ser>
          <c:idx val="40"/>
          <c:order val="40"/>
          <c:tx>
            <c:strRef>
              <c:f>'CONTROL DE RENTAS'!$BD$1:$BD$2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RENTAS'!$BD$3:$BD$274</c:f>
              <c:numCache>
                <c:formatCode>General</c:formatCode>
                <c:ptCount val="272"/>
                <c:pt idx="1">
                  <c:v>0</c:v>
                </c:pt>
                <c:pt idx="39">
                  <c:v>0</c:v>
                </c:pt>
                <c:pt idx="54">
                  <c:v>0</c:v>
                </c:pt>
                <c:pt idx="55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 formatCode="#,##0">
                  <c:v>0</c:v>
                </c:pt>
                <c:pt idx="99">
                  <c:v>0</c:v>
                </c:pt>
                <c:pt idx="101" formatCode="#,##0">
                  <c:v>0</c:v>
                </c:pt>
                <c:pt idx="103">
                  <c:v>0</c:v>
                </c:pt>
                <c:pt idx="105">
                  <c:v>0</c:v>
                </c:pt>
                <c:pt idx="106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9">
                  <c:v>0</c:v>
                </c:pt>
                <c:pt idx="120">
                  <c:v>0</c:v>
                </c:pt>
                <c:pt idx="123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31">
                  <c:v>0</c:v>
                </c:pt>
                <c:pt idx="134">
                  <c:v>0</c:v>
                </c:pt>
                <c:pt idx="135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4" formatCode="#,##0">
                  <c:v>0</c:v>
                </c:pt>
                <c:pt idx="145">
                  <c:v>0</c:v>
                </c:pt>
                <c:pt idx="146">
                  <c:v>0</c:v>
                </c:pt>
                <c:pt idx="148" formatCode="#,##0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5">
                  <c:v>0</c:v>
                </c:pt>
                <c:pt idx="156">
                  <c:v>0</c:v>
                </c:pt>
                <c:pt idx="158" formatCode="#,##0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82">
                  <c:v>0</c:v>
                </c:pt>
                <c:pt idx="184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8">
                  <c:v>0</c:v>
                </c:pt>
                <c:pt idx="201">
                  <c:v>0</c:v>
                </c:pt>
                <c:pt idx="206">
                  <c:v>0</c:v>
                </c:pt>
                <c:pt idx="207" formatCode="#,##0">
                  <c:v>0</c:v>
                </c:pt>
                <c:pt idx="209">
                  <c:v>0</c:v>
                </c:pt>
                <c:pt idx="217">
                  <c:v>0</c:v>
                </c:pt>
                <c:pt idx="219">
                  <c:v>0</c:v>
                </c:pt>
                <c:pt idx="221">
                  <c:v>0</c:v>
                </c:pt>
                <c:pt idx="223">
                  <c:v>0</c:v>
                </c:pt>
                <c:pt idx="224">
                  <c:v>0</c:v>
                </c:pt>
                <c:pt idx="226">
                  <c:v>0</c:v>
                </c:pt>
                <c:pt idx="228">
                  <c:v>0</c:v>
                </c:pt>
                <c:pt idx="232">
                  <c:v>0</c:v>
                </c:pt>
                <c:pt idx="239">
                  <c:v>0</c:v>
                </c:pt>
                <c:pt idx="241">
                  <c:v>0</c:v>
                </c:pt>
                <c:pt idx="242">
                  <c:v>0</c:v>
                </c:pt>
                <c:pt idx="244">
                  <c:v>0</c:v>
                </c:pt>
                <c:pt idx="245">
                  <c:v>0</c:v>
                </c:pt>
                <c:pt idx="249">
                  <c:v>0</c:v>
                </c:pt>
                <c:pt idx="252">
                  <c:v>0</c:v>
                </c:pt>
                <c:pt idx="254">
                  <c:v>0</c:v>
                </c:pt>
                <c:pt idx="255">
                  <c:v>0</c:v>
                </c:pt>
                <c:pt idx="259">
                  <c:v>0</c:v>
                </c:pt>
                <c:pt idx="262">
                  <c:v>0</c:v>
                </c:pt>
                <c:pt idx="265">
                  <c:v>0</c:v>
                </c:pt>
                <c:pt idx="2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ACD1-47CB-9742-4D5BDBFEC061}"/>
            </c:ext>
          </c:extLst>
        </c:ser>
        <c:ser>
          <c:idx val="41"/>
          <c:order val="41"/>
          <c:tx>
            <c:strRef>
              <c:f>'CONTROL DE RENTAS'!$BE$1:$BE$2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RENTAS'!$BE$3:$BE$274</c:f>
              <c:numCache>
                <c:formatCode>m/d/yyyy</c:formatCode>
                <c:ptCount val="272"/>
                <c:pt idx="1">
                  <c:v>0</c:v>
                </c:pt>
                <c:pt idx="39">
                  <c:v>0</c:v>
                </c:pt>
                <c:pt idx="54">
                  <c:v>0</c:v>
                </c:pt>
                <c:pt idx="55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9">
                  <c:v>44586</c:v>
                </c:pt>
                <c:pt idx="101">
                  <c:v>44244</c:v>
                </c:pt>
                <c:pt idx="103">
                  <c:v>44449</c:v>
                </c:pt>
                <c:pt idx="106">
                  <c:v>0</c:v>
                </c:pt>
                <c:pt idx="112">
                  <c:v>0</c:v>
                </c:pt>
                <c:pt idx="113">
                  <c:v>44622</c:v>
                </c:pt>
                <c:pt idx="114">
                  <c:v>0</c:v>
                </c:pt>
                <c:pt idx="115">
                  <c:v>0</c:v>
                </c:pt>
                <c:pt idx="116">
                  <c:v>44443</c:v>
                </c:pt>
                <c:pt idx="117">
                  <c:v>0</c:v>
                </c:pt>
                <c:pt idx="119">
                  <c:v>0</c:v>
                </c:pt>
                <c:pt idx="120">
                  <c:v>44327</c:v>
                </c:pt>
                <c:pt idx="123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44498</c:v>
                </c:pt>
                <c:pt idx="131">
                  <c:v>0</c:v>
                </c:pt>
                <c:pt idx="134">
                  <c:v>0</c:v>
                </c:pt>
                <c:pt idx="135">
                  <c:v>0</c:v>
                </c:pt>
                <c:pt idx="138">
                  <c:v>44657</c:v>
                </c:pt>
                <c:pt idx="140">
                  <c:v>0</c:v>
                </c:pt>
                <c:pt idx="141">
                  <c:v>44695</c:v>
                </c:pt>
                <c:pt idx="142">
                  <c:v>0</c:v>
                </c:pt>
                <c:pt idx="144">
                  <c:v>0</c:v>
                </c:pt>
                <c:pt idx="146">
                  <c:v>0</c:v>
                </c:pt>
                <c:pt idx="148">
                  <c:v>0</c:v>
                </c:pt>
                <c:pt idx="150">
                  <c:v>44443</c:v>
                </c:pt>
                <c:pt idx="151">
                  <c:v>0</c:v>
                </c:pt>
                <c:pt idx="152">
                  <c:v>0</c:v>
                </c:pt>
                <c:pt idx="153">
                  <c:v>44796</c:v>
                </c:pt>
                <c:pt idx="155">
                  <c:v>0</c:v>
                </c:pt>
                <c:pt idx="156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82">
                  <c:v>0</c:v>
                </c:pt>
                <c:pt idx="184">
                  <c:v>0</c:v>
                </c:pt>
                <c:pt idx="186">
                  <c:v>44534</c:v>
                </c:pt>
                <c:pt idx="187">
                  <c:v>44750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8">
                  <c:v>0</c:v>
                </c:pt>
                <c:pt idx="201">
                  <c:v>0</c:v>
                </c:pt>
                <c:pt idx="206">
                  <c:v>0</c:v>
                </c:pt>
                <c:pt idx="207">
                  <c:v>0</c:v>
                </c:pt>
                <c:pt idx="209">
                  <c:v>44518</c:v>
                </c:pt>
                <c:pt idx="217">
                  <c:v>0</c:v>
                </c:pt>
                <c:pt idx="219">
                  <c:v>0</c:v>
                </c:pt>
                <c:pt idx="221">
                  <c:v>0</c:v>
                </c:pt>
                <c:pt idx="223">
                  <c:v>0</c:v>
                </c:pt>
                <c:pt idx="224">
                  <c:v>0</c:v>
                </c:pt>
                <c:pt idx="226">
                  <c:v>0</c:v>
                </c:pt>
                <c:pt idx="228">
                  <c:v>0</c:v>
                </c:pt>
                <c:pt idx="232">
                  <c:v>0</c:v>
                </c:pt>
                <c:pt idx="239">
                  <c:v>0</c:v>
                </c:pt>
                <c:pt idx="241">
                  <c:v>44499</c:v>
                </c:pt>
                <c:pt idx="242">
                  <c:v>0</c:v>
                </c:pt>
                <c:pt idx="244">
                  <c:v>0</c:v>
                </c:pt>
                <c:pt idx="245">
                  <c:v>0</c:v>
                </c:pt>
                <c:pt idx="249">
                  <c:v>0</c:v>
                </c:pt>
                <c:pt idx="252">
                  <c:v>0</c:v>
                </c:pt>
                <c:pt idx="254">
                  <c:v>0</c:v>
                </c:pt>
                <c:pt idx="255">
                  <c:v>44665</c:v>
                </c:pt>
                <c:pt idx="259">
                  <c:v>0</c:v>
                </c:pt>
                <c:pt idx="262">
                  <c:v>0</c:v>
                </c:pt>
                <c:pt idx="265">
                  <c:v>0</c:v>
                </c:pt>
                <c:pt idx="2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CD1-47CB-9742-4D5BDBFEC061}"/>
            </c:ext>
          </c:extLst>
        </c:ser>
        <c:ser>
          <c:idx val="42"/>
          <c:order val="42"/>
          <c:tx>
            <c:strRef>
              <c:f>'CONTROL DE RENTAS'!$BF$1:$BF$2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RENTAS'!$BF$3:$BF$274</c:f>
              <c:numCache>
                <c:formatCode>General</c:formatCode>
                <c:ptCount val="272"/>
                <c:pt idx="1">
                  <c:v>0</c:v>
                </c:pt>
                <c:pt idx="39">
                  <c:v>0</c:v>
                </c:pt>
                <c:pt idx="54">
                  <c:v>0</c:v>
                </c:pt>
                <c:pt idx="55">
                  <c:v>0</c:v>
                </c:pt>
                <c:pt idx="72">
                  <c:v>0</c:v>
                </c:pt>
                <c:pt idx="73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9">
                  <c:v>0</c:v>
                </c:pt>
                <c:pt idx="101">
                  <c:v>0</c:v>
                </c:pt>
                <c:pt idx="103">
                  <c:v>0</c:v>
                </c:pt>
                <c:pt idx="105">
                  <c:v>0</c:v>
                </c:pt>
                <c:pt idx="106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9">
                  <c:v>0</c:v>
                </c:pt>
                <c:pt idx="120">
                  <c:v>0</c:v>
                </c:pt>
                <c:pt idx="127">
                  <c:v>0</c:v>
                </c:pt>
                <c:pt idx="128">
                  <c:v>0</c:v>
                </c:pt>
                <c:pt idx="134">
                  <c:v>0</c:v>
                </c:pt>
                <c:pt idx="135">
                  <c:v>0</c:v>
                </c:pt>
                <c:pt idx="138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5">
                  <c:v>0</c:v>
                </c:pt>
                <c:pt idx="156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82">
                  <c:v>0</c:v>
                </c:pt>
                <c:pt idx="184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1">
                  <c:v>0</c:v>
                </c:pt>
                <c:pt idx="198">
                  <c:v>0</c:v>
                </c:pt>
                <c:pt idx="201">
                  <c:v>0</c:v>
                </c:pt>
                <c:pt idx="206">
                  <c:v>0</c:v>
                </c:pt>
                <c:pt idx="207">
                  <c:v>0</c:v>
                </c:pt>
                <c:pt idx="209">
                  <c:v>0</c:v>
                </c:pt>
                <c:pt idx="217">
                  <c:v>0</c:v>
                </c:pt>
                <c:pt idx="219">
                  <c:v>0</c:v>
                </c:pt>
                <c:pt idx="221">
                  <c:v>0</c:v>
                </c:pt>
                <c:pt idx="223">
                  <c:v>0</c:v>
                </c:pt>
                <c:pt idx="226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2">
                  <c:v>0</c:v>
                </c:pt>
                <c:pt idx="239">
                  <c:v>0</c:v>
                </c:pt>
                <c:pt idx="241">
                  <c:v>0</c:v>
                </c:pt>
                <c:pt idx="242">
                  <c:v>0</c:v>
                </c:pt>
                <c:pt idx="245">
                  <c:v>0</c:v>
                </c:pt>
                <c:pt idx="252">
                  <c:v>0</c:v>
                </c:pt>
                <c:pt idx="254">
                  <c:v>0</c:v>
                </c:pt>
                <c:pt idx="255">
                  <c:v>0</c:v>
                </c:pt>
                <c:pt idx="26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ACD1-47CB-9742-4D5BDBFEC061}"/>
            </c:ext>
          </c:extLst>
        </c:ser>
        <c:ser>
          <c:idx val="43"/>
          <c:order val="43"/>
          <c:tx>
            <c:strRef>
              <c:f>'CONTROL DE RENTAS'!$BG$1:$BG$2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RENTAS'!$BG$3:$BG$274</c:f>
              <c:numCache>
                <c:formatCode>General</c:formatCode>
                <c:ptCount val="272"/>
                <c:pt idx="1">
                  <c:v>0</c:v>
                </c:pt>
                <c:pt idx="39">
                  <c:v>8117543562</c:v>
                </c:pt>
                <c:pt idx="54">
                  <c:v>0</c:v>
                </c:pt>
                <c:pt idx="55">
                  <c:v>0</c:v>
                </c:pt>
                <c:pt idx="72">
                  <c:v>8121785820</c:v>
                </c:pt>
                <c:pt idx="73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8132399095</c:v>
                </c:pt>
                <c:pt idx="96">
                  <c:v>8132399103</c:v>
                </c:pt>
                <c:pt idx="99">
                  <c:v>8121257904</c:v>
                </c:pt>
                <c:pt idx="101">
                  <c:v>8115640086</c:v>
                </c:pt>
                <c:pt idx="103">
                  <c:v>0</c:v>
                </c:pt>
                <c:pt idx="105">
                  <c:v>8122940682</c:v>
                </c:pt>
                <c:pt idx="106">
                  <c:v>8113728489</c:v>
                </c:pt>
                <c:pt idx="112">
                  <c:v>8132399096</c:v>
                </c:pt>
                <c:pt idx="113">
                  <c:v>8117038084</c:v>
                </c:pt>
                <c:pt idx="114">
                  <c:v>8112725188</c:v>
                </c:pt>
                <c:pt idx="115">
                  <c:v>8121601906</c:v>
                </c:pt>
                <c:pt idx="116">
                  <c:v>8112210583</c:v>
                </c:pt>
                <c:pt idx="117">
                  <c:v>0</c:v>
                </c:pt>
                <c:pt idx="119">
                  <c:v>0</c:v>
                </c:pt>
                <c:pt idx="127">
                  <c:v>8132399065</c:v>
                </c:pt>
                <c:pt idx="128">
                  <c:v>8125058895</c:v>
                </c:pt>
                <c:pt idx="134">
                  <c:v>8122565601</c:v>
                </c:pt>
                <c:pt idx="135">
                  <c:v>0</c:v>
                </c:pt>
                <c:pt idx="138">
                  <c:v>8132399094</c:v>
                </c:pt>
                <c:pt idx="140">
                  <c:v>8132399098</c:v>
                </c:pt>
                <c:pt idx="141">
                  <c:v>8122203523</c:v>
                </c:pt>
                <c:pt idx="142">
                  <c:v>8132399061</c:v>
                </c:pt>
                <c:pt idx="144">
                  <c:v>8117028886</c:v>
                </c:pt>
                <c:pt idx="145">
                  <c:v>0</c:v>
                </c:pt>
                <c:pt idx="146">
                  <c:v>8112038033</c:v>
                </c:pt>
                <c:pt idx="148">
                  <c:v>0</c:v>
                </c:pt>
                <c:pt idx="149">
                  <c:v>8113697002</c:v>
                </c:pt>
                <c:pt idx="150">
                  <c:v>8132399063</c:v>
                </c:pt>
                <c:pt idx="151">
                  <c:v>8118621793</c:v>
                </c:pt>
                <c:pt idx="155">
                  <c:v>8115704055</c:v>
                </c:pt>
                <c:pt idx="156">
                  <c:v>8113274834</c:v>
                </c:pt>
                <c:pt idx="159">
                  <c:v>8132399101</c:v>
                </c:pt>
                <c:pt idx="160">
                  <c:v>8116664720</c:v>
                </c:pt>
                <c:pt idx="161">
                  <c:v>8117168210</c:v>
                </c:pt>
                <c:pt idx="162">
                  <c:v>8119023545</c:v>
                </c:pt>
                <c:pt idx="182">
                  <c:v>8111241309</c:v>
                </c:pt>
                <c:pt idx="184">
                  <c:v>8119201920</c:v>
                </c:pt>
                <c:pt idx="185">
                  <c:v>8124909827</c:v>
                </c:pt>
                <c:pt idx="186">
                  <c:v>8113160195</c:v>
                </c:pt>
                <c:pt idx="187">
                  <c:v>8125023817</c:v>
                </c:pt>
                <c:pt idx="188">
                  <c:v>8113811169</c:v>
                </c:pt>
                <c:pt idx="189">
                  <c:v>8113704714</c:v>
                </c:pt>
                <c:pt idx="191">
                  <c:v>8119211286</c:v>
                </c:pt>
                <c:pt idx="192">
                  <c:v>8125094623</c:v>
                </c:pt>
                <c:pt idx="198">
                  <c:v>8122210179</c:v>
                </c:pt>
                <c:pt idx="201">
                  <c:v>8119187938</c:v>
                </c:pt>
                <c:pt idx="206">
                  <c:v>8118886167</c:v>
                </c:pt>
                <c:pt idx="207">
                  <c:v>8117555863</c:v>
                </c:pt>
                <c:pt idx="209">
                  <c:v>8118691977</c:v>
                </c:pt>
                <c:pt idx="217">
                  <c:v>0</c:v>
                </c:pt>
                <c:pt idx="219">
                  <c:v>0</c:v>
                </c:pt>
                <c:pt idx="221">
                  <c:v>8116676731</c:v>
                </c:pt>
                <c:pt idx="223">
                  <c:v>8125048623</c:v>
                </c:pt>
                <c:pt idx="226">
                  <c:v>0</c:v>
                </c:pt>
                <c:pt idx="228">
                  <c:v>8113817299</c:v>
                </c:pt>
                <c:pt idx="229">
                  <c:v>8132399088</c:v>
                </c:pt>
                <c:pt idx="230">
                  <c:v>8121798215</c:v>
                </c:pt>
                <c:pt idx="232">
                  <c:v>8122217872</c:v>
                </c:pt>
                <c:pt idx="239">
                  <c:v>8111873891</c:v>
                </c:pt>
                <c:pt idx="241">
                  <c:v>8132399059</c:v>
                </c:pt>
                <c:pt idx="242">
                  <c:v>0</c:v>
                </c:pt>
                <c:pt idx="245">
                  <c:v>8111303621</c:v>
                </c:pt>
                <c:pt idx="252">
                  <c:v>8115621657</c:v>
                </c:pt>
                <c:pt idx="254">
                  <c:v>8111995655</c:v>
                </c:pt>
                <c:pt idx="255">
                  <c:v>8112006984</c:v>
                </c:pt>
                <c:pt idx="265" formatCode="m/d/yyyy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ACD1-47CB-9742-4D5BDBFEC061}"/>
            </c:ext>
          </c:extLst>
        </c:ser>
        <c:ser>
          <c:idx val="44"/>
          <c:order val="44"/>
          <c:tx>
            <c:strRef>
              <c:f>'CONTROL DE RENTAS'!$BH$1:$BH$2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RENTAS'!$BH$3:$BH$274</c:f>
              <c:numCache>
                <c:formatCode>General</c:formatCode>
                <c:ptCount val="272"/>
                <c:pt idx="1">
                  <c:v>0</c:v>
                </c:pt>
                <c:pt idx="39" formatCode="_(&quot;$&quot;* #,##0.00_);_(&quot;$&quot;* \(#,##0.00\);_(&quot;$&quot;* &quot;-&quot;??_);_(@_)">
                  <c:v>49316.28</c:v>
                </c:pt>
                <c:pt idx="72" formatCode="_(&quot;$&quot;* #,##0.00_);_(&quot;$&quot;* \(#,##0.00\);_(&quot;$&quot;* &quot;-&quot;??_);_(@_)">
                  <c:v>42525</c:v>
                </c:pt>
                <c:pt idx="73" formatCode="_(&quot;$&quot;* #,##0.00_);_(&quot;$&quot;* \(#,##0.00\);_(&quot;$&quot;* &quot;-&quot;??_);_(@_)">
                  <c:v>40766.92</c:v>
                </c:pt>
                <c:pt idx="93" formatCode="_(&quot;$&quot;* #,##0.00_);_(&quot;$&quot;* \(#,##0.00\);_(&quot;$&quot;* &quot;-&quot;??_);_(@_)">
                  <c:v>40373.67</c:v>
                </c:pt>
                <c:pt idx="94" formatCode="_(&quot;$&quot;* #,##0.00_);_(&quot;$&quot;* \(#,##0.00\);_(&quot;$&quot;* &quot;-&quot;??_);_(@_)">
                  <c:v>41052.42</c:v>
                </c:pt>
                <c:pt idx="95" formatCode="_(&quot;$&quot;* #,##0.00_);_(&quot;$&quot;* \(#,##0.00\);_(&quot;$&quot;* &quot;-&quot;??_);_(@_)">
                  <c:v>54305.48</c:v>
                </c:pt>
                <c:pt idx="96" formatCode="_(&quot;$&quot;* #,##0.00_);_(&quot;$&quot;* \(#,##0.00\);_(&quot;$&quot;* &quot;-&quot;??_);_(@_)">
                  <c:v>30883</c:v>
                </c:pt>
                <c:pt idx="99" formatCode="_(&quot;$&quot;* #,##0.00_);_(&quot;$&quot;* \(#,##0.00\);_(&quot;$&quot;* &quot;-&quot;??_);_(@_)">
                  <c:v>39457</c:v>
                </c:pt>
                <c:pt idx="101" formatCode="_(&quot;$&quot;* #,##0.00_);_(&quot;$&quot;* \(#,##0.00\);_(&quot;$&quot;* &quot;-&quot;??_);_(@_)">
                  <c:v>54305.48</c:v>
                </c:pt>
                <c:pt idx="103" formatCode="_(&quot;$&quot;* #,##0.00_);_(&quot;$&quot;* \(#,##0.00\);_(&quot;$&quot;* &quot;-&quot;??_);_(@_)">
                  <c:v>42271.22</c:v>
                </c:pt>
                <c:pt idx="105" formatCode="_(&quot;$&quot;* #,##0.00_);_(&quot;$&quot;* \(#,##0.00\);_(&quot;$&quot;* &quot;-&quot;??_);_(@_)">
                  <c:v>46542.239999999998</c:v>
                </c:pt>
                <c:pt idx="106" formatCode="_(&quot;$&quot;* #,##0.00_);_(&quot;$&quot;* \(#,##0.00\);_(&quot;$&quot;* &quot;-&quot;??_);_(@_)">
                  <c:v>11546.1</c:v>
                </c:pt>
                <c:pt idx="112" formatCode="_(&quot;$&quot;* #,##0.00_);_(&quot;$&quot;* \(#,##0.00\);_(&quot;$&quot;* &quot;-&quot;??_);_(@_)">
                  <c:v>42271.12</c:v>
                </c:pt>
                <c:pt idx="113" formatCode="_(&quot;$&quot;* #,##0.00_);_(&quot;$&quot;* \(#,##0.00\);_(&quot;$&quot;* &quot;-&quot;??_);_(@_)">
                  <c:v>40658.71</c:v>
                </c:pt>
                <c:pt idx="114" formatCode="_(&quot;$&quot;* #,##0.00_);_(&quot;$&quot;* \(#,##0.00\);_(&quot;$&quot;* &quot;-&quot;??_);_(@_)">
                  <c:v>11546.1</c:v>
                </c:pt>
                <c:pt idx="115" formatCode="_(&quot;$&quot;* #,##0.00_);_(&quot;$&quot;* \(#,##0.00\);_(&quot;$&quot;* &quot;-&quot;??_);_(@_)">
                  <c:v>11327.96</c:v>
                </c:pt>
                <c:pt idx="116" formatCode="_(&quot;$&quot;* #,##0.00_);_(&quot;$&quot;* \(#,##0.00\);_(&quot;$&quot;* &quot;-&quot;??_);_(@_)">
                  <c:v>47466.92</c:v>
                </c:pt>
                <c:pt idx="117" formatCode="_(&quot;$&quot;* #,##0.00_);_(&quot;$&quot;* \(#,##0.00\);_(&quot;$&quot;* &quot;-&quot;??_);_(@_)">
                  <c:v>12967</c:v>
                </c:pt>
                <c:pt idx="119" formatCode="_(&quot;$&quot;* #,##0.00_);_(&quot;$&quot;* \(#,##0.00\);_(&quot;$&quot;* &quot;-&quot;??_);_(@_)">
                  <c:v>27000</c:v>
                </c:pt>
                <c:pt idx="120" formatCode="_(&quot;$&quot;* #,##0.00_);_(&quot;$&quot;* \(#,##0.00\);_(&quot;$&quot;* &quot;-&quot;??_);_(@_)">
                  <c:v>47466.92</c:v>
                </c:pt>
                <c:pt idx="127" formatCode="_(&quot;$&quot;* #,##0.00_);_(&quot;$&quot;* \(#,##0.00\);_(&quot;$&quot;* &quot;-&quot;??_);_(@_)">
                  <c:v>40266.51</c:v>
                </c:pt>
                <c:pt idx="128" formatCode="_(&quot;$&quot;* #,##0.00_);_(&quot;$&quot;* \(#,##0.00\);_(&quot;$&quot;* &quot;-&quot;??_);_(@_)">
                  <c:v>55380.83</c:v>
                </c:pt>
                <c:pt idx="134" formatCode="_(&quot;$&quot;* #,##0.00_);_(&quot;$&quot;* \(#,##0.00\);_(&quot;$&quot;* &quot;-&quot;??_);_(@_)">
                  <c:v>6766</c:v>
                </c:pt>
                <c:pt idx="135" formatCode="_(&quot;$&quot;* #,##0.00_);_(&quot;$&quot;* \(#,##0.00\);_(&quot;$&quot;* &quot;-&quot;??_);_(@_)">
                  <c:v>9750</c:v>
                </c:pt>
                <c:pt idx="138" formatCode="_(&quot;$&quot;* #,##0.00_);_(&quot;$&quot;* \(#,##0.00\);_(&quot;$&quot;* &quot;-&quot;??_);_(@_)">
                  <c:v>9750</c:v>
                </c:pt>
                <c:pt idx="140" formatCode="_(&quot;$&quot;* #,##0.00_);_(&quot;$&quot;* \(#,##0.00\);_(&quot;$&quot;* &quot;-&quot;??_);_(@_)">
                  <c:v>9750</c:v>
                </c:pt>
                <c:pt idx="141" formatCode="_(&quot;$&quot;* #,##0.00_);_(&quot;$&quot;* \(#,##0.00\);_(&quot;$&quot;* &quot;-&quot;??_);_(@_)">
                  <c:v>47004.58</c:v>
                </c:pt>
                <c:pt idx="142" formatCode="_(&quot;$&quot;* #,##0.00_);_(&quot;$&quot;* \(#,##0.00\);_(&quot;$&quot;* &quot;-&quot;??_);_(@_)">
                  <c:v>9750</c:v>
                </c:pt>
                <c:pt idx="144" formatCode="_(&quot;$&quot;* #,##0.00_);_(&quot;$&quot;* \(#,##0.00\);_(&quot;$&quot;* &quot;-&quot;??_);_(@_)">
                  <c:v>43367</c:v>
                </c:pt>
                <c:pt idx="146" formatCode="_(&quot;$&quot;* #,##0.00_);_(&quot;$&quot;* \(#,##0.00\);_(&quot;$&quot;* &quot;-&quot;??_);_(@_)">
                  <c:v>33066.370000000003</c:v>
                </c:pt>
                <c:pt idx="155" formatCode="_(&quot;$&quot;* #,##0.00_);_(&quot;$&quot;* \(#,##0.00\);_(&quot;$&quot;* &quot;-&quot;??_);_(@_)">
                  <c:v>48192</c:v>
                </c:pt>
                <c:pt idx="156" formatCode="_(&quot;$&quot;* #,##0.00_);_(&quot;$&quot;* \(#,##0.00\);_(&quot;$&quot;* &quot;-&quot;??_);_(@_)">
                  <c:v>11546.1</c:v>
                </c:pt>
                <c:pt idx="158" formatCode="_(&quot;$&quot;* #,##0.00_);_(&quot;$&quot;* \(#,##0.00\);_(&quot;$&quot;* &quot;-&quot;??_);_(@_)">
                  <c:v>42706.9</c:v>
                </c:pt>
                <c:pt idx="160" formatCode="_(&quot;$&quot;* #,##0.00_);_(&quot;$&quot;* \(#,##0.00\);_(&quot;$&quot;* &quot;-&quot;??_);_(@_)">
                  <c:v>6766.83</c:v>
                </c:pt>
                <c:pt idx="161" formatCode="_(&quot;$&quot;* #,##0.00_);_(&quot;$&quot;* \(#,##0.00\);_(&quot;$&quot;* &quot;-&quot;??_);_(@_)">
                  <c:v>6090.15</c:v>
                </c:pt>
                <c:pt idx="162" formatCode="_(&quot;$&quot;* #,##0.00_);_(&quot;$&quot;* \(#,##0.00\);_(&quot;$&quot;* &quot;-&quot;??_);_(@_)">
                  <c:v>43973</c:v>
                </c:pt>
                <c:pt idx="182" formatCode="_(&quot;$&quot;* #,##0.00_);_(&quot;$&quot;* \(#,##0.00\);_(&quot;$&quot;* &quot;-&quot;??_);_(@_)">
                  <c:v>6766.83</c:v>
                </c:pt>
                <c:pt idx="184" formatCode="_(&quot;$&quot;* #,##0.00_);_(&quot;$&quot;* \(#,##0.00\);_(&quot;$&quot;* &quot;-&quot;??_);_(@_)">
                  <c:v>35152.800000000003</c:v>
                </c:pt>
                <c:pt idx="186" formatCode="_(&quot;$&quot;* #,##0.00_);_(&quot;$&quot;* \(#,##0.00\);_(&quot;$&quot;* &quot;-&quot;??_);_(@_)">
                  <c:v>66532</c:v>
                </c:pt>
                <c:pt idx="187" formatCode="_(&quot;$&quot;* #,##0.00_);_(&quot;$&quot;* \(#,##0.00\);_(&quot;$&quot;* &quot;-&quot;??_);_(@_)">
                  <c:v>6090.15</c:v>
                </c:pt>
                <c:pt idx="188" formatCode="_(&quot;$&quot;* #,##0.00_);_(&quot;$&quot;* \(#,##0.00\);_(&quot;$&quot;* &quot;-&quot;??_);_(@_)">
                  <c:v>55380.83</c:v>
                </c:pt>
                <c:pt idx="189" formatCode="_(&quot;$&quot;* #,##0.00_);_(&quot;$&quot;* \(#,##0.00\);_(&quot;$&quot;* &quot;-&quot;??_);_(@_)">
                  <c:v>29177.93</c:v>
                </c:pt>
                <c:pt idx="191" formatCode="_(&quot;$&quot;* #,##0.00_);_(&quot;$&quot;* \(#,##0.00\);_(&quot;$&quot;* &quot;-&quot;??_);_(@_)">
                  <c:v>39587</c:v>
                </c:pt>
                <c:pt idx="198" formatCode="_(&quot;$&quot;* #,##0.00_);_(&quot;$&quot;* \(#,##0.00\);_(&quot;$&quot;* &quot;-&quot;??_);_(@_)">
                  <c:v>67830.39</c:v>
                </c:pt>
                <c:pt idx="201" formatCode="_(&quot;$&quot;* #,##0.00_);_(&quot;$&quot;* \(#,##0.00\);_(&quot;$&quot;* &quot;-&quot;??_);_(@_)">
                  <c:v>43973</c:v>
                </c:pt>
                <c:pt idx="206" formatCode="_(&quot;$&quot;* #,##0.00_);_(&quot;$&quot;* \(#,##0.00\);_(&quot;$&quot;* &quot;-&quot;??_);_(@_)">
                  <c:v>40005</c:v>
                </c:pt>
                <c:pt idx="207" formatCode="_(&quot;$&quot;* #,##0.00_);_(&quot;$&quot;* \(#,##0.00\);_(&quot;$&quot;* &quot;-&quot;??_);_(@_)">
                  <c:v>43258</c:v>
                </c:pt>
                <c:pt idx="209" formatCode="_(&quot;$&quot;* #,##0.00_);_(&quot;$&quot;* \(#,##0.00\);_(&quot;$&quot;* &quot;-&quot;??_);_(@_)">
                  <c:v>43973</c:v>
                </c:pt>
                <c:pt idx="221" formatCode="_(&quot;$&quot;* #,##0.00_);_(&quot;$&quot;* \(#,##0.00\);_(&quot;$&quot;* &quot;-&quot;??_);_(@_)">
                  <c:v>71319.28</c:v>
                </c:pt>
                <c:pt idx="223" formatCode="_(&quot;$&quot;* #,##0.00_);_(&quot;$&quot;* \(#,##0.00\);_(&quot;$&quot;* &quot;-&quot;??_);_(@_)">
                  <c:v>12967</c:v>
                </c:pt>
                <c:pt idx="226" formatCode="_(&quot;$&quot;* #,##0.00_);_(&quot;$&quot;* \(#,##0.00\);_(&quot;$&quot;* &quot;-&quot;??_);_(@_)">
                  <c:v>27000</c:v>
                </c:pt>
                <c:pt idx="228" formatCode="_(&quot;$&quot;* #,##0.00_);_(&quot;$&quot;* \(#,##0.00\);_(&quot;$&quot;* &quot;-&quot;??_);_(@_)">
                  <c:v>44438</c:v>
                </c:pt>
                <c:pt idx="229" formatCode="_(&quot;$&quot;* #,##0.00_);_(&quot;$&quot;* \(#,##0.00\);_(&quot;$&quot;* &quot;-&quot;??_);_(@_)">
                  <c:v>67830.39</c:v>
                </c:pt>
                <c:pt idx="230" formatCode="_(&quot;$&quot;* #,##0.00_);_(&quot;$&quot;* \(#,##0.00\);_(&quot;$&quot;* &quot;-&quot;??_);_(@_)">
                  <c:v>67830.39</c:v>
                </c:pt>
                <c:pt idx="232" formatCode="_(&quot;$&quot;* #,##0.00_);_(&quot;$&quot;* \(#,##0.00\);_(&quot;$&quot;* &quot;-&quot;??_);_(@_)">
                  <c:v>25755.8</c:v>
                </c:pt>
                <c:pt idx="239" formatCode="_(&quot;$&quot;* #,##0.00_);_(&quot;$&quot;* \(#,##0.00\);_(&quot;$&quot;* &quot;-&quot;??_);_(@_)">
                  <c:v>16923.009999999998</c:v>
                </c:pt>
                <c:pt idx="241" formatCode="_(&quot;$&quot;* #,##0.00_);_(&quot;$&quot;* \(#,##0.00\);_(&quot;$&quot;* &quot;-&quot;??_);_(@_)">
                  <c:v>16394.72</c:v>
                </c:pt>
                <c:pt idx="242" formatCode="_(&quot;$&quot;* #,##0.00_);_(&quot;$&quot;* \(#,##0.00\);_(&quot;$&quot;* &quot;-&quot;??_);_(@_)">
                  <c:v>17000</c:v>
                </c:pt>
                <c:pt idx="245" formatCode="_(&quot;$&quot;* #,##0.00_);_(&quot;$&quot;* \(#,##0.00\);_(&quot;$&quot;* &quot;-&quot;??_);_(@_)">
                  <c:v>11327.96</c:v>
                </c:pt>
                <c:pt idx="252" formatCode="_(&quot;$&quot;* #,##0.00_);_(&quot;$&quot;* \(#,##0.00\);_(&quot;$&quot;* &quot;-&quot;??_);_(@_)">
                  <c:v>11546.1</c:v>
                </c:pt>
                <c:pt idx="254" formatCode="_(&quot;$&quot;* #,##0.00_);_(&quot;$&quot;* \(#,##0.00\);_(&quot;$&quot;* &quot;-&quot;??_);_(@_)">
                  <c:v>11327.96</c:v>
                </c:pt>
                <c:pt idx="255" formatCode="_(&quot;$&quot;* #,##0.00_);_(&quot;$&quot;* \(#,##0.00\);_(&quot;$&quot;* &quot;-&quot;??_);_(@_)">
                  <c:v>46760</c:v>
                </c:pt>
                <c:pt idx="265" formatCode="m/d/yyyy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ACD1-47CB-9742-4D5BDBFEC061}"/>
            </c:ext>
          </c:extLst>
        </c:ser>
        <c:ser>
          <c:idx val="45"/>
          <c:order val="45"/>
          <c:tx>
            <c:strRef>
              <c:f>'CONTROL DE RENTAS'!$BI$1:$BI$2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RENTAS'!$BI$3:$BI$274</c:f>
              <c:numCache>
                <c:formatCode>General</c:formatCode>
                <c:ptCount val="272"/>
                <c:pt idx="1">
                  <c:v>0</c:v>
                </c:pt>
                <c:pt idx="54" formatCode="_(&quot;$&quot;* #,##0.00_);_(&quot;$&quot;* \(#,##0.00\);_(&quot;$&quot;* &quot;-&quot;??_);_(@_)">
                  <c:v>125000</c:v>
                </c:pt>
                <c:pt idx="55" formatCode="_(&quot;$&quot;* #,##0.00_);_(&quot;$&quot;* \(#,##0.00\);_(&quot;$&quot;* &quot;-&quot;??_);_(@_)">
                  <c:v>125000</c:v>
                </c:pt>
                <c:pt idx="145" formatCode="_(&quot;$&quot;* #,##0.00_);_(&quot;$&quot;* \(#,##0.00\);_(&quot;$&quot;* &quot;-&quot;??_);_(@_)">
                  <c:v>0</c:v>
                </c:pt>
                <c:pt idx="148" formatCode="_(&quot;$&quot;* #,##0.00_);_(&quot;$&quot;* \(#,##0.00\);_(&quot;$&quot;* &quot;-&quot;??_);_(@_)">
                  <c:v>450000</c:v>
                </c:pt>
                <c:pt idx="159" formatCode="_(&quot;$&quot;* #,##0.00_);_(&quot;$&quot;* \(#,##0.00\);_(&quot;$&quot;* &quot;-&quot;??_);_(@_)">
                  <c:v>60000</c:v>
                </c:pt>
                <c:pt idx="217" formatCode="_(&quot;$&quot;* #,##0.00_);_(&quot;$&quot;* \(#,##0.00\);_(&quot;$&quot;* &quot;-&quot;??_);_(@_)">
                  <c:v>200000</c:v>
                </c:pt>
                <c:pt idx="265" formatCode="m/d/yyyy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ACD1-47CB-9742-4D5BDBFEC061}"/>
            </c:ext>
          </c:extLst>
        </c:ser>
        <c:ser>
          <c:idx val="46"/>
          <c:order val="46"/>
          <c:tx>
            <c:strRef>
              <c:f>'CONTROL DE RENTAS'!$BJ$1:$BJ$2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RENTAS'!$BJ$3:$BJ$274</c:f>
              <c:numCache>
                <c:formatCode>_-* #,##0_-;\-* #,##0_-;_-* "-"??_-;_-@_-</c:formatCode>
                <c:ptCount val="272"/>
                <c:pt idx="1">
                  <c:v>0</c:v>
                </c:pt>
                <c:pt idx="39">
                  <c:v>49316.28</c:v>
                </c:pt>
                <c:pt idx="54">
                  <c:v>0</c:v>
                </c:pt>
                <c:pt idx="55">
                  <c:v>0</c:v>
                </c:pt>
                <c:pt idx="72">
                  <c:v>42525</c:v>
                </c:pt>
                <c:pt idx="73">
                  <c:v>40766.92</c:v>
                </c:pt>
                <c:pt idx="93">
                  <c:v>40373.67</c:v>
                </c:pt>
                <c:pt idx="94">
                  <c:v>41052.42</c:v>
                </c:pt>
                <c:pt idx="95">
                  <c:v>54305.48</c:v>
                </c:pt>
                <c:pt idx="96">
                  <c:v>30883</c:v>
                </c:pt>
                <c:pt idx="99">
                  <c:v>39457</c:v>
                </c:pt>
                <c:pt idx="101">
                  <c:v>54305.48</c:v>
                </c:pt>
                <c:pt idx="103">
                  <c:v>42271.22</c:v>
                </c:pt>
                <c:pt idx="105">
                  <c:v>46542.239999999998</c:v>
                </c:pt>
                <c:pt idx="106">
                  <c:v>11546.1</c:v>
                </c:pt>
                <c:pt idx="112">
                  <c:v>42271.12</c:v>
                </c:pt>
                <c:pt idx="113">
                  <c:v>40658.71</c:v>
                </c:pt>
                <c:pt idx="114">
                  <c:v>11546.1</c:v>
                </c:pt>
                <c:pt idx="115">
                  <c:v>11327.96</c:v>
                </c:pt>
                <c:pt idx="117">
                  <c:v>12967</c:v>
                </c:pt>
                <c:pt idx="119">
                  <c:v>27000</c:v>
                </c:pt>
                <c:pt idx="120">
                  <c:v>47466.92</c:v>
                </c:pt>
                <c:pt idx="127">
                  <c:v>40266.51</c:v>
                </c:pt>
                <c:pt idx="128">
                  <c:v>55380.83</c:v>
                </c:pt>
                <c:pt idx="134">
                  <c:v>6766</c:v>
                </c:pt>
                <c:pt idx="135">
                  <c:v>9750</c:v>
                </c:pt>
                <c:pt idx="138">
                  <c:v>9750</c:v>
                </c:pt>
                <c:pt idx="140">
                  <c:v>9750</c:v>
                </c:pt>
                <c:pt idx="141">
                  <c:v>47004.58</c:v>
                </c:pt>
                <c:pt idx="142">
                  <c:v>9750</c:v>
                </c:pt>
                <c:pt idx="144">
                  <c:v>43367</c:v>
                </c:pt>
                <c:pt idx="145">
                  <c:v>0</c:v>
                </c:pt>
                <c:pt idx="146">
                  <c:v>33066.370000000003</c:v>
                </c:pt>
                <c:pt idx="147">
                  <c:v>0</c:v>
                </c:pt>
                <c:pt idx="148">
                  <c:v>0</c:v>
                </c:pt>
                <c:pt idx="155">
                  <c:v>48192</c:v>
                </c:pt>
                <c:pt idx="156">
                  <c:v>11546.1</c:v>
                </c:pt>
                <c:pt idx="158">
                  <c:v>42706.9</c:v>
                </c:pt>
                <c:pt idx="159">
                  <c:v>0</c:v>
                </c:pt>
                <c:pt idx="160">
                  <c:v>6766.83</c:v>
                </c:pt>
                <c:pt idx="161">
                  <c:v>6090.15</c:v>
                </c:pt>
                <c:pt idx="162">
                  <c:v>43973</c:v>
                </c:pt>
                <c:pt idx="165">
                  <c:v>0</c:v>
                </c:pt>
                <c:pt idx="182">
                  <c:v>6766.83</c:v>
                </c:pt>
                <c:pt idx="184">
                  <c:v>35152.800000000003</c:v>
                </c:pt>
                <c:pt idx="186">
                  <c:v>66532</c:v>
                </c:pt>
                <c:pt idx="187">
                  <c:v>6090.15</c:v>
                </c:pt>
                <c:pt idx="188">
                  <c:v>55380.83</c:v>
                </c:pt>
                <c:pt idx="189">
                  <c:v>29177.93</c:v>
                </c:pt>
                <c:pt idx="191">
                  <c:v>39587</c:v>
                </c:pt>
                <c:pt idx="198">
                  <c:v>67830.39</c:v>
                </c:pt>
                <c:pt idx="201">
                  <c:v>43973</c:v>
                </c:pt>
                <c:pt idx="206">
                  <c:v>40005</c:v>
                </c:pt>
                <c:pt idx="207">
                  <c:v>43258</c:v>
                </c:pt>
                <c:pt idx="209">
                  <c:v>43973</c:v>
                </c:pt>
                <c:pt idx="217">
                  <c:v>0</c:v>
                </c:pt>
                <c:pt idx="221">
                  <c:v>71319.28</c:v>
                </c:pt>
                <c:pt idx="223">
                  <c:v>12967</c:v>
                </c:pt>
                <c:pt idx="226">
                  <c:v>27000</c:v>
                </c:pt>
                <c:pt idx="228">
                  <c:v>44438</c:v>
                </c:pt>
                <c:pt idx="229">
                  <c:v>67830.39</c:v>
                </c:pt>
                <c:pt idx="230">
                  <c:v>67830.39</c:v>
                </c:pt>
                <c:pt idx="232">
                  <c:v>25755.8</c:v>
                </c:pt>
                <c:pt idx="237">
                  <c:v>0</c:v>
                </c:pt>
                <c:pt idx="239">
                  <c:v>16923.009999999998</c:v>
                </c:pt>
                <c:pt idx="241">
                  <c:v>16394.72</c:v>
                </c:pt>
                <c:pt idx="242">
                  <c:v>17000</c:v>
                </c:pt>
                <c:pt idx="243">
                  <c:v>0</c:v>
                </c:pt>
                <c:pt idx="245">
                  <c:v>11327.96</c:v>
                </c:pt>
                <c:pt idx="252">
                  <c:v>11546.1</c:v>
                </c:pt>
                <c:pt idx="254">
                  <c:v>11327.96</c:v>
                </c:pt>
                <c:pt idx="255">
                  <c:v>46760</c:v>
                </c:pt>
                <c:pt idx="26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ACD1-47CB-9742-4D5BDBFEC061}"/>
            </c:ext>
          </c:extLst>
        </c:ser>
        <c:ser>
          <c:idx val="47"/>
          <c:order val="47"/>
          <c:tx>
            <c:strRef>
              <c:f>'CONTROL DE RENTAS'!$BK$1:$BK$2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RENTAS'!$BK$3:$BK$274</c:f>
              <c:numCache>
                <c:formatCode>General</c:formatCode>
                <c:ptCount val="272"/>
                <c:pt idx="1">
                  <c:v>0</c:v>
                </c:pt>
                <c:pt idx="39">
                  <c:v>0</c:v>
                </c:pt>
                <c:pt idx="54">
                  <c:v>0</c:v>
                </c:pt>
                <c:pt idx="55">
                  <c:v>0</c:v>
                </c:pt>
                <c:pt idx="72">
                  <c:v>0</c:v>
                </c:pt>
                <c:pt idx="73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9">
                  <c:v>0</c:v>
                </c:pt>
                <c:pt idx="101">
                  <c:v>0</c:v>
                </c:pt>
                <c:pt idx="103">
                  <c:v>0</c:v>
                </c:pt>
                <c:pt idx="105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7">
                  <c:v>0</c:v>
                </c:pt>
                <c:pt idx="119">
                  <c:v>0</c:v>
                </c:pt>
                <c:pt idx="120">
                  <c:v>0</c:v>
                </c:pt>
                <c:pt idx="127">
                  <c:v>0</c:v>
                </c:pt>
                <c:pt idx="128">
                  <c:v>0</c:v>
                </c:pt>
                <c:pt idx="134">
                  <c:v>0</c:v>
                </c:pt>
                <c:pt idx="135">
                  <c:v>0</c:v>
                </c:pt>
                <c:pt idx="138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4">
                  <c:v>0</c:v>
                </c:pt>
                <c:pt idx="146">
                  <c:v>0</c:v>
                </c:pt>
                <c:pt idx="148">
                  <c:v>0</c:v>
                </c:pt>
                <c:pt idx="155">
                  <c:v>0</c:v>
                </c:pt>
                <c:pt idx="156">
                  <c:v>0</c:v>
                </c:pt>
                <c:pt idx="159">
                  <c:v>0</c:v>
                </c:pt>
                <c:pt idx="160">
                  <c:v>0</c:v>
                </c:pt>
                <c:pt idx="162">
                  <c:v>0</c:v>
                </c:pt>
                <c:pt idx="182">
                  <c:v>0</c:v>
                </c:pt>
                <c:pt idx="184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1">
                  <c:v>0</c:v>
                </c:pt>
                <c:pt idx="207">
                  <c:v>0</c:v>
                </c:pt>
                <c:pt idx="209">
                  <c:v>0</c:v>
                </c:pt>
                <c:pt idx="217">
                  <c:v>0</c:v>
                </c:pt>
                <c:pt idx="221">
                  <c:v>0</c:v>
                </c:pt>
                <c:pt idx="223">
                  <c:v>0</c:v>
                </c:pt>
                <c:pt idx="228">
                  <c:v>0</c:v>
                </c:pt>
                <c:pt idx="229">
                  <c:v>0</c:v>
                </c:pt>
                <c:pt idx="239">
                  <c:v>0</c:v>
                </c:pt>
                <c:pt idx="241">
                  <c:v>0</c:v>
                </c:pt>
                <c:pt idx="242">
                  <c:v>0</c:v>
                </c:pt>
                <c:pt idx="245">
                  <c:v>0</c:v>
                </c:pt>
                <c:pt idx="252">
                  <c:v>0</c:v>
                </c:pt>
                <c:pt idx="255">
                  <c:v>0</c:v>
                </c:pt>
                <c:pt idx="265" formatCode="m/d/yyyy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ACD1-47CB-9742-4D5BDBFEC061}"/>
            </c:ext>
          </c:extLst>
        </c:ser>
        <c:ser>
          <c:idx val="48"/>
          <c:order val="48"/>
          <c:tx>
            <c:strRef>
              <c:f>'CONTROL DE RENTAS'!$BL$1:$BL$2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RENTAS'!$BL$3:$BL$274</c:f>
              <c:numCache>
                <c:formatCode>General</c:formatCode>
                <c:ptCount val="272"/>
                <c:pt idx="1">
                  <c:v>0</c:v>
                </c:pt>
                <c:pt idx="71">
                  <c:v>0</c:v>
                </c:pt>
                <c:pt idx="95">
                  <c:v>0</c:v>
                </c:pt>
                <c:pt idx="120">
                  <c:v>0</c:v>
                </c:pt>
                <c:pt idx="130">
                  <c:v>0</c:v>
                </c:pt>
                <c:pt idx="154">
                  <c:v>0</c:v>
                </c:pt>
                <c:pt idx="155">
                  <c:v>0</c:v>
                </c:pt>
                <c:pt idx="258">
                  <c:v>0</c:v>
                </c:pt>
                <c:pt idx="26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ACD1-47CB-9742-4D5BDBFEC061}"/>
            </c:ext>
          </c:extLst>
        </c:ser>
        <c:ser>
          <c:idx val="49"/>
          <c:order val="49"/>
          <c:tx>
            <c:strRef>
              <c:f>'CONTROL DE RENTAS'!$BM$1:$BM$2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RENTAS'!$BM$3:$BM$274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ACD1-47CB-9742-4D5BDBFEC061}"/>
            </c:ext>
          </c:extLst>
        </c:ser>
        <c:ser>
          <c:idx val="50"/>
          <c:order val="50"/>
          <c:tx>
            <c:strRef>
              <c:f>'CONTROL DE RENTAS'!$BN$1:$BN$2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RENTAS'!$BN$3:$BN$274</c:f>
              <c:numCache>
                <c:formatCode>General</c:formatCode>
                <c:ptCount val="27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ACD1-47CB-9742-4D5BDBFEC061}"/>
            </c:ext>
          </c:extLst>
        </c:ser>
        <c:ser>
          <c:idx val="51"/>
          <c:order val="51"/>
          <c:tx>
            <c:strRef>
              <c:f>'CONTROL DE RENTAS'!$BO$1:$BO$2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RENTAS'!$BO$3:$BO$274</c:f>
              <c:numCache>
                <c:formatCode>General</c:formatCode>
                <c:ptCount val="27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ACD1-47CB-9742-4D5BDBFEC061}"/>
            </c:ext>
          </c:extLst>
        </c:ser>
        <c:ser>
          <c:idx val="52"/>
          <c:order val="52"/>
          <c:tx>
            <c:strRef>
              <c:f>'CONTROL DE RENTAS'!$BP$1:$BP$2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RENTAS'!$BP$3:$BP$274</c:f>
              <c:numCache>
                <c:formatCode>General</c:formatCode>
                <c:ptCount val="272"/>
                <c:pt idx="1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ACD1-47CB-9742-4D5BDBFEC061}"/>
            </c:ext>
          </c:extLst>
        </c:ser>
        <c:ser>
          <c:idx val="53"/>
          <c:order val="53"/>
          <c:tx>
            <c:strRef>
              <c:f>'CONTROL DE RENTAS'!$BQ$1:$BQ$2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RENTAS'!$BQ$3:$BQ$274</c:f>
              <c:numCache>
                <c:formatCode>General</c:formatCode>
                <c:ptCount val="27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ACD1-47CB-9742-4D5BDBFEC061}"/>
            </c:ext>
          </c:extLst>
        </c:ser>
        <c:ser>
          <c:idx val="54"/>
          <c:order val="54"/>
          <c:tx>
            <c:strRef>
              <c:f>'CONTROL DE RENTAS'!$BR$1:$BR$2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RENTAS'!$BR$3:$BR$274</c:f>
              <c:numCache>
                <c:formatCode>General</c:formatCode>
                <c:ptCount val="27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ACD1-47CB-9742-4D5BDBFEC061}"/>
            </c:ext>
          </c:extLst>
        </c:ser>
        <c:ser>
          <c:idx val="55"/>
          <c:order val="55"/>
          <c:tx>
            <c:strRef>
              <c:f>'CONTROL DE RENTAS'!$BS$1:$BS$2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RENTAS'!$BS$3:$BS$274</c:f>
              <c:numCache>
                <c:formatCode>General</c:formatCode>
                <c:ptCount val="27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ACD1-47CB-9742-4D5BDBFEC061}"/>
            </c:ext>
          </c:extLst>
        </c:ser>
        <c:ser>
          <c:idx val="56"/>
          <c:order val="56"/>
          <c:tx>
            <c:strRef>
              <c:f>'CONTROL DE RENTAS'!$BT$1:$BT$2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RENTAS'!$BT$3:$BT$274</c:f>
              <c:numCache>
                <c:formatCode>General</c:formatCode>
                <c:ptCount val="27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ACD1-47CB-9742-4D5BDBFEC061}"/>
            </c:ext>
          </c:extLst>
        </c:ser>
        <c:ser>
          <c:idx val="57"/>
          <c:order val="57"/>
          <c:tx>
            <c:strRef>
              <c:f>'CONTROL DE RENTAS'!$BU$1:$BU$2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RENTAS'!$BU$3:$BU$274</c:f>
              <c:numCache>
                <c:formatCode>General</c:formatCode>
                <c:ptCount val="27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ACD1-47CB-9742-4D5BDBFEC061}"/>
            </c:ext>
          </c:extLst>
        </c:ser>
        <c:ser>
          <c:idx val="58"/>
          <c:order val="58"/>
          <c:tx>
            <c:strRef>
              <c:f>'CONTROL DE RENTAS'!$BV$1:$BV$2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RENTAS'!$BV$3:$BV$274</c:f>
              <c:numCache>
                <c:formatCode>General</c:formatCode>
                <c:ptCount val="27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ACD1-47CB-9742-4D5BDBFEC061}"/>
            </c:ext>
          </c:extLst>
        </c:ser>
        <c:ser>
          <c:idx val="59"/>
          <c:order val="59"/>
          <c:tx>
            <c:strRef>
              <c:f>'CONTROL DE RENTAS'!$BW$1:$BW$2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RENTAS'!$BW$3:$BW$274</c:f>
              <c:numCache>
                <c:formatCode>General</c:formatCode>
                <c:ptCount val="27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ACD1-47CB-9742-4D5BDBFEC061}"/>
            </c:ext>
          </c:extLst>
        </c:ser>
        <c:ser>
          <c:idx val="60"/>
          <c:order val="60"/>
          <c:tx>
            <c:strRef>
              <c:f>'CONTROL DE RENTAS'!$BX$1:$BX$2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RENTAS'!$BX$3:$BX$274</c:f>
              <c:numCache>
                <c:formatCode>General</c:formatCode>
                <c:ptCount val="27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ACD1-47CB-9742-4D5BDBFEC061}"/>
            </c:ext>
          </c:extLst>
        </c:ser>
        <c:ser>
          <c:idx val="61"/>
          <c:order val="61"/>
          <c:tx>
            <c:strRef>
              <c:f>'CONTROL DE RENTAS'!$BY$1:$BY$2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RENTAS'!$BY$3:$BY$274</c:f>
              <c:numCache>
                <c:formatCode>General</c:formatCode>
                <c:ptCount val="27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ACD1-47CB-9742-4D5BDBFEC061}"/>
            </c:ext>
          </c:extLst>
        </c:ser>
        <c:ser>
          <c:idx val="62"/>
          <c:order val="62"/>
          <c:tx>
            <c:strRef>
              <c:f>'CONTROL DE RENTAS'!$BZ$1:$BZ$2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RENTAS'!$BZ$3:$BZ$274</c:f>
              <c:numCache>
                <c:formatCode>General</c:formatCode>
                <c:ptCount val="272"/>
                <c:pt idx="1">
                  <c:v>0</c:v>
                </c:pt>
                <c:pt idx="39" formatCode="0">
                  <c:v>-35</c:v>
                </c:pt>
                <c:pt idx="40" formatCode="0">
                  <c:v>1</c:v>
                </c:pt>
                <c:pt idx="41" formatCode="0">
                  <c:v>-45957</c:v>
                </c:pt>
                <c:pt idx="42" formatCode="0">
                  <c:v>-45957</c:v>
                </c:pt>
                <c:pt idx="43" formatCode="0">
                  <c:v>-45957</c:v>
                </c:pt>
                <c:pt idx="44" formatCode="0">
                  <c:v>-45957</c:v>
                </c:pt>
                <c:pt idx="45" formatCode="0">
                  <c:v>-45957</c:v>
                </c:pt>
                <c:pt idx="46" formatCode="0">
                  <c:v>-1</c:v>
                </c:pt>
                <c:pt idx="47" formatCode="0">
                  <c:v>-14</c:v>
                </c:pt>
                <c:pt idx="48" formatCode="0">
                  <c:v>9</c:v>
                </c:pt>
                <c:pt idx="49" formatCode="0">
                  <c:v>20</c:v>
                </c:pt>
                <c:pt idx="50" formatCode="0">
                  <c:v>1</c:v>
                </c:pt>
                <c:pt idx="51" formatCode="0">
                  <c:v>21</c:v>
                </c:pt>
                <c:pt idx="52" formatCode="0">
                  <c:v>-45957</c:v>
                </c:pt>
                <c:pt idx="53" formatCode="0">
                  <c:v>-45957</c:v>
                </c:pt>
                <c:pt idx="54" formatCode="0">
                  <c:v>10</c:v>
                </c:pt>
                <c:pt idx="55" formatCode="0">
                  <c:v>7</c:v>
                </c:pt>
                <c:pt idx="56" formatCode="0">
                  <c:v>-45957</c:v>
                </c:pt>
                <c:pt idx="57" formatCode="0">
                  <c:v>16</c:v>
                </c:pt>
                <c:pt idx="58" formatCode="0">
                  <c:v>-45957</c:v>
                </c:pt>
                <c:pt idx="59" formatCode="0">
                  <c:v>-45957</c:v>
                </c:pt>
                <c:pt idx="60" formatCode="0">
                  <c:v>8</c:v>
                </c:pt>
                <c:pt idx="61" formatCode="0">
                  <c:v>-45957</c:v>
                </c:pt>
                <c:pt idx="62" formatCode="0">
                  <c:v>-45957</c:v>
                </c:pt>
                <c:pt idx="63" formatCode="0">
                  <c:v>16</c:v>
                </c:pt>
                <c:pt idx="64" formatCode="0">
                  <c:v>16</c:v>
                </c:pt>
                <c:pt idx="65" formatCode="0">
                  <c:v>-45957</c:v>
                </c:pt>
                <c:pt idx="66" formatCode="0">
                  <c:v>22</c:v>
                </c:pt>
                <c:pt idx="67" formatCode="0">
                  <c:v>-45957</c:v>
                </c:pt>
                <c:pt idx="68" formatCode="0">
                  <c:v>-45957</c:v>
                </c:pt>
                <c:pt idx="69" formatCode="0">
                  <c:v>-45957</c:v>
                </c:pt>
                <c:pt idx="70" formatCode="0">
                  <c:v>20</c:v>
                </c:pt>
                <c:pt idx="71" formatCode="0">
                  <c:v>13</c:v>
                </c:pt>
                <c:pt idx="72" formatCode="0">
                  <c:v>-45957</c:v>
                </c:pt>
                <c:pt idx="73" formatCode="0">
                  <c:v>-45957</c:v>
                </c:pt>
                <c:pt idx="74" formatCode="0">
                  <c:v>-45957</c:v>
                </c:pt>
                <c:pt idx="75" formatCode="0">
                  <c:v>-45957</c:v>
                </c:pt>
                <c:pt idx="76" formatCode="0">
                  <c:v>-45957</c:v>
                </c:pt>
                <c:pt idx="77" formatCode="0">
                  <c:v>-18</c:v>
                </c:pt>
                <c:pt idx="78" formatCode="0">
                  <c:v>8</c:v>
                </c:pt>
                <c:pt idx="79" formatCode="0">
                  <c:v>-45957</c:v>
                </c:pt>
                <c:pt idx="80" formatCode="0">
                  <c:v>-26</c:v>
                </c:pt>
                <c:pt idx="81" formatCode="0">
                  <c:v>-45957</c:v>
                </c:pt>
                <c:pt idx="82" formatCode="0">
                  <c:v>-45957</c:v>
                </c:pt>
                <c:pt idx="83" formatCode="0">
                  <c:v>21</c:v>
                </c:pt>
                <c:pt idx="84" formatCode="0">
                  <c:v>-45957</c:v>
                </c:pt>
                <c:pt idx="85" formatCode="0">
                  <c:v>-45957</c:v>
                </c:pt>
                <c:pt idx="86" formatCode="0">
                  <c:v>-45957</c:v>
                </c:pt>
                <c:pt idx="87" formatCode="0">
                  <c:v>-45957</c:v>
                </c:pt>
                <c:pt idx="88" formatCode="0">
                  <c:v>-45957</c:v>
                </c:pt>
                <c:pt idx="89" formatCode="0">
                  <c:v>-45957</c:v>
                </c:pt>
                <c:pt idx="91" formatCode="0">
                  <c:v>-45957</c:v>
                </c:pt>
                <c:pt idx="92" formatCode="0">
                  <c:v>-45957</c:v>
                </c:pt>
                <c:pt idx="93" formatCode="0">
                  <c:v>-45957</c:v>
                </c:pt>
                <c:pt idx="94" formatCode="0">
                  <c:v>-45957</c:v>
                </c:pt>
                <c:pt idx="95" formatCode="0">
                  <c:v>1</c:v>
                </c:pt>
                <c:pt idx="96" formatCode="0">
                  <c:v>16</c:v>
                </c:pt>
                <c:pt idx="97" formatCode="0">
                  <c:v>-45957</c:v>
                </c:pt>
                <c:pt idx="98" formatCode="0">
                  <c:v>14</c:v>
                </c:pt>
                <c:pt idx="99" formatCode="0">
                  <c:v>-45957</c:v>
                </c:pt>
                <c:pt idx="100" formatCode="0">
                  <c:v>24</c:v>
                </c:pt>
                <c:pt idx="101" formatCode="0">
                  <c:v>-45957</c:v>
                </c:pt>
                <c:pt idx="102" formatCode="0">
                  <c:v>-45957</c:v>
                </c:pt>
                <c:pt idx="103" formatCode="0">
                  <c:v>-45957</c:v>
                </c:pt>
                <c:pt idx="104" formatCode="0">
                  <c:v>2</c:v>
                </c:pt>
                <c:pt idx="105" formatCode="0">
                  <c:v>17</c:v>
                </c:pt>
                <c:pt idx="106" formatCode="0">
                  <c:v>-45957</c:v>
                </c:pt>
                <c:pt idx="107" formatCode="0">
                  <c:v>-45957</c:v>
                </c:pt>
                <c:pt idx="108" formatCode="0">
                  <c:v>-45957</c:v>
                </c:pt>
                <c:pt idx="109" formatCode="0">
                  <c:v>1</c:v>
                </c:pt>
                <c:pt idx="110" formatCode="0">
                  <c:v>-45957</c:v>
                </c:pt>
                <c:pt idx="111" formatCode="0">
                  <c:v>23</c:v>
                </c:pt>
                <c:pt idx="112" formatCode="0">
                  <c:v>12</c:v>
                </c:pt>
                <c:pt idx="113" formatCode="0">
                  <c:v>-45957</c:v>
                </c:pt>
                <c:pt idx="114" formatCode="0">
                  <c:v>3</c:v>
                </c:pt>
                <c:pt idx="115" formatCode="0">
                  <c:v>6</c:v>
                </c:pt>
                <c:pt idx="116" formatCode="0">
                  <c:v>-45957</c:v>
                </c:pt>
                <c:pt idx="117" formatCode="0">
                  <c:v>-45957</c:v>
                </c:pt>
                <c:pt idx="118" formatCode="0">
                  <c:v>-45957</c:v>
                </c:pt>
                <c:pt idx="119" formatCode="0">
                  <c:v>-45957</c:v>
                </c:pt>
                <c:pt idx="120" formatCode="0">
                  <c:v>4</c:v>
                </c:pt>
                <c:pt idx="121" formatCode="0">
                  <c:v>9</c:v>
                </c:pt>
                <c:pt idx="122" formatCode="0">
                  <c:v>27</c:v>
                </c:pt>
                <c:pt idx="123" formatCode="0">
                  <c:v>22</c:v>
                </c:pt>
                <c:pt idx="124" formatCode="0">
                  <c:v>-45957</c:v>
                </c:pt>
                <c:pt idx="125" formatCode="0">
                  <c:v>-45957</c:v>
                </c:pt>
                <c:pt idx="126" formatCode="0">
                  <c:v>139</c:v>
                </c:pt>
                <c:pt idx="127" formatCode="0">
                  <c:v>-45957</c:v>
                </c:pt>
                <c:pt idx="128" formatCode="0">
                  <c:v>-45957</c:v>
                </c:pt>
                <c:pt idx="129" formatCode="0">
                  <c:v>-45957</c:v>
                </c:pt>
                <c:pt idx="130" formatCode="0">
                  <c:v>23</c:v>
                </c:pt>
                <c:pt idx="131" formatCode="0">
                  <c:v>-45957</c:v>
                </c:pt>
                <c:pt idx="132" formatCode="0">
                  <c:v>-45570</c:v>
                </c:pt>
                <c:pt idx="133" formatCode="0">
                  <c:v>-45957</c:v>
                </c:pt>
                <c:pt idx="134" formatCode="0">
                  <c:v>-45957</c:v>
                </c:pt>
                <c:pt idx="135" formatCode="0">
                  <c:v>-45957</c:v>
                </c:pt>
                <c:pt idx="136" formatCode="0">
                  <c:v>16</c:v>
                </c:pt>
                <c:pt idx="137" formatCode="0">
                  <c:v>-45957</c:v>
                </c:pt>
                <c:pt idx="138" formatCode="0">
                  <c:v>-45957</c:v>
                </c:pt>
                <c:pt idx="139" formatCode="0">
                  <c:v>23</c:v>
                </c:pt>
                <c:pt idx="140" formatCode="0">
                  <c:v>-45957</c:v>
                </c:pt>
                <c:pt idx="141" formatCode="0">
                  <c:v>23</c:v>
                </c:pt>
                <c:pt idx="142" formatCode="0">
                  <c:v>-45957</c:v>
                </c:pt>
                <c:pt idx="143" formatCode="0">
                  <c:v>-45957</c:v>
                </c:pt>
                <c:pt idx="144" formatCode="0">
                  <c:v>2</c:v>
                </c:pt>
                <c:pt idx="145" formatCode="0">
                  <c:v>-45957</c:v>
                </c:pt>
                <c:pt idx="146" formatCode="0">
                  <c:v>25</c:v>
                </c:pt>
                <c:pt idx="147" formatCode="0">
                  <c:v>9</c:v>
                </c:pt>
                <c:pt idx="148" formatCode="0">
                  <c:v>-45957</c:v>
                </c:pt>
                <c:pt idx="149" formatCode="0">
                  <c:v>-45957</c:v>
                </c:pt>
                <c:pt idx="150" formatCode="0">
                  <c:v>3</c:v>
                </c:pt>
                <c:pt idx="151" formatCode="0">
                  <c:v>1</c:v>
                </c:pt>
                <c:pt idx="152" formatCode="0">
                  <c:v>-45957</c:v>
                </c:pt>
                <c:pt idx="153" formatCode="0">
                  <c:v>15</c:v>
                </c:pt>
                <c:pt idx="154" formatCode="0">
                  <c:v>17</c:v>
                </c:pt>
                <c:pt idx="155" formatCode="0">
                  <c:v>4</c:v>
                </c:pt>
                <c:pt idx="156" formatCode="0">
                  <c:v>17</c:v>
                </c:pt>
                <c:pt idx="157" formatCode="0">
                  <c:v>0</c:v>
                </c:pt>
                <c:pt idx="158" formatCode="0">
                  <c:v>1</c:v>
                </c:pt>
                <c:pt idx="159" formatCode="0">
                  <c:v>-45957</c:v>
                </c:pt>
                <c:pt idx="160" formatCode="0">
                  <c:v>-1</c:v>
                </c:pt>
                <c:pt idx="161" formatCode="0">
                  <c:v>-1</c:v>
                </c:pt>
                <c:pt idx="162" formatCode="0">
                  <c:v>-45957</c:v>
                </c:pt>
                <c:pt idx="163" formatCode="0">
                  <c:v>-1</c:v>
                </c:pt>
                <c:pt idx="164" formatCode="0">
                  <c:v>2</c:v>
                </c:pt>
                <c:pt idx="165" formatCode="0">
                  <c:v>-45957</c:v>
                </c:pt>
                <c:pt idx="166" formatCode="0">
                  <c:v>-45957</c:v>
                </c:pt>
                <c:pt idx="167" formatCode="0">
                  <c:v>22</c:v>
                </c:pt>
                <c:pt idx="168" formatCode="0">
                  <c:v>3</c:v>
                </c:pt>
                <c:pt idx="169" formatCode="0">
                  <c:v>2</c:v>
                </c:pt>
                <c:pt idx="170" formatCode="0">
                  <c:v>-45957</c:v>
                </c:pt>
                <c:pt idx="171" formatCode="0">
                  <c:v>-45957</c:v>
                </c:pt>
                <c:pt idx="172" formatCode="0">
                  <c:v>-45957</c:v>
                </c:pt>
                <c:pt idx="173" formatCode="0">
                  <c:v>-45957</c:v>
                </c:pt>
                <c:pt idx="174" formatCode="0">
                  <c:v>-45957</c:v>
                </c:pt>
                <c:pt idx="175" formatCode="0">
                  <c:v>-45957</c:v>
                </c:pt>
                <c:pt idx="176" formatCode="0">
                  <c:v>1</c:v>
                </c:pt>
                <c:pt idx="177" formatCode="0">
                  <c:v>4</c:v>
                </c:pt>
                <c:pt idx="178" formatCode="0">
                  <c:v>7</c:v>
                </c:pt>
                <c:pt idx="179" formatCode="0">
                  <c:v>-45579</c:v>
                </c:pt>
                <c:pt idx="180" formatCode="0">
                  <c:v>-1</c:v>
                </c:pt>
                <c:pt idx="181" formatCode="0">
                  <c:v>-1</c:v>
                </c:pt>
                <c:pt idx="182" formatCode="0">
                  <c:v>-45957</c:v>
                </c:pt>
                <c:pt idx="183" formatCode="0">
                  <c:v>0</c:v>
                </c:pt>
                <c:pt idx="184" formatCode="0">
                  <c:v>14</c:v>
                </c:pt>
                <c:pt idx="185" formatCode="0">
                  <c:v>13</c:v>
                </c:pt>
                <c:pt idx="186" formatCode="0">
                  <c:v>7</c:v>
                </c:pt>
                <c:pt idx="187" formatCode="0">
                  <c:v>1</c:v>
                </c:pt>
                <c:pt idx="188" formatCode="0">
                  <c:v>2</c:v>
                </c:pt>
                <c:pt idx="189" formatCode="0">
                  <c:v>139</c:v>
                </c:pt>
                <c:pt idx="190" formatCode="0">
                  <c:v>23</c:v>
                </c:pt>
                <c:pt idx="191" formatCode="0">
                  <c:v>-45957</c:v>
                </c:pt>
                <c:pt idx="192" formatCode="0">
                  <c:v>15</c:v>
                </c:pt>
                <c:pt idx="193" formatCode="0">
                  <c:v>-45957</c:v>
                </c:pt>
                <c:pt idx="194" formatCode="0">
                  <c:v>-1</c:v>
                </c:pt>
                <c:pt idx="195" formatCode="0">
                  <c:v>-45957</c:v>
                </c:pt>
                <c:pt idx="196" formatCode="0">
                  <c:v>-45957</c:v>
                </c:pt>
                <c:pt idx="197" formatCode="0">
                  <c:v>-45957</c:v>
                </c:pt>
                <c:pt idx="198" formatCode="0">
                  <c:v>-45957</c:v>
                </c:pt>
                <c:pt idx="199" formatCode="0">
                  <c:v>17</c:v>
                </c:pt>
                <c:pt idx="200" formatCode="0">
                  <c:v>8</c:v>
                </c:pt>
                <c:pt idx="201" formatCode="0">
                  <c:v>-45957</c:v>
                </c:pt>
                <c:pt idx="202" formatCode="0">
                  <c:v>-45957</c:v>
                </c:pt>
                <c:pt idx="203" formatCode="0">
                  <c:v>-45957</c:v>
                </c:pt>
                <c:pt idx="204" formatCode="0">
                  <c:v>-45957</c:v>
                </c:pt>
                <c:pt idx="205" formatCode="0">
                  <c:v>12</c:v>
                </c:pt>
                <c:pt idx="206" formatCode="0">
                  <c:v>14</c:v>
                </c:pt>
                <c:pt idx="207" formatCode="0">
                  <c:v>18</c:v>
                </c:pt>
                <c:pt idx="208" formatCode="0">
                  <c:v>-45957</c:v>
                </c:pt>
                <c:pt idx="209" formatCode="0">
                  <c:v>3</c:v>
                </c:pt>
                <c:pt idx="210" formatCode="0">
                  <c:v>-45957</c:v>
                </c:pt>
                <c:pt idx="211" formatCode="0">
                  <c:v>21</c:v>
                </c:pt>
                <c:pt idx="212" formatCode="0">
                  <c:v>0</c:v>
                </c:pt>
                <c:pt idx="213" formatCode="0">
                  <c:v>9</c:v>
                </c:pt>
                <c:pt idx="214" formatCode="0">
                  <c:v>-36</c:v>
                </c:pt>
                <c:pt idx="215" formatCode="0">
                  <c:v>9</c:v>
                </c:pt>
                <c:pt idx="216" formatCode="0">
                  <c:v>16</c:v>
                </c:pt>
                <c:pt idx="217" formatCode="0">
                  <c:v>13</c:v>
                </c:pt>
                <c:pt idx="218" formatCode="0">
                  <c:v>-45957</c:v>
                </c:pt>
                <c:pt idx="219" formatCode="0">
                  <c:v>-45957</c:v>
                </c:pt>
                <c:pt idx="220" formatCode="0">
                  <c:v>28</c:v>
                </c:pt>
                <c:pt idx="221" formatCode="0">
                  <c:v>27</c:v>
                </c:pt>
                <c:pt idx="222" formatCode="0">
                  <c:v>-45957</c:v>
                </c:pt>
                <c:pt idx="223" formatCode="0">
                  <c:v>13</c:v>
                </c:pt>
                <c:pt idx="224" formatCode="0">
                  <c:v>13</c:v>
                </c:pt>
                <c:pt idx="225" formatCode="0">
                  <c:v>16</c:v>
                </c:pt>
                <c:pt idx="226" formatCode="0">
                  <c:v>20</c:v>
                </c:pt>
                <c:pt idx="227" formatCode="0">
                  <c:v>27</c:v>
                </c:pt>
                <c:pt idx="228" formatCode="0">
                  <c:v>-45957</c:v>
                </c:pt>
                <c:pt idx="229" formatCode="0">
                  <c:v>24</c:v>
                </c:pt>
                <c:pt idx="230" formatCode="0">
                  <c:v>11</c:v>
                </c:pt>
                <c:pt idx="231" formatCode="0">
                  <c:v>-45957</c:v>
                </c:pt>
                <c:pt idx="232" formatCode="0">
                  <c:v>-45957</c:v>
                </c:pt>
                <c:pt idx="233" formatCode="0">
                  <c:v>-45957</c:v>
                </c:pt>
                <c:pt idx="234" formatCode="0">
                  <c:v>27</c:v>
                </c:pt>
                <c:pt idx="235" formatCode="0">
                  <c:v>27</c:v>
                </c:pt>
                <c:pt idx="236" formatCode="0">
                  <c:v>-45957</c:v>
                </c:pt>
                <c:pt idx="237" formatCode="0">
                  <c:v>-45957</c:v>
                </c:pt>
                <c:pt idx="238" formatCode="0">
                  <c:v>-45957</c:v>
                </c:pt>
                <c:pt idx="239" formatCode="0">
                  <c:v>-45957</c:v>
                </c:pt>
                <c:pt idx="240" formatCode="0">
                  <c:v>-45957</c:v>
                </c:pt>
                <c:pt idx="241" formatCode="0">
                  <c:v>-45957</c:v>
                </c:pt>
                <c:pt idx="242" formatCode="0">
                  <c:v>-45957</c:v>
                </c:pt>
                <c:pt idx="243" formatCode="0">
                  <c:v>-45957</c:v>
                </c:pt>
                <c:pt idx="244" formatCode="0">
                  <c:v>-45957</c:v>
                </c:pt>
                <c:pt idx="245" formatCode="0">
                  <c:v>-45957</c:v>
                </c:pt>
                <c:pt idx="246" formatCode="0">
                  <c:v>-45957</c:v>
                </c:pt>
                <c:pt idx="247" formatCode="0">
                  <c:v>-45957</c:v>
                </c:pt>
                <c:pt idx="248" formatCode="0">
                  <c:v>-45957</c:v>
                </c:pt>
                <c:pt idx="249" formatCode="0">
                  <c:v>-45957</c:v>
                </c:pt>
                <c:pt idx="250" formatCode="0">
                  <c:v>-45957</c:v>
                </c:pt>
                <c:pt idx="251" formatCode="0">
                  <c:v>-45957</c:v>
                </c:pt>
                <c:pt idx="252" formatCode="0">
                  <c:v>-45957</c:v>
                </c:pt>
                <c:pt idx="253" formatCode="0">
                  <c:v>-45957</c:v>
                </c:pt>
                <c:pt idx="254" formatCode="0">
                  <c:v>-45957</c:v>
                </c:pt>
                <c:pt idx="255" formatCode="0">
                  <c:v>-45957</c:v>
                </c:pt>
                <c:pt idx="256" formatCode="0">
                  <c:v>-45957</c:v>
                </c:pt>
                <c:pt idx="257" formatCode="0">
                  <c:v>-45957</c:v>
                </c:pt>
                <c:pt idx="258" formatCode="0">
                  <c:v>-45957</c:v>
                </c:pt>
                <c:pt idx="259" formatCode="0">
                  <c:v>-45957</c:v>
                </c:pt>
                <c:pt idx="260" formatCode="0">
                  <c:v>-1</c:v>
                </c:pt>
                <c:pt idx="261" formatCode="0">
                  <c:v>-45957</c:v>
                </c:pt>
                <c:pt idx="262" formatCode="0">
                  <c:v>-45957</c:v>
                </c:pt>
                <c:pt idx="263" formatCode="0">
                  <c:v>-45957</c:v>
                </c:pt>
                <c:pt idx="264" formatCode="0">
                  <c:v>24</c:v>
                </c:pt>
                <c:pt idx="265" formatCode="0">
                  <c:v>21</c:v>
                </c:pt>
                <c:pt idx="266" formatCode="0">
                  <c:v>20</c:v>
                </c:pt>
                <c:pt idx="267" formatCode="0">
                  <c:v>-45957</c:v>
                </c:pt>
                <c:pt idx="268" formatCode="0">
                  <c:v>89</c:v>
                </c:pt>
                <c:pt idx="269" formatCode="0">
                  <c:v>17</c:v>
                </c:pt>
                <c:pt idx="270" formatCode="0">
                  <c:v>-45957</c:v>
                </c:pt>
                <c:pt idx="271" formatCode="0">
                  <c:v>-45957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ACD1-47CB-9742-4D5BDBFEC061}"/>
            </c:ext>
          </c:extLst>
        </c:ser>
        <c:ser>
          <c:idx val="63"/>
          <c:order val="63"/>
          <c:tx>
            <c:strRef>
              <c:f>'CONTROL DE RENTAS'!$CA$1:$CA$2</c:f>
              <c:strCache>
                <c:ptCount val="2"/>
                <c:pt idx="0">
                  <c:v> $19.76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'CONTROL DE RENTAS'!$A$3:$O$274</c:f>
              <c:multiLvlStrCache>
                <c:ptCount val="816"/>
                <c:lvl>
                  <c:pt idx="1">
                    <c:v>N.E.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26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29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  <c:pt idx="36">
                    <c:v>35</c:v>
                  </c:pt>
                  <c:pt idx="37">
                    <c:v>36</c:v>
                  </c:pt>
                  <c:pt idx="38">
                    <c:v>37</c:v>
                  </c:pt>
                  <c:pt idx="39">
                    <c:v>38</c:v>
                  </c:pt>
                  <c:pt idx="40">
                    <c:v>39</c:v>
                  </c:pt>
                  <c:pt idx="41">
                    <c:v>40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  <c:pt idx="47">
                    <c:v>46</c:v>
                  </c:pt>
                  <c:pt idx="48">
                    <c:v>47</c:v>
                  </c:pt>
                  <c:pt idx="49">
                    <c:v>48</c:v>
                  </c:pt>
                  <c:pt idx="50">
                    <c:v>49</c:v>
                  </c:pt>
                  <c:pt idx="51">
                    <c:v>50</c:v>
                  </c:pt>
                  <c:pt idx="52">
                    <c:v>51</c:v>
                  </c:pt>
                  <c:pt idx="53">
                    <c:v>52</c:v>
                  </c:pt>
                  <c:pt idx="54">
                    <c:v>53</c:v>
                  </c:pt>
                  <c:pt idx="55">
                    <c:v>54</c:v>
                  </c:pt>
                  <c:pt idx="56">
                    <c:v>55</c:v>
                  </c:pt>
                  <c:pt idx="57">
                    <c:v>56</c:v>
                  </c:pt>
                  <c:pt idx="58">
                    <c:v>57</c:v>
                  </c:pt>
                  <c:pt idx="59">
                    <c:v>58</c:v>
                  </c:pt>
                  <c:pt idx="60">
                    <c:v>59</c:v>
                  </c:pt>
                  <c:pt idx="61">
                    <c:v>60</c:v>
                  </c:pt>
                  <c:pt idx="62">
                    <c:v>61</c:v>
                  </c:pt>
                  <c:pt idx="63">
                    <c:v>62</c:v>
                  </c:pt>
                  <c:pt idx="64">
                    <c:v>63</c:v>
                  </c:pt>
                  <c:pt idx="65">
                    <c:v>64</c:v>
                  </c:pt>
                  <c:pt idx="66">
                    <c:v>65</c:v>
                  </c:pt>
                  <c:pt idx="67">
                    <c:v>66</c:v>
                  </c:pt>
                  <c:pt idx="68">
                    <c:v>67</c:v>
                  </c:pt>
                  <c:pt idx="69">
                    <c:v>68</c:v>
                  </c:pt>
                  <c:pt idx="70">
                    <c:v>69</c:v>
                  </c:pt>
                  <c:pt idx="71">
                    <c:v>70</c:v>
                  </c:pt>
                  <c:pt idx="72">
                    <c:v>71</c:v>
                  </c:pt>
                  <c:pt idx="73">
                    <c:v>72</c:v>
                  </c:pt>
                  <c:pt idx="74">
                    <c:v>73</c:v>
                  </c:pt>
                  <c:pt idx="75">
                    <c:v>74</c:v>
                  </c:pt>
                  <c:pt idx="76">
                    <c:v>75</c:v>
                  </c:pt>
                  <c:pt idx="77">
                    <c:v>76</c:v>
                  </c:pt>
                  <c:pt idx="78">
                    <c:v>77</c:v>
                  </c:pt>
                  <c:pt idx="79">
                    <c:v>78</c:v>
                  </c:pt>
                  <c:pt idx="80">
                    <c:v>79</c:v>
                  </c:pt>
                  <c:pt idx="81">
                    <c:v>80</c:v>
                  </c:pt>
                  <c:pt idx="82">
                    <c:v>81</c:v>
                  </c:pt>
                  <c:pt idx="83">
                    <c:v>82</c:v>
                  </c:pt>
                  <c:pt idx="84">
                    <c:v>83</c:v>
                  </c:pt>
                  <c:pt idx="85">
                    <c:v>84</c:v>
                  </c:pt>
                  <c:pt idx="86">
                    <c:v>85</c:v>
                  </c:pt>
                  <c:pt idx="87">
                    <c:v>86</c:v>
                  </c:pt>
                  <c:pt idx="88">
                    <c:v>87</c:v>
                  </c:pt>
                  <c:pt idx="89">
                    <c:v>88</c:v>
                  </c:pt>
                  <c:pt idx="90">
                    <c:v>89</c:v>
                  </c:pt>
                  <c:pt idx="91">
                    <c:v>90</c:v>
                  </c:pt>
                  <c:pt idx="92">
                    <c:v>91</c:v>
                  </c:pt>
                  <c:pt idx="93">
                    <c:v>92</c:v>
                  </c:pt>
                  <c:pt idx="94">
                    <c:v>93</c:v>
                  </c:pt>
                  <c:pt idx="95">
                    <c:v>94</c:v>
                  </c:pt>
                  <c:pt idx="96">
                    <c:v>95</c:v>
                  </c:pt>
                  <c:pt idx="97">
                    <c:v>96</c:v>
                  </c:pt>
                  <c:pt idx="98">
                    <c:v>97</c:v>
                  </c:pt>
                  <c:pt idx="99">
                    <c:v>98</c:v>
                  </c:pt>
                  <c:pt idx="100">
                    <c:v>99</c:v>
                  </c:pt>
                  <c:pt idx="101">
                    <c:v>100</c:v>
                  </c:pt>
                  <c:pt idx="102">
                    <c:v>101</c:v>
                  </c:pt>
                  <c:pt idx="103">
                    <c:v>102</c:v>
                  </c:pt>
                  <c:pt idx="104">
                    <c:v>103</c:v>
                  </c:pt>
                  <c:pt idx="105">
                    <c:v>104</c:v>
                  </c:pt>
                  <c:pt idx="106">
                    <c:v>105</c:v>
                  </c:pt>
                  <c:pt idx="107">
                    <c:v>106</c:v>
                  </c:pt>
                  <c:pt idx="108">
                    <c:v>107</c:v>
                  </c:pt>
                  <c:pt idx="109">
                    <c:v>108</c:v>
                  </c:pt>
                  <c:pt idx="110">
                    <c:v>109</c:v>
                  </c:pt>
                  <c:pt idx="111">
                    <c:v>110</c:v>
                  </c:pt>
                  <c:pt idx="112">
                    <c:v>111</c:v>
                  </c:pt>
                  <c:pt idx="113">
                    <c:v>112</c:v>
                  </c:pt>
                  <c:pt idx="114">
                    <c:v>113</c:v>
                  </c:pt>
                  <c:pt idx="115">
                    <c:v>114</c:v>
                  </c:pt>
                  <c:pt idx="116">
                    <c:v>115</c:v>
                  </c:pt>
                  <c:pt idx="117">
                    <c:v>116</c:v>
                  </c:pt>
                  <c:pt idx="118">
                    <c:v>117</c:v>
                  </c:pt>
                  <c:pt idx="119">
                    <c:v>118</c:v>
                  </c:pt>
                  <c:pt idx="120">
                    <c:v>119</c:v>
                  </c:pt>
                  <c:pt idx="121">
                    <c:v>120</c:v>
                  </c:pt>
                  <c:pt idx="122">
                    <c:v>121</c:v>
                  </c:pt>
                  <c:pt idx="123">
                    <c:v>122</c:v>
                  </c:pt>
                  <c:pt idx="124">
                    <c:v>123</c:v>
                  </c:pt>
                  <c:pt idx="125">
                    <c:v>124</c:v>
                  </c:pt>
                  <c:pt idx="126">
                    <c:v>125</c:v>
                  </c:pt>
                  <c:pt idx="127">
                    <c:v>126</c:v>
                  </c:pt>
                  <c:pt idx="128">
                    <c:v>127</c:v>
                  </c:pt>
                  <c:pt idx="129">
                    <c:v>128</c:v>
                  </c:pt>
                  <c:pt idx="130">
                    <c:v>129</c:v>
                  </c:pt>
                  <c:pt idx="131">
                    <c:v>130</c:v>
                  </c:pt>
                  <c:pt idx="132">
                    <c:v>131</c:v>
                  </c:pt>
                  <c:pt idx="133">
                    <c:v>132</c:v>
                  </c:pt>
                  <c:pt idx="134">
                    <c:v>133</c:v>
                  </c:pt>
                  <c:pt idx="135">
                    <c:v>134</c:v>
                  </c:pt>
                  <c:pt idx="136">
                    <c:v>135</c:v>
                  </c:pt>
                  <c:pt idx="137">
                    <c:v>136</c:v>
                  </c:pt>
                  <c:pt idx="138">
                    <c:v>137</c:v>
                  </c:pt>
                  <c:pt idx="139">
                    <c:v>138</c:v>
                  </c:pt>
                  <c:pt idx="140">
                    <c:v>139</c:v>
                  </c:pt>
                  <c:pt idx="141">
                    <c:v>140</c:v>
                  </c:pt>
                  <c:pt idx="142">
                    <c:v>141</c:v>
                  </c:pt>
                  <c:pt idx="143">
                    <c:v>142</c:v>
                  </c:pt>
                  <c:pt idx="144">
                    <c:v>143</c:v>
                  </c:pt>
                  <c:pt idx="145">
                    <c:v>144</c:v>
                  </c:pt>
                  <c:pt idx="146">
                    <c:v>145</c:v>
                  </c:pt>
                  <c:pt idx="147">
                    <c:v>146</c:v>
                  </c:pt>
                  <c:pt idx="148">
                    <c:v>147</c:v>
                  </c:pt>
                  <c:pt idx="149">
                    <c:v>148</c:v>
                  </c:pt>
                  <c:pt idx="150">
                    <c:v>149</c:v>
                  </c:pt>
                  <c:pt idx="151">
                    <c:v>150</c:v>
                  </c:pt>
                  <c:pt idx="152">
                    <c:v>151</c:v>
                  </c:pt>
                  <c:pt idx="153">
                    <c:v>152</c:v>
                  </c:pt>
                  <c:pt idx="154">
                    <c:v>153</c:v>
                  </c:pt>
                  <c:pt idx="155">
                    <c:v>154</c:v>
                  </c:pt>
                  <c:pt idx="156">
                    <c:v>155</c:v>
                  </c:pt>
                  <c:pt idx="157">
                    <c:v>156</c:v>
                  </c:pt>
                  <c:pt idx="158">
                    <c:v>157</c:v>
                  </c:pt>
                  <c:pt idx="159">
                    <c:v>158</c:v>
                  </c:pt>
                  <c:pt idx="160">
                    <c:v>159</c:v>
                  </c:pt>
                  <c:pt idx="161">
                    <c:v>160</c:v>
                  </c:pt>
                  <c:pt idx="162">
                    <c:v>161</c:v>
                  </c:pt>
                  <c:pt idx="163">
                    <c:v>162</c:v>
                  </c:pt>
                  <c:pt idx="164">
                    <c:v>163</c:v>
                  </c:pt>
                  <c:pt idx="165">
                    <c:v>164</c:v>
                  </c:pt>
                  <c:pt idx="166">
                    <c:v>165</c:v>
                  </c:pt>
                  <c:pt idx="167">
                    <c:v>166</c:v>
                  </c:pt>
                  <c:pt idx="168">
                    <c:v>167</c:v>
                  </c:pt>
                  <c:pt idx="169">
                    <c:v>168</c:v>
                  </c:pt>
                  <c:pt idx="170">
                    <c:v>169</c:v>
                  </c:pt>
                  <c:pt idx="171">
                    <c:v>170</c:v>
                  </c:pt>
                  <c:pt idx="172">
                    <c:v>171</c:v>
                  </c:pt>
                  <c:pt idx="173">
                    <c:v>172</c:v>
                  </c:pt>
                  <c:pt idx="174">
                    <c:v>173</c:v>
                  </c:pt>
                  <c:pt idx="175">
                    <c:v>174</c:v>
                  </c:pt>
                  <c:pt idx="176">
                    <c:v>175</c:v>
                  </c:pt>
                  <c:pt idx="177">
                    <c:v>176</c:v>
                  </c:pt>
                  <c:pt idx="178">
                    <c:v>177</c:v>
                  </c:pt>
                  <c:pt idx="179">
                    <c:v>178</c:v>
                  </c:pt>
                  <c:pt idx="180">
                    <c:v>179</c:v>
                  </c:pt>
                  <c:pt idx="181">
                    <c:v>180</c:v>
                  </c:pt>
                  <c:pt idx="182">
                    <c:v>181</c:v>
                  </c:pt>
                  <c:pt idx="183">
                    <c:v>182</c:v>
                  </c:pt>
                  <c:pt idx="184">
                    <c:v>183</c:v>
                  </c:pt>
                  <c:pt idx="185">
                    <c:v>184</c:v>
                  </c:pt>
                  <c:pt idx="186">
                    <c:v>185</c:v>
                  </c:pt>
                  <c:pt idx="187">
                    <c:v>186</c:v>
                  </c:pt>
                  <c:pt idx="188">
                    <c:v>187</c:v>
                  </c:pt>
                  <c:pt idx="189">
                    <c:v>188</c:v>
                  </c:pt>
                  <c:pt idx="190">
                    <c:v>189</c:v>
                  </c:pt>
                  <c:pt idx="191">
                    <c:v>190</c:v>
                  </c:pt>
                  <c:pt idx="192">
                    <c:v>191</c:v>
                  </c:pt>
                  <c:pt idx="193">
                    <c:v>192</c:v>
                  </c:pt>
                  <c:pt idx="194">
                    <c:v>193</c:v>
                  </c:pt>
                  <c:pt idx="195">
                    <c:v>194</c:v>
                  </c:pt>
                  <c:pt idx="196">
                    <c:v>195</c:v>
                  </c:pt>
                  <c:pt idx="197">
                    <c:v>196</c:v>
                  </c:pt>
                  <c:pt idx="198">
                    <c:v>197</c:v>
                  </c:pt>
                  <c:pt idx="199">
                    <c:v>198</c:v>
                  </c:pt>
                  <c:pt idx="200">
                    <c:v>199</c:v>
                  </c:pt>
                  <c:pt idx="201">
                    <c:v>200</c:v>
                  </c:pt>
                  <c:pt idx="202">
                    <c:v>201</c:v>
                  </c:pt>
                  <c:pt idx="203">
                    <c:v>202</c:v>
                  </c:pt>
                  <c:pt idx="204">
                    <c:v>203</c:v>
                  </c:pt>
                  <c:pt idx="205">
                    <c:v>204</c:v>
                  </c:pt>
                  <c:pt idx="206">
                    <c:v>205</c:v>
                  </c:pt>
                  <c:pt idx="207">
                    <c:v>206</c:v>
                  </c:pt>
                  <c:pt idx="208">
                    <c:v>207</c:v>
                  </c:pt>
                  <c:pt idx="209">
                    <c:v>208</c:v>
                  </c:pt>
                  <c:pt idx="210">
                    <c:v>209</c:v>
                  </c:pt>
                  <c:pt idx="211">
                    <c:v>210</c:v>
                  </c:pt>
                  <c:pt idx="212">
                    <c:v>211</c:v>
                  </c:pt>
                  <c:pt idx="213">
                    <c:v>212</c:v>
                  </c:pt>
                  <c:pt idx="214">
                    <c:v>213</c:v>
                  </c:pt>
                  <c:pt idx="215">
                    <c:v>214</c:v>
                  </c:pt>
                  <c:pt idx="216">
                    <c:v>215</c:v>
                  </c:pt>
                  <c:pt idx="217">
                    <c:v>216</c:v>
                  </c:pt>
                  <c:pt idx="218">
                    <c:v>217</c:v>
                  </c:pt>
                  <c:pt idx="219">
                    <c:v>218</c:v>
                  </c:pt>
                  <c:pt idx="220">
                    <c:v>219</c:v>
                  </c:pt>
                  <c:pt idx="221">
                    <c:v>220</c:v>
                  </c:pt>
                  <c:pt idx="222">
                    <c:v>221</c:v>
                  </c:pt>
                  <c:pt idx="223">
                    <c:v>222</c:v>
                  </c:pt>
                  <c:pt idx="224">
                    <c:v>223</c:v>
                  </c:pt>
                  <c:pt idx="225">
                    <c:v>224</c:v>
                  </c:pt>
                  <c:pt idx="226">
                    <c:v>225</c:v>
                  </c:pt>
                  <c:pt idx="227">
                    <c:v>226</c:v>
                  </c:pt>
                  <c:pt idx="228">
                    <c:v>227</c:v>
                  </c:pt>
                  <c:pt idx="229">
                    <c:v>228</c:v>
                  </c:pt>
                  <c:pt idx="230">
                    <c:v>229</c:v>
                  </c:pt>
                  <c:pt idx="231">
                    <c:v>230</c:v>
                  </c:pt>
                  <c:pt idx="232">
                    <c:v>231</c:v>
                  </c:pt>
                  <c:pt idx="233">
                    <c:v>232</c:v>
                  </c:pt>
                  <c:pt idx="234">
                    <c:v>233</c:v>
                  </c:pt>
                  <c:pt idx="235">
                    <c:v>234</c:v>
                  </c:pt>
                  <c:pt idx="236">
                    <c:v>235</c:v>
                  </c:pt>
                  <c:pt idx="237">
                    <c:v>236</c:v>
                  </c:pt>
                  <c:pt idx="238">
                    <c:v>237</c:v>
                  </c:pt>
                  <c:pt idx="239">
                    <c:v>238</c:v>
                  </c:pt>
                  <c:pt idx="240">
                    <c:v>239</c:v>
                  </c:pt>
                  <c:pt idx="241">
                    <c:v>240</c:v>
                  </c:pt>
                  <c:pt idx="242">
                    <c:v>241</c:v>
                  </c:pt>
                  <c:pt idx="243">
                    <c:v>242</c:v>
                  </c:pt>
                  <c:pt idx="244">
                    <c:v>243</c:v>
                  </c:pt>
                  <c:pt idx="245">
                    <c:v>244</c:v>
                  </c:pt>
                  <c:pt idx="246">
                    <c:v>245</c:v>
                  </c:pt>
                  <c:pt idx="247">
                    <c:v>246</c:v>
                  </c:pt>
                  <c:pt idx="248">
                    <c:v>247</c:v>
                  </c:pt>
                  <c:pt idx="249">
                    <c:v>248</c:v>
                  </c:pt>
                  <c:pt idx="250">
                    <c:v>249</c:v>
                  </c:pt>
                  <c:pt idx="251">
                    <c:v>250</c:v>
                  </c:pt>
                  <c:pt idx="252">
                    <c:v>251</c:v>
                  </c:pt>
                  <c:pt idx="253">
                    <c:v>252</c:v>
                  </c:pt>
                  <c:pt idx="254">
                    <c:v>253</c:v>
                  </c:pt>
                  <c:pt idx="255">
                    <c:v>254</c:v>
                  </c:pt>
                  <c:pt idx="256">
                    <c:v>255</c:v>
                  </c:pt>
                  <c:pt idx="257">
                    <c:v>256</c:v>
                  </c:pt>
                  <c:pt idx="258">
                    <c:v>257</c:v>
                  </c:pt>
                  <c:pt idx="259">
                    <c:v>258</c:v>
                  </c:pt>
                  <c:pt idx="260">
                    <c:v>259</c:v>
                  </c:pt>
                  <c:pt idx="261">
                    <c:v>260</c:v>
                  </c:pt>
                  <c:pt idx="262">
                    <c:v>261</c:v>
                  </c:pt>
                  <c:pt idx="263">
                    <c:v>262</c:v>
                  </c:pt>
                  <c:pt idx="264">
                    <c:v>263</c:v>
                  </c:pt>
                  <c:pt idx="265">
                    <c:v>264</c:v>
                  </c:pt>
                  <c:pt idx="266">
                    <c:v>265</c:v>
                  </c:pt>
                  <c:pt idx="267">
                    <c:v>266</c:v>
                  </c:pt>
                  <c:pt idx="268">
                    <c:v>267</c:v>
                  </c:pt>
                  <c:pt idx="269">
                    <c:v>268</c:v>
                  </c:pt>
                  <c:pt idx="270">
                    <c:v>269</c:v>
                  </c:pt>
                  <c:pt idx="271">
                    <c:v>270</c:v>
                  </c:pt>
                  <c:pt idx="273">
                    <c:v>OCTUBRE</c:v>
                  </c:pt>
                  <c:pt idx="274">
                    <c:v>3498-3607</c:v>
                  </c:pt>
                  <c:pt idx="277">
                    <c:v>3498-3607</c:v>
                  </c:pt>
                  <c:pt idx="279">
                    <c:v>3603</c:v>
                  </c:pt>
                  <c:pt idx="280">
                    <c:v>3507-3508-3809</c:v>
                  </c:pt>
                  <c:pt idx="282">
                    <c:v>3602</c:v>
                  </c:pt>
                  <c:pt idx="288">
                    <c:v>3548</c:v>
                  </c:pt>
                  <c:pt idx="289">
                    <c:v>3511</c:v>
                  </c:pt>
                  <c:pt idx="290">
                    <c:v>3468-3503</c:v>
                  </c:pt>
                  <c:pt idx="291">
                    <c:v>3527</c:v>
                  </c:pt>
                  <c:pt idx="293">
                    <c:v>3456</c:v>
                  </c:pt>
                  <c:pt idx="295">
                    <c:v>3549</c:v>
                  </c:pt>
                  <c:pt idx="298">
                    <c:v>3568</c:v>
                  </c:pt>
                  <c:pt idx="299">
                    <c:v>3456</c:v>
                  </c:pt>
                  <c:pt idx="301">
                    <c:v>3455</c:v>
                  </c:pt>
                  <c:pt idx="302">
                    <c:v>3481</c:v>
                  </c:pt>
                  <c:pt idx="304">
                    <c:v>3510</c:v>
                  </c:pt>
                  <c:pt idx="305">
                    <c:v>3458-3495</c:v>
                  </c:pt>
                  <c:pt idx="307">
                    <c:v>3483</c:v>
                  </c:pt>
                  <c:pt idx="308">
                    <c:v>3646</c:v>
                  </c:pt>
                  <c:pt idx="309">
                    <c:v>3450</c:v>
                  </c:pt>
                  <c:pt idx="310">
                    <c:v>3530</c:v>
                  </c:pt>
                  <c:pt idx="312">
                    <c:v>3448</c:v>
                  </c:pt>
                  <c:pt idx="315">
                    <c:v>3467</c:v>
                  </c:pt>
                  <c:pt idx="316">
                    <c:v>3467</c:v>
                  </c:pt>
                  <c:pt idx="318">
                    <c:v>S/FACTURA</c:v>
                  </c:pt>
                  <c:pt idx="319">
                    <c:v>S/FACTURA</c:v>
                  </c:pt>
                  <c:pt idx="320">
                    <c:v>3608</c:v>
                  </c:pt>
                  <c:pt idx="321">
                    <c:v>3533</c:v>
                  </c:pt>
                  <c:pt idx="322">
                    <c:v>S/FACTURA</c:v>
                  </c:pt>
                  <c:pt idx="323">
                    <c:v>3567</c:v>
                  </c:pt>
                  <c:pt idx="326">
                    <c:v>3489</c:v>
                  </c:pt>
                  <c:pt idx="327">
                    <c:v>3451</c:v>
                  </c:pt>
                  <c:pt idx="329">
                    <c:v>3490</c:v>
                  </c:pt>
                  <c:pt idx="331">
                    <c:v>3475</c:v>
                  </c:pt>
                  <c:pt idx="332">
                    <c:v>3525</c:v>
                  </c:pt>
                  <c:pt idx="333">
                    <c:v>3478</c:v>
                  </c:pt>
                  <c:pt idx="334">
                    <c:v>3477</c:v>
                  </c:pt>
                  <c:pt idx="335">
                    <c:v>3543</c:v>
                  </c:pt>
                  <c:pt idx="336">
                    <c:v>3543</c:v>
                  </c:pt>
                  <c:pt idx="338">
                    <c:v>3578</c:v>
                  </c:pt>
                  <c:pt idx="342">
                    <c:v>3604</c:v>
                  </c:pt>
                  <c:pt idx="343">
                    <c:v>3484</c:v>
                  </c:pt>
                  <c:pt idx="349">
                    <c:v>S/FACTURA</c:v>
                  </c:pt>
                  <c:pt idx="350">
                    <c:v>3526</c:v>
                  </c:pt>
                  <c:pt idx="351">
                    <c:v>3551</c:v>
                  </c:pt>
                  <c:pt idx="355">
                    <c:v>3587</c:v>
                  </c:pt>
                  <c:pt idx="368">
                    <c:v>3511</c:v>
                  </c:pt>
                  <c:pt idx="370">
                    <c:v>3541</c:v>
                  </c:pt>
                  <c:pt idx="372">
                    <c:v>3588</c:v>
                  </c:pt>
                  <c:pt idx="375">
                    <c:v>3473</c:v>
                  </c:pt>
                  <c:pt idx="376">
                    <c:v>3470</c:v>
                  </c:pt>
                  <c:pt idx="377">
                    <c:v>S/FACTURA</c:v>
                  </c:pt>
                  <c:pt idx="383">
                    <c:v>3535-3592</c:v>
                  </c:pt>
                  <c:pt idx="384">
                    <c:v>3497</c:v>
                  </c:pt>
                  <c:pt idx="386">
                    <c:v>3536-3537</c:v>
                  </c:pt>
                  <c:pt idx="387">
                    <c:v>3492</c:v>
                  </c:pt>
                  <c:pt idx="388">
                    <c:v>3476</c:v>
                  </c:pt>
                  <c:pt idx="392">
                    <c:v>3515</c:v>
                  </c:pt>
                  <c:pt idx="393">
                    <c:v>3608</c:v>
                  </c:pt>
                  <c:pt idx="394">
                    <c:v>3505</c:v>
                  </c:pt>
                  <c:pt idx="395">
                    <c:v>3598</c:v>
                  </c:pt>
                  <c:pt idx="398">
                    <c:v>3558-3593</c:v>
                  </c:pt>
                  <c:pt idx="402">
                    <c:v>3518</c:v>
                  </c:pt>
                  <c:pt idx="403">
                    <c:v>3474</c:v>
                  </c:pt>
                  <c:pt idx="408">
                    <c:v>S/FACTURA</c:v>
                  </c:pt>
                  <c:pt idx="411">
                    <c:v>3589</c:v>
                  </c:pt>
                  <c:pt idx="413">
                    <c:v>3565</c:v>
                  </c:pt>
                  <c:pt idx="416">
                    <c:v>3471</c:v>
                  </c:pt>
                  <c:pt idx="418">
                    <c:v>3582</c:v>
                  </c:pt>
                  <c:pt idx="419">
                    <c:v>3494</c:v>
                  </c:pt>
                  <c:pt idx="420">
                    <c:v>3486</c:v>
                  </c:pt>
                  <c:pt idx="422">
                    <c:v>3586</c:v>
                  </c:pt>
                  <c:pt idx="423">
                    <c:v>3596-3606</c:v>
                  </c:pt>
                  <c:pt idx="425">
                    <c:v>3542</c:v>
                  </c:pt>
                  <c:pt idx="426">
                    <c:v>3538</c:v>
                  </c:pt>
                  <c:pt idx="427">
                    <c:v>3464</c:v>
                  </c:pt>
                  <c:pt idx="428">
                    <c:v>3538</c:v>
                  </c:pt>
                  <c:pt idx="430">
                    <c:v>3513-3601</c:v>
                  </c:pt>
                  <c:pt idx="432">
                    <c:v>3488-3563-3564</c:v>
                  </c:pt>
                  <c:pt idx="435">
                    <c:v>S/FACTURA</c:v>
                  </c:pt>
                  <c:pt idx="436">
                    <c:v>3600</c:v>
                  </c:pt>
                  <c:pt idx="439">
                    <c:v>3578</c:v>
                  </c:pt>
                  <c:pt idx="440">
                    <c:v>3468</c:v>
                  </c:pt>
                  <c:pt idx="441">
                    <c:v>3585</c:v>
                  </c:pt>
                  <c:pt idx="444">
                    <c:v>3514</c:v>
                  </c:pt>
                  <c:pt idx="448">
                    <c:v>3496</c:v>
                  </c:pt>
                  <c:pt idx="449">
                    <c:v>3463</c:v>
                  </c:pt>
                  <c:pt idx="450">
                    <c:v>3531</c:v>
                  </c:pt>
                  <c:pt idx="452">
                    <c:v>3572-3573</c:v>
                  </c:pt>
                  <c:pt idx="456">
                    <c:v>3541</c:v>
                  </c:pt>
                  <c:pt idx="457">
                    <c:v>3484</c:v>
                  </c:pt>
                  <c:pt idx="458">
                    <c:v>3457</c:v>
                  </c:pt>
                  <c:pt idx="459">
                    <c:v>3446</c:v>
                  </c:pt>
                  <c:pt idx="460">
                    <c:v>3469</c:v>
                  </c:pt>
                  <c:pt idx="461">
                    <c:v>3571</c:v>
                  </c:pt>
                  <c:pt idx="464">
                    <c:v>3506</c:v>
                  </c:pt>
                  <c:pt idx="465">
                    <c:v>3535</c:v>
                  </c:pt>
                  <c:pt idx="471">
                    <c:v>3539</c:v>
                  </c:pt>
                  <c:pt idx="472">
                    <c:v>3454</c:v>
                  </c:pt>
                  <c:pt idx="476">
                    <c:v>3520</c:v>
                  </c:pt>
                  <c:pt idx="477">
                    <c:v>3523</c:v>
                  </c:pt>
                  <c:pt idx="478">
                    <c:v>3541</c:v>
                  </c:pt>
                  <c:pt idx="481">
                    <c:v>3528-3524</c:v>
                  </c:pt>
                  <c:pt idx="483">
                    <c:v>3567</c:v>
                  </c:pt>
                  <c:pt idx="485">
                    <c:v>3454</c:v>
                  </c:pt>
                  <c:pt idx="486">
                    <c:v>3552-3553-3554-3555-3556-3557</c:v>
                  </c:pt>
                  <c:pt idx="487">
                    <c:v>3454</c:v>
                  </c:pt>
                  <c:pt idx="488">
                    <c:v>3491</c:v>
                  </c:pt>
                  <c:pt idx="489">
                    <c:v>3485</c:v>
                  </c:pt>
                  <c:pt idx="492">
                    <c:v>3594</c:v>
                  </c:pt>
                  <c:pt idx="493">
                    <c:v>3504</c:v>
                  </c:pt>
                  <c:pt idx="495">
                    <c:v>3547</c:v>
                  </c:pt>
                  <c:pt idx="496">
                    <c:v>3547</c:v>
                  </c:pt>
                  <c:pt idx="497">
                    <c:v>3529-3529</c:v>
                  </c:pt>
                  <c:pt idx="498">
                    <c:v>3533</c:v>
                  </c:pt>
                  <c:pt idx="506">
                    <c:v>3502</c:v>
                  </c:pt>
                  <c:pt idx="507">
                    <c:v>3502</c:v>
                  </c:pt>
                  <c:pt idx="532">
                    <c:v>3644-3545-3580</c:v>
                  </c:pt>
                  <c:pt idx="536">
                    <c:v>3599</c:v>
                  </c:pt>
                  <c:pt idx="537">
                    <c:v>3570</c:v>
                  </c:pt>
                  <c:pt idx="538">
                    <c:v>S/FACTURA</c:v>
                  </c:pt>
                  <c:pt idx="540">
                    <c:v>3605</c:v>
                  </c:pt>
                  <c:pt idx="541">
                    <c:v>3551-3584</c:v>
                  </c:pt>
                  <c:pt idx="544">
                    <c:v>MODIFICAR</c:v>
                  </c:pt>
                  <c:pt idx="545">
                    <c:v>DENTRO O FUERA</c:v>
                  </c:pt>
                  <c:pt idx="546">
                    <c:v>DENTRO</c:v>
                  </c:pt>
                  <c:pt idx="547">
                    <c:v>DENTRO</c:v>
                  </c:pt>
                  <c:pt idx="548">
                    <c:v>DISPONIBLE</c:v>
                  </c:pt>
                  <c:pt idx="549">
                    <c:v>DENTRO</c:v>
                  </c:pt>
                  <c:pt idx="550">
                    <c:v>DISPONIBLE</c:v>
                  </c:pt>
                  <c:pt idx="551">
                    <c:v>DENTRO</c:v>
                  </c:pt>
                  <c:pt idx="552">
                    <c:v>DENTRO</c:v>
                  </c:pt>
                  <c:pt idx="553">
                    <c:v>DISPONIBLE</c:v>
                  </c:pt>
                  <c:pt idx="554">
                    <c:v>DENTRO</c:v>
                  </c:pt>
                  <c:pt idx="555">
                    <c:v>DISPONIBLE</c:v>
                  </c:pt>
                  <c:pt idx="556">
                    <c:v>DISPONIBLE</c:v>
                  </c:pt>
                  <c:pt idx="557">
                    <c:v>DISPONIBLE</c:v>
                  </c:pt>
                  <c:pt idx="558">
                    <c:v>DENTRO</c:v>
                  </c:pt>
                  <c:pt idx="559">
                    <c:v>TALLER</c:v>
                  </c:pt>
                  <c:pt idx="560">
                    <c:v>DENTRO</c:v>
                  </c:pt>
                  <c:pt idx="561">
                    <c:v>DENTRO</c:v>
                  </c:pt>
                  <c:pt idx="562">
                    <c:v>DENTRO</c:v>
                  </c:pt>
                  <c:pt idx="563">
                    <c:v>DENTRO</c:v>
                  </c:pt>
                  <c:pt idx="564">
                    <c:v>DENTRO</c:v>
                  </c:pt>
                  <c:pt idx="565">
                    <c:v>DENTRO</c:v>
                  </c:pt>
                  <c:pt idx="566">
                    <c:v>DISPONIBLE</c:v>
                  </c:pt>
                  <c:pt idx="567">
                    <c:v>TALLER</c:v>
                  </c:pt>
                  <c:pt idx="568">
                    <c:v>DISPONIBLE</c:v>
                  </c:pt>
                  <c:pt idx="569">
                    <c:v>DISPONIBLE</c:v>
                  </c:pt>
                  <c:pt idx="570">
                    <c:v>DENTRO</c:v>
                  </c:pt>
                  <c:pt idx="571">
                    <c:v>DENTRO</c:v>
                  </c:pt>
                  <c:pt idx="572">
                    <c:v>TALLER</c:v>
                  </c:pt>
                  <c:pt idx="573">
                    <c:v>DENTRO</c:v>
                  </c:pt>
                  <c:pt idx="574">
                    <c:v>DENTRO</c:v>
                  </c:pt>
                  <c:pt idx="575">
                    <c:v>TALLER</c:v>
                  </c:pt>
                  <c:pt idx="576">
                    <c:v>DENTRO</c:v>
                  </c:pt>
                  <c:pt idx="577">
                    <c:v>DISPONIBLE</c:v>
                  </c:pt>
                  <c:pt idx="578">
                    <c:v>DISPONIBLE</c:v>
                  </c:pt>
                  <c:pt idx="579">
                    <c:v>DENTRO</c:v>
                  </c:pt>
                  <c:pt idx="580">
                    <c:v>DENTRO</c:v>
                  </c:pt>
                  <c:pt idx="581">
                    <c:v>DENTRO</c:v>
                  </c:pt>
                  <c:pt idx="582">
                    <c:v>DENTRO</c:v>
                  </c:pt>
                  <c:pt idx="583">
                    <c:v>DENTRO</c:v>
                  </c:pt>
                  <c:pt idx="584">
                    <c:v>DENTRO</c:v>
                  </c:pt>
                  <c:pt idx="585">
                    <c:v>DISPONIBLE</c:v>
                  </c:pt>
                  <c:pt idx="586">
                    <c:v>DISPONIBLE</c:v>
                  </c:pt>
                  <c:pt idx="587">
                    <c:v>DISPONIBLE</c:v>
                  </c:pt>
                  <c:pt idx="588">
                    <c:v>DISPONIBLE</c:v>
                  </c:pt>
                  <c:pt idx="589">
                    <c:v>DISPONIBLE</c:v>
                  </c:pt>
                  <c:pt idx="590">
                    <c:v>DENTRO</c:v>
                  </c:pt>
                  <c:pt idx="591">
                    <c:v>DENTRO</c:v>
                  </c:pt>
                  <c:pt idx="592">
                    <c:v>DENTRO</c:v>
                  </c:pt>
                  <c:pt idx="593">
                    <c:v>DENTRO</c:v>
                  </c:pt>
                  <c:pt idx="594">
                    <c:v>DENTRO</c:v>
                  </c:pt>
                  <c:pt idx="595">
                    <c:v>DENTRO</c:v>
                  </c:pt>
                  <c:pt idx="596">
                    <c:v>TALLER</c:v>
                  </c:pt>
                  <c:pt idx="597">
                    <c:v>TALLER</c:v>
                  </c:pt>
                  <c:pt idx="598">
                    <c:v>DENTRO</c:v>
                  </c:pt>
                  <c:pt idx="599">
                    <c:v>DENTRO</c:v>
                  </c:pt>
                  <c:pt idx="600">
                    <c:v>TALLER</c:v>
                  </c:pt>
                  <c:pt idx="601">
                    <c:v>DENTRO</c:v>
                  </c:pt>
                  <c:pt idx="602">
                    <c:v>TALLER</c:v>
                  </c:pt>
                  <c:pt idx="603">
                    <c:v>DISPONIBLE</c:v>
                  </c:pt>
                  <c:pt idx="604">
                    <c:v>DENTRO</c:v>
                  </c:pt>
                  <c:pt idx="605">
                    <c:v>TALLER</c:v>
                  </c:pt>
                  <c:pt idx="606">
                    <c:v>DISPONIBLE</c:v>
                  </c:pt>
                  <c:pt idx="607">
                    <c:v>DENTRO</c:v>
                  </c:pt>
                  <c:pt idx="608">
                    <c:v>DENTRO</c:v>
                  </c:pt>
                  <c:pt idx="609">
                    <c:v>DISPONIBLE</c:v>
                  </c:pt>
                  <c:pt idx="610">
                    <c:v>DENTRO</c:v>
                  </c:pt>
                  <c:pt idx="611">
                    <c:v>DISPONIBLE</c:v>
                  </c:pt>
                  <c:pt idx="612">
                    <c:v>TALLER</c:v>
                  </c:pt>
                  <c:pt idx="613">
                    <c:v>DISPONIBLE</c:v>
                  </c:pt>
                  <c:pt idx="614">
                    <c:v>DENTRO</c:v>
                  </c:pt>
                  <c:pt idx="615">
                    <c:v>DENTRO</c:v>
                  </c:pt>
                  <c:pt idx="616">
                    <c:v>DISPONIBLE</c:v>
                  </c:pt>
                  <c:pt idx="617">
                    <c:v>DISPONIBLE</c:v>
                  </c:pt>
                  <c:pt idx="618">
                    <c:v>DISPONIBLE</c:v>
                  </c:pt>
                  <c:pt idx="619">
                    <c:v>DISPONIBLE</c:v>
                  </c:pt>
                  <c:pt idx="620">
                    <c:v>DISPONIBLE</c:v>
                  </c:pt>
                  <c:pt idx="621">
                    <c:v>DENTRO</c:v>
                  </c:pt>
                  <c:pt idx="622">
                    <c:v>DENTRO</c:v>
                  </c:pt>
                  <c:pt idx="623">
                    <c:v>TALLER</c:v>
                  </c:pt>
                  <c:pt idx="624">
                    <c:v>DENTRO</c:v>
                  </c:pt>
                  <c:pt idx="625">
                    <c:v>DISPONIBLE</c:v>
                  </c:pt>
                  <c:pt idx="626">
                    <c:v>DISPONIBLE</c:v>
                  </c:pt>
                  <c:pt idx="627">
                    <c:v>DENTRO</c:v>
                  </c:pt>
                  <c:pt idx="628">
                    <c:v>DISPONIBLE</c:v>
                  </c:pt>
                  <c:pt idx="629">
                    <c:v>DISPONIBLE</c:v>
                  </c:pt>
                  <c:pt idx="630">
                    <c:v>DISPONIBLE</c:v>
                  </c:pt>
                  <c:pt idx="631">
                    <c:v>DISPONIBLE</c:v>
                  </c:pt>
                  <c:pt idx="632">
                    <c:v>TALLER</c:v>
                  </c:pt>
                  <c:pt idx="633">
                    <c:v>TALLER</c:v>
                  </c:pt>
                  <c:pt idx="634">
                    <c:v>TALLER</c:v>
                  </c:pt>
                  <c:pt idx="635">
                    <c:v>TALLER</c:v>
                  </c:pt>
                  <c:pt idx="636">
                    <c:v>TALLER</c:v>
                  </c:pt>
                  <c:pt idx="637">
                    <c:v>TALLER</c:v>
                  </c:pt>
                  <c:pt idx="638">
                    <c:v>TALLER</c:v>
                  </c:pt>
                  <c:pt idx="639">
                    <c:v>DENTRO</c:v>
                  </c:pt>
                  <c:pt idx="640">
                    <c:v>DENTRO</c:v>
                  </c:pt>
                  <c:pt idx="641">
                    <c:v>TALLER</c:v>
                  </c:pt>
                  <c:pt idx="642">
                    <c:v>DENTRO</c:v>
                  </c:pt>
                  <c:pt idx="643">
                    <c:v>DISPONIBLE</c:v>
                  </c:pt>
                  <c:pt idx="644">
                    <c:v>DENTRO</c:v>
                  </c:pt>
                  <c:pt idx="645">
                    <c:v>TALLER</c:v>
                  </c:pt>
                  <c:pt idx="646">
                    <c:v>DISPONIBLE</c:v>
                  </c:pt>
                  <c:pt idx="647">
                    <c:v>TALLER</c:v>
                  </c:pt>
                  <c:pt idx="648">
                    <c:v>DENTRO</c:v>
                  </c:pt>
                  <c:pt idx="649">
                    <c:v>DENTRO</c:v>
                  </c:pt>
                  <c:pt idx="650">
                    <c:v>DISPONIBLE</c:v>
                  </c:pt>
                  <c:pt idx="651">
                    <c:v>DISPONIBLE</c:v>
                  </c:pt>
                  <c:pt idx="652">
                    <c:v>DISPONIBLE</c:v>
                  </c:pt>
                  <c:pt idx="653">
                    <c:v>DENTRO</c:v>
                  </c:pt>
                  <c:pt idx="654">
                    <c:v>DISPONIBLE</c:v>
                  </c:pt>
                  <c:pt idx="655">
                    <c:v>DENTRO</c:v>
                  </c:pt>
                  <c:pt idx="656">
                    <c:v>DENTRO</c:v>
                  </c:pt>
                  <c:pt idx="657">
                    <c:v>DISPONIBLE</c:v>
                  </c:pt>
                  <c:pt idx="658">
                    <c:v>DENTRO</c:v>
                  </c:pt>
                  <c:pt idx="659">
                    <c:v>DENTRO</c:v>
                  </c:pt>
                  <c:pt idx="660">
                    <c:v>TALLER</c:v>
                  </c:pt>
                  <c:pt idx="661">
                    <c:v>TALLER</c:v>
                  </c:pt>
                  <c:pt idx="662">
                    <c:v>DISPONIBLE</c:v>
                  </c:pt>
                  <c:pt idx="663">
                    <c:v>TALLER</c:v>
                  </c:pt>
                  <c:pt idx="664">
                    <c:v>DENTRO</c:v>
                  </c:pt>
                  <c:pt idx="665">
                    <c:v>DENTRO</c:v>
                  </c:pt>
                  <c:pt idx="666">
                    <c:v>DENTRO</c:v>
                  </c:pt>
                  <c:pt idx="667">
                    <c:v>DENTRO</c:v>
                  </c:pt>
                  <c:pt idx="668">
                    <c:v>DISPONIBLE</c:v>
                  </c:pt>
                  <c:pt idx="669">
                    <c:v>DISPONIBLE</c:v>
                  </c:pt>
                  <c:pt idx="670">
                    <c:v>DENTRO</c:v>
                  </c:pt>
                  <c:pt idx="671">
                    <c:v>DISPONIBLE</c:v>
                  </c:pt>
                  <c:pt idx="672">
                    <c:v>DISPONIBLE</c:v>
                  </c:pt>
                  <c:pt idx="673">
                    <c:v>TALLER</c:v>
                  </c:pt>
                  <c:pt idx="674">
                    <c:v>INTERCAMBIO</c:v>
                  </c:pt>
                  <c:pt idx="675">
                    <c:v>TALLER</c:v>
                  </c:pt>
                  <c:pt idx="676">
                    <c:v>DISPONIBLE</c:v>
                  </c:pt>
                  <c:pt idx="677">
                    <c:v>DISPONIBLE</c:v>
                  </c:pt>
                  <c:pt idx="678">
                    <c:v>DISPONIBLE</c:v>
                  </c:pt>
                  <c:pt idx="679">
                    <c:v>DISPONIBLE</c:v>
                  </c:pt>
                  <c:pt idx="680">
                    <c:v>DENTRO</c:v>
                  </c:pt>
                  <c:pt idx="681">
                    <c:v>TALLER</c:v>
                  </c:pt>
                  <c:pt idx="682">
                    <c:v>DISPONIBLE</c:v>
                  </c:pt>
                  <c:pt idx="683">
                    <c:v>DENTRO</c:v>
                  </c:pt>
                  <c:pt idx="684">
                    <c:v>TALLER</c:v>
                  </c:pt>
                  <c:pt idx="685">
                    <c:v>DENTRO</c:v>
                  </c:pt>
                  <c:pt idx="686">
                    <c:v>DISPONIBLE</c:v>
                  </c:pt>
                  <c:pt idx="687">
                    <c:v>DISPONIBLE</c:v>
                  </c:pt>
                  <c:pt idx="688">
                    <c:v>DENTRO</c:v>
                  </c:pt>
                  <c:pt idx="689">
                    <c:v>TALLER</c:v>
                  </c:pt>
                  <c:pt idx="690">
                    <c:v>DENTRO</c:v>
                  </c:pt>
                  <c:pt idx="691">
                    <c:v>DENTRO</c:v>
                  </c:pt>
                  <c:pt idx="692">
                    <c:v>DISPONIBLE</c:v>
                  </c:pt>
                  <c:pt idx="693">
                    <c:v>TALLER</c:v>
                  </c:pt>
                  <c:pt idx="694">
                    <c:v>DENTRO</c:v>
                  </c:pt>
                  <c:pt idx="695">
                    <c:v>DENTRO</c:v>
                  </c:pt>
                  <c:pt idx="696">
                    <c:v>TALLER</c:v>
                  </c:pt>
                  <c:pt idx="697">
                    <c:v>DENTRO</c:v>
                  </c:pt>
                  <c:pt idx="698">
                    <c:v>DENTRO</c:v>
                  </c:pt>
                  <c:pt idx="699">
                    <c:v>DENTRO</c:v>
                  </c:pt>
                  <c:pt idx="700">
                    <c:v>DENTRO</c:v>
                  </c:pt>
                  <c:pt idx="701">
                    <c:v>DENTRO</c:v>
                  </c:pt>
                  <c:pt idx="702">
                    <c:v>DENTRO</c:v>
                  </c:pt>
                  <c:pt idx="703">
                    <c:v>DISPONIBLE</c:v>
                  </c:pt>
                  <c:pt idx="704">
                    <c:v>DENTRO</c:v>
                  </c:pt>
                  <c:pt idx="705">
                    <c:v>DENTRO</c:v>
                  </c:pt>
                  <c:pt idx="706">
                    <c:v>TALLER</c:v>
                  </c:pt>
                  <c:pt idx="707">
                    <c:v>DENTRO</c:v>
                  </c:pt>
                  <c:pt idx="708">
                    <c:v>DENTRO</c:v>
                  </c:pt>
                  <c:pt idx="709">
                    <c:v>TALLER</c:v>
                  </c:pt>
                  <c:pt idx="710">
                    <c:v>TALLER</c:v>
                  </c:pt>
                  <c:pt idx="711">
                    <c:v>DENTRO</c:v>
                  </c:pt>
                  <c:pt idx="712">
                    <c:v>DENTRO</c:v>
                  </c:pt>
                  <c:pt idx="713">
                    <c:v>DENTRO</c:v>
                  </c:pt>
                  <c:pt idx="714">
                    <c:v>TALLER</c:v>
                  </c:pt>
                  <c:pt idx="715">
                    <c:v>TALLER</c:v>
                  </c:pt>
                  <c:pt idx="716">
                    <c:v>TALLER</c:v>
                  </c:pt>
                  <c:pt idx="717">
                    <c:v>TALLER</c:v>
                  </c:pt>
                  <c:pt idx="718">
                    <c:v>TALLER</c:v>
                  </c:pt>
                  <c:pt idx="719">
                    <c:v>TALLER</c:v>
                  </c:pt>
                  <c:pt idx="720">
                    <c:v>DENTRO</c:v>
                  </c:pt>
                  <c:pt idx="721">
                    <c:v>DENTRO</c:v>
                  </c:pt>
                  <c:pt idx="722">
                    <c:v>DENTRO</c:v>
                  </c:pt>
                  <c:pt idx="723">
                    <c:v>DISPONIBLE</c:v>
                  </c:pt>
                  <c:pt idx="724">
                    <c:v>DENTRO</c:v>
                  </c:pt>
                  <c:pt idx="725">
                    <c:v>DENTRO</c:v>
                  </c:pt>
                  <c:pt idx="726">
                    <c:v>TALLER</c:v>
                  </c:pt>
                  <c:pt idx="727">
                    <c:v>DENTRO</c:v>
                  </c:pt>
                  <c:pt idx="728">
                    <c:v>DENTRO</c:v>
                  </c:pt>
                  <c:pt idx="729">
                    <c:v>DENTRO</c:v>
                  </c:pt>
                  <c:pt idx="730">
                    <c:v>DENTRO</c:v>
                  </c:pt>
                  <c:pt idx="731">
                    <c:v>DENTRO</c:v>
                  </c:pt>
                  <c:pt idx="732">
                    <c:v>DENTRO</c:v>
                  </c:pt>
                  <c:pt idx="733">
                    <c:v>DENTRO</c:v>
                  </c:pt>
                  <c:pt idx="734">
                    <c:v>DENTRO</c:v>
                  </c:pt>
                  <c:pt idx="735">
                    <c:v>DISPONIBLE</c:v>
                  </c:pt>
                  <c:pt idx="736">
                    <c:v>DENTRO</c:v>
                  </c:pt>
                  <c:pt idx="737">
                    <c:v>TALLER</c:v>
                  </c:pt>
                  <c:pt idx="738">
                    <c:v>DENTRO</c:v>
                  </c:pt>
                  <c:pt idx="739">
                    <c:v>DISPONIBLE</c:v>
                  </c:pt>
                  <c:pt idx="740">
                    <c:v>DISPONIBLE</c:v>
                  </c:pt>
                  <c:pt idx="741">
                    <c:v>TALLER</c:v>
                  </c:pt>
                  <c:pt idx="742">
                    <c:v>TALLER</c:v>
                  </c:pt>
                  <c:pt idx="743">
                    <c:v>DENTRO</c:v>
                  </c:pt>
                  <c:pt idx="744">
                    <c:v>DENTRO</c:v>
                  </c:pt>
                  <c:pt idx="745">
                    <c:v>DISPONIBLE</c:v>
                  </c:pt>
                  <c:pt idx="746">
                    <c:v>DISPONIBLE</c:v>
                  </c:pt>
                  <c:pt idx="747">
                    <c:v>TALLER</c:v>
                  </c:pt>
                  <c:pt idx="748">
                    <c:v>TALLER</c:v>
                  </c:pt>
                  <c:pt idx="749">
                    <c:v>DENTRO</c:v>
                  </c:pt>
                  <c:pt idx="750">
                    <c:v>DENTRO</c:v>
                  </c:pt>
                  <c:pt idx="751">
                    <c:v>DENTRO</c:v>
                  </c:pt>
                  <c:pt idx="752">
                    <c:v>DISPONIBLE</c:v>
                  </c:pt>
                  <c:pt idx="753">
                    <c:v>DENTRO</c:v>
                  </c:pt>
                  <c:pt idx="754">
                    <c:v>DISPONIBLE</c:v>
                  </c:pt>
                  <c:pt idx="755">
                    <c:v>DENTRO</c:v>
                  </c:pt>
                  <c:pt idx="756">
                    <c:v>DENTRO</c:v>
                  </c:pt>
                  <c:pt idx="757">
                    <c:v>DENTRO</c:v>
                  </c:pt>
                  <c:pt idx="758">
                    <c:v>DENTRO</c:v>
                  </c:pt>
                  <c:pt idx="759">
                    <c:v>DENTRO</c:v>
                  </c:pt>
                  <c:pt idx="760">
                    <c:v>DENTRO</c:v>
                  </c:pt>
                  <c:pt idx="761">
                    <c:v>DENTRO</c:v>
                  </c:pt>
                  <c:pt idx="762">
                    <c:v>DISPONIBLE</c:v>
                  </c:pt>
                  <c:pt idx="763">
                    <c:v>DISPONIBLE</c:v>
                  </c:pt>
                  <c:pt idx="764">
                    <c:v>DENTRO</c:v>
                  </c:pt>
                  <c:pt idx="765">
                    <c:v>DENTRO</c:v>
                  </c:pt>
                  <c:pt idx="766">
                    <c:v>DISPONIBLE</c:v>
                  </c:pt>
                  <c:pt idx="767">
                    <c:v>DENTRO</c:v>
                  </c:pt>
                  <c:pt idx="768">
                    <c:v>DENTRO</c:v>
                  </c:pt>
                  <c:pt idx="769">
                    <c:v>DENTRO</c:v>
                  </c:pt>
                  <c:pt idx="770">
                    <c:v>DENTRO</c:v>
                  </c:pt>
                  <c:pt idx="771">
                    <c:v>DENTRO</c:v>
                  </c:pt>
                  <c:pt idx="772">
                    <c:v>DISPONIBLE</c:v>
                  </c:pt>
                  <c:pt idx="773">
                    <c:v>DENTRO</c:v>
                  </c:pt>
                  <c:pt idx="774">
                    <c:v>DENTRO</c:v>
                  </c:pt>
                  <c:pt idx="775">
                    <c:v>LIBRE</c:v>
                  </c:pt>
                  <c:pt idx="776">
                    <c:v>LIBRE</c:v>
                  </c:pt>
                  <c:pt idx="777">
                    <c:v>LIBRE</c:v>
                  </c:pt>
                  <c:pt idx="778">
                    <c:v>DENTRO</c:v>
                  </c:pt>
                  <c:pt idx="779">
                    <c:v>DENTRO</c:v>
                  </c:pt>
                  <c:pt idx="780">
                    <c:v>LIBRE</c:v>
                  </c:pt>
                  <c:pt idx="781">
                    <c:v>LIBRE</c:v>
                  </c:pt>
                  <c:pt idx="782">
                    <c:v>LIBRE</c:v>
                  </c:pt>
                  <c:pt idx="783">
                    <c:v>LIBRE</c:v>
                  </c:pt>
                  <c:pt idx="784">
                    <c:v>LIBRE</c:v>
                  </c:pt>
                  <c:pt idx="785">
                    <c:v>LIBRE</c:v>
                  </c:pt>
                  <c:pt idx="786">
                    <c:v>LIBRE</c:v>
                  </c:pt>
                  <c:pt idx="787">
                    <c:v>LIBRE</c:v>
                  </c:pt>
                  <c:pt idx="788">
                    <c:v>LIBRE</c:v>
                  </c:pt>
                  <c:pt idx="789">
                    <c:v>LIBRE</c:v>
                  </c:pt>
                  <c:pt idx="790">
                    <c:v>LIBRE</c:v>
                  </c:pt>
                  <c:pt idx="791">
                    <c:v>LIBRE</c:v>
                  </c:pt>
                  <c:pt idx="792">
                    <c:v>LIBRE</c:v>
                  </c:pt>
                  <c:pt idx="793">
                    <c:v>LIBRE</c:v>
                  </c:pt>
                  <c:pt idx="794">
                    <c:v>LIBRE</c:v>
                  </c:pt>
                  <c:pt idx="795">
                    <c:v>LIBRE</c:v>
                  </c:pt>
                  <c:pt idx="796">
                    <c:v>LIBRE</c:v>
                  </c:pt>
                  <c:pt idx="797">
                    <c:v>LIBRE</c:v>
                  </c:pt>
                  <c:pt idx="798">
                    <c:v>LIBRE</c:v>
                  </c:pt>
                  <c:pt idx="799">
                    <c:v>LIBRE</c:v>
                  </c:pt>
                  <c:pt idx="800">
                    <c:v>TALLER</c:v>
                  </c:pt>
                  <c:pt idx="801">
                    <c:v>LIBRE</c:v>
                  </c:pt>
                  <c:pt idx="802">
                    <c:v>LIBRE</c:v>
                  </c:pt>
                  <c:pt idx="803">
                    <c:v>LIBRE</c:v>
                  </c:pt>
                  <c:pt idx="804">
                    <c:v>DENTRO</c:v>
                  </c:pt>
                  <c:pt idx="805">
                    <c:v>LIBRE</c:v>
                  </c:pt>
                  <c:pt idx="806">
                    <c:v>LIBRE</c:v>
                  </c:pt>
                  <c:pt idx="807">
                    <c:v>LIBRE</c:v>
                  </c:pt>
                  <c:pt idx="808">
                    <c:v>DENTRO</c:v>
                  </c:pt>
                  <c:pt idx="809">
                    <c:v>DENTRO</c:v>
                  </c:pt>
                  <c:pt idx="810">
                    <c:v>DENTRO</c:v>
                  </c:pt>
                  <c:pt idx="811">
                    <c:v>DISPONIBLE</c:v>
                  </c:pt>
                  <c:pt idx="812">
                    <c:v>DENTRO</c:v>
                  </c:pt>
                  <c:pt idx="813">
                    <c:v>DENTRO</c:v>
                  </c:pt>
                  <c:pt idx="814">
                    <c:v>TALLER</c:v>
                  </c:pt>
                  <c:pt idx="815">
                    <c:v>TALLER</c:v>
                  </c:pt>
                </c:lvl>
                <c:lvl>
                  <c:pt idx="544">
                    <c:v>MODIFICAR</c:v>
                  </c:pt>
                  <c:pt idx="545">
                    <c:v>COMENTARIOS</c:v>
                  </c:pt>
                  <c:pt idx="751">
                    <c:v>PRESTAMO</c:v>
                  </c:pt>
                </c:lvl>
              </c:multiLvlStrCache>
            </c:multiLvlStrRef>
          </c:cat>
          <c:val>
            <c:numRef>
              <c:f>'CONTROL DE RENTAS'!$CA$3:$CA$274</c:f>
              <c:numCache>
                <c:formatCode>General</c:formatCode>
                <c:ptCount val="272"/>
                <c:pt idx="1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ACD1-47CB-9742-4D5BDBFEC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667808"/>
        <c:axId val="147666368"/>
      </c:barChart>
      <c:catAx>
        <c:axId val="14766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666368"/>
        <c:crosses val="autoZero"/>
        <c:auto val="1"/>
        <c:lblAlgn val="ctr"/>
        <c:lblOffset val="100"/>
        <c:noMultiLvlLbl val="0"/>
      </c:catAx>
      <c:valAx>
        <c:axId val="14766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66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5cc6d4-9c23-44d0-a2b7-313647437d3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431094</xdr:colOff>
      <xdr:row>32</xdr:row>
      <xdr:rowOff>183444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vWx22rAxy8Habx7EA?g_st=aw" TargetMode="External"/><Relationship Id="rId13" Type="http://schemas.openxmlformats.org/officeDocument/2006/relationships/hyperlink" Target="https://maps.app.goo.gl/UZcH87LxmjgvkXsT8" TargetMode="External"/><Relationship Id="rId3" Type="http://schemas.openxmlformats.org/officeDocument/2006/relationships/hyperlink" Target="https://www.google.com/maps/place/LOM2+Moldeo+Caseta/@25.8931644,-100.2448849,19z/data=!4m6!3m5!1s0x8662f30015908883:0x8bba04629e598fa7!8m2!3d25.8931294!4d-100.2443443!16s%2Fg%2F11ldhfnhhv?hl=es&amp;entry=ttu" TargetMode="External"/><Relationship Id="rId7" Type="http://schemas.openxmlformats.org/officeDocument/2006/relationships/hyperlink" Target="https://maps.app.goo.gl/HBQV4ZTVdqQ29wFRA?g_st=aw" TargetMode="External"/><Relationship Id="rId12" Type="http://schemas.openxmlformats.org/officeDocument/2006/relationships/hyperlink" Target="https://goo.gl/maps/vWx22rAxy8Habx7EA?g_st=aw" TargetMode="External"/><Relationship Id="rId2" Type="http://schemas.openxmlformats.org/officeDocument/2006/relationships/hyperlink" Target="https://maps.app.goo.gl/pcVZ3EyxsEwPPGDW9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maps.app.goo.gl/8e991B15tQHvxRT97?g_st=com.google.maps.preview.copy" TargetMode="External"/><Relationship Id="rId6" Type="http://schemas.openxmlformats.org/officeDocument/2006/relationships/hyperlink" Target="https://maps.app.goo.gl/4yVxNsSjrnCshni48" TargetMode="External"/><Relationship Id="rId11" Type="http://schemas.openxmlformats.org/officeDocument/2006/relationships/hyperlink" Target="https://maps.app.goo.gl/YzHLi64zyX9sz8Nn6" TargetMode="External"/><Relationship Id="rId5" Type="http://schemas.openxmlformats.org/officeDocument/2006/relationships/hyperlink" Target="https://www.google.com/maps/place/AAM+-+El+Carmen+Manufacturing+Facility/@25.8895064,-100.3497111,15z/data=!4m2!3m1!1s0x0:0xd078548486c6f1c5?sa=X&amp;ved=1t:2428&amp;ictx=111" TargetMode="External"/><Relationship Id="rId15" Type="http://schemas.openxmlformats.org/officeDocument/2006/relationships/hyperlink" Target="https://maps.app.goo.gl/EFJj6ctU2PuxCGnP7" TargetMode="External"/><Relationship Id="rId10" Type="http://schemas.openxmlformats.org/officeDocument/2006/relationships/hyperlink" Target="https://goo.gl/maps/vWx22rAxy8Habx7EA?g_st=aw" TargetMode="External"/><Relationship Id="rId4" Type="http://schemas.openxmlformats.org/officeDocument/2006/relationships/hyperlink" Target="https://maps.app.goo.gl/zGR9XMib6YwfYcFE9" TargetMode="External"/><Relationship Id="rId9" Type="http://schemas.openxmlformats.org/officeDocument/2006/relationships/hyperlink" Target="https://goo.gl/maps/vWx22rAxy8Habx7EA?g_st=aw" TargetMode="External"/><Relationship Id="rId14" Type="http://schemas.openxmlformats.org/officeDocument/2006/relationships/hyperlink" Target="https://maps.app.goo.gl/KA3V9RQAT4rGhDmj8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gP1Wd8qwGjS3KVbe8" TargetMode="External"/><Relationship Id="rId21" Type="http://schemas.openxmlformats.org/officeDocument/2006/relationships/hyperlink" Target="https://www.google.com/maps/place/Johnson+Controls/@25.7610759,-100.5743255,15z/data=!4m6!3m5!1s0x86629c2e11b7d069:0xe43e603b59163772!8m2!3d25.7610762!4d-100.5682012!16s%2Fg%2F11bv38csvw?hl=es&amp;entry=ttu" TargetMode="External"/><Relationship Id="rId324" Type="http://schemas.openxmlformats.org/officeDocument/2006/relationships/hyperlink" Target="https://maps.app.goo.gl/7i9h3kTC7RfFzpws7" TargetMode="External"/><Relationship Id="rId531" Type="http://schemas.openxmlformats.org/officeDocument/2006/relationships/hyperlink" Target="https://maps.app.goo.gl/MRVSFSx8sdZK35Uv8" TargetMode="External"/><Relationship Id="rId170" Type="http://schemas.openxmlformats.org/officeDocument/2006/relationships/hyperlink" Target="https://maps.app.goo.gl/HFUK6r3jBBSiLLbK6" TargetMode="External"/><Relationship Id="rId268" Type="http://schemas.openxmlformats.org/officeDocument/2006/relationships/hyperlink" Target="https://maps.app.goo.gl/iqmUbyvRJY69vDmbA" TargetMode="External"/><Relationship Id="rId475" Type="http://schemas.openxmlformats.org/officeDocument/2006/relationships/hyperlink" Target="https://maps.app.goo.gl/Q2Y9eym7zfKqDb1g7" TargetMode="External"/><Relationship Id="rId32" Type="http://schemas.openxmlformats.org/officeDocument/2006/relationships/hyperlink" Target="https://www.google.com/maps/place/LOM2+Moldeo+Caseta/@25.8928896,-100.2447367,18.71z/data=!4m6!3m5!1s0x8662f30015908883:0x8bba04629e598fa7!8m2!3d25.8931294!4d-100.2443443!16s%2Fg%2F11ldhfnhhv?hl=es&amp;entry=ttu" TargetMode="External"/><Relationship Id="rId128" Type="http://schemas.openxmlformats.org/officeDocument/2006/relationships/hyperlink" Target="https://maps.app.goo.gl/tKRKa97XJLWrE6tU9?g_st=iw" TargetMode="External"/><Relationship Id="rId335" Type="http://schemas.openxmlformats.org/officeDocument/2006/relationships/hyperlink" Target="https://maps.app.goo.gl/d19hamxFitJakDa89?g_st=aw" TargetMode="External"/><Relationship Id="rId542" Type="http://schemas.openxmlformats.org/officeDocument/2006/relationships/hyperlink" Target="https://maps.app.goo.gl/3S4sXw2ur8eGHhDh6" TargetMode="External"/><Relationship Id="rId181" Type="http://schemas.openxmlformats.org/officeDocument/2006/relationships/hyperlink" Target="https://www.google.com/maps?q=25.7646481,-100.1283025&amp;z=17&amp;hl=es" TargetMode="External"/><Relationship Id="rId402" Type="http://schemas.openxmlformats.org/officeDocument/2006/relationships/hyperlink" Target="https://maps.app.goo.gl/CNoKzKthhpNACcHP6?g_st=ic" TargetMode="External"/><Relationship Id="rId279" Type="http://schemas.openxmlformats.org/officeDocument/2006/relationships/hyperlink" Target="https://maps.app.goo.gl/pFZx4sCAJ1wPTqjQ9?g_st=com.google.maps.preview.copy" TargetMode="External"/><Relationship Id="rId486" Type="http://schemas.openxmlformats.org/officeDocument/2006/relationships/hyperlink" Target="https://maps.app.goo.gl/2WqyioGE8jKJQJvJA?g_st=iw" TargetMode="External"/><Relationship Id="rId43" Type="http://schemas.openxmlformats.org/officeDocument/2006/relationships/hyperlink" Target="https://www.google.com/maps?q=25.659740447998047,-100.43827819824219&amp;z=17&amp;hl=es" TargetMode="External"/><Relationship Id="rId139" Type="http://schemas.openxmlformats.org/officeDocument/2006/relationships/hyperlink" Target="https://maps.app.goo.gl/Yjh75gscArb6Q5St5" TargetMode="External"/><Relationship Id="rId346" Type="http://schemas.openxmlformats.org/officeDocument/2006/relationships/hyperlink" Target="https://maps.app.goo.gl/exz3YWuS4RJ7Cd6K6" TargetMode="External"/><Relationship Id="rId192" Type="http://schemas.openxmlformats.org/officeDocument/2006/relationships/hyperlink" Target="https://maps.app.goo.gl/J1MnjW9vSvU8wmcY9" TargetMode="External"/><Relationship Id="rId206" Type="http://schemas.openxmlformats.org/officeDocument/2006/relationships/hyperlink" Target="https://www.google.com/maps/place/PATIO+HG/@25.9482221,-100.2343158,18.25z/data=!4m14!1m7!3m6!1s0x8662eaae90db61f1:0x97986a628086f161!2sConmet+de+M%C3%A9xico,+S.+A.+de+C.+V.!8m2!3d25.946192!4d-100.2291374!16s%2Fg%2F1td53w6j!3m5!1s0x8662f38788bd460b:0xd935496c96b8ac5a!8m2!3d25.9490319!4d-100.2326039!16s%2Fg%2F11px05lj98?entry=ttu" TargetMode="External"/><Relationship Id="rId413" Type="http://schemas.openxmlformats.org/officeDocument/2006/relationships/hyperlink" Target="https://maps.app.goo.gl/MJN1jMNRJex5EtRa7" TargetMode="External"/><Relationship Id="rId248" Type="http://schemas.openxmlformats.org/officeDocument/2006/relationships/hyperlink" Target="https://maps.app.goo.gl/LENhVjMmvu9ugYGa9" TargetMode="External"/><Relationship Id="rId455" Type="http://schemas.openxmlformats.org/officeDocument/2006/relationships/hyperlink" Target="https://maps.app.goo.gl/r4YAkihXcC9oAmvx8" TargetMode="External"/><Relationship Id="rId497" Type="http://schemas.openxmlformats.org/officeDocument/2006/relationships/hyperlink" Target="https://maps.app.goo.gl/u9rg3VAYUd8R8xts8?g_st=iwb" TargetMode="External"/><Relationship Id="rId12" Type="http://schemas.openxmlformats.org/officeDocument/2006/relationships/hyperlink" Target="https://www.google.com/maps/place/INGETEK+PERFILES+RAMOS/@25.6101781,-100.9153122,15z/data=!4m2!3m1!1s0x0:0xe83d4c6360f70545?sa=X&amp;ved=1t:2428&amp;hl=es_419&amp;ictx=111" TargetMode="External"/><Relationship Id="rId108" Type="http://schemas.openxmlformats.org/officeDocument/2006/relationships/hyperlink" Target="https://www.google.com/maps/place/BARCEL+Monterrey/@25.8333722,-100.2787245,15.54z/data=!4m6!3m5!1s0x8662938c948fc5f5:0xbd6919e87cd5ec3a!8m2!3d25.8368286!4d-100.2732391!16s%2Fg%2F11s_x19fw3?entry=ttu" TargetMode="External"/><Relationship Id="rId315" Type="http://schemas.openxmlformats.org/officeDocument/2006/relationships/hyperlink" Target="https://maps.app.goo.gl/qSixgSKGnFhVVUPb9" TargetMode="External"/><Relationship Id="rId357" Type="http://schemas.openxmlformats.org/officeDocument/2006/relationships/hyperlink" Target="https://maps.app.goo.gl/3Mt3XKkHih5vMDqm9?g_st=iw" TargetMode="External"/><Relationship Id="rId522" Type="http://schemas.openxmlformats.org/officeDocument/2006/relationships/hyperlink" Target="https://maps.app.goo.gl/zRc8Lc2psAJ4BMrF6" TargetMode="External"/><Relationship Id="rId54" Type="http://schemas.openxmlformats.org/officeDocument/2006/relationships/hyperlink" Target="https://www.google.com/maps/place/Sam's+Club/@25.667664,-100.2416522,18.25z/data=!4m6!3m5!1s0x8662c010d997f5b5:0x90badaf1b39d5e1e!8m2!3d25.6671868!4d-100.2413635!16s%2Fg%2F1thxlh8b?entry=ttu" TargetMode="External"/><Relationship Id="rId96" Type="http://schemas.openxmlformats.org/officeDocument/2006/relationships/hyperlink" Target="https://www.google.com/maps?q=25.5522922,-100.8697493&amp;z=17&amp;hl=es" TargetMode="External"/><Relationship Id="rId161" Type="http://schemas.openxmlformats.org/officeDocument/2006/relationships/hyperlink" Target="https://www.google.com/maps?q=25.694522857666016,-100.17259216308594&amp;z=17&amp;hl=es" TargetMode="External"/><Relationship Id="rId217" Type="http://schemas.openxmlformats.org/officeDocument/2006/relationships/hyperlink" Target="https://maps.app.goo.gl/pTZPpVqMM46gtC7s9" TargetMode="External"/><Relationship Id="rId399" Type="http://schemas.openxmlformats.org/officeDocument/2006/relationships/hyperlink" Target="https://maps.app.goo.gl/nFyQ7gtVx4daZPBc6?g_st=aw" TargetMode="External"/><Relationship Id="rId259" Type="http://schemas.openxmlformats.org/officeDocument/2006/relationships/hyperlink" Target="https://maps.app.goo.gl/K8fUnb7jFvvZLVL78" TargetMode="External"/><Relationship Id="rId424" Type="http://schemas.openxmlformats.org/officeDocument/2006/relationships/hyperlink" Target="https://maps.app.goo.gl/jLvSxW1SAcyxK7zQ7" TargetMode="External"/><Relationship Id="rId466" Type="http://schemas.openxmlformats.org/officeDocument/2006/relationships/hyperlink" Target="https://maps.app.goo.gl/Q2Y9eym7zfKqDb1g7" TargetMode="External"/><Relationship Id="rId23" Type="http://schemas.openxmlformats.org/officeDocument/2006/relationships/hyperlink" Target="https://www.google.com/maps?q=25.7224034,-100.5335048&amp;z=17&amp;hl=es" TargetMode="External"/><Relationship Id="rId119" Type="http://schemas.openxmlformats.org/officeDocument/2006/relationships/hyperlink" Target="https://maps.app.goo.gl/txFEJ7tvzeCHmmav6" TargetMode="External"/><Relationship Id="rId270" Type="http://schemas.openxmlformats.org/officeDocument/2006/relationships/hyperlink" Target="https://maps.app.goo.gl/Yjh75gscArb6Q5St5" TargetMode="External"/><Relationship Id="rId326" Type="http://schemas.openxmlformats.org/officeDocument/2006/relationships/hyperlink" Target="https://g.co/kgs/WQCwtqJ" TargetMode="External"/><Relationship Id="rId533" Type="http://schemas.openxmlformats.org/officeDocument/2006/relationships/hyperlink" Target="https://maps.app.goo.gl/cciMsevG39UfgrWL9?g_st=iw" TargetMode="External"/><Relationship Id="rId65" Type="http://schemas.openxmlformats.org/officeDocument/2006/relationships/hyperlink" Target="https://www.google.com/maps?q=25.603313446044922,-100.89947509765625&amp;z=17&amp;hl=es" TargetMode="External"/><Relationship Id="rId130" Type="http://schemas.openxmlformats.org/officeDocument/2006/relationships/hyperlink" Target="https://g.co/kgs/x6Vdwdm" TargetMode="External"/><Relationship Id="rId368" Type="http://schemas.openxmlformats.org/officeDocument/2006/relationships/hyperlink" Target="https://maps.app.goo.gl/2SF2ECguDphqY2ua8" TargetMode="External"/><Relationship Id="rId172" Type="http://schemas.openxmlformats.org/officeDocument/2006/relationships/hyperlink" Target="https://www.google.com.mx/maps/place/Bodega+Aurrera+Express/@25.7213006,-100.3482288,16z/data=!4m6!3m5!1s0x86629748a57b7545:0x3ccdf3820c9ad97f!8m2!3d25.7213421!4d-100.3455498!16s%2Fg%2F11cs5sqn4r?entry=tts&amp;g_ep=EgoyMDI0MDUwOC4wKgBIAVAD" TargetMode="External"/><Relationship Id="rId228" Type="http://schemas.openxmlformats.org/officeDocument/2006/relationships/hyperlink" Target="https://maps.app.goo.gl/HVyS9aEmVqQ3Apqp9" TargetMode="External"/><Relationship Id="rId435" Type="http://schemas.openxmlformats.org/officeDocument/2006/relationships/hyperlink" Target="https://maps.app.goo.gl/4YH6AqYeiMYKkTyc7" TargetMode="External"/><Relationship Id="rId477" Type="http://schemas.openxmlformats.org/officeDocument/2006/relationships/hyperlink" Target="https://maps.app.goo.gl/Q2Y9eym7zfKqDb1g7" TargetMode="External"/><Relationship Id="rId281" Type="http://schemas.openxmlformats.org/officeDocument/2006/relationships/hyperlink" Target="https://maps.app.goo.gl/EbNStD3gTqZQxA7y9" TargetMode="External"/><Relationship Id="rId337" Type="http://schemas.openxmlformats.org/officeDocument/2006/relationships/hyperlink" Target="https://maps.app.goo.gl/d19hamxFitJakDa89?g_st=aw" TargetMode="External"/><Relationship Id="rId502" Type="http://schemas.openxmlformats.org/officeDocument/2006/relationships/hyperlink" Target="https://maps.app.goo.gl/9PaRoqrnwHxqmw1QA" TargetMode="External"/><Relationship Id="rId34" Type="http://schemas.openxmlformats.org/officeDocument/2006/relationships/hyperlink" Target="https://maps.app.goo.gl/GRxLifq9y48F3R5k7?g_st=awb" TargetMode="External"/><Relationship Id="rId76" Type="http://schemas.openxmlformats.org/officeDocument/2006/relationships/hyperlink" Target="https://www.google.com/maps?q=25.5654705,-103.4545723&amp;z=17&amp;hl=es" TargetMode="External"/><Relationship Id="rId141" Type="http://schemas.openxmlformats.org/officeDocument/2006/relationships/hyperlink" Target="https://maps.app.goo.gl/Lfb6sB6VsihiCMSG8" TargetMode="External"/><Relationship Id="rId379" Type="http://schemas.openxmlformats.org/officeDocument/2006/relationships/hyperlink" Target="https://maps.app.goo.gl/toKsQybApG1HKjNP7?g_st=ic" TargetMode="External"/><Relationship Id="rId544" Type="http://schemas.openxmlformats.org/officeDocument/2006/relationships/hyperlink" Target="https://maps.app.goo.gl/o3jx5JR5vDqr4kRP6" TargetMode="External"/><Relationship Id="rId7" Type="http://schemas.openxmlformats.org/officeDocument/2006/relationships/hyperlink" Target="https://maps.app.goo.gl/rZzRz4qei6rjpkLR6?g_st=iw" TargetMode="External"/><Relationship Id="rId183" Type="http://schemas.openxmlformats.org/officeDocument/2006/relationships/hyperlink" Target="https://www.google.com/maps/place/PATIO+HG/@25.9482221,-100.2343158,18.25z/data=!4m14!1m7!3m6!1s0x8662eaae90db61f1:0x97986a628086f161!2sConmet+de+M%C3%A9xico,+S.+A.+de+C.+V.!8m2!3d25.946192!4d-100.2291374!16s%2Fg%2F1td53w6j!3m5!1s0x8662f38788bd460b:0xd935496c96b8ac5a!8m2!3d25.9490319!4d-100.2326039!16s%2Fg%2F11px05lj98?entry=ttu" TargetMode="External"/><Relationship Id="rId239" Type="http://schemas.openxmlformats.org/officeDocument/2006/relationships/hyperlink" Target="https://maps.app.goo.gl/4YH6AqYeiMYKkTyc7" TargetMode="External"/><Relationship Id="rId390" Type="http://schemas.openxmlformats.org/officeDocument/2006/relationships/hyperlink" Target="https://maps.app.goo.gl/X5eiwB9HYtXDpeq88" TargetMode="External"/><Relationship Id="rId404" Type="http://schemas.openxmlformats.org/officeDocument/2006/relationships/hyperlink" Target="https://maps.app.goo.gl/H8ZRLeHmCHXyDkEe8" TargetMode="External"/><Relationship Id="rId446" Type="http://schemas.openxmlformats.org/officeDocument/2006/relationships/hyperlink" Target="https://maps.apple.com/?address=Metroalianza,%2066083%20General%20Escobedo,%20N.L.,%20M%C3%A9xico&amp;ll=25.839977,-100.328278&amp;q=Pissa%20Escobedo&amp;t=m" TargetMode="External"/><Relationship Id="rId250" Type="http://schemas.openxmlformats.org/officeDocument/2006/relationships/hyperlink" Target="https://www.google.com/maps?q=25.603313446044922,-100.89947509765625&amp;z=17&amp;hl=es" TargetMode="External"/><Relationship Id="rId292" Type="http://schemas.openxmlformats.org/officeDocument/2006/relationships/hyperlink" Target="https://www.google.com/maps/place/Planta+B+Monterrey/@25.8361262,-100.2736782,18.75z/data=!4m6!3m5!1s0x866293ab48017f17:0x429d3dc5347ab122!8m2!3d25.8360715!4d-100.2740123!16s%2Fg%2F11lhky6gdr?entry=ttu" TargetMode="External"/><Relationship Id="rId306" Type="http://schemas.openxmlformats.org/officeDocument/2006/relationships/hyperlink" Target="https://maps.app.goo.gl/Yjh75gscArb6Q5St5" TargetMode="External"/><Relationship Id="rId488" Type="http://schemas.openxmlformats.org/officeDocument/2006/relationships/hyperlink" Target="https://maps.app.goo.gl/2WqyioGE8jKJQJvJA?g_st=iw" TargetMode="External"/><Relationship Id="rId45" Type="http://schemas.openxmlformats.org/officeDocument/2006/relationships/hyperlink" Target="https://www.google.com.mx/maps/place/Bodega+Aurrera+Express/@25.7213006,-100.3482288,16z/data=!4m6!3m5!1s0x86629748a57b7545:0x3ccdf3820c9ad97f!8m2!3d25.7213421!4d-100.3455498!16s%2Fg%2F11cs5sqn4r?entry=tts&amp;g_ep=EgoyMDI0MDUwOC4wKgBIAVAD" TargetMode="External"/><Relationship Id="rId87" Type="http://schemas.openxmlformats.org/officeDocument/2006/relationships/hyperlink" Target="https://www.google.com/maps/place/Sam's+Club/@25.667664,-100.2416522,18.25z/data=!4m6!3m5!1s0x8662c010d997f5b5:0x90badaf1b39d5e1e!8m2!3d25.6671868!4d-100.2413635!16s%2Fg%2F1thxlh8b?entry=ttu" TargetMode="External"/><Relationship Id="rId110" Type="http://schemas.openxmlformats.org/officeDocument/2006/relationships/hyperlink" Target="https://www.google.com/maps/place/Crisa+Libbey/@25.7084583,-100.3066718,15z/data=!4m2!3m1!1s0x0:0x76b53329a30c08db?sa=X&amp;ved=1t:2428&amp;ictx=111" TargetMode="External"/><Relationship Id="rId348" Type="http://schemas.openxmlformats.org/officeDocument/2006/relationships/hyperlink" Target="https://maps.app.goo.gl/exz3YWuS4RJ7Cd6K6" TargetMode="External"/><Relationship Id="rId513" Type="http://schemas.openxmlformats.org/officeDocument/2006/relationships/hyperlink" Target="https://maps.app.goo.gl/Q2Y9eym7zfKqDb1g7" TargetMode="External"/><Relationship Id="rId152" Type="http://schemas.openxmlformats.org/officeDocument/2006/relationships/hyperlink" Target="https://maps.app.goo.gl/dspk4UaCMgnVAGFeA" TargetMode="External"/><Relationship Id="rId194" Type="http://schemas.openxmlformats.org/officeDocument/2006/relationships/hyperlink" Target="https://www.google.com/maps/place/Crisa+Libbey/@25.7084583,-100.3066718,15z/data=!4m2!3m1!1s0x0:0x76b53329a30c08db?sa=X&amp;ved=1t:2428&amp;ictx=111" TargetMode="External"/><Relationship Id="rId208" Type="http://schemas.openxmlformats.org/officeDocument/2006/relationships/hyperlink" Target="https://maps.app.goo.gl/BsSJGiMNXYoc7Srt7?g_st=iw" TargetMode="External"/><Relationship Id="rId415" Type="http://schemas.openxmlformats.org/officeDocument/2006/relationships/hyperlink" Target="https://maps.app.goo.gl/VLph5EAQsPLTnbGa6?g_st=com.google.maps.preview.copy" TargetMode="External"/><Relationship Id="rId457" Type="http://schemas.openxmlformats.org/officeDocument/2006/relationships/hyperlink" Target="https://maps.app.goo.gl/rbDraqSpnsd6egwg8" TargetMode="External"/><Relationship Id="rId261" Type="http://schemas.openxmlformats.org/officeDocument/2006/relationships/hyperlink" Target="https://maps.app.goo.gl/e2KC8v7nqfoCstjN7" TargetMode="External"/><Relationship Id="rId499" Type="http://schemas.openxmlformats.org/officeDocument/2006/relationships/hyperlink" Target="https://maps.app.goo.gl/Q2Y9eym7zfKqDb1g7" TargetMode="External"/><Relationship Id="rId14" Type="http://schemas.openxmlformats.org/officeDocument/2006/relationships/hyperlink" Target="https://maps.app.goo.gl/6qpn265Y72RPh5oN9" TargetMode="External"/><Relationship Id="rId56" Type="http://schemas.openxmlformats.org/officeDocument/2006/relationships/hyperlink" Target="https://maps.app.goo.gl/6qpn265Y72RPh5oN9" TargetMode="External"/><Relationship Id="rId317" Type="http://schemas.openxmlformats.org/officeDocument/2006/relationships/hyperlink" Target="https://maps.app.goo.gl/3AaY9BrnkmwuX4oa7" TargetMode="External"/><Relationship Id="rId359" Type="http://schemas.openxmlformats.org/officeDocument/2006/relationships/hyperlink" Target="https://maps.app.goo.gl/D5GFdsSpRCzLRKmM9?g_st=aw" TargetMode="External"/><Relationship Id="rId524" Type="http://schemas.openxmlformats.org/officeDocument/2006/relationships/hyperlink" Target="https://maps.app.goo.gl/XWQEU5sB5EP3sjcM9?g_st=aw" TargetMode="External"/><Relationship Id="rId98" Type="http://schemas.openxmlformats.org/officeDocument/2006/relationships/hyperlink" Target="https://www.google.com/maps/place/ZINKPOWER+Monterrey/@25.8983356,-100.2321181,16.75z/data=!4m6!3m5!1s0x8662f150a6a3cc93:0x6506942fedec20c5!8m2!3d25.8958337!4d-100.2380949!16s%2Fg%2F1ttyx4y2?hl=es&amp;entry=ttu" TargetMode="External"/><Relationship Id="rId121" Type="http://schemas.openxmlformats.org/officeDocument/2006/relationships/hyperlink" Target="https://maps.app.goo.gl/hvNTnqsLvLbmPsiV8" TargetMode="External"/><Relationship Id="rId163" Type="http://schemas.openxmlformats.org/officeDocument/2006/relationships/hyperlink" Target="https://maps.app.goo.gl/Yjh75gscArb6Q5St5" TargetMode="External"/><Relationship Id="rId219" Type="http://schemas.openxmlformats.org/officeDocument/2006/relationships/hyperlink" Target="https://maps.app.goo.gl/G1xRM4GamfVUFiFF8" TargetMode="External"/><Relationship Id="rId370" Type="http://schemas.openxmlformats.org/officeDocument/2006/relationships/hyperlink" Target="https://maps.app.goo.gl/4YH6AqYeiMYKkTyc7" TargetMode="External"/><Relationship Id="rId426" Type="http://schemas.openxmlformats.org/officeDocument/2006/relationships/hyperlink" Target="https://maps.app.goo.gl/2Ke2RpCMMhvMZgeE9?g_st=com.google.maps.preview.copy" TargetMode="External"/><Relationship Id="rId230" Type="http://schemas.openxmlformats.org/officeDocument/2006/relationships/hyperlink" Target="https://maps.app.goo.gl/Yjh75gscArb6Q5St5" TargetMode="External"/><Relationship Id="rId468" Type="http://schemas.openxmlformats.org/officeDocument/2006/relationships/hyperlink" Target="https://maps.app.goo.gl/xTEjRb3HtNWErSUj7?g_st=com.google.maps.preview.copy" TargetMode="External"/><Relationship Id="rId25" Type="http://schemas.openxmlformats.org/officeDocument/2006/relationships/hyperlink" Target="https://www.google.com/maps/place/AAM+-+El+Carmen+Manufacturing+Facility/@25.8895064,-100.3497111,15z/data=!4m2!3m1!1s0x0:0xd078548486c6f1c5?sa=X&amp;ved=1t:2428&amp;ictx=111" TargetMode="External"/><Relationship Id="rId67" Type="http://schemas.openxmlformats.org/officeDocument/2006/relationships/hyperlink" Target="https://www.google.com/maps/place/BARCEL+Monterrey/@25.8376467,-100.2755057,14.75z/data=!4m6!3m5!1s0x8662938c948fc5f5:0xbd6919e87cd5ec3a!8m2!3d25.8368286!4d-100.2732391!16s%2Fg%2F11s_x19fw3?entry=ttu" TargetMode="External"/><Relationship Id="rId272" Type="http://schemas.openxmlformats.org/officeDocument/2006/relationships/hyperlink" Target="https://maps.app.goo.gl/va7V92Bz7B8ZDQxU6" TargetMode="External"/><Relationship Id="rId328" Type="http://schemas.openxmlformats.org/officeDocument/2006/relationships/hyperlink" Target="https://maps.app.goo.gl/qSixgSKGnFhVVUPb9" TargetMode="External"/><Relationship Id="rId535" Type="http://schemas.openxmlformats.org/officeDocument/2006/relationships/hyperlink" Target="https://maps.app.goo.gl/pkurAKjUYhxsuMwE9" TargetMode="External"/><Relationship Id="rId132" Type="http://schemas.openxmlformats.org/officeDocument/2006/relationships/hyperlink" Target="https://maps.app.goo.gl/Yjh75gscArb6Q5St5" TargetMode="External"/><Relationship Id="rId174" Type="http://schemas.openxmlformats.org/officeDocument/2006/relationships/hyperlink" Target="https://g.co/kgs/GmfZCC1" TargetMode="External"/><Relationship Id="rId381" Type="http://schemas.openxmlformats.org/officeDocument/2006/relationships/hyperlink" Target="https://www.google.com/maps/place/Subestaci%C3%B3n+Santo+Domingo/@25.7266523,-100.2771572,17z/data=!3m1!4b1!4m6!3m5!1s0x866294df2bbf92dd:0x523507b716754ebb!8m2!3d25.7266523!4d-100.2771572!16s%2Fg%2F11bw46kn_0?hl=es-MX&amp;entry=ttu" TargetMode="External"/><Relationship Id="rId241" Type="http://schemas.openxmlformats.org/officeDocument/2006/relationships/hyperlink" Target="https://maps.app.goo.gl/1932tnhwcA4wVaVw8" TargetMode="External"/><Relationship Id="rId437" Type="http://schemas.openxmlformats.org/officeDocument/2006/relationships/hyperlink" Target="https://maps.app.goo.gl/x6c67vAmhYwUPTG67" TargetMode="External"/><Relationship Id="rId479" Type="http://schemas.openxmlformats.org/officeDocument/2006/relationships/hyperlink" Target="https://maps.app.goo.gl/Q2Y9eym7zfKqDb1g7" TargetMode="External"/><Relationship Id="rId36" Type="http://schemas.openxmlformats.org/officeDocument/2006/relationships/hyperlink" Target="https://www.google.com/maps/place/MT01+Aeropuerto,+66626+Cdad.+Apodaca,+N.L./data=!4m2!3m1!1s0x8662e99f427232d9:0x78d439000bd9c504?utm_source=mstt_1&amp;entry=gps&amp;coh=192324&amp;g_ep=CAESCjExLjEwNS4xMDQYACDXggMqGzQ3MDY4NjE1LCw0NzA4NTY1NCw0NzA3NTkxNUICTVg%3D" TargetMode="External"/><Relationship Id="rId283" Type="http://schemas.openxmlformats.org/officeDocument/2006/relationships/hyperlink" Target="https://www.google.com/maps?q=27.5042994,-99.6205851&amp;z=17&amp;hl=es" TargetMode="External"/><Relationship Id="rId339" Type="http://schemas.openxmlformats.org/officeDocument/2006/relationships/hyperlink" Target="https://maps.app.goo.gl/d19hamxFitJakDa89?g_st=aw" TargetMode="External"/><Relationship Id="rId490" Type="http://schemas.openxmlformats.org/officeDocument/2006/relationships/hyperlink" Target="https://maps.app.goo.gl/k2NgEtYUUfxD2YBm8" TargetMode="External"/><Relationship Id="rId504" Type="http://schemas.openxmlformats.org/officeDocument/2006/relationships/hyperlink" Target="https://maps.app.goo.gl/9PaRoqrnwHxqmw1QA" TargetMode="External"/><Relationship Id="rId78" Type="http://schemas.openxmlformats.org/officeDocument/2006/relationships/hyperlink" Target="https://maps.app.goo.gl/nRTfS6e2egE3WQK5A" TargetMode="External"/><Relationship Id="rId101" Type="http://schemas.openxmlformats.org/officeDocument/2006/relationships/hyperlink" Target="https://www.google.com/maps?q=25.7739136,-100.5621538&amp;z=17&amp;hl=es" TargetMode="External"/><Relationship Id="rId143" Type="http://schemas.openxmlformats.org/officeDocument/2006/relationships/hyperlink" Target="https://maps.app.goo.gl/Lfb6sB6VsihiCMSG8" TargetMode="External"/><Relationship Id="rId185" Type="http://schemas.openxmlformats.org/officeDocument/2006/relationships/hyperlink" Target="https://maps.app.goo.gl/M6pMBA5nZMtnmw96" TargetMode="External"/><Relationship Id="rId350" Type="http://schemas.openxmlformats.org/officeDocument/2006/relationships/hyperlink" Target="https://maps.app.goo.gl/exz3YWuS4RJ7Cd6K6" TargetMode="External"/><Relationship Id="rId406" Type="http://schemas.openxmlformats.org/officeDocument/2006/relationships/hyperlink" Target="https://maps.app.goo.gl/fqJHY5Xbb96cJYzt8" TargetMode="External"/><Relationship Id="rId9" Type="http://schemas.openxmlformats.org/officeDocument/2006/relationships/hyperlink" Target="https://maps.app.goo.gl/GRxLifq9y48F3R5k7?g_st=awb" TargetMode="External"/><Relationship Id="rId210" Type="http://schemas.openxmlformats.org/officeDocument/2006/relationships/hyperlink" Target="https://maps.app.goo.gl/S1wsuNWQLWem5MFb9" TargetMode="External"/><Relationship Id="rId392" Type="http://schemas.openxmlformats.org/officeDocument/2006/relationships/hyperlink" Target="https://maps.app.goo.gl/wKbbetwnTFATBivx8" TargetMode="External"/><Relationship Id="rId448" Type="http://schemas.openxmlformats.org/officeDocument/2006/relationships/hyperlink" Target="https://maps.app.goo.gl/Y5M59iWLjn4qRMFg8" TargetMode="External"/><Relationship Id="rId252" Type="http://schemas.openxmlformats.org/officeDocument/2006/relationships/hyperlink" Target="https://maps.app.goo.gl/Ugf3b3x95GzYUs6w8" TargetMode="External"/><Relationship Id="rId294" Type="http://schemas.openxmlformats.org/officeDocument/2006/relationships/hyperlink" Target="https://maps.app.goo.gl/Zhocv5KBLTRrYGNo9" TargetMode="External"/><Relationship Id="rId308" Type="http://schemas.openxmlformats.org/officeDocument/2006/relationships/hyperlink" Target="https://maps.app.goo.gl/qSixgSKGnFhVVUPb9" TargetMode="External"/><Relationship Id="rId515" Type="http://schemas.openxmlformats.org/officeDocument/2006/relationships/hyperlink" Target="https://maps.app.goo.gl/Q2Y9eym7zfKqDb1g7" TargetMode="External"/><Relationship Id="rId47" Type="http://schemas.openxmlformats.org/officeDocument/2006/relationships/hyperlink" Target="https://goo.gl/maps/J23UZSjp6cpxe5CVA" TargetMode="External"/><Relationship Id="rId89" Type="http://schemas.openxmlformats.org/officeDocument/2006/relationships/hyperlink" Target="https://www.google.com/maps?q=25.6940860748291,-100.50491333007812&amp;z=17&amp;hl=es" TargetMode="External"/><Relationship Id="rId112" Type="http://schemas.openxmlformats.org/officeDocument/2006/relationships/hyperlink" Target="https://www.google.com/maps/place/PATIO+HG/@25.9482221,-100.2343158,18.25z/data=!4m14!1m7!3m6!1s0x8662eaae90db61f1:0x97986a628086f161!2sConmet+de+M%C3%A9xico,+S.+A.+de+C.+V.!8m2!3d25.946192!4d-100.2291374!16s%2Fg%2F1td53w6j!3m5!1s0x8662f38788bd460b:0xd935496c96b8ac5a!8m2!3d25.9490319!4d-100.2326039!16s%2Fg%2F11px05lj98?entry=ttu" TargetMode="External"/><Relationship Id="rId154" Type="http://schemas.openxmlformats.org/officeDocument/2006/relationships/hyperlink" Target="https://maps.app.goo.gl/yNCgechkiEDqSEta9" TargetMode="External"/><Relationship Id="rId361" Type="http://schemas.openxmlformats.org/officeDocument/2006/relationships/hyperlink" Target="https://maps.app.goo.gl/rbDraqSpnsd6egwg8" TargetMode="External"/><Relationship Id="rId196" Type="http://schemas.openxmlformats.org/officeDocument/2006/relationships/hyperlink" Target="https://maps.app.goo.gl/iuukqtXG3j6eJCMW9" TargetMode="External"/><Relationship Id="rId417" Type="http://schemas.openxmlformats.org/officeDocument/2006/relationships/hyperlink" Target="https://maps.app.goo.gl/dDMJmxwZS7E7fpL2A" TargetMode="External"/><Relationship Id="rId459" Type="http://schemas.openxmlformats.org/officeDocument/2006/relationships/hyperlink" Target="https://maps.app.goo.gl/7i9h3kTC7RfFzpws7" TargetMode="External"/><Relationship Id="rId16" Type="http://schemas.openxmlformats.org/officeDocument/2006/relationships/hyperlink" Target="https://www.google.com/maps/place/Bodega+Aurrera+Express,+Huinala/@25.739453,-100.1870348,15z/data=!4m2!3m1!1s0x0:0x918c2f9863b32114?sa=X&amp;ved=1t:2428&amp;ictx=111" TargetMode="External"/><Relationship Id="rId221" Type="http://schemas.openxmlformats.org/officeDocument/2006/relationships/hyperlink" Target="https://maps.app.goo.gl/RYuwyWh2W82gcwU66" TargetMode="External"/><Relationship Id="rId263" Type="http://schemas.openxmlformats.org/officeDocument/2006/relationships/hyperlink" Target="https://www.google.com/maps?q=25.69791030883789,-100.17290496826172&amp;z=17&amp;hl=es" TargetMode="External"/><Relationship Id="rId319" Type="http://schemas.openxmlformats.org/officeDocument/2006/relationships/hyperlink" Target="https://maps.app.goo.gl/euM7JA71CGw17UbJ9?g_st=iw" TargetMode="External"/><Relationship Id="rId470" Type="http://schemas.openxmlformats.org/officeDocument/2006/relationships/hyperlink" Target="https://maps.app.goo.gl/2Ke2RpCMMhvMZgeE9?g_st=com.google.maps.preview.copy" TargetMode="External"/><Relationship Id="rId526" Type="http://schemas.openxmlformats.org/officeDocument/2006/relationships/hyperlink" Target="https://maps.app.goo.gl/rDNxMF66Nb4i8aGW8" TargetMode="External"/><Relationship Id="rId58" Type="http://schemas.openxmlformats.org/officeDocument/2006/relationships/hyperlink" Target="https://www.google.com/maps/place/Carrier+M%C3%A9xico+S+de+RL+de+CV+Planta+%22E%22/@25.7206799,-100.528647,15z/data=!4m2!3m1!1s0x0:0x5f6023ad87ce1a1f?sa=X&amp;ved=1t:2428&amp;ictx=111" TargetMode="External"/><Relationship Id="rId123" Type="http://schemas.openxmlformats.org/officeDocument/2006/relationships/hyperlink" Target="https://www.google.com/maps/place/Hussmann/@25.8759657,-100.228754,17.71z/data=!4m6!3m5!1s0x8662f14dee2be809:0x833452b49e2dc895!8m2!3d25.875504!4d-100.2262876!16s%2Fg%2F1tj91zt1?entry=ttu" TargetMode="External"/><Relationship Id="rId330" Type="http://schemas.openxmlformats.org/officeDocument/2006/relationships/hyperlink" Target="https://maps.app.goo.gl/zGR9XMib6YwfYcFE9" TargetMode="External"/><Relationship Id="rId165" Type="http://schemas.openxmlformats.org/officeDocument/2006/relationships/hyperlink" Target="https://www.google.com/maps?q=27.5042994,-99.6205851&amp;z=17&amp;hl=es" TargetMode="External"/><Relationship Id="rId372" Type="http://schemas.openxmlformats.org/officeDocument/2006/relationships/hyperlink" Target="https://maps.app.goo.gl/G1xRM4GamfVUFiFF8" TargetMode="External"/><Relationship Id="rId428" Type="http://schemas.openxmlformats.org/officeDocument/2006/relationships/hyperlink" Target="https://maps.app.goo.gl/2SF2ECguDphqY2ua8" TargetMode="External"/><Relationship Id="rId232" Type="http://schemas.openxmlformats.org/officeDocument/2006/relationships/hyperlink" Target="https://maps.app.goo.gl/zo8r5PdkffwbY4eg6" TargetMode="External"/><Relationship Id="rId274" Type="http://schemas.openxmlformats.org/officeDocument/2006/relationships/hyperlink" Target="https://www.google.com/maps?q=25.8853257,-100.2364226&amp;z=17&amp;hl=es" TargetMode="External"/><Relationship Id="rId481" Type="http://schemas.openxmlformats.org/officeDocument/2006/relationships/hyperlink" Target="https://maps.app.goo.gl/Q2Y9eym7zfKqDb1g7" TargetMode="External"/><Relationship Id="rId27" Type="http://schemas.openxmlformats.org/officeDocument/2006/relationships/hyperlink" Target="https://www.google.com/maps/place/ZINKPOWER+Monterrey/@25.8958337,-100.2380949,15z/data=!4m2!3m1!1s0x0:0x6506942fedec20c5?sa=X&amp;ved=1t:2428&amp;ictx=111" TargetMode="External"/><Relationship Id="rId69" Type="http://schemas.openxmlformats.org/officeDocument/2006/relationships/hyperlink" Target="https://www.google.com/maps/place/Langston+Companies+De+M%C3%A9xico,+S.+De+R.L.+de+C.V./@25.7467626,-100.2186655,15z/data=!4m2!3m1!1s0x0:0xfb0ab8d1a83fb8b4?sa=X&amp;ved=1t:2428&amp;ictx=111" TargetMode="External"/><Relationship Id="rId134" Type="http://schemas.openxmlformats.org/officeDocument/2006/relationships/hyperlink" Target="https://maps.app.goo.gl/KxbuD7TynDXUBMHD9" TargetMode="External"/><Relationship Id="rId537" Type="http://schemas.openxmlformats.org/officeDocument/2006/relationships/hyperlink" Target="https://maps.app.goo.gl/2Ke2RpCMMhvMZgeE9?g_st=com.google.maps.preview.copy" TargetMode="External"/><Relationship Id="rId80" Type="http://schemas.openxmlformats.org/officeDocument/2006/relationships/hyperlink" Target="https://www.google.com/maps/place/ZINKPOWER+Monterrey/@25.8958337,-100.2380949,15z/data=!4m2!3m1!1s0x0:0x6506942fedec20c5?sa=X&amp;ved=1t:2428&amp;ictx=111" TargetMode="External"/><Relationship Id="rId176" Type="http://schemas.openxmlformats.org/officeDocument/2006/relationships/hyperlink" Target="https://g.co/kgs/GmfZCC1" TargetMode="External"/><Relationship Id="rId341" Type="http://schemas.openxmlformats.org/officeDocument/2006/relationships/hyperlink" Target="https://maps.app.goo.gl/d19hamxFitJakDa89?g_st=aw" TargetMode="External"/><Relationship Id="rId383" Type="http://schemas.openxmlformats.org/officeDocument/2006/relationships/hyperlink" Target="https://maps.app.goo.gl/rbDraqSpnsd6egwg8" TargetMode="External"/><Relationship Id="rId439" Type="http://schemas.openxmlformats.org/officeDocument/2006/relationships/hyperlink" Target="https://maps.app.goo.gl/sxN17CXiwcT4bEiU7" TargetMode="External"/><Relationship Id="rId201" Type="http://schemas.openxmlformats.org/officeDocument/2006/relationships/hyperlink" Target="https://maps.app.goo.gl/HVyS9aEmVqQ3Apqp9" TargetMode="External"/><Relationship Id="rId243" Type="http://schemas.openxmlformats.org/officeDocument/2006/relationships/hyperlink" Target="https://maps.app.goo.gl/EM2L5rUWCkdMBhhD6" TargetMode="External"/><Relationship Id="rId285" Type="http://schemas.openxmlformats.org/officeDocument/2006/relationships/hyperlink" Target="https://maps.app.goo.gl/mCoG8mu7b9LZ1bFt5" TargetMode="External"/><Relationship Id="rId450" Type="http://schemas.openxmlformats.org/officeDocument/2006/relationships/hyperlink" Target="https://maps.app.goo.gl/sxN17CXiwcT4bEiU7" TargetMode="External"/><Relationship Id="rId506" Type="http://schemas.openxmlformats.org/officeDocument/2006/relationships/hyperlink" Target="https://maps.app.goo.gl/Q2Y9eym7zfKqDb1g7" TargetMode="External"/><Relationship Id="rId38" Type="http://schemas.openxmlformats.org/officeDocument/2006/relationships/hyperlink" Target="https://www.google.com/maps/place/Planta+B+Monterrey/@25.8361262,-100.2736782,18.75z/data=!4m6!3m5!1s0x866293ab48017f17:0x429d3dc5347ab122!8m2!3d25.8360715!4d-100.2740123!16s%2Fg%2F11lhky6gdr?entry=ttu" TargetMode="External"/><Relationship Id="rId103" Type="http://schemas.openxmlformats.org/officeDocument/2006/relationships/hyperlink" Target="https://www.google.com/maps?q=25.72057342529297,-100.52360534667969&amp;z=17&amp;hl=es" TargetMode="External"/><Relationship Id="rId310" Type="http://schemas.openxmlformats.org/officeDocument/2006/relationships/hyperlink" Target="https://maps.app.goo.gl/rbDraqSpnsd6egwg8" TargetMode="External"/><Relationship Id="rId492" Type="http://schemas.openxmlformats.org/officeDocument/2006/relationships/hyperlink" Target="https://maps.app.goo.gl/2Ke2RpCMMhvMZgeE9?g_st=com.google.maps.preview.copy" TargetMode="External"/><Relationship Id="rId91" Type="http://schemas.openxmlformats.org/officeDocument/2006/relationships/hyperlink" Target="https://www.google.com/maps/place/OBRA+CONEKTA+4+BUSINESS+PARK/@25.7098123,-100.126414,19z/data=!4m12!1m5!3m4!2zMjXCsDQyJzM0LjkiTiAxMDDCsDA3JzM0LjQiVw!8m2!3d25.7096999!4d-100.1262209!3m5!1s0x8662e90033958e47:0x46815a016521f4ef!8m2!3d25.7096938!4d-100.1259839!16s%2Fg%2F11vzq01ydc!5m1!1e1?hl=es&amp;entry=ttu" TargetMode="External"/><Relationship Id="rId145" Type="http://schemas.openxmlformats.org/officeDocument/2006/relationships/hyperlink" Target="https://g.co/kgs/x6Vdwdm" TargetMode="External"/><Relationship Id="rId187" Type="http://schemas.openxmlformats.org/officeDocument/2006/relationships/hyperlink" Target="https://maps.app.goo.gl/HVyS9aEmVqQ3Apqp9" TargetMode="External"/><Relationship Id="rId352" Type="http://schemas.openxmlformats.org/officeDocument/2006/relationships/hyperlink" Target="https://maps.app.goo.gl/exz3YWuS4RJ7Cd6K6" TargetMode="External"/><Relationship Id="rId394" Type="http://schemas.openxmlformats.org/officeDocument/2006/relationships/hyperlink" Target="https://maps.app.goo.gl/4aKJDj7a1x4UGg866" TargetMode="External"/><Relationship Id="rId408" Type="http://schemas.openxmlformats.org/officeDocument/2006/relationships/hyperlink" Target="https://maps.app.goo.gl/WKCBeWSfZWbL49B99" TargetMode="External"/><Relationship Id="rId212" Type="http://schemas.openxmlformats.org/officeDocument/2006/relationships/hyperlink" Target="https://www.google.com/maps/place/PATIO+HG/@25.9482221,-100.2343158,18.25z/data=!4m14!1m7!3m6!1s0x8662eaae90db61f1:0x97986a628086f161!2sConmet+de+M%C3%A9xico,+S.+A.+de+C.+V.!8m2!3d25.946192!4d-100.2291374!16s%2Fg%2F1td53w6j!3m5!1s0x8662f38788bd460b:0xd935496c96b8ac5a!8m2!3d25.9490319!4d-100.2326039!16s%2Fg%2F11px05lj98?entry=ttu" TargetMode="External"/><Relationship Id="rId254" Type="http://schemas.openxmlformats.org/officeDocument/2006/relationships/hyperlink" Target="https://www.google.com/maps?q=25.696252822875977,-100.0894775390625&amp;z=17&amp;hl=es" TargetMode="External"/><Relationship Id="rId49" Type="http://schemas.openxmlformats.org/officeDocument/2006/relationships/hyperlink" Target="https://maps.app.goo.gl/6qpn265Y72RPh5oN9" TargetMode="External"/><Relationship Id="rId114" Type="http://schemas.openxmlformats.org/officeDocument/2006/relationships/hyperlink" Target="https://www.google.com/maps/place/Viakon+Conductores+Mty/@25.7195656,-100.2510341,15z/data=!4m2!3m1!1s0x0:0x4d8eacde944a69c2?sa=X&amp;ved=1t:2428&amp;ictx=111" TargetMode="External"/><Relationship Id="rId296" Type="http://schemas.openxmlformats.org/officeDocument/2006/relationships/hyperlink" Target="https://maps.app.goo.gl/2SF2ECguDphqY2ua8" TargetMode="External"/><Relationship Id="rId461" Type="http://schemas.openxmlformats.org/officeDocument/2006/relationships/hyperlink" Target="https://maps.app.goo.gl/fhbCN19gmd7GicKb9" TargetMode="External"/><Relationship Id="rId517" Type="http://schemas.openxmlformats.org/officeDocument/2006/relationships/hyperlink" Target="https://maps.app.goo.gl/Q2Y9eym7zfKqDb1g7" TargetMode="External"/><Relationship Id="rId60" Type="http://schemas.openxmlformats.org/officeDocument/2006/relationships/hyperlink" Target="https://maps.app.goo.gl/rZzRz4qei6rjpkLR6?g_st=iw" TargetMode="External"/><Relationship Id="rId156" Type="http://schemas.openxmlformats.org/officeDocument/2006/relationships/hyperlink" Target="https://maps.app.goo.gl/VcZp56FpGxspXGYF7" TargetMode="External"/><Relationship Id="rId198" Type="http://schemas.openxmlformats.org/officeDocument/2006/relationships/hyperlink" Target="https://maps.app.goo.gl/HVyS9aEmVqQ3Apqp9" TargetMode="External"/><Relationship Id="rId321" Type="http://schemas.openxmlformats.org/officeDocument/2006/relationships/hyperlink" Target="https://maps.app.goo.gl/euM7JA71CGw17UbJ9?g_st=iw" TargetMode="External"/><Relationship Id="rId363" Type="http://schemas.openxmlformats.org/officeDocument/2006/relationships/hyperlink" Target="https://www.google.com/maps?q=25.8853257,-100.2364226&amp;z=17&amp;hl=es" TargetMode="External"/><Relationship Id="rId419" Type="http://schemas.openxmlformats.org/officeDocument/2006/relationships/hyperlink" Target="https://maps.app.goo.gl/dDMJmxwZS7E7fpL2A" TargetMode="External"/><Relationship Id="rId223" Type="http://schemas.openxmlformats.org/officeDocument/2006/relationships/hyperlink" Target="https://maps.app.goo.gl/mAn37Q2Si9L2UCJx7" TargetMode="External"/><Relationship Id="rId430" Type="http://schemas.openxmlformats.org/officeDocument/2006/relationships/hyperlink" Target="https://maps.app.goo.gl/KhFwZXJFFjthHFb99?g_st=com.google.maps.preview.copy" TargetMode="External"/><Relationship Id="rId18" Type="http://schemas.openxmlformats.org/officeDocument/2006/relationships/hyperlink" Target="https://www.google.com/maps/place/Planta+B+Monterrey/@25.8361262,-100.2736782,18.75z/data=!4m6!3m5!1s0x866293ab48017f17:0x429d3dc5347ab122!8m2!3d25.8360715!4d-100.2740123!16s%2Fg%2F11lhky6gdr?entry=ttu" TargetMode="External"/><Relationship Id="rId265" Type="http://schemas.openxmlformats.org/officeDocument/2006/relationships/hyperlink" Target="https://www.google.com/maps?q=25.69791030883789,-100.17290496826172&amp;z=17&amp;hl=es" TargetMode="External"/><Relationship Id="rId472" Type="http://schemas.openxmlformats.org/officeDocument/2006/relationships/hyperlink" Target="https://maps.app.goo.gl/x6c67vAmhYwUPTG67" TargetMode="External"/><Relationship Id="rId528" Type="http://schemas.openxmlformats.org/officeDocument/2006/relationships/hyperlink" Target="https://maps.app.goo.gl/rDNxMF66Nb4i8aGW8" TargetMode="External"/><Relationship Id="rId125" Type="http://schemas.openxmlformats.org/officeDocument/2006/relationships/hyperlink" Target="https://www.google.com/maps?q=27.5042994,-99.6205851&amp;z=17&amp;hl=es" TargetMode="External"/><Relationship Id="rId167" Type="http://schemas.openxmlformats.org/officeDocument/2006/relationships/hyperlink" Target="https://maps.app.goo.gl/n2gwZdwr14TeDe5c7?g_st=com.google.maps.preview.copy" TargetMode="External"/><Relationship Id="rId332" Type="http://schemas.openxmlformats.org/officeDocument/2006/relationships/hyperlink" Target="https://maps.app.goo.gl/VUKQszoSoC9hHf4ZA?g_st=aw" TargetMode="External"/><Relationship Id="rId374" Type="http://schemas.openxmlformats.org/officeDocument/2006/relationships/hyperlink" Target="https://maps.app.goo.gl/qSixgSKGnFhVVUPb9" TargetMode="External"/><Relationship Id="rId71" Type="http://schemas.openxmlformats.org/officeDocument/2006/relationships/hyperlink" Target="https://maps.app.goo.gl/efm1xKE1nCcqfsNh8" TargetMode="External"/><Relationship Id="rId234" Type="http://schemas.openxmlformats.org/officeDocument/2006/relationships/hyperlink" Target="https://maps.app.goo.gl/Zd7n2gxgdTGXgfna9" TargetMode="External"/><Relationship Id="rId2" Type="http://schemas.openxmlformats.org/officeDocument/2006/relationships/hyperlink" Target="https://www.google.com/maps/place/Johnson+Controls/@25.7610759,-100.5743255,15z/data=!4m6!3m5!1s0x86629c2e11b7d069:0xe43e603b59163772!8m2!3d25.7610762!4d-100.5682012!16s%2Fg%2F11bv38csvw?hl=es&amp;entry=ttu" TargetMode="External"/><Relationship Id="rId29" Type="http://schemas.openxmlformats.org/officeDocument/2006/relationships/hyperlink" Target="https://maps.app.goo.gl/V4vSUu5QBJuebjgu8" TargetMode="External"/><Relationship Id="rId276" Type="http://schemas.openxmlformats.org/officeDocument/2006/relationships/hyperlink" Target="https://maps.google.com/?q=25.844284,-100.329689" TargetMode="External"/><Relationship Id="rId441" Type="http://schemas.openxmlformats.org/officeDocument/2006/relationships/hyperlink" Target="https://maps.app.goo.gl/SbghpeQUr8gMJCTY8" TargetMode="External"/><Relationship Id="rId483" Type="http://schemas.openxmlformats.org/officeDocument/2006/relationships/hyperlink" Target="https://maps.app.goo.gl/2WqyioGE8jKJQJvJA?g_st=iw" TargetMode="External"/><Relationship Id="rId539" Type="http://schemas.openxmlformats.org/officeDocument/2006/relationships/hyperlink" Target="https://maps.app.goo.gl/jpF32UNr5aXJu4pr5" TargetMode="External"/><Relationship Id="rId40" Type="http://schemas.openxmlformats.org/officeDocument/2006/relationships/hyperlink" Target="https://maps.app.goo.gl/6qpn265Y72RPh5oN9" TargetMode="External"/><Relationship Id="rId136" Type="http://schemas.openxmlformats.org/officeDocument/2006/relationships/hyperlink" Target="https://www.google.com/maps/place/Carton+Box/@25.6840709,-100.146472,15z/data=!4m2!3m1!1s0x0:0x25ef692eef409d0d?sa=X&amp;ved=1t:2428&amp;ictx=111" TargetMode="External"/><Relationship Id="rId178" Type="http://schemas.openxmlformats.org/officeDocument/2006/relationships/hyperlink" Target="https://g.co/kgs/GmfZCC1" TargetMode="External"/><Relationship Id="rId301" Type="http://schemas.openxmlformats.org/officeDocument/2006/relationships/hyperlink" Target="https://maps.app.goo.gl/Lg87p5VeJkSF3Kir7?g_st=ic" TargetMode="External"/><Relationship Id="rId343" Type="http://schemas.openxmlformats.org/officeDocument/2006/relationships/hyperlink" Target="https://maps.app.goo.gl/fqJHY5Xbb96cJYzt8" TargetMode="External"/><Relationship Id="rId82" Type="http://schemas.openxmlformats.org/officeDocument/2006/relationships/hyperlink" Target="https://www.google.com/maps/place/25%C2%B040'51.2%22N+100%C2%B013'47.5%22W/@25.6808779,-100.2324412,17z/data=!3m1!4b1!4m4!3m3!8m2!3d25.6808779!4d-100.2298663?hl=es&amp;entry=ttu" TargetMode="External"/><Relationship Id="rId203" Type="http://schemas.openxmlformats.org/officeDocument/2006/relationships/hyperlink" Target="https://maps.app.goo.gl/HVyS9aEmVqQ3Apqp9" TargetMode="External"/><Relationship Id="rId385" Type="http://schemas.openxmlformats.org/officeDocument/2006/relationships/hyperlink" Target="https://maps.app.goo.gl/X5eiwB9HYtXDpeq88" TargetMode="External"/><Relationship Id="rId245" Type="http://schemas.openxmlformats.org/officeDocument/2006/relationships/hyperlink" Target="https://maps.app.goo.gl/59avccK9QgX4hmae7" TargetMode="External"/><Relationship Id="rId287" Type="http://schemas.openxmlformats.org/officeDocument/2006/relationships/hyperlink" Target="https://maps.app.goo.gl/W9UziYTXqLKGtCnz7" TargetMode="External"/><Relationship Id="rId410" Type="http://schemas.openxmlformats.org/officeDocument/2006/relationships/hyperlink" Target="https://maps.app.goo.gl/fLzS7YqPn1DMCMzk9" TargetMode="External"/><Relationship Id="rId452" Type="http://schemas.openxmlformats.org/officeDocument/2006/relationships/hyperlink" Target="https://maps.app.goo.gl/H8ZRLeHmCHXyDkEe8" TargetMode="External"/><Relationship Id="rId494" Type="http://schemas.openxmlformats.org/officeDocument/2006/relationships/hyperlink" Target="https://maps.app.goo.gl/2Ke2RpCMMhvMZgeE9?g_st=com.google.maps.preview.copy" TargetMode="External"/><Relationship Id="rId508" Type="http://schemas.openxmlformats.org/officeDocument/2006/relationships/hyperlink" Target="https://maps.app.goo.gl/Q2Y9eym7zfKqDb1g7" TargetMode="External"/><Relationship Id="rId105" Type="http://schemas.openxmlformats.org/officeDocument/2006/relationships/hyperlink" Target="https://www.google.com/maps?q=25.8843266,-100.2378425&amp;z=17&amp;hl=es" TargetMode="External"/><Relationship Id="rId147" Type="http://schemas.openxmlformats.org/officeDocument/2006/relationships/hyperlink" Target="https://maps.app.goo.gl/9GZXdP3Zg7TxkQyP8" TargetMode="External"/><Relationship Id="rId312" Type="http://schemas.openxmlformats.org/officeDocument/2006/relationships/hyperlink" Target="https://maps.app.goo.gl/qSixgSKGnFhVVUPb9" TargetMode="External"/><Relationship Id="rId354" Type="http://schemas.openxmlformats.org/officeDocument/2006/relationships/hyperlink" Target="https://maps.app.goo.gl/exz3YWuS4RJ7Cd6K6" TargetMode="External"/><Relationship Id="rId51" Type="http://schemas.openxmlformats.org/officeDocument/2006/relationships/hyperlink" Target="https://maps.app.goo.gl/6qpn265Y72RPh5oN9" TargetMode="External"/><Relationship Id="rId93" Type="http://schemas.openxmlformats.org/officeDocument/2006/relationships/hyperlink" Target="https://www.google.com/maps/place/ZINKPOWER+Monterrey/@25.8983356,-100.2321181,16.75z/data=!4m6!3m5!1s0x8662f150a6a3cc93:0x6506942fedec20c5!8m2!3d25.8958337!4d-100.2380949!16s%2Fg%2F1ttyx4y2?hl=es&amp;entry=ttu" TargetMode="External"/><Relationship Id="rId189" Type="http://schemas.openxmlformats.org/officeDocument/2006/relationships/hyperlink" Target="https://www.google.com/maps/place/Johnson+Controls+Planta+Componentes/@25.8777559,-100.2190075,15z/data=!4m2!3m1!1s0x0:0xc38f8f307ff1cec7?sa=X&amp;ved=1t:2428&amp;ictx=111" TargetMode="External"/><Relationship Id="rId396" Type="http://schemas.openxmlformats.org/officeDocument/2006/relationships/hyperlink" Target="https://maps.app.goo.gl/HxWBuF2GZSUaA2oLA" TargetMode="External"/><Relationship Id="rId214" Type="http://schemas.openxmlformats.org/officeDocument/2006/relationships/hyperlink" Target="https://www.google.com/maps?q=25.69532012939453,-100.08951568603516&amp;z=17&amp;hl=es" TargetMode="External"/><Relationship Id="rId256" Type="http://schemas.openxmlformats.org/officeDocument/2006/relationships/hyperlink" Target="https://maps.app.goo.gl/3qruxF4ZRcoJtLku7" TargetMode="External"/><Relationship Id="rId298" Type="http://schemas.openxmlformats.org/officeDocument/2006/relationships/hyperlink" Target="https://maps.app.goo.gl/FHYPYvCMnrZLGaQL8" TargetMode="External"/><Relationship Id="rId421" Type="http://schemas.openxmlformats.org/officeDocument/2006/relationships/hyperlink" Target="https://maps.app.goo.gl/x6c67vAmhYwUPTG67" TargetMode="External"/><Relationship Id="rId463" Type="http://schemas.openxmlformats.org/officeDocument/2006/relationships/hyperlink" Target="https://maps.app.goo.gl/P6QBMgT4pbcRXN8E7?g_st=com.google.maps.preview.copy" TargetMode="External"/><Relationship Id="rId519" Type="http://schemas.openxmlformats.org/officeDocument/2006/relationships/hyperlink" Target="https://maps.app.goo.gl/2Ke2RpCMMhvMZgeE9?g_st=com.google.maps.preview.copy" TargetMode="External"/><Relationship Id="rId116" Type="http://schemas.openxmlformats.org/officeDocument/2006/relationships/hyperlink" Target="https://www.google.com/maps/place/Hussmann/@25.8717404,-100.228102,15.75z/data=!4m6!3m5!1s0x8662f14dee2be809:0x833452b49e2dc895!8m2!3d25.875504!4d-100.2262876!16s%2Fg%2F1tj91zt1?hl=es&amp;entry=ttu" TargetMode="External"/><Relationship Id="rId158" Type="http://schemas.openxmlformats.org/officeDocument/2006/relationships/hyperlink" Target="https://www.google.com/maps/place/Crisa+Libbey/@25.7084583,-100.3066718,15z/data=!4m2!3m1!1s0x0:0x76b53329a30c08db?sa=X&amp;ved=1t:2428&amp;ictx=111" TargetMode="External"/><Relationship Id="rId323" Type="http://schemas.openxmlformats.org/officeDocument/2006/relationships/hyperlink" Target="https://g.co/kgs/WQCwtqJ" TargetMode="External"/><Relationship Id="rId530" Type="http://schemas.openxmlformats.org/officeDocument/2006/relationships/hyperlink" Target="https://www.google.com/maps/place/Subestaci%C3%B3n+Santo+Domingo/@25.7266523,-100.2771572,17z/data=!3m1!4b1!4m6!3m5!1s0x866294df2bbf92dd:0x523507b716754ebb!8m2!3d25.7266523!4d-100.2771572!16s%2Fg%2F11bw46kn_0?hl=es-MX&amp;entry=ttu" TargetMode="External"/><Relationship Id="rId20" Type="http://schemas.openxmlformats.org/officeDocument/2006/relationships/hyperlink" Target="https://maps.app.goo.gl/asrm8Cpze14thQNz8" TargetMode="External"/><Relationship Id="rId62" Type="http://schemas.openxmlformats.org/officeDocument/2006/relationships/hyperlink" Target="https://maps.app.goo.gl/V4vSUu5QBJuebjgu8" TargetMode="External"/><Relationship Id="rId365" Type="http://schemas.openxmlformats.org/officeDocument/2006/relationships/hyperlink" Target="https://maps.app.goo.gl/WUuwtgzQFXXV3kJY8" TargetMode="External"/><Relationship Id="rId225" Type="http://schemas.openxmlformats.org/officeDocument/2006/relationships/hyperlink" Target="https://www.google.com/maps/place/AAM+-+El+Carmen+Manufacturing+Facility/@25.8895064,-100.3497111,15z/data=!4m2!3m1!1s0x0:0xd078548486c6f1c5?sa=X&amp;ved=1t:2428&amp;ictx=111" TargetMode="External"/><Relationship Id="rId267" Type="http://schemas.openxmlformats.org/officeDocument/2006/relationships/hyperlink" Target="https://www.google.com/maps/place/Viakem/@25.7610688,-100.3097498,15z/data=!4m2!3m1!1s0x0:0x3e628e5f8cc8ea03?sa=X&amp;ved=1t:2428&amp;ictx=111" TargetMode="External"/><Relationship Id="rId432" Type="http://schemas.openxmlformats.org/officeDocument/2006/relationships/hyperlink" Target="https://maps.app.goo.gl/4YH6AqYeiMYKkTyc7" TargetMode="External"/><Relationship Id="rId474" Type="http://schemas.openxmlformats.org/officeDocument/2006/relationships/hyperlink" Target="https://maps.app.goo.gl/Q2Y9eym7zfKqDb1g7" TargetMode="External"/><Relationship Id="rId127" Type="http://schemas.openxmlformats.org/officeDocument/2006/relationships/hyperlink" Target="https://maps.app.goo.gl/Yjh75gscArb6Q5St5" TargetMode="External"/><Relationship Id="rId31" Type="http://schemas.openxmlformats.org/officeDocument/2006/relationships/hyperlink" Target="https://www.google.com/search?q=sams+miguel+aleman&amp;oq=&amp;gs_lcrp=EgZjaHJvbWUqBggAEEUYOzIGCAAQRRg7MgYIARBFGDkyFwgCEC4YChhDGMcBGLEDGNEDGIAEGIoFMgoIAxAAGLEDGIAEMgoIBBAAGLEDGIAEMgoIBRAAGLEDGIAEMg0IBhAAGIMBGLEDGIAEMgYIBxAFGEDSAQgyMDIyajBqNKgCALACAA&amp;sourceid=chrome&amp;ie=UTF-8" TargetMode="External"/><Relationship Id="rId73" Type="http://schemas.openxmlformats.org/officeDocument/2006/relationships/hyperlink" Target="https://www.google.com/maps/place/Sam's+Club/@25.667664,-100.2416522,18.25z/data=!4m6!3m5!1s0x8662c010d997f5b5:0x90badaf1b39d5e1e!8m2!3d25.6671868!4d-100.2413635!16s%2Fg%2F1thxlh8b?entry=ttu" TargetMode="External"/><Relationship Id="rId169" Type="http://schemas.openxmlformats.org/officeDocument/2006/relationships/hyperlink" Target="https://www.google.com/maps/place/LOM2+Moldeo+Caseta/@25.8931644,-100.2448849,19z/data=!4m6!3m5!1s0x8662f30015908883:0x8bba04629e598fa7!8m2!3d25.8931294!4d-100.2443443!16s%2Fg%2F11ldhfnhhv?hl=es&amp;entry=ttu" TargetMode="External"/><Relationship Id="rId334" Type="http://schemas.openxmlformats.org/officeDocument/2006/relationships/hyperlink" Target="https://maps.app.goo.gl/toKsQybApG1HKjNP7?g_st=ic" TargetMode="External"/><Relationship Id="rId376" Type="http://schemas.openxmlformats.org/officeDocument/2006/relationships/hyperlink" Target="https://maps.app.goo.gl/QV9ghsMDxBvw6WHZ7" TargetMode="External"/><Relationship Id="rId541" Type="http://schemas.openxmlformats.org/officeDocument/2006/relationships/hyperlink" Target="https://maps.app.goo.gl/3S4sXw2ur8eGHhDh6" TargetMode="External"/><Relationship Id="rId4" Type="http://schemas.openxmlformats.org/officeDocument/2006/relationships/hyperlink" Target="https://www.google.com/maps/place/PPG+Coatings+Services+-+MetoKote/@25.5164969,-100.9818566,15z/data=!4m2!3m1!1s0x0:0xbbf7d6e2cc03f3a6?sa=X&amp;ved=1t:2428&amp;ictx=111" TargetMode="External"/><Relationship Id="rId180" Type="http://schemas.openxmlformats.org/officeDocument/2006/relationships/hyperlink" Target="https://www.google.com/maps?q=25.7646481,-100.1283025&amp;z=17&amp;hl=es" TargetMode="External"/><Relationship Id="rId236" Type="http://schemas.openxmlformats.org/officeDocument/2006/relationships/hyperlink" Target="https://www.google.com/maps/place/25%C2%B043'20.7%22N+100%C2%B006'51.7%22W/@25.7222531,-100.1144506,20.55z/data=!4m4!3m3!8m2!3d25.7224232!4d-100.114365?entry=ttu&amp;g_ep=EgoyMDI0MTEyNC4xIKXMDSoASAFQAw%3D%3D" TargetMode="External"/><Relationship Id="rId278" Type="http://schemas.openxmlformats.org/officeDocument/2006/relationships/hyperlink" Target="https://maps.app.goo.gl/pFZx4sCAJ1wPTqjQ9?g_st=com.google.maps.preview.copy" TargetMode="External"/><Relationship Id="rId401" Type="http://schemas.openxmlformats.org/officeDocument/2006/relationships/hyperlink" Target="https://maps.app.goo.gl/y3yRFQ2c44GUtHSF8" TargetMode="External"/><Relationship Id="rId443" Type="http://schemas.openxmlformats.org/officeDocument/2006/relationships/hyperlink" Target="https://maps.app.goo.gl/SbghpeQUr8gMJCTY8" TargetMode="External"/><Relationship Id="rId303" Type="http://schemas.openxmlformats.org/officeDocument/2006/relationships/hyperlink" Target="https://maps.app.goo.gl/nFyQ7gtVx4daZPBc6?g_st=aw" TargetMode="External"/><Relationship Id="rId485" Type="http://schemas.openxmlformats.org/officeDocument/2006/relationships/hyperlink" Target="https://maps.app.goo.gl/2WqyioGE8jKJQJvJA?g_st=iw" TargetMode="External"/><Relationship Id="rId42" Type="http://schemas.openxmlformats.org/officeDocument/2006/relationships/hyperlink" Target="https://www.google.com/maps/place/ZINKPOWER+Monterrey/@25.8958337,-100.2380949,15z/data=!4m2!3m1!1s0x0:0x6506942fedec20c5?sa=X&amp;ved=1t:2428&amp;ictx=111" TargetMode="External"/><Relationship Id="rId84" Type="http://schemas.openxmlformats.org/officeDocument/2006/relationships/hyperlink" Target="https://www.google.com.mx/maps/place/Bodega+Aurrera+Express/@25.7213006,-100.3482288,16z/data=!4m6!3m5!1s0x86629748a57b7545:0x3ccdf3820c9ad97f!8m2!3d25.7213421!4d-100.3455498!16s%2Fg%2F11cs5sqn4r?entry=tts&amp;g_ep=EgoyMDI0MDUwOC4wKgBIAVAD" TargetMode="External"/><Relationship Id="rId138" Type="http://schemas.openxmlformats.org/officeDocument/2006/relationships/hyperlink" Target="https://maps.app.goo.gl/3G5z9Xb6B9a39gSm9?g_st=com.google.maps.preview.copy" TargetMode="External"/><Relationship Id="rId345" Type="http://schemas.openxmlformats.org/officeDocument/2006/relationships/hyperlink" Target="https://maps.app.goo.gl/exz3YWuS4RJ7Cd6K6" TargetMode="External"/><Relationship Id="rId387" Type="http://schemas.openxmlformats.org/officeDocument/2006/relationships/hyperlink" Target="https://maps.app.goo.gl/V4vSUu5QBJuebjgu8" TargetMode="External"/><Relationship Id="rId510" Type="http://schemas.openxmlformats.org/officeDocument/2006/relationships/hyperlink" Target="https://maps.app.goo.gl/9PaRoqrnwHxqmw1QA" TargetMode="External"/><Relationship Id="rId191" Type="http://schemas.openxmlformats.org/officeDocument/2006/relationships/hyperlink" Target="https://maps.app.goo.gl/J1MnjW9vSvU8wmcY9" TargetMode="External"/><Relationship Id="rId205" Type="http://schemas.openxmlformats.org/officeDocument/2006/relationships/hyperlink" Target="https://www.google.com/maps/place/PATIO+HG/@25.9482221,-100.2343158,18.25z/data=!4m14!1m7!3m6!1s0x8662eaae90db61f1:0x97986a628086f161!2sConmet+de+M%C3%A9xico,+S.+A.+de+C.+V.!8m2!3d25.946192!4d-100.2291374!16s%2Fg%2F1td53w6j!3m5!1s0x8662f38788bd460b:0xd935496c96b8ac5a!8m2!3d25.9490319!4d-100.2326039!16s%2Fg%2F11px05lj98?entry=ttu" TargetMode="External"/><Relationship Id="rId247" Type="http://schemas.openxmlformats.org/officeDocument/2006/relationships/hyperlink" Target="https://maps.app.goo.gl/S1wsuNWQLWem5MFb9" TargetMode="External"/><Relationship Id="rId412" Type="http://schemas.openxmlformats.org/officeDocument/2006/relationships/hyperlink" Target="https://maps.app.goo.gl/MJN1jMNRJex5EtRa7" TargetMode="External"/><Relationship Id="rId107" Type="http://schemas.openxmlformats.org/officeDocument/2006/relationships/hyperlink" Target="https://maps.app.goo.gl/txFEJ7tvzeCHmmav6" TargetMode="External"/><Relationship Id="rId289" Type="http://schemas.openxmlformats.org/officeDocument/2006/relationships/hyperlink" Target="https://maps.app.goo.gl/iuukqtXG3j6eJCMW9" TargetMode="External"/><Relationship Id="rId454" Type="http://schemas.openxmlformats.org/officeDocument/2006/relationships/hyperlink" Target="https://www.google.com/maps/place/MARS+Planta+Santa+Catarina/@25.6805239,-100.4780305,15z/data=!4m2!3m1!1s0x0:0xb3878de9b7b10915?sa=X&amp;ved=1t:2428&amp;ictx=111" TargetMode="External"/><Relationship Id="rId496" Type="http://schemas.openxmlformats.org/officeDocument/2006/relationships/hyperlink" Target="https://maps.app.goo.gl/hq3ikF6eD7Cqpyzy6?g_st=com.google.maps.preview.copy" TargetMode="External"/><Relationship Id="rId11" Type="http://schemas.openxmlformats.org/officeDocument/2006/relationships/hyperlink" Target="https://www.google.com/maps?q=25.694522857666016,-100.17259216308594&amp;z=17&amp;hl=es" TargetMode="External"/><Relationship Id="rId53" Type="http://schemas.openxmlformats.org/officeDocument/2006/relationships/hyperlink" Target="https://www.google.com/maps/place/25%C2%B045'02.8%22N+100%C2%B032'05.7%22W/@25.7507687,-100.5374946,17z/data=!3m1!4b1!4m4!3m3!8m2!3d25.7507687!4d-100.5349197?hl=es&amp;entry=ttu" TargetMode="External"/><Relationship Id="rId149" Type="http://schemas.openxmlformats.org/officeDocument/2006/relationships/hyperlink" Target="https://maps.app.goo.gl/9GZXdP3Zg7TxkQyP8" TargetMode="External"/><Relationship Id="rId314" Type="http://schemas.openxmlformats.org/officeDocument/2006/relationships/hyperlink" Target="https://maps.app.goo.gl/r2x5vAbnVHCGuvci7?g_st=iw" TargetMode="External"/><Relationship Id="rId356" Type="http://schemas.openxmlformats.org/officeDocument/2006/relationships/hyperlink" Target="https://maps.app.goo.gl/uwNHKzYpmmw29u746?g_st=iwb" TargetMode="External"/><Relationship Id="rId398" Type="http://schemas.openxmlformats.org/officeDocument/2006/relationships/hyperlink" Target="https://maps.app.goo.gl/rbDraqSpnsd6egwg8" TargetMode="External"/><Relationship Id="rId521" Type="http://schemas.openxmlformats.org/officeDocument/2006/relationships/hyperlink" Target="https://maps.app.goo.gl/zRc8Lc2psAJ4BMrF6" TargetMode="External"/><Relationship Id="rId95" Type="http://schemas.openxmlformats.org/officeDocument/2006/relationships/hyperlink" Target="https://www.google.com/maps/place/ZINKPOWER+Monterrey/@25.8983356,-100.2321181,16.75z/data=!4m6!3m5!1s0x8662f150a6a3cc93:0x6506942fedec20c5!8m2!3d25.8958337!4d-100.2380949!16s%2Fg%2F1ttyx4y2?hl=es&amp;entry=ttu" TargetMode="External"/><Relationship Id="rId160" Type="http://schemas.openxmlformats.org/officeDocument/2006/relationships/hyperlink" Target="https://www.google.com/maps?q=25.694522857666016,-100.17259216308594&amp;z=17&amp;hl=es" TargetMode="External"/><Relationship Id="rId216" Type="http://schemas.openxmlformats.org/officeDocument/2006/relationships/hyperlink" Target="https://maps.app.goo.gl/89XFMrEm4ScbBU5G7" TargetMode="External"/><Relationship Id="rId423" Type="http://schemas.openxmlformats.org/officeDocument/2006/relationships/hyperlink" Target="https://maps.app.goo.gl/J4v72YdJGvx7A8Cs9" TargetMode="External"/><Relationship Id="rId258" Type="http://schemas.openxmlformats.org/officeDocument/2006/relationships/hyperlink" Target="https://maps.app.goo.gl/K8fUnb7jFvvZLVL78" TargetMode="External"/><Relationship Id="rId465" Type="http://schemas.openxmlformats.org/officeDocument/2006/relationships/hyperlink" Target="https://maps.app.goo.gl/P6QBMgT4pbcRXN8E7?g_st=com.google.maps.preview.copy" TargetMode="External"/><Relationship Id="rId22" Type="http://schemas.openxmlformats.org/officeDocument/2006/relationships/hyperlink" Target="https://www.google.com/maps?q=25.60184,-100.0045667&amp;z=17&amp;hl=es" TargetMode="External"/><Relationship Id="rId64" Type="http://schemas.openxmlformats.org/officeDocument/2006/relationships/hyperlink" Target="https://www.google.com/maps/place/ZINKPOWER+Monterrey/@25.8958337,-100.2380949,15z/data=!4m2!3m1!1s0x0:0x6506942fedec20c5?sa=X&amp;ved=1t:2428&amp;ictx=111" TargetMode="External"/><Relationship Id="rId118" Type="http://schemas.openxmlformats.org/officeDocument/2006/relationships/hyperlink" Target="https://maps.app.goo.gl/kYCiHvZjBdjWa3Kr6" TargetMode="External"/><Relationship Id="rId325" Type="http://schemas.openxmlformats.org/officeDocument/2006/relationships/hyperlink" Target="https://maps.app.goo.gl/qSixgSKGnFhVVUPb9" TargetMode="External"/><Relationship Id="rId367" Type="http://schemas.openxmlformats.org/officeDocument/2006/relationships/hyperlink" Target="https://maps.app.goo.gl/2SF2ECguDphqY2ua8" TargetMode="External"/><Relationship Id="rId532" Type="http://schemas.openxmlformats.org/officeDocument/2006/relationships/hyperlink" Target="https://maps.app.goo.gl/mfyDpEz72MVNNpue6" TargetMode="External"/><Relationship Id="rId171" Type="http://schemas.openxmlformats.org/officeDocument/2006/relationships/hyperlink" Target="https://maps.app.goo.gl/HFUK6r3jBBSiLLbK6" TargetMode="External"/><Relationship Id="rId227" Type="http://schemas.openxmlformats.org/officeDocument/2006/relationships/hyperlink" Target="https://maps.app.goo.gl/4YH6AqYeiMYKkTyc7" TargetMode="External"/><Relationship Id="rId269" Type="http://schemas.openxmlformats.org/officeDocument/2006/relationships/hyperlink" Target="https://maps.app.goo.gl/iqmUbyvRJY69vDmbA" TargetMode="External"/><Relationship Id="rId434" Type="http://schemas.openxmlformats.org/officeDocument/2006/relationships/hyperlink" Target="https://maps.app.goo.gl/KhFwZXJFFjthHFb99?g_st=com.google.maps.preview.copy" TargetMode="External"/><Relationship Id="rId476" Type="http://schemas.openxmlformats.org/officeDocument/2006/relationships/hyperlink" Target="https://maps.app.goo.gl/Q2Y9eym7zfKqDb1g7" TargetMode="External"/><Relationship Id="rId33" Type="http://schemas.openxmlformats.org/officeDocument/2006/relationships/hyperlink" Target="https://www.google.com/maps?q=25.7739136,-100.5621538&amp;z=17&amp;hl=es" TargetMode="External"/><Relationship Id="rId129" Type="http://schemas.openxmlformats.org/officeDocument/2006/relationships/hyperlink" Target="https://maps.app.goo.gl/tKRKa97XJLWrE6tU9?g_st=iw" TargetMode="External"/><Relationship Id="rId280" Type="http://schemas.openxmlformats.org/officeDocument/2006/relationships/hyperlink" Target="https://maps.app.goo.gl/EbNStD3gTqZQxA7y9" TargetMode="External"/><Relationship Id="rId336" Type="http://schemas.openxmlformats.org/officeDocument/2006/relationships/hyperlink" Target="https://maps.app.goo.gl/d19hamxFitJakDa89?g_st=aw" TargetMode="External"/><Relationship Id="rId501" Type="http://schemas.openxmlformats.org/officeDocument/2006/relationships/hyperlink" Target="https://maps.app.goo.gl/9PaRoqrnwHxqmw1QA" TargetMode="External"/><Relationship Id="rId543" Type="http://schemas.openxmlformats.org/officeDocument/2006/relationships/hyperlink" Target="https://maps.app.goo.gl/o3jx5JR5vDqr4kRP6" TargetMode="External"/><Relationship Id="rId75" Type="http://schemas.openxmlformats.org/officeDocument/2006/relationships/hyperlink" Target="https://www.google.com/maps/place/OBRA+CONEKTA+4+BUSINESS+PARK/@25.7098123,-100.126414,19z/data=!4m12!1m5!3m4!2zMjXCsDQyJzM0LjkiTiAxMDDCsDA3JzM0LjQiVw!8m2!3d25.7096999!4d-100.1262209!3m5!1s0x8662e90033958e47:0x46815a016521f4ef!8m2!3d25.7096938!4d-100.1259839!16s%2Fg%2F11vzq01ydc!5m1!1e1?hl=es&amp;entry=ttu" TargetMode="External"/><Relationship Id="rId140" Type="http://schemas.openxmlformats.org/officeDocument/2006/relationships/hyperlink" Target="https://maps.app.goo.gl/Yjh75gscArb6Q5St5" TargetMode="External"/><Relationship Id="rId182" Type="http://schemas.openxmlformats.org/officeDocument/2006/relationships/hyperlink" Target="https://www.google.com/maps/place/PATIO+HG/@25.9482221,-100.2343158,18.25z/data=!4m14!1m7!3m6!1s0x8662eaae90db61f1:0x97986a628086f161!2sConmet+de+M%C3%A9xico,+S.+A.+de+C.+V.!8m2!3d25.946192!4d-100.2291374!16s%2Fg%2F1td53w6j!3m5!1s0x8662f38788bd460b:0xd935496c96b8ac5a!8m2!3d25.9490319!4d-100.2326039!16s%2Fg%2F11px05lj98?entry=ttu" TargetMode="External"/><Relationship Id="rId378" Type="http://schemas.openxmlformats.org/officeDocument/2006/relationships/hyperlink" Target="https://maps.app.goo.gl/QV9ghsMDxBvw6WHZ7" TargetMode="External"/><Relationship Id="rId403" Type="http://schemas.openxmlformats.org/officeDocument/2006/relationships/hyperlink" Target="https://maps.app.goo.gl/H8ZRLeHmCHXyDkEe8" TargetMode="External"/><Relationship Id="rId6" Type="http://schemas.openxmlformats.org/officeDocument/2006/relationships/hyperlink" Target="https://www.google.com/maps?q=25.5654705,-103.4545723&amp;z=17&amp;hl=es" TargetMode="External"/><Relationship Id="rId238" Type="http://schemas.openxmlformats.org/officeDocument/2006/relationships/hyperlink" Target="https://maps.app.goo.gl/4YH6AqYeiMYKkTyc7" TargetMode="External"/><Relationship Id="rId445" Type="http://schemas.openxmlformats.org/officeDocument/2006/relationships/hyperlink" Target="https://maps.apple.com/?address=Metroalianza,%2066083%20General%20Escobedo,%20N.L.,%20M%C3%A9xico&amp;ll=25.839977,-100.328278&amp;q=Pissa%20Escobedo&amp;t=m" TargetMode="External"/><Relationship Id="rId487" Type="http://schemas.openxmlformats.org/officeDocument/2006/relationships/hyperlink" Target="https://maps.app.goo.gl/2WqyioGE8jKJQJvJA?g_st=iw" TargetMode="External"/><Relationship Id="rId291" Type="http://schemas.openxmlformats.org/officeDocument/2006/relationships/hyperlink" Target="https://maps.app.goo.gl/iuukqtXG3j6eJCMW9" TargetMode="External"/><Relationship Id="rId305" Type="http://schemas.openxmlformats.org/officeDocument/2006/relationships/hyperlink" Target="https://maps.app.goo.gl/Afe9rZxKKMHVp5z2A" TargetMode="External"/><Relationship Id="rId347" Type="http://schemas.openxmlformats.org/officeDocument/2006/relationships/hyperlink" Target="https://maps.app.goo.gl/exz3YWuS4RJ7Cd6K6" TargetMode="External"/><Relationship Id="rId512" Type="http://schemas.openxmlformats.org/officeDocument/2006/relationships/hyperlink" Target="https://maps.app.goo.gl/Q2Y9eym7zfKqDb1g7" TargetMode="External"/><Relationship Id="rId44" Type="http://schemas.openxmlformats.org/officeDocument/2006/relationships/hyperlink" Target="https://maps.app.goo.gl/V4vSUu5QBJuebjgu8" TargetMode="External"/><Relationship Id="rId86" Type="http://schemas.openxmlformats.org/officeDocument/2006/relationships/hyperlink" Target="https://www.google.com/maps/place/25%C2%B042'46.8%22N+100%C2%B007'08.5%22W/@25.7044907,-100.1446204,13.75z/data=!4m4!3m3!8m2!3d25.7130089!4d-100.1190262?hl=es&amp;entry=ttu" TargetMode="External"/><Relationship Id="rId151" Type="http://schemas.openxmlformats.org/officeDocument/2006/relationships/hyperlink" Target="https://maps.app.goo.gl/9GZXdP3Zg7TxkQyP8" TargetMode="External"/><Relationship Id="rId389" Type="http://schemas.openxmlformats.org/officeDocument/2006/relationships/hyperlink" Target="https://maps.app.goo.gl/X5eiwB9HYtXDpeq88" TargetMode="External"/><Relationship Id="rId193" Type="http://schemas.openxmlformats.org/officeDocument/2006/relationships/hyperlink" Target="https://www.google.com/maps/place/Crisa+Libbey/@25.7084583,-100.3066718,15z/data=!4m2!3m1!1s0x0:0x76b53329a30c08db?sa=X&amp;ved=1t:2428&amp;ictx=111" TargetMode="External"/><Relationship Id="rId207" Type="http://schemas.openxmlformats.org/officeDocument/2006/relationships/hyperlink" Target="https://maps.app.goo.gl/BsSJGiMNXYoc7Srt7?g_st=iw" TargetMode="External"/><Relationship Id="rId249" Type="http://schemas.openxmlformats.org/officeDocument/2006/relationships/hyperlink" Target="https://maps.app.goo.gl/LENhVjMmvu9ugYGa9" TargetMode="External"/><Relationship Id="rId414" Type="http://schemas.openxmlformats.org/officeDocument/2006/relationships/hyperlink" Target="https://maps.app.goo.gl/VLph5EAQsPLTnbGa6?g_st=com.google.maps.preview.copy" TargetMode="External"/><Relationship Id="rId456" Type="http://schemas.openxmlformats.org/officeDocument/2006/relationships/hyperlink" Target="https://maps.app.goo.gl/r4YAkihXcC9oAmvx8" TargetMode="External"/><Relationship Id="rId498" Type="http://schemas.openxmlformats.org/officeDocument/2006/relationships/hyperlink" Target="https://maps.app.goo.gl/u9rg3VAYUd8R8xts8?g_st=iwb" TargetMode="External"/><Relationship Id="rId13" Type="http://schemas.openxmlformats.org/officeDocument/2006/relationships/hyperlink" Target="https://www.google.com/maps/place/INGETEK+PERFILES+RAMOS/@25.6101781,-100.9153122,15z/data=!4m2!3m1!1s0x0:0xe83d4c6360f70545?sa=X&amp;ved=1t:2428&amp;hl=es_419&amp;ictx=111" TargetMode="External"/><Relationship Id="rId109" Type="http://schemas.openxmlformats.org/officeDocument/2006/relationships/hyperlink" Target="https://www.google.com/maps/place/BARCEL+Monterrey/@25.8333722,-100.2787245,15.54z/data=!4m6!3m5!1s0x8662938c948fc5f5:0xbd6919e87cd5ec3a!8m2!3d25.8368286!4d-100.2732391!16s%2Fg%2F11s_x19fw3?entry=ttu" TargetMode="External"/><Relationship Id="rId260" Type="http://schemas.openxmlformats.org/officeDocument/2006/relationships/hyperlink" Target="https://maps.app.goo.gl/e2KC8v7nqfoCstjN7" TargetMode="External"/><Relationship Id="rId316" Type="http://schemas.openxmlformats.org/officeDocument/2006/relationships/hyperlink" Target="https://maps.app.goo.gl/qSixgSKGnFhVVUPb9" TargetMode="External"/><Relationship Id="rId523" Type="http://schemas.openxmlformats.org/officeDocument/2006/relationships/hyperlink" Target="https://maps.app.goo.gl/XWQEU5sB5EP3sjcM9?g_st=aw" TargetMode="External"/><Relationship Id="rId55" Type="http://schemas.openxmlformats.org/officeDocument/2006/relationships/hyperlink" Target="https://www.google.com/maps/place/ATECNO/@25.9098696,-100.2495566,15z/data=!4m6!3m5!1s0x8662919e8879a04d:0xcd7ace620df24ccf!8m2!3d25.9130568!4d-100.2323363!16s%2Fg%2F1v1vdmb8?hl=es&amp;entry=ttu" TargetMode="External"/><Relationship Id="rId97" Type="http://schemas.openxmlformats.org/officeDocument/2006/relationships/hyperlink" Target="https://www.google.com/maps?q=25.7990779876709,-100.34829711914062&amp;z=17&amp;hl=es" TargetMode="External"/><Relationship Id="rId120" Type="http://schemas.openxmlformats.org/officeDocument/2006/relationships/hyperlink" Target="https://maps.app.goo.gl/hvNTnqsLvLbmPsiV8" TargetMode="External"/><Relationship Id="rId358" Type="http://schemas.openxmlformats.org/officeDocument/2006/relationships/hyperlink" Target="https://maps.app.goo.gl/3Mt3XKkHih5vMDqm9?g_st=iw" TargetMode="External"/><Relationship Id="rId162" Type="http://schemas.openxmlformats.org/officeDocument/2006/relationships/hyperlink" Target="https://maps.app.goo.gl/Yjh75gscArb6Q5St5" TargetMode="External"/><Relationship Id="rId218" Type="http://schemas.openxmlformats.org/officeDocument/2006/relationships/hyperlink" Target="https://maps.app.goo.gl/G1xRM4GamfVUFiFF8" TargetMode="External"/><Relationship Id="rId425" Type="http://schemas.openxmlformats.org/officeDocument/2006/relationships/hyperlink" Target="https://maps.app.goo.gl/jLvSxW1SAcyxK7zQ7" TargetMode="External"/><Relationship Id="rId467" Type="http://schemas.openxmlformats.org/officeDocument/2006/relationships/hyperlink" Target="https://maps.app.goo.gl/xTEjRb3HtNWErSUj7?g_st=com.google.maps.preview.copy" TargetMode="External"/><Relationship Id="rId271" Type="http://schemas.openxmlformats.org/officeDocument/2006/relationships/hyperlink" Target="https://maps.app.goo.gl/iiHbQMbewnQwgRCbA" TargetMode="External"/><Relationship Id="rId24" Type="http://schemas.openxmlformats.org/officeDocument/2006/relationships/hyperlink" Target="https://maps.app.goo.gl/nRTfS6e2egE3WQK5A" TargetMode="External"/><Relationship Id="rId66" Type="http://schemas.openxmlformats.org/officeDocument/2006/relationships/hyperlink" Target="https://www.google.com/maps/place/Crisa+Libbey/@25.7084583,-100.3066718,15z/data=!4m2!3m1!1s0x0:0x76b53329a30c08db?sa=X&amp;ved=1t:2428&amp;ictx=111" TargetMode="External"/><Relationship Id="rId131" Type="http://schemas.openxmlformats.org/officeDocument/2006/relationships/hyperlink" Target="https://g.co/kgs/x6Vdwdm" TargetMode="External"/><Relationship Id="rId327" Type="http://schemas.openxmlformats.org/officeDocument/2006/relationships/hyperlink" Target="https://maps.app.goo.gl/7i9h3kTC7RfFzpws7" TargetMode="External"/><Relationship Id="rId369" Type="http://schemas.openxmlformats.org/officeDocument/2006/relationships/hyperlink" Target="https://maps.app.goo.gl/nFyQ7gtVx4daZPBc6?g_st=aw" TargetMode="External"/><Relationship Id="rId534" Type="http://schemas.openxmlformats.org/officeDocument/2006/relationships/hyperlink" Target="https://maps.app.goo.gl/c2zbYEGcG6VhfhrH6" TargetMode="External"/><Relationship Id="rId173" Type="http://schemas.openxmlformats.org/officeDocument/2006/relationships/hyperlink" Target="https://www.google.com.mx/maps/place/Bodega+Aurrera+Express/@25.7213006,-100.3482288,16z/data=!4m6!3m5!1s0x86629748a57b7545:0x3ccdf3820c9ad97f!8m2!3d25.7213421!4d-100.3455498!16s%2Fg%2F11cs5sqn4r?entry=tts&amp;g_ep=EgoyMDI0MDUwOC4wKgBIAVAD" TargetMode="External"/><Relationship Id="rId229" Type="http://schemas.openxmlformats.org/officeDocument/2006/relationships/hyperlink" Target="https://maps.app.goo.gl/Yjh75gscArb6Q5St5" TargetMode="External"/><Relationship Id="rId380" Type="http://schemas.openxmlformats.org/officeDocument/2006/relationships/hyperlink" Target="https://maps.app.goo.gl/toKsQybApG1HKjNP7?g_st=ic" TargetMode="External"/><Relationship Id="rId436" Type="http://schemas.openxmlformats.org/officeDocument/2006/relationships/hyperlink" Target="https://maps.app.goo.gl/x6c67vAmhYwUPTG67" TargetMode="External"/><Relationship Id="rId240" Type="http://schemas.openxmlformats.org/officeDocument/2006/relationships/hyperlink" Target="https://maps.app.goo.gl/4YH6AqYeiMYKkTyc7" TargetMode="External"/><Relationship Id="rId478" Type="http://schemas.openxmlformats.org/officeDocument/2006/relationships/hyperlink" Target="https://maps.app.goo.gl/Q2Y9eym7zfKqDb1g7" TargetMode="External"/><Relationship Id="rId35" Type="http://schemas.openxmlformats.org/officeDocument/2006/relationships/hyperlink" Target="https://g.co/kgs/n12M2zH" TargetMode="External"/><Relationship Id="rId77" Type="http://schemas.openxmlformats.org/officeDocument/2006/relationships/hyperlink" Target="https://www.google.com/maps?q=25.863601684570312,-100.2294692993164&amp;z=17&amp;hl=es" TargetMode="External"/><Relationship Id="rId100" Type="http://schemas.openxmlformats.org/officeDocument/2006/relationships/hyperlink" Target="https://www.google.com/maps?q=25.7646481,-100.1283025&amp;z=17&amp;hl=es" TargetMode="External"/><Relationship Id="rId282" Type="http://schemas.openxmlformats.org/officeDocument/2006/relationships/hyperlink" Target="https://maps.app.goo.gl/G1xRM4GamfVUFiFF8" TargetMode="External"/><Relationship Id="rId338" Type="http://schemas.openxmlformats.org/officeDocument/2006/relationships/hyperlink" Target="https://maps.app.goo.gl/d19hamxFitJakDa89?g_st=aw" TargetMode="External"/><Relationship Id="rId503" Type="http://schemas.openxmlformats.org/officeDocument/2006/relationships/hyperlink" Target="https://maps.app.goo.gl/9PaRoqrnwHxqmw1QA" TargetMode="External"/><Relationship Id="rId545" Type="http://schemas.openxmlformats.org/officeDocument/2006/relationships/printerSettings" Target="../printerSettings/printerSettings2.bin"/><Relationship Id="rId8" Type="http://schemas.openxmlformats.org/officeDocument/2006/relationships/hyperlink" Target="https://www.google.com/maps?q=25.7815907,-100.1685615&amp;entry=gps&amp;lucs=,47071704,47069508,47084304,94206604&amp;g_ep=CAISDTYuMTAxLjMuNDE1NjAYACCenQoqJCw0NzA3MTcwNCw0NzA2OTUwOCw0NzA4NDMwNCw5NDIwNjYwNEICTVg%3D&amp;g_st=iw" TargetMode="External"/><Relationship Id="rId142" Type="http://schemas.openxmlformats.org/officeDocument/2006/relationships/hyperlink" Target="https://maps.app.goo.gl/Lfb6sB6VsihiCMSG8" TargetMode="External"/><Relationship Id="rId184" Type="http://schemas.openxmlformats.org/officeDocument/2006/relationships/hyperlink" Target="https://maps.app.goo.gl/M6pMBA5nZMtnmw96" TargetMode="External"/><Relationship Id="rId391" Type="http://schemas.openxmlformats.org/officeDocument/2006/relationships/hyperlink" Target="https://maps.app.goo.gl/wKbbetwnTFATBivx8" TargetMode="External"/><Relationship Id="rId405" Type="http://schemas.openxmlformats.org/officeDocument/2006/relationships/hyperlink" Target="https://maps.app.goo.gl/fqJHY5Xbb96cJYzt8" TargetMode="External"/><Relationship Id="rId447" Type="http://schemas.openxmlformats.org/officeDocument/2006/relationships/hyperlink" Target="https://maps.app.goo.gl/sxN17CXiwcT4bEiU7" TargetMode="External"/><Relationship Id="rId251" Type="http://schemas.openxmlformats.org/officeDocument/2006/relationships/hyperlink" Target="https://www.google.com/maps?q=25.603313446044922,-100.89947509765625&amp;z=17&amp;hl=es" TargetMode="External"/><Relationship Id="rId489" Type="http://schemas.openxmlformats.org/officeDocument/2006/relationships/hyperlink" Target="https://maps.app.goo.gl/k2NgEtYUUfxD2YBm8" TargetMode="External"/><Relationship Id="rId46" Type="http://schemas.openxmlformats.org/officeDocument/2006/relationships/hyperlink" Target="https://www.google.com/maps?q=25.774614334106445,-100.46609497070312&amp;z=17&amp;hl=es" TargetMode="External"/><Relationship Id="rId293" Type="http://schemas.openxmlformats.org/officeDocument/2006/relationships/hyperlink" Target="https://www.google.com/maps/place/Planta+B+Monterrey/@25.8361262,-100.2736782,18.75z/data=!4m6!3m5!1s0x866293ab48017f17:0x429d3dc5347ab122!8m2!3d25.8360715!4d-100.2740123!16s%2Fg%2F11lhky6gdr?entry=ttu" TargetMode="External"/><Relationship Id="rId307" Type="http://schemas.openxmlformats.org/officeDocument/2006/relationships/hyperlink" Target="https://maps.app.goo.gl/HypSKTXWEKVWgjrz7?g_st=ic" TargetMode="External"/><Relationship Id="rId349" Type="http://schemas.openxmlformats.org/officeDocument/2006/relationships/hyperlink" Target="https://maps.app.goo.gl/exz3YWuS4RJ7Cd6K6" TargetMode="External"/><Relationship Id="rId514" Type="http://schemas.openxmlformats.org/officeDocument/2006/relationships/hyperlink" Target="https://maps.app.goo.gl/Q2Y9eym7zfKqDb1g7" TargetMode="External"/><Relationship Id="rId88" Type="http://schemas.openxmlformats.org/officeDocument/2006/relationships/hyperlink" Target="https://maps.app.goo.gl/6qpn265Y72RPh5oN9" TargetMode="External"/><Relationship Id="rId111" Type="http://schemas.openxmlformats.org/officeDocument/2006/relationships/hyperlink" Target="https://www.google.com/maps/place/BARCEL+Monterrey/@25.8333722,-100.2787245,15.54z/data=!4m6!3m5!1s0x8662938c948fc5f5:0xbd6919e87cd5ec3a!8m2!3d25.8368286!4d-100.2732391!16s%2Fg%2F11s_x19fw3?entry=ttu" TargetMode="External"/><Relationship Id="rId153" Type="http://schemas.openxmlformats.org/officeDocument/2006/relationships/hyperlink" Target="https://maps.app.goo.gl/dspk4UaCMgnVAGFeA" TargetMode="External"/><Relationship Id="rId195" Type="http://schemas.openxmlformats.org/officeDocument/2006/relationships/hyperlink" Target="https://maps.app.goo.gl/iuukqtXG3j6eJCMW9" TargetMode="External"/><Relationship Id="rId209" Type="http://schemas.openxmlformats.org/officeDocument/2006/relationships/hyperlink" Target="https://maps.app.goo.gl/S1wsuNWQLWem5MFb9" TargetMode="External"/><Relationship Id="rId360" Type="http://schemas.openxmlformats.org/officeDocument/2006/relationships/hyperlink" Target="https://maps.app.goo.gl/D5GFdsSpRCzLRKmM9?g_st=aw" TargetMode="External"/><Relationship Id="rId416" Type="http://schemas.openxmlformats.org/officeDocument/2006/relationships/hyperlink" Target="https://maps.app.goo.gl/fqJHY5Xbb96cJYzt8" TargetMode="External"/><Relationship Id="rId220" Type="http://schemas.openxmlformats.org/officeDocument/2006/relationships/hyperlink" Target="https://maps.app.goo.gl/RYuwyWh2W82gcwU66" TargetMode="External"/><Relationship Id="rId458" Type="http://schemas.openxmlformats.org/officeDocument/2006/relationships/hyperlink" Target="https://maps.app.goo.gl/rbDraqSpnsd6egwg8" TargetMode="External"/><Relationship Id="rId15" Type="http://schemas.openxmlformats.org/officeDocument/2006/relationships/hyperlink" Target="https://www.google.com/maps/place/Parque+CPA/@25.8753944,-100.2320141,15z/data=!4m2!3m1!1s0x0:0x66af8674d5c61db9?sa=X&amp;ved=1t:2428&amp;ictx=111" TargetMode="External"/><Relationship Id="rId57" Type="http://schemas.openxmlformats.org/officeDocument/2006/relationships/hyperlink" Target="https://maps.app.goo.gl/6qpn265Y72RPh5oN9" TargetMode="External"/><Relationship Id="rId262" Type="http://schemas.openxmlformats.org/officeDocument/2006/relationships/hyperlink" Target="https://maps.app.goo.gl/pqHSFAmUE9pwZMjH7" TargetMode="External"/><Relationship Id="rId318" Type="http://schemas.openxmlformats.org/officeDocument/2006/relationships/hyperlink" Target="https://maps.app.goo.gl/3AaY9BrnkmwuX4oa7" TargetMode="External"/><Relationship Id="rId525" Type="http://schemas.openxmlformats.org/officeDocument/2006/relationships/hyperlink" Target="https://maps.app.goo.gl/Ht7oSz9v9Yffa4fZA" TargetMode="External"/><Relationship Id="rId99" Type="http://schemas.openxmlformats.org/officeDocument/2006/relationships/hyperlink" Target="https://www.google.com/maps?q=25.5522922,-100.8697493&amp;z=17&amp;hl=es" TargetMode="External"/><Relationship Id="rId122" Type="http://schemas.openxmlformats.org/officeDocument/2006/relationships/hyperlink" Target="https://www.google.com/maps/place/Hussmann/@25.8759657,-100.228754,17.71z/data=!4m6!3m5!1s0x8662f14dee2be809:0x833452b49e2dc895!8m2!3d25.875504!4d-100.2262876!16s%2Fg%2F1tj91zt1?entry=ttu" TargetMode="External"/><Relationship Id="rId164" Type="http://schemas.openxmlformats.org/officeDocument/2006/relationships/hyperlink" Target="https://www.google.com/maps?q=27.5042994,-99.6205851&amp;z=17&amp;hl=es" TargetMode="External"/><Relationship Id="rId371" Type="http://schemas.openxmlformats.org/officeDocument/2006/relationships/hyperlink" Target="https://maps.app.goo.gl/fqJHY5Xbb96cJYzt8" TargetMode="External"/><Relationship Id="rId427" Type="http://schemas.openxmlformats.org/officeDocument/2006/relationships/hyperlink" Target="https://maps.app.goo.gl/2Ke2RpCMMhvMZgeE9?g_st=com.google.maps.preview.copy" TargetMode="External"/><Relationship Id="rId469" Type="http://schemas.openxmlformats.org/officeDocument/2006/relationships/hyperlink" Target="https://maps.app.goo.gl/155eQqqiHzwrKDSCA" TargetMode="External"/><Relationship Id="rId26" Type="http://schemas.openxmlformats.org/officeDocument/2006/relationships/hyperlink" Target="https://www.google.com/maps/place/Parque+CPA/@25.8753944,-100.2320141,15z/data=!4m2!3m1!1s0x0:0x66af8674d5c61db9?sa=X&amp;ved=1t:2428&amp;ictx=111" TargetMode="External"/><Relationship Id="rId231" Type="http://schemas.openxmlformats.org/officeDocument/2006/relationships/hyperlink" Target="https://maps.app.goo.gl/zo8r5PdkffwbY4eg6" TargetMode="External"/><Relationship Id="rId273" Type="http://schemas.openxmlformats.org/officeDocument/2006/relationships/hyperlink" Target="https://www.google.com/maps?q=25.8853257,-100.2364226&amp;z=17&amp;hl=es" TargetMode="External"/><Relationship Id="rId329" Type="http://schemas.openxmlformats.org/officeDocument/2006/relationships/hyperlink" Target="https://maps.app.goo.gl/zGR9XMib6YwfYcFE9" TargetMode="External"/><Relationship Id="rId480" Type="http://schemas.openxmlformats.org/officeDocument/2006/relationships/hyperlink" Target="https://maps.app.goo.gl/Q2Y9eym7zfKqDb1g7" TargetMode="External"/><Relationship Id="rId536" Type="http://schemas.openxmlformats.org/officeDocument/2006/relationships/hyperlink" Target="https://maps.app.goo.gl/2Ke2RpCMMhvMZgeE9?g_st=com.google.maps.preview.copy" TargetMode="External"/><Relationship Id="rId68" Type="http://schemas.openxmlformats.org/officeDocument/2006/relationships/hyperlink" Target="https://maps.app.goo.gl/72SWC3K28exwb9zD6" TargetMode="External"/><Relationship Id="rId133" Type="http://schemas.openxmlformats.org/officeDocument/2006/relationships/hyperlink" Target="https://maps.app.goo.gl/Yjh75gscArb6Q5St5" TargetMode="External"/><Relationship Id="rId175" Type="http://schemas.openxmlformats.org/officeDocument/2006/relationships/hyperlink" Target="https://g.co/kgs/GmfZCC1" TargetMode="External"/><Relationship Id="rId340" Type="http://schemas.openxmlformats.org/officeDocument/2006/relationships/hyperlink" Target="https://maps.app.goo.gl/d19hamxFitJakDa89?g_st=aw" TargetMode="External"/><Relationship Id="rId200" Type="http://schemas.openxmlformats.org/officeDocument/2006/relationships/hyperlink" Target="https://maps.app.goo.gl/HVyS9aEmVqQ3Apqp9" TargetMode="External"/><Relationship Id="rId382" Type="http://schemas.openxmlformats.org/officeDocument/2006/relationships/hyperlink" Target="https://maps.app.goo.gl/V4vSUu5QBJuebjgu8" TargetMode="External"/><Relationship Id="rId438" Type="http://schemas.openxmlformats.org/officeDocument/2006/relationships/hyperlink" Target="https://maps.app.goo.gl/sxN17CXiwcT4bEiU7" TargetMode="External"/><Relationship Id="rId242" Type="http://schemas.openxmlformats.org/officeDocument/2006/relationships/hyperlink" Target="https://www.google.com/maps/place/AAM+-+El+Carmen+Manufacturing+Facility/@25.8895064,-100.3497111,15z/data=!4m2!3m1!1s0x0:0xd078548486c6f1c5?sa=X&amp;ved=1t:2428&amp;ictx=111" TargetMode="External"/><Relationship Id="rId284" Type="http://schemas.openxmlformats.org/officeDocument/2006/relationships/hyperlink" Target="https://www.google.com/maps?q=27.5042994,-99.6205851&amp;z=17&amp;hl=es" TargetMode="External"/><Relationship Id="rId491" Type="http://schemas.openxmlformats.org/officeDocument/2006/relationships/hyperlink" Target="https://maps.app.goo.gl/3E5nVmsJZ4rieRVy6" TargetMode="External"/><Relationship Id="rId505" Type="http://schemas.openxmlformats.org/officeDocument/2006/relationships/hyperlink" Target="https://maps.app.goo.gl/Q2Y9eym7zfKqDb1g7" TargetMode="External"/><Relationship Id="rId37" Type="http://schemas.openxmlformats.org/officeDocument/2006/relationships/hyperlink" Target="https://www.google.com/maps/place/Sodimac+Lincoln/@25.7263046,-100.3651359,15z/data=!4m2!3m1!1s0x0:0x9017eadc07f6f232?sa=X&amp;ved=1t:2428&amp;ictx=111" TargetMode="External"/><Relationship Id="rId79" Type="http://schemas.openxmlformats.org/officeDocument/2006/relationships/hyperlink" Target="https://maps.google.com/?q=25.844284,-100.329689" TargetMode="External"/><Relationship Id="rId102" Type="http://schemas.openxmlformats.org/officeDocument/2006/relationships/hyperlink" Target="https://maps.app.goo.gl/dspk4UaCMgnVAGFeA" TargetMode="External"/><Relationship Id="rId144" Type="http://schemas.openxmlformats.org/officeDocument/2006/relationships/hyperlink" Target="https://g.co/kgs/x6Vdwdm" TargetMode="External"/><Relationship Id="rId90" Type="http://schemas.openxmlformats.org/officeDocument/2006/relationships/hyperlink" Target="https://www.google.com/maps/place/360+Industrial+Park+-+Parque+Industrial+360/@25.5844687,-100.8879113,14.75z/data=!4m6!3m5!1s0x8688168105b19faf:0x38e6de6d7eb541ae!8m2!3d25.5825998!4d-100.8870172!16s%2Fg%2F11gcz38kf4?entry=ttu" TargetMode="External"/><Relationship Id="rId186" Type="http://schemas.openxmlformats.org/officeDocument/2006/relationships/hyperlink" Target="https://maps.app.goo.gl/HVyS9aEmVqQ3Apqp9" TargetMode="External"/><Relationship Id="rId351" Type="http://schemas.openxmlformats.org/officeDocument/2006/relationships/hyperlink" Target="https://maps.app.goo.gl/exz3YWuS4RJ7Cd6K6" TargetMode="External"/><Relationship Id="rId393" Type="http://schemas.openxmlformats.org/officeDocument/2006/relationships/hyperlink" Target="https://maps.app.goo.gl/4aKJDj7a1x4UGg866" TargetMode="External"/><Relationship Id="rId407" Type="http://schemas.openxmlformats.org/officeDocument/2006/relationships/hyperlink" Target="https://maps.app.goo.gl/WKCBeWSfZWbL49B99" TargetMode="External"/><Relationship Id="rId449" Type="http://schemas.openxmlformats.org/officeDocument/2006/relationships/hyperlink" Target="https://maps.app.goo.gl/H8ZRLeHmCHXyDkEe8" TargetMode="External"/><Relationship Id="rId211" Type="http://schemas.openxmlformats.org/officeDocument/2006/relationships/hyperlink" Target="https://www.google.com/maps/place/PATIO+HG/@25.9482221,-100.2343158,18.25z/data=!4m14!1m7!3m6!1s0x8662eaae90db61f1:0x97986a628086f161!2sConmet+de+M%C3%A9xico,+S.+A.+de+C.+V.!8m2!3d25.946192!4d-100.2291374!16s%2Fg%2F1td53w6j!3m5!1s0x8662f38788bd460b:0xd935496c96b8ac5a!8m2!3d25.9490319!4d-100.2326039!16s%2Fg%2F11px05lj98?entry=ttu" TargetMode="External"/><Relationship Id="rId253" Type="http://schemas.openxmlformats.org/officeDocument/2006/relationships/hyperlink" Target="https://maps.app.goo.gl/Ugf3b3x95GzYUs6w8" TargetMode="External"/><Relationship Id="rId295" Type="http://schemas.openxmlformats.org/officeDocument/2006/relationships/hyperlink" Target="https://maps.app.goo.gl/Zhocv5KBLTRrYGNo9" TargetMode="External"/><Relationship Id="rId309" Type="http://schemas.openxmlformats.org/officeDocument/2006/relationships/hyperlink" Target="https://maps.app.goo.gl/U4ozqYPSZuEs8AWh8" TargetMode="External"/><Relationship Id="rId460" Type="http://schemas.openxmlformats.org/officeDocument/2006/relationships/hyperlink" Target="https://maps.app.goo.gl/2WqyioGE8jKJQJvJA?g_st=iw" TargetMode="External"/><Relationship Id="rId516" Type="http://schemas.openxmlformats.org/officeDocument/2006/relationships/hyperlink" Target="https://maps.app.goo.gl/Q2Y9eym7zfKqDb1g7" TargetMode="External"/><Relationship Id="rId48" Type="http://schemas.openxmlformats.org/officeDocument/2006/relationships/hyperlink" Target="https://www.google.com/maps/place/Parque+Industrial+Avante+Aeropuerto/@25.7496373,-100.1326768,15z/data=!4m6!3m5!1s0x8662e91bbfb7baaf:0xdbea88791f2e8cfe!8m2!3d25.7496373!4d-100.1326768!16s%2Fg%2F11f11rfrtr?hl=es-mx&amp;entry=ttu" TargetMode="External"/><Relationship Id="rId113" Type="http://schemas.openxmlformats.org/officeDocument/2006/relationships/hyperlink" Target="https://maps.app.goo.gl/1932tnhwcA4wVaVw8" TargetMode="External"/><Relationship Id="rId320" Type="http://schemas.openxmlformats.org/officeDocument/2006/relationships/hyperlink" Target="https://maps.app.goo.gl/Q1ucX3gycxiYgBRs6" TargetMode="External"/><Relationship Id="rId155" Type="http://schemas.openxmlformats.org/officeDocument/2006/relationships/hyperlink" Target="https://maps.app.goo.gl/yNCgechkiEDqSEta9" TargetMode="External"/><Relationship Id="rId197" Type="http://schemas.openxmlformats.org/officeDocument/2006/relationships/hyperlink" Target="https://maps.app.goo.gl/HVyS9aEmVqQ3Apqp9" TargetMode="External"/><Relationship Id="rId362" Type="http://schemas.openxmlformats.org/officeDocument/2006/relationships/hyperlink" Target="https://maps.app.goo.gl/WUuwtgzQFXXV3kJY8" TargetMode="External"/><Relationship Id="rId418" Type="http://schemas.openxmlformats.org/officeDocument/2006/relationships/hyperlink" Target="https://maps.app.goo.gl/fqJHY5Xbb96cJYzt8" TargetMode="External"/><Relationship Id="rId222" Type="http://schemas.openxmlformats.org/officeDocument/2006/relationships/hyperlink" Target="https://maps.app.goo.gl/mAn37Q2Si9L2UCJx7" TargetMode="External"/><Relationship Id="rId264" Type="http://schemas.openxmlformats.org/officeDocument/2006/relationships/hyperlink" Target="https://maps.app.goo.gl/pqHSFAmUE9pwZMjH7" TargetMode="External"/><Relationship Id="rId471" Type="http://schemas.openxmlformats.org/officeDocument/2006/relationships/hyperlink" Target="https://maps.app.goo.gl/2Ke2RpCMMhvMZgeE9?g_st=com.google.maps.preview.copy" TargetMode="External"/><Relationship Id="rId17" Type="http://schemas.openxmlformats.org/officeDocument/2006/relationships/hyperlink" Target="https://www.google.com/maps/place/LOM2+Moldeo+Caseta/@25.8928896,-100.2447367,18.71z/data=!4m6!3m5!1s0x8662f30015908883:0x8bba04629e598fa7!8m2!3d25.8931294!4d-100.2443443!16s%2Fg%2F11ldhfnhhv?hl=es&amp;entry=ttu" TargetMode="External"/><Relationship Id="rId59" Type="http://schemas.openxmlformats.org/officeDocument/2006/relationships/hyperlink" Target="https://www.google.com/maps?q=25.64845848083496,-100.3363037109375&amp;z=17&amp;hl=es" TargetMode="External"/><Relationship Id="rId124" Type="http://schemas.openxmlformats.org/officeDocument/2006/relationships/hyperlink" Target="https://www.google.com/maps?q=27.5042994,-99.6205851&amp;z=17&amp;hl=es" TargetMode="External"/><Relationship Id="rId527" Type="http://schemas.openxmlformats.org/officeDocument/2006/relationships/hyperlink" Target="https://maps.app.goo.gl/Ht7oSz9v9Yffa4fZA" TargetMode="External"/><Relationship Id="rId70" Type="http://schemas.openxmlformats.org/officeDocument/2006/relationships/hyperlink" Target="https://www.google.com/maps/place/Parque+CPA/@25.8753944,-100.2320141,15z/data=!4m2!3m1!1s0x0:0x66af8674d5c61db9?sa=X&amp;ved=1t:2428&amp;ictx=111" TargetMode="External"/><Relationship Id="rId166" Type="http://schemas.openxmlformats.org/officeDocument/2006/relationships/hyperlink" Target="https://maps.app.goo.gl/n2gwZdwr14TeDe5c7?g_st=com.google.maps.preview.copy" TargetMode="External"/><Relationship Id="rId331" Type="http://schemas.openxmlformats.org/officeDocument/2006/relationships/hyperlink" Target="https://maps.app.goo.gl/VUKQszoSoC9hHf4ZA?g_st=aw" TargetMode="External"/><Relationship Id="rId373" Type="http://schemas.openxmlformats.org/officeDocument/2006/relationships/hyperlink" Target="https://maps.app.goo.gl/G1xRM4GamfVUFiFF8" TargetMode="External"/><Relationship Id="rId429" Type="http://schemas.openxmlformats.org/officeDocument/2006/relationships/hyperlink" Target="https://maps.app.goo.gl/2SF2ECguDphqY2ua8" TargetMode="External"/><Relationship Id="rId1" Type="http://schemas.openxmlformats.org/officeDocument/2006/relationships/hyperlink" Target="https://www.google.com/maps/place/BARCEL+Monterrey/@25.8333722,-100.2787245,15.54z/data=!4m6!3m5!1s0x8662938c948fc5f5:0xbd6919e87cd5ec3a!8m2!3d25.8368286!4d-100.2732391!16s%2Fg%2F11s_x19fw3?entry=ttu" TargetMode="External"/><Relationship Id="rId233" Type="http://schemas.openxmlformats.org/officeDocument/2006/relationships/hyperlink" Target="https://maps.app.goo.gl/Zd7n2gxgdTGXgfna9" TargetMode="External"/><Relationship Id="rId440" Type="http://schemas.openxmlformats.org/officeDocument/2006/relationships/hyperlink" Target="https://maps.app.goo.gl/zGR9XMib6YwfYcFE9" TargetMode="External"/><Relationship Id="rId28" Type="http://schemas.openxmlformats.org/officeDocument/2006/relationships/hyperlink" Target="https://g.co/kgs/n12M2zH" TargetMode="External"/><Relationship Id="rId275" Type="http://schemas.openxmlformats.org/officeDocument/2006/relationships/hyperlink" Target="https://maps.google.com/?q=25.844284,-100.329689" TargetMode="External"/><Relationship Id="rId300" Type="http://schemas.openxmlformats.org/officeDocument/2006/relationships/hyperlink" Target="https://maps.app.goo.gl/FHYPYvCMnrZLGaQL8" TargetMode="External"/><Relationship Id="rId482" Type="http://schemas.openxmlformats.org/officeDocument/2006/relationships/hyperlink" Target="https://maps.app.goo.gl/KYsdsoGUnwJGMQ6a6" TargetMode="External"/><Relationship Id="rId538" Type="http://schemas.openxmlformats.org/officeDocument/2006/relationships/hyperlink" Target="https://maps.app.goo.gl/5peVgaxzDiCQG8uB7?g_st=aw" TargetMode="External"/><Relationship Id="rId81" Type="http://schemas.openxmlformats.org/officeDocument/2006/relationships/hyperlink" Target="https://www.google.com/maps/place/25%C2%B040'51.2%22N+100%C2%B013'47.5%22W/@25.6808779,-100.2324412,17z/data=!3m1!4b1!4m4!3m3!8m2!3d25.6808779!4d-100.2298663?hl=es&amp;entry=ttu" TargetMode="External"/><Relationship Id="rId135" Type="http://schemas.openxmlformats.org/officeDocument/2006/relationships/hyperlink" Target="https://maps.app.goo.gl/KxbuD7TynDXUBMHD9" TargetMode="External"/><Relationship Id="rId177" Type="http://schemas.openxmlformats.org/officeDocument/2006/relationships/hyperlink" Target="https://g.co/kgs/GmfZCC1" TargetMode="External"/><Relationship Id="rId342" Type="http://schemas.openxmlformats.org/officeDocument/2006/relationships/hyperlink" Target="https://maps.app.goo.gl/d19hamxFitJakDa89?g_st=aw" TargetMode="External"/><Relationship Id="rId384" Type="http://schemas.openxmlformats.org/officeDocument/2006/relationships/hyperlink" Target="https://maps.app.goo.gl/X5eiwB9HYtXDpeq88" TargetMode="External"/><Relationship Id="rId202" Type="http://schemas.openxmlformats.org/officeDocument/2006/relationships/hyperlink" Target="https://maps.app.goo.gl/HVyS9aEmVqQ3Apqp9" TargetMode="External"/><Relationship Id="rId244" Type="http://schemas.openxmlformats.org/officeDocument/2006/relationships/hyperlink" Target="https://maps.app.goo.gl/59avccK9QgX4hmae7" TargetMode="External"/><Relationship Id="rId39" Type="http://schemas.openxmlformats.org/officeDocument/2006/relationships/hyperlink" Target="https://www.google.com/maps?q=25.60184,-100.0045667&amp;z=17&amp;hl=es" TargetMode="External"/><Relationship Id="rId286" Type="http://schemas.openxmlformats.org/officeDocument/2006/relationships/hyperlink" Target="https://maps.app.goo.gl/8e991B15tQHvxRT97?g_st=com.google.maps.preview.copy" TargetMode="External"/><Relationship Id="rId451" Type="http://schemas.openxmlformats.org/officeDocument/2006/relationships/hyperlink" Target="https://maps.app.goo.gl/Y5M59iWLjn4qRMFg8" TargetMode="External"/><Relationship Id="rId493" Type="http://schemas.openxmlformats.org/officeDocument/2006/relationships/hyperlink" Target="https://maps.app.goo.gl/3E5nVmsJZ4rieRVy6" TargetMode="External"/><Relationship Id="rId507" Type="http://schemas.openxmlformats.org/officeDocument/2006/relationships/hyperlink" Target="https://maps.app.goo.gl/9PaRoqrnwHxqmw1QA" TargetMode="External"/><Relationship Id="rId50" Type="http://schemas.openxmlformats.org/officeDocument/2006/relationships/hyperlink" Target="https://maps.app.goo.gl/BsSJGiMNXYoc7Srt7?g_st=iw" TargetMode="External"/><Relationship Id="rId104" Type="http://schemas.openxmlformats.org/officeDocument/2006/relationships/hyperlink" Target="https://www.google.com/maps?q=25.6940860748291,-100.50491333007812&amp;z=17&amp;hl=es" TargetMode="External"/><Relationship Id="rId146" Type="http://schemas.openxmlformats.org/officeDocument/2006/relationships/hyperlink" Target="https://maps.app.goo.gl/JDGTvLmAkpVEfyGR8" TargetMode="External"/><Relationship Id="rId188" Type="http://schemas.openxmlformats.org/officeDocument/2006/relationships/hyperlink" Target="https://www.google.com/maps/place/Johnson+Controls+Planta+Componentes/@25.8777559,-100.2190075,15z/data=!4m2!3m1!1s0x0:0xc38f8f307ff1cec7?sa=X&amp;ved=1t:2428&amp;ictx=111" TargetMode="External"/><Relationship Id="rId311" Type="http://schemas.openxmlformats.org/officeDocument/2006/relationships/hyperlink" Target="https://maps.app.goo.gl/qSixgSKGnFhVVUPb9" TargetMode="External"/><Relationship Id="rId353" Type="http://schemas.openxmlformats.org/officeDocument/2006/relationships/hyperlink" Target="https://maps.app.goo.gl/exz3YWuS4RJ7Cd6K6" TargetMode="External"/><Relationship Id="rId395" Type="http://schemas.openxmlformats.org/officeDocument/2006/relationships/hyperlink" Target="https://maps.app.goo.gl/HxWBuF2GZSUaA2oLA" TargetMode="External"/><Relationship Id="rId409" Type="http://schemas.openxmlformats.org/officeDocument/2006/relationships/hyperlink" Target="https://maps.app.goo.gl/Dcb55MccXsDnuhwq8" TargetMode="External"/><Relationship Id="rId92" Type="http://schemas.openxmlformats.org/officeDocument/2006/relationships/hyperlink" Target="https://www.google.com/maps?q=25.844287,-100.3296573&amp;z=17&amp;hl=es" TargetMode="External"/><Relationship Id="rId213" Type="http://schemas.openxmlformats.org/officeDocument/2006/relationships/hyperlink" Target="https://www.google.com/maps?q=25.69532012939453,-100.08951568603516&amp;z=17&amp;hl=es" TargetMode="External"/><Relationship Id="rId420" Type="http://schemas.openxmlformats.org/officeDocument/2006/relationships/hyperlink" Target="https://maps.app.goo.gl/x6c67vAmhYwUPTG67" TargetMode="External"/><Relationship Id="rId255" Type="http://schemas.openxmlformats.org/officeDocument/2006/relationships/hyperlink" Target="https://www.google.com/maps?q=25.696252822875977,-100.0894775390625&amp;z=17&amp;hl=es" TargetMode="External"/><Relationship Id="rId297" Type="http://schemas.openxmlformats.org/officeDocument/2006/relationships/hyperlink" Target="https://maps.app.goo.gl/2SF2ECguDphqY2ua8" TargetMode="External"/><Relationship Id="rId462" Type="http://schemas.openxmlformats.org/officeDocument/2006/relationships/hyperlink" Target="https://maps.app.goo.gl/fhbCN19gmd7GicKb9" TargetMode="External"/><Relationship Id="rId518" Type="http://schemas.openxmlformats.org/officeDocument/2006/relationships/hyperlink" Target="https://maps.app.goo.gl/Q2Y9eym7zfKqDb1g7" TargetMode="External"/><Relationship Id="rId115" Type="http://schemas.openxmlformats.org/officeDocument/2006/relationships/hyperlink" Target="https://maps.app.goo.gl/EFJj6ctU2PuxCGnP7" TargetMode="External"/><Relationship Id="rId157" Type="http://schemas.openxmlformats.org/officeDocument/2006/relationships/hyperlink" Target="https://maps.app.goo.gl/VcZp56FpGxspXGYF7" TargetMode="External"/><Relationship Id="rId322" Type="http://schemas.openxmlformats.org/officeDocument/2006/relationships/hyperlink" Target="https://maps.app.goo.gl/Q1ucX3gycxiYgBRs6" TargetMode="External"/><Relationship Id="rId364" Type="http://schemas.openxmlformats.org/officeDocument/2006/relationships/hyperlink" Target="https://maps.app.goo.gl/rbDraqSpnsd6egwg8" TargetMode="External"/><Relationship Id="rId61" Type="http://schemas.openxmlformats.org/officeDocument/2006/relationships/hyperlink" Target="https://www.google.com/maps?q=25.863838,-100.2296462&amp;z=17&amp;hl=es" TargetMode="External"/><Relationship Id="rId199" Type="http://schemas.openxmlformats.org/officeDocument/2006/relationships/hyperlink" Target="https://maps.app.goo.gl/HVyS9aEmVqQ3Apqp9" TargetMode="External"/><Relationship Id="rId19" Type="http://schemas.openxmlformats.org/officeDocument/2006/relationships/hyperlink" Target="https://www.google.com/maps/place/Compa%C3%B1%C3%ADa+Cervecera+de+Coahuila/@28.5758228,-100.5924256,15.71z/data=!4m6!3m5!1s0x865ff5bd6ec13f37:0xa79e0ecc5ff20c3a!8m2!3d28.5786094!4d-100.5977783!16s%2Fg%2F1vyxjvgq?entry=ttu" TargetMode="External"/><Relationship Id="rId224" Type="http://schemas.openxmlformats.org/officeDocument/2006/relationships/hyperlink" Target="https://www.google.com/maps/place/AAM+-+El+Carmen+Manufacturing+Facility/@25.8895064,-100.3497111,15z/data=!4m2!3m1!1s0x0:0xd078548486c6f1c5?sa=X&amp;ved=1t:2428&amp;ictx=111" TargetMode="External"/><Relationship Id="rId266" Type="http://schemas.openxmlformats.org/officeDocument/2006/relationships/hyperlink" Target="https://www.google.com/maps/place/Viakem/@25.7610688,-100.3097498,15z/data=!4m2!3m1!1s0x0:0x3e628e5f8cc8ea03?sa=X&amp;ved=1t:2428&amp;ictx=111" TargetMode="External"/><Relationship Id="rId431" Type="http://schemas.openxmlformats.org/officeDocument/2006/relationships/hyperlink" Target="https://maps.app.goo.gl/KhFwZXJFFjthHFb99?g_st=com.google.maps.preview.copy" TargetMode="External"/><Relationship Id="rId473" Type="http://schemas.openxmlformats.org/officeDocument/2006/relationships/hyperlink" Target="https://maps.app.goo.gl/x6c67vAmhYwUPTG67" TargetMode="External"/><Relationship Id="rId529" Type="http://schemas.openxmlformats.org/officeDocument/2006/relationships/hyperlink" Target="https://www.google.com/maps/place/Subestaci%C3%B3n+Santo+Domingo/@25.7266523,-100.2771572,17z/data=!3m1!4b1!4m6!3m5!1s0x866294df2bbf92dd:0x523507b716754ebb!8m2!3d25.7266523!4d-100.2771572!16s%2Fg%2F11bw46kn_0?hl=es-MX&amp;entry=ttu" TargetMode="External"/><Relationship Id="rId30" Type="http://schemas.openxmlformats.org/officeDocument/2006/relationships/hyperlink" Target="https://www.google.com/maps/place/LOM2+Moldeo+Caseta/@25.8924556,-100.2453252,17.96z/data=!4m6!3m5!1s0x8662f30015908883:0x8bba04629e598fa7!8m2!3d25.8931294!4d-100.2443443!16s%2Fg%2F11ldhfnhhv?entry=ttu" TargetMode="External"/><Relationship Id="rId126" Type="http://schemas.openxmlformats.org/officeDocument/2006/relationships/hyperlink" Target="https://maps.app.goo.gl/Yjh75gscArb6Q5St5" TargetMode="External"/><Relationship Id="rId168" Type="http://schemas.openxmlformats.org/officeDocument/2006/relationships/hyperlink" Target="https://www.google.com/maps/place/LOM2+Moldeo+Caseta/@25.8931644,-100.2448849,19z/data=!4m6!3m5!1s0x8662f30015908883:0x8bba04629e598fa7!8m2!3d25.8931294!4d-100.2443443!16s%2Fg%2F11ldhfnhhv?hl=es&amp;entry=ttu" TargetMode="External"/><Relationship Id="rId333" Type="http://schemas.openxmlformats.org/officeDocument/2006/relationships/hyperlink" Target="https://maps.app.goo.gl/toKsQybApG1HKjNP7?g_st=ic" TargetMode="External"/><Relationship Id="rId540" Type="http://schemas.openxmlformats.org/officeDocument/2006/relationships/hyperlink" Target="https://maps.app.goo.gl/jpF32UNr5aXJu4pr5" TargetMode="External"/><Relationship Id="rId72" Type="http://schemas.openxmlformats.org/officeDocument/2006/relationships/hyperlink" Target="https://www.google.com/maps/place/Sodimac+Lincoln/@25.7263046,-100.3651359,15z/data=!4m2!3m1!1s0x0:0x9017eadc07f6f232?sa=X&amp;ved=1t:2428&amp;ictx=111" TargetMode="External"/><Relationship Id="rId375" Type="http://schemas.openxmlformats.org/officeDocument/2006/relationships/hyperlink" Target="https://maps.app.goo.gl/sxN17CXiwcT4bEiU7" TargetMode="External"/><Relationship Id="rId3" Type="http://schemas.openxmlformats.org/officeDocument/2006/relationships/hyperlink" Target="https://maps.app.goo.gl/JqSuFcac2koy64tu9?g_st=iw" TargetMode="External"/><Relationship Id="rId235" Type="http://schemas.openxmlformats.org/officeDocument/2006/relationships/hyperlink" Target="https://www.google.com/maps/place/25%C2%B043'20.7%22N+100%C2%B006'51.7%22W/@25.7222531,-100.1144506,20.55z/data=!4m4!3m3!8m2!3d25.7224232!4d-100.114365?entry=ttu&amp;g_ep=EgoyMDI0MTEyNC4xIKXMDSoASAFQAw%3D%3D" TargetMode="External"/><Relationship Id="rId277" Type="http://schemas.openxmlformats.org/officeDocument/2006/relationships/hyperlink" Target="https://www.google.com/maps/place/25%C2%B043'20.7%22N+100%C2%B006'51.7%22W/@25.7222531,-100.1144506,20.55z/data=!4m4!3m3!8m2!3d25.7224232!4d-100.114365?entry=ttu&amp;g_ep=EgoyMDI0MTEyNC4xIKXMDSoASAFQAw%3D%3D" TargetMode="External"/><Relationship Id="rId400" Type="http://schemas.openxmlformats.org/officeDocument/2006/relationships/hyperlink" Target="https://maps.app.goo.gl/nFyQ7gtVx4daZPBc6?g_st=aw" TargetMode="External"/><Relationship Id="rId442" Type="http://schemas.openxmlformats.org/officeDocument/2006/relationships/hyperlink" Target="https://maps.app.goo.gl/U4ozqYPSZuEs8AWh8" TargetMode="External"/><Relationship Id="rId484" Type="http://schemas.openxmlformats.org/officeDocument/2006/relationships/hyperlink" Target="https://maps.app.goo.gl/2WqyioGE8jKJQJvJA?g_st=iw" TargetMode="External"/><Relationship Id="rId137" Type="http://schemas.openxmlformats.org/officeDocument/2006/relationships/hyperlink" Target="https://www.google.com/maps/place/Carton+Box/@25.6840709,-100.146472,15z/data=!4m2!3m1!1s0x0:0x25ef692eef409d0d?sa=X&amp;ved=1t:2428&amp;ictx=111" TargetMode="External"/><Relationship Id="rId302" Type="http://schemas.openxmlformats.org/officeDocument/2006/relationships/hyperlink" Target="https://maps.app.goo.gl/nFyQ7gtVx4daZPBc6?g_st=aw" TargetMode="External"/><Relationship Id="rId344" Type="http://schemas.openxmlformats.org/officeDocument/2006/relationships/hyperlink" Target="https://maps.app.goo.gl/fqJHY5Xbb96cJYzt8" TargetMode="External"/><Relationship Id="rId41" Type="http://schemas.openxmlformats.org/officeDocument/2006/relationships/hyperlink" Target="https://www.google.com/maps/place/EFP/@25.7823185,-100.1385473,15z/data=!4m6!3m5!1s0x8662efe3b703ac75:0x5c311157ba4d5444!8m2!3d25.7823185!4d-100.1385473!16s%2Fg%2F11qb89cwnb?entry=ttu" TargetMode="External"/><Relationship Id="rId83" Type="http://schemas.openxmlformats.org/officeDocument/2006/relationships/hyperlink" Target="https://www.google.com/maps/place/ZINKPOWER+Monterrey/@25.8983356,-100.2321181,16.75z/data=!4m6!3m5!1s0x8662f150a6a3cc93:0x6506942fedec20c5!8m2!3d25.8958337!4d-100.2380949!16s%2Fg%2F1ttyx4y2?hl=es&amp;entry=ttu" TargetMode="External"/><Relationship Id="rId179" Type="http://schemas.openxmlformats.org/officeDocument/2006/relationships/hyperlink" Target="https://g.co/kgs/GmfZCC1" TargetMode="External"/><Relationship Id="rId386" Type="http://schemas.openxmlformats.org/officeDocument/2006/relationships/hyperlink" Target="https://www.google.com/maps/place/Subestaci%C3%B3n+Santo+Domingo/@25.7266523,-100.2771572,17z/data=!3m1!4b1!4m6!3m5!1s0x866294df2bbf92dd:0x523507b716754ebb!8m2!3d25.7266523!4d-100.2771572!16s%2Fg%2F11bw46kn_0?hl=es-MX&amp;entry=ttu" TargetMode="External"/><Relationship Id="rId190" Type="http://schemas.openxmlformats.org/officeDocument/2006/relationships/hyperlink" Target="https://maps.app.goo.gl/J1MnjW9vSvU8wmcY9" TargetMode="External"/><Relationship Id="rId204" Type="http://schemas.openxmlformats.org/officeDocument/2006/relationships/hyperlink" Target="https://maps.app.goo.gl/HVyS9aEmVqQ3Apqp9" TargetMode="External"/><Relationship Id="rId246" Type="http://schemas.openxmlformats.org/officeDocument/2006/relationships/hyperlink" Target="https://maps.app.goo.gl/S1wsuNWQLWem5MFb9" TargetMode="External"/><Relationship Id="rId288" Type="http://schemas.openxmlformats.org/officeDocument/2006/relationships/hyperlink" Target="https://maps.app.goo.gl/mCoG8mu7b9LZ1bFt5" TargetMode="External"/><Relationship Id="rId411" Type="http://schemas.openxmlformats.org/officeDocument/2006/relationships/hyperlink" Target="https://maps.app.goo.gl/fLzS7YqPn1DMCMzk9" TargetMode="External"/><Relationship Id="rId453" Type="http://schemas.openxmlformats.org/officeDocument/2006/relationships/hyperlink" Target="https://www.google.com/maps/place/MARS+Planta+Santa+Catarina/@25.6805239,-100.4780305,15z/data=!4m2!3m1!1s0x0:0xb3878de9b7b10915?sa=X&amp;ved=1t:2428&amp;ictx=111" TargetMode="External"/><Relationship Id="rId509" Type="http://schemas.openxmlformats.org/officeDocument/2006/relationships/hyperlink" Target="https://maps.app.goo.gl/Q2Y9eym7zfKqDb1g7" TargetMode="External"/><Relationship Id="rId106" Type="http://schemas.openxmlformats.org/officeDocument/2006/relationships/hyperlink" Target="https://maps.app.goo.gl/qF4fEfsJ7hvtfNan8" TargetMode="External"/><Relationship Id="rId313" Type="http://schemas.openxmlformats.org/officeDocument/2006/relationships/hyperlink" Target="https://maps.app.goo.gl/r2x5vAbnVHCGuvci7?g_st=iw" TargetMode="External"/><Relationship Id="rId495" Type="http://schemas.openxmlformats.org/officeDocument/2006/relationships/hyperlink" Target="https://maps.app.goo.gl/hq3ikF6eD7Cqpyzy6?g_st=com.google.maps.preview.copy" TargetMode="External"/><Relationship Id="rId10" Type="http://schemas.openxmlformats.org/officeDocument/2006/relationships/hyperlink" Target="https://maps.app.goo.gl/asrm8Cpze14thQNz8" TargetMode="External"/><Relationship Id="rId52" Type="http://schemas.openxmlformats.org/officeDocument/2006/relationships/hyperlink" Target="https://www.google.com/maps?q=25.7224034,-100.5335048&amp;z=17&amp;hl=es" TargetMode="External"/><Relationship Id="rId94" Type="http://schemas.openxmlformats.org/officeDocument/2006/relationships/hyperlink" Target="https://maps.app.goo.gl/Dps3Pu7o9mvbe7z39" TargetMode="External"/><Relationship Id="rId148" Type="http://schemas.openxmlformats.org/officeDocument/2006/relationships/hyperlink" Target="https://maps.app.goo.gl/9GZXdP3Zg7TxkQyP8" TargetMode="External"/><Relationship Id="rId355" Type="http://schemas.openxmlformats.org/officeDocument/2006/relationships/hyperlink" Target="https://maps.app.goo.gl/uwNHKzYpmmw29u746?g_st=iwb" TargetMode="External"/><Relationship Id="rId397" Type="http://schemas.openxmlformats.org/officeDocument/2006/relationships/hyperlink" Target="https://maps.app.goo.gl/rbDraqSpnsd6egwg8" TargetMode="External"/><Relationship Id="rId520" Type="http://schemas.openxmlformats.org/officeDocument/2006/relationships/hyperlink" Target="https://maps.app.goo.gl/2Ke2RpCMMhvMZgeE9?g_st=com.google.maps.preview.copy" TargetMode="External"/><Relationship Id="rId215" Type="http://schemas.openxmlformats.org/officeDocument/2006/relationships/hyperlink" Target="https://maps.app.goo.gl/89XFMrEm4ScbBU5G7" TargetMode="External"/><Relationship Id="rId257" Type="http://schemas.openxmlformats.org/officeDocument/2006/relationships/hyperlink" Target="https://maps.app.goo.gl/3qruxF4ZRcoJtLku7" TargetMode="External"/><Relationship Id="rId422" Type="http://schemas.openxmlformats.org/officeDocument/2006/relationships/hyperlink" Target="https://maps.app.goo.gl/J4v72YdJGvx7A8Cs9" TargetMode="External"/><Relationship Id="rId464" Type="http://schemas.openxmlformats.org/officeDocument/2006/relationships/hyperlink" Target="https://maps.app.goo.gl/Q2Y9eym7zfKqDb1g7" TargetMode="External"/><Relationship Id="rId299" Type="http://schemas.openxmlformats.org/officeDocument/2006/relationships/hyperlink" Target="https://maps.app.goo.gl/FHYPYvCMnrZLGaQL8" TargetMode="External"/><Relationship Id="rId63" Type="http://schemas.openxmlformats.org/officeDocument/2006/relationships/hyperlink" Target="https://www.google.com/maps/place/Toro+Company+de+M%C3%A9xico+S+de+RL+de+CV/@25.7266875,-100.1151875,15z/data=!4m14!1m7!3m6!1s0x8662e92faf6e4cc9:0x25a06310e336423c!2sThe+Toro+Company+Planta+Monterrey!8m2!3d25.7266875!4d-100.1151875!16s%2Fg%2F11k3qdzq38!3m5!1s0x8662e90027df3ce9:0x40e6300d7442c224!8m2!3d25.730856!4d-100.1173068!16s%2Fg%2F11vwph_b7g?entry=ttu" TargetMode="External"/><Relationship Id="rId159" Type="http://schemas.openxmlformats.org/officeDocument/2006/relationships/hyperlink" Target="https://www.google.com/maps/place/Crisa+Libbey/@25.7084583,-100.3066718,15z/data=!4m2!3m1!1s0x0:0x76b53329a30c08db?sa=X&amp;ved=1t:2428&amp;ictx=111" TargetMode="External"/><Relationship Id="rId366" Type="http://schemas.openxmlformats.org/officeDocument/2006/relationships/hyperlink" Target="https://www.google.com/maps?q=25.8853257,-100.2364226&amp;z=17&amp;hl=es" TargetMode="External"/><Relationship Id="rId226" Type="http://schemas.openxmlformats.org/officeDocument/2006/relationships/hyperlink" Target="https://maps.app.goo.gl/4YH6AqYeiMYKkTyc7" TargetMode="External"/><Relationship Id="rId433" Type="http://schemas.openxmlformats.org/officeDocument/2006/relationships/hyperlink" Target="https://maps.app.goo.gl/KhFwZXJFFjthHFb99?g_st=com.google.maps.preview.copy" TargetMode="External"/><Relationship Id="rId74" Type="http://schemas.openxmlformats.org/officeDocument/2006/relationships/hyperlink" Target="https://www.google.com/maps?q=25.82950782775879,-100.32783508300781&amp;z=17&amp;hl=es" TargetMode="External"/><Relationship Id="rId377" Type="http://schemas.openxmlformats.org/officeDocument/2006/relationships/hyperlink" Target="https://maps.app.goo.gl/sxN17CXiwcT4bEiU7" TargetMode="External"/><Relationship Id="rId500" Type="http://schemas.openxmlformats.org/officeDocument/2006/relationships/hyperlink" Target="https://maps.app.goo.gl/Q2Y9eym7zfKqDb1g7" TargetMode="External"/><Relationship Id="rId5" Type="http://schemas.openxmlformats.org/officeDocument/2006/relationships/hyperlink" Target="https://www.google.com/maps?q=25.69532012939453,-100.08951568603516&amp;z=17&amp;hl=es" TargetMode="External"/><Relationship Id="rId237" Type="http://schemas.openxmlformats.org/officeDocument/2006/relationships/hyperlink" Target="https://maps.app.goo.gl/8e991B15tQHvxRT97?g_st=com.google.maps.preview.copy" TargetMode="External"/><Relationship Id="rId444" Type="http://schemas.openxmlformats.org/officeDocument/2006/relationships/hyperlink" Target="https://maps.app.goo.gl/U4ozqYPSZuEs8AWh8" TargetMode="External"/><Relationship Id="rId290" Type="http://schemas.openxmlformats.org/officeDocument/2006/relationships/hyperlink" Target="https://maps.app.goo.gl/mCoG8mu7b9LZ1bFt5" TargetMode="External"/><Relationship Id="rId304" Type="http://schemas.openxmlformats.org/officeDocument/2006/relationships/hyperlink" Target="https://www.google.com/maps/place/Subestaci%C3%B3n+Santo+Domingo/@25.7266523,-100.2771572,17z/data=!3m1!4b1!4m6!3m5!1s0x866294df2bbf92dd:0x523507b716754ebb!8m2!3d25.7266523!4d-100.2771572!16s%2Fg%2F11bw46kn_0?hl=es-MX&amp;entry=ttu" TargetMode="External"/><Relationship Id="rId388" Type="http://schemas.openxmlformats.org/officeDocument/2006/relationships/hyperlink" Target="https://maps.app.goo.gl/rbDraqSpnsd6egwg8" TargetMode="External"/><Relationship Id="rId511" Type="http://schemas.openxmlformats.org/officeDocument/2006/relationships/hyperlink" Target="https://maps.app.goo.gl/Q2Y9eym7zfKqDb1g7" TargetMode="External"/><Relationship Id="rId85" Type="http://schemas.openxmlformats.org/officeDocument/2006/relationships/hyperlink" Target="https://www.google.com/maps?q=27.5042994,-99.6205851&amp;z=17&amp;hl=es" TargetMode="External"/><Relationship Id="rId150" Type="http://schemas.openxmlformats.org/officeDocument/2006/relationships/hyperlink" Target="https://maps.app.goo.gl/9GZXdP3Zg7TxkQyP8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zoomScale="72" zoomScaleNormal="72" workbookViewId="0"/>
  </sheetViews>
  <sheetFormatPr baseColWidth="10" defaultColWidth="10.28515625"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pageSetUpPr fitToPage="1"/>
  </sheetPr>
  <dimension ref="A1:CI305"/>
  <sheetViews>
    <sheetView tabSelected="1" zoomScale="85" zoomScaleNormal="85" workbookViewId="0">
      <selection activeCell="N4" sqref="N4"/>
    </sheetView>
  </sheetViews>
  <sheetFormatPr baseColWidth="10" defaultColWidth="8.7109375" defaultRowHeight="15"/>
  <cols>
    <col min="1" max="1" width="8.7109375" style="38" customWidth="1"/>
    <col min="2" max="2" width="23.5703125" style="38" hidden="1" customWidth="1"/>
    <col min="3" max="3" width="14.140625" style="38" hidden="1" customWidth="1"/>
    <col min="4" max="4" width="10.140625" style="38" hidden="1" customWidth="1"/>
    <col min="5" max="5" width="13.42578125" style="38" hidden="1" customWidth="1"/>
    <col min="6" max="10" width="17.7109375" style="38" hidden="1" customWidth="1"/>
    <col min="11" max="11" width="17.7109375" style="38" customWidth="1"/>
    <col min="12" max="13" width="17.7109375" style="38" hidden="1" customWidth="1"/>
    <col min="14" max="14" width="20" style="13" customWidth="1"/>
    <col min="15" max="15" width="21.140625" style="13" customWidth="1"/>
    <col min="16" max="16" width="12.5703125" style="13" customWidth="1"/>
    <col min="17" max="17" width="54.7109375" style="648" customWidth="1"/>
    <col min="18" max="18" width="51.85546875" style="648" customWidth="1"/>
    <col min="19" max="19" width="49.85546875" style="13" customWidth="1"/>
    <col min="20" max="20" width="20.85546875" style="13" customWidth="1"/>
    <col min="21" max="21" width="17.5703125" style="13" bestFit="1" customWidth="1"/>
    <col min="22" max="22" width="17.28515625" style="13" customWidth="1"/>
    <col min="23" max="23" width="34.85546875" style="649" bestFit="1" customWidth="1"/>
    <col min="24" max="24" width="18" style="13" customWidth="1"/>
    <col min="25" max="25" width="24.140625" style="13" customWidth="1"/>
    <col min="26" max="26" width="34.85546875" style="13" bestFit="1" customWidth="1"/>
    <col min="27" max="27" width="30.7109375" style="650" bestFit="1" customWidth="1"/>
    <col min="28" max="28" width="27.85546875" style="235" bestFit="1" customWidth="1"/>
    <col min="29" max="29" width="23.42578125" style="13" bestFit="1" customWidth="1"/>
    <col min="30" max="30" width="18.7109375" style="13" bestFit="1" customWidth="1"/>
    <col min="31" max="31" width="22.5703125" style="13" bestFit="1" customWidth="1"/>
    <col min="32" max="32" width="13.85546875" style="13" bestFit="1" customWidth="1"/>
    <col min="33" max="33" width="28" style="13" bestFit="1" customWidth="1"/>
    <col min="34" max="34" width="43.140625" style="38" bestFit="1" customWidth="1"/>
    <col min="35" max="35" width="26.140625" style="467" bestFit="1" customWidth="1"/>
    <col min="36" max="36" width="22.28515625" style="467" customWidth="1"/>
    <col min="37" max="37" width="32.7109375" style="654" customWidth="1"/>
    <col min="38" max="38" width="16" style="13" customWidth="1"/>
    <col min="39" max="39" width="8.42578125" style="651" customWidth="1"/>
    <col min="40" max="40" width="7.28515625" style="13" customWidth="1"/>
    <col min="41" max="41" width="18.28515625" style="652" customWidth="1"/>
    <col min="42" max="42" width="21.85546875" style="652" customWidth="1"/>
    <col min="43" max="43" width="11.5703125" style="652" customWidth="1"/>
    <col min="44" max="44" width="12.140625" style="652" customWidth="1"/>
    <col min="45" max="45" width="12.140625" style="653" customWidth="1"/>
    <col min="46" max="46" width="16" style="821" customWidth="1"/>
    <col min="47" max="47" width="17.85546875" style="654" customWidth="1"/>
    <col min="48" max="48" width="21.42578125" style="38" customWidth="1"/>
    <col min="49" max="49" width="18.85546875" style="38" customWidth="1"/>
    <col min="50" max="50" width="25.28515625" style="654" customWidth="1"/>
    <col min="51" max="51" width="61.140625" style="654" customWidth="1"/>
    <col min="52" max="52" width="27.42578125" style="467" customWidth="1"/>
    <col min="53" max="53" width="20.140625" style="654" customWidth="1"/>
    <col min="54" max="54" width="23.42578125" style="651" customWidth="1"/>
    <col min="55" max="55" width="24.140625" style="13" customWidth="1"/>
    <col min="56" max="56" width="13.5703125" style="13" customWidth="1"/>
    <col min="57" max="57" width="23.7109375" style="655" customWidth="1"/>
    <col min="58" max="58" width="14.5703125" style="38" customWidth="1"/>
    <col min="59" max="59" width="16.85546875" style="38" customWidth="1"/>
    <col min="60" max="60" width="15.42578125" style="38" customWidth="1"/>
    <col min="61" max="61" width="16.140625" style="38" customWidth="1"/>
    <col min="62" max="62" width="14.42578125" style="656" customWidth="1"/>
    <col min="63" max="75" width="10.28515625" style="38" customWidth="1"/>
    <col min="76" max="76" width="10.28515625" style="475" customWidth="1"/>
    <col min="77" max="77" width="10.28515625" style="38" customWidth="1"/>
    <col min="78" max="78" width="6.42578125" style="38" customWidth="1"/>
    <col min="79" max="79" width="23.42578125" style="38" customWidth="1"/>
    <col min="80" max="80" width="12.140625" style="648" customWidth="1"/>
    <col min="81" max="16384" width="8.7109375" style="648"/>
  </cols>
  <sheetData>
    <row r="1" spans="1:79">
      <c r="B1" s="38" t="s">
        <v>0</v>
      </c>
      <c r="P1" s="13" t="s">
        <v>0</v>
      </c>
      <c r="Z1" s="659"/>
      <c r="AA1" s="38"/>
      <c r="AB1" s="38"/>
      <c r="AP1" s="387" t="s">
        <v>1</v>
      </c>
      <c r="AQ1" s="387">
        <v>19.756699999999999</v>
      </c>
      <c r="AR1" s="304"/>
      <c r="BB1" s="38"/>
      <c r="BJ1" s="38"/>
    </row>
    <row r="2" spans="1:79">
      <c r="H2" s="38" t="s">
        <v>0</v>
      </c>
    </row>
    <row r="3" spans="1:79">
      <c r="N3" s="48" t="s">
        <v>2</v>
      </c>
      <c r="O3" s="388" t="s">
        <v>2</v>
      </c>
      <c r="P3" s="388" t="s">
        <v>2</v>
      </c>
      <c r="Q3" s="770" t="s">
        <v>2</v>
      </c>
      <c r="R3" s="770" t="s">
        <v>2</v>
      </c>
      <c r="S3" s="388" t="s">
        <v>2</v>
      </c>
      <c r="T3" s="388" t="s">
        <v>2</v>
      </c>
      <c r="U3" s="388" t="s">
        <v>2</v>
      </c>
      <c r="V3" s="388"/>
      <c r="W3" s="826" t="s">
        <v>2</v>
      </c>
      <c r="X3" s="388" t="s">
        <v>2</v>
      </c>
      <c r="Y3" s="827" t="s">
        <v>3</v>
      </c>
      <c r="Z3" s="63" t="s">
        <v>3</v>
      </c>
      <c r="AA3" s="63" t="s">
        <v>3</v>
      </c>
      <c r="AB3" s="186" t="s">
        <v>3</v>
      </c>
      <c r="AC3" s="63" t="s">
        <v>3</v>
      </c>
      <c r="AD3" s="63"/>
      <c r="AE3" s="63" t="s">
        <v>3</v>
      </c>
      <c r="AF3" s="63"/>
      <c r="AG3" s="63" t="str">
        <f>Y3</f>
        <v>NO MOVER</v>
      </c>
      <c r="AH3" s="63" t="s">
        <v>3</v>
      </c>
      <c r="AI3" s="63" t="s">
        <v>3</v>
      </c>
      <c r="AJ3" s="63" t="s">
        <v>3</v>
      </c>
      <c r="AK3" s="84" t="s">
        <v>3</v>
      </c>
      <c r="AL3" s="63"/>
      <c r="AM3" s="351"/>
      <c r="AN3" s="63" t="s">
        <v>3</v>
      </c>
      <c r="AO3" s="661" t="s">
        <v>3</v>
      </c>
      <c r="AP3" s="661" t="s">
        <v>3</v>
      </c>
      <c r="AQ3" s="661" t="s">
        <v>3</v>
      </c>
      <c r="AR3" s="661"/>
      <c r="AS3" s="662" t="s">
        <v>3</v>
      </c>
      <c r="AT3" s="822" t="s">
        <v>2</v>
      </c>
      <c r="AU3" s="115" t="s">
        <v>2</v>
      </c>
      <c r="AV3" s="62"/>
      <c r="AW3" s="62" t="s">
        <v>2</v>
      </c>
      <c r="AX3" s="115"/>
      <c r="AY3" s="115"/>
      <c r="AZ3" s="667"/>
      <c r="BA3" s="115"/>
      <c r="BB3" s="668"/>
      <c r="BC3" s="62" t="s">
        <v>2</v>
      </c>
      <c r="BD3" s="62"/>
      <c r="BE3" s="672"/>
      <c r="BF3" s="141"/>
      <c r="BG3" s="141"/>
      <c r="BH3" s="141"/>
      <c r="BI3" s="141"/>
      <c r="BJ3" s="393"/>
      <c r="BK3" s="141"/>
      <c r="BM3" s="909" t="s">
        <v>4</v>
      </c>
      <c r="BN3" s="909"/>
      <c r="BO3" s="909"/>
      <c r="BP3" s="909"/>
      <c r="BQ3" s="909"/>
      <c r="BR3" s="909"/>
      <c r="BS3" s="909"/>
      <c r="BT3" s="910" t="s">
        <v>5</v>
      </c>
      <c r="BU3" s="910"/>
      <c r="BV3" s="910"/>
      <c r="BW3" s="910"/>
      <c r="BX3" s="910"/>
      <c r="BY3" s="910"/>
    </row>
    <row r="4" spans="1:79" ht="45">
      <c r="A4" s="237" t="s">
        <v>6</v>
      </c>
      <c r="B4" s="237" t="s">
        <v>7</v>
      </c>
      <c r="C4" s="237" t="s">
        <v>8</v>
      </c>
      <c r="D4" s="237" t="s">
        <v>9</v>
      </c>
      <c r="E4" s="237" t="s">
        <v>10</v>
      </c>
      <c r="F4" s="237" t="s">
        <v>11</v>
      </c>
      <c r="G4" s="237" t="s">
        <v>12</v>
      </c>
      <c r="H4" s="237" t="s">
        <v>13</v>
      </c>
      <c r="I4" s="237" t="s">
        <v>14</v>
      </c>
      <c r="J4" s="237" t="s">
        <v>15</v>
      </c>
      <c r="K4" s="237" t="s">
        <v>16</v>
      </c>
      <c r="L4" s="625" t="s">
        <v>17</v>
      </c>
      <c r="M4" s="237" t="s">
        <v>18</v>
      </c>
      <c r="N4" s="520" t="s">
        <v>19</v>
      </c>
      <c r="O4" s="64" t="s">
        <v>20</v>
      </c>
      <c r="P4" s="64" t="s">
        <v>21</v>
      </c>
      <c r="Q4" s="750" t="s">
        <v>22</v>
      </c>
      <c r="R4" s="64" t="s">
        <v>23</v>
      </c>
      <c r="S4" s="64" t="s">
        <v>24</v>
      </c>
      <c r="T4" s="64" t="s">
        <v>25</v>
      </c>
      <c r="U4" s="64" t="s">
        <v>26</v>
      </c>
      <c r="V4" s="64" t="s">
        <v>27</v>
      </c>
      <c r="W4" s="96" t="s">
        <v>28</v>
      </c>
      <c r="X4" s="64" t="s">
        <v>29</v>
      </c>
      <c r="Y4" s="97" t="s">
        <v>30</v>
      </c>
      <c r="Z4" s="625" t="s">
        <v>31</v>
      </c>
      <c r="AA4" s="625" t="s">
        <v>32</v>
      </c>
      <c r="AB4" s="625" t="s">
        <v>33</v>
      </c>
      <c r="AC4" s="625" t="s">
        <v>34</v>
      </c>
      <c r="AD4" s="625" t="s">
        <v>35</v>
      </c>
      <c r="AE4" s="625" t="s">
        <v>36</v>
      </c>
      <c r="AF4" s="625">
        <v>0</v>
      </c>
      <c r="AG4" s="625" t="s">
        <v>37</v>
      </c>
      <c r="AH4" s="625" t="s">
        <v>38</v>
      </c>
      <c r="AI4" s="625" t="s">
        <v>39</v>
      </c>
      <c r="AJ4" s="625" t="s">
        <v>40</v>
      </c>
      <c r="AK4" s="625" t="s">
        <v>41</v>
      </c>
      <c r="AL4" s="625" t="s">
        <v>42</v>
      </c>
      <c r="AM4" s="660" t="s">
        <v>43</v>
      </c>
      <c r="AN4" s="625" t="s">
        <v>44</v>
      </c>
      <c r="AO4" s="663" t="s">
        <v>45</v>
      </c>
      <c r="AP4" s="663" t="s">
        <v>46</v>
      </c>
      <c r="AQ4" s="664" t="s">
        <v>47</v>
      </c>
      <c r="AR4" s="664" t="s">
        <v>48</v>
      </c>
      <c r="AS4" s="552" t="s">
        <v>49</v>
      </c>
      <c r="AT4" s="637" t="s">
        <v>50</v>
      </c>
      <c r="AU4" s="520" t="s">
        <v>51</v>
      </c>
      <c r="AV4" s="520" t="s">
        <v>52</v>
      </c>
      <c r="AW4" s="520" t="s">
        <v>19</v>
      </c>
      <c r="AX4" s="520" t="s">
        <v>53</v>
      </c>
      <c r="AY4" s="520" t="s">
        <v>54</v>
      </c>
      <c r="AZ4" s="637" t="s">
        <v>55</v>
      </c>
      <c r="BA4" s="520" t="s">
        <v>56</v>
      </c>
      <c r="BB4" s="638" t="s">
        <v>57</v>
      </c>
      <c r="BC4" s="502" t="s">
        <v>58</v>
      </c>
      <c r="BD4" s="502" t="s">
        <v>59</v>
      </c>
      <c r="BE4" s="640" t="s">
        <v>60</v>
      </c>
      <c r="BF4" s="78" t="s">
        <v>61</v>
      </c>
      <c r="BG4" s="78" t="s">
        <v>62</v>
      </c>
      <c r="BH4" s="641" t="s">
        <v>63</v>
      </c>
      <c r="BI4" s="641" t="s">
        <v>64</v>
      </c>
      <c r="BJ4" s="642" t="s">
        <v>65</v>
      </c>
      <c r="BK4" s="641" t="s">
        <v>66</v>
      </c>
      <c r="BL4" s="673" t="s">
        <v>67</v>
      </c>
      <c r="BM4" s="676" t="s">
        <v>68</v>
      </c>
      <c r="BN4" s="676" t="s">
        <v>69</v>
      </c>
      <c r="BO4" s="676" t="s">
        <v>70</v>
      </c>
      <c r="BP4" s="676" t="s">
        <v>71</v>
      </c>
      <c r="BQ4" s="676" t="s">
        <v>72</v>
      </c>
      <c r="BR4" s="676" t="s">
        <v>73</v>
      </c>
      <c r="BS4" s="676" t="s">
        <v>74</v>
      </c>
      <c r="BT4" s="676" t="s">
        <v>75</v>
      </c>
      <c r="BU4" s="676" t="s">
        <v>76</v>
      </c>
      <c r="BV4" s="676" t="s">
        <v>77</v>
      </c>
      <c r="BW4" s="676" t="s">
        <v>78</v>
      </c>
      <c r="BX4" s="676" t="s">
        <v>79</v>
      </c>
      <c r="BY4" s="676" t="s">
        <v>80</v>
      </c>
      <c r="BZ4" s="684" t="s">
        <v>81</v>
      </c>
      <c r="CA4" s="685" t="s">
        <v>82</v>
      </c>
    </row>
    <row r="5" spans="1:79" ht="17.25" customHeight="1">
      <c r="A5" s="237">
        <v>1</v>
      </c>
      <c r="B5" s="237" t="s">
        <v>83</v>
      </c>
      <c r="C5" s="92"/>
      <c r="D5" s="92"/>
      <c r="E5" s="92"/>
      <c r="F5" s="237">
        <v>2730</v>
      </c>
      <c r="G5" s="92"/>
      <c r="H5" s="92"/>
      <c r="I5" s="237">
        <v>3141</v>
      </c>
      <c r="J5" s="237">
        <v>3429</v>
      </c>
      <c r="K5" s="237" t="s">
        <v>4691</v>
      </c>
      <c r="L5" s="201"/>
      <c r="M5" s="92"/>
      <c r="N5" s="64"/>
      <c r="O5" s="64" t="s">
        <v>96</v>
      </c>
      <c r="P5" s="67">
        <v>5855</v>
      </c>
      <c r="Q5" s="81" t="s">
        <v>4584</v>
      </c>
      <c r="R5" s="69" t="s">
        <v>4584</v>
      </c>
      <c r="S5" s="48" t="s">
        <v>4585</v>
      </c>
      <c r="T5" s="48">
        <v>1922</v>
      </c>
      <c r="U5" s="64" t="s">
        <v>3474</v>
      </c>
      <c r="V5" s="64">
        <v>1</v>
      </c>
      <c r="W5" s="101">
        <v>45957</v>
      </c>
      <c r="X5" s="48">
        <v>6</v>
      </c>
      <c r="Y5" s="97">
        <v>1</v>
      </c>
      <c r="Z5" s="855">
        <f t="shared" ref="Z5:Z68" si="0">W5+X5</f>
        <v>45963</v>
      </c>
      <c r="AA5" s="856">
        <f t="shared" ref="AA5:AA36" ca="1" si="1">TODAY()</f>
        <v>45957</v>
      </c>
      <c r="AB5" s="857">
        <f t="shared" ref="AB5:AB36" ca="1" si="2">AA5-W5</f>
        <v>0</v>
      </c>
      <c r="AC5" s="66" t="s">
        <v>85</v>
      </c>
      <c r="AD5" s="66" t="s">
        <v>85</v>
      </c>
      <c r="AE5" s="66" t="s">
        <v>86</v>
      </c>
      <c r="AF5" s="66" t="s">
        <v>87</v>
      </c>
      <c r="AG5" s="66">
        <v>1</v>
      </c>
      <c r="AH5" s="280" t="s">
        <v>88</v>
      </c>
      <c r="AI5" s="88" t="s">
        <v>89</v>
      </c>
      <c r="AJ5" s="88" t="s">
        <v>90</v>
      </c>
      <c r="AK5" s="66" t="s">
        <v>91</v>
      </c>
      <c r="AL5" s="66">
        <v>10</v>
      </c>
      <c r="AM5" s="117" t="s">
        <v>92</v>
      </c>
      <c r="AN5" s="66">
        <v>2016</v>
      </c>
      <c r="AO5" s="118"/>
      <c r="AP5" s="119"/>
      <c r="AQ5" s="192"/>
      <c r="AR5" s="192"/>
      <c r="AS5" s="147"/>
      <c r="AT5" s="773" t="s">
        <v>101</v>
      </c>
      <c r="AU5" s="122">
        <v>45929</v>
      </c>
      <c r="AV5" s="64"/>
      <c r="AW5" s="520"/>
      <c r="AX5" s="520"/>
      <c r="AY5" s="520"/>
      <c r="AZ5" s="520"/>
      <c r="BA5" s="520"/>
      <c r="BB5" s="638"/>
      <c r="BC5" s="502"/>
      <c r="BD5" s="502"/>
      <c r="BE5" s="640"/>
      <c r="BF5" s="78"/>
      <c r="BG5" s="78"/>
      <c r="BH5" s="641"/>
      <c r="BI5" s="641"/>
      <c r="BJ5" s="642"/>
      <c r="BK5" s="641"/>
      <c r="BL5" s="673"/>
      <c r="BM5" s="906"/>
      <c r="BN5" s="906"/>
      <c r="BO5" s="906"/>
      <c r="BP5" s="906"/>
      <c r="BQ5" s="906"/>
      <c r="BR5" s="906"/>
      <c r="BS5" s="906"/>
      <c r="BT5" s="906"/>
      <c r="BU5" s="906"/>
      <c r="BV5" s="906"/>
      <c r="BW5" s="906"/>
      <c r="BX5" s="906"/>
      <c r="BY5" s="906"/>
      <c r="BZ5" s="673"/>
      <c r="CA5" s="686"/>
    </row>
    <row r="6" spans="1:79" ht="18.75" customHeight="1">
      <c r="A6" s="237">
        <v>2</v>
      </c>
      <c r="B6" s="237" t="s">
        <v>83</v>
      </c>
      <c r="C6" s="92"/>
      <c r="D6" s="92"/>
      <c r="E6" s="92"/>
      <c r="F6" s="92"/>
      <c r="G6" s="92"/>
      <c r="H6" s="92"/>
      <c r="I6" s="237" t="s">
        <v>4463</v>
      </c>
      <c r="J6" s="237" t="s">
        <v>4592</v>
      </c>
      <c r="K6" s="92"/>
      <c r="L6" s="201"/>
      <c r="M6" s="92"/>
      <c r="N6" s="64"/>
      <c r="O6" s="64" t="s">
        <v>96</v>
      </c>
      <c r="P6" s="64">
        <v>5780</v>
      </c>
      <c r="Q6" s="750" t="s">
        <v>4460</v>
      </c>
      <c r="R6" s="65" t="s">
        <v>4460</v>
      </c>
      <c r="S6" s="64" t="s">
        <v>1664</v>
      </c>
      <c r="T6" s="64">
        <v>530</v>
      </c>
      <c r="U6" s="64" t="s">
        <v>3474</v>
      </c>
      <c r="V6" s="64">
        <v>1</v>
      </c>
      <c r="W6" s="96">
        <v>45927</v>
      </c>
      <c r="X6" s="64">
        <v>27</v>
      </c>
      <c r="Y6" s="97">
        <v>2</v>
      </c>
      <c r="Z6" s="855">
        <f t="shared" si="0"/>
        <v>45954</v>
      </c>
      <c r="AA6" s="856">
        <f t="shared" ca="1" si="1"/>
        <v>45957</v>
      </c>
      <c r="AB6" s="857">
        <f t="shared" ca="1" si="2"/>
        <v>30</v>
      </c>
      <c r="AC6" s="66" t="s">
        <v>85</v>
      </c>
      <c r="AD6" s="66" t="s">
        <v>85</v>
      </c>
      <c r="AE6" s="66" t="s">
        <v>86</v>
      </c>
      <c r="AF6" s="66" t="s">
        <v>87</v>
      </c>
      <c r="AG6" s="66">
        <v>2</v>
      </c>
      <c r="AH6" s="88" t="s">
        <v>118</v>
      </c>
      <c r="AI6" s="88" t="s">
        <v>89</v>
      </c>
      <c r="AJ6" s="88" t="s">
        <v>834</v>
      </c>
      <c r="AK6" s="82" t="s">
        <v>4397</v>
      </c>
      <c r="AL6" s="66"/>
      <c r="AM6" s="117"/>
      <c r="AN6" s="66"/>
      <c r="AO6" s="118"/>
      <c r="AP6" s="119"/>
      <c r="AQ6" s="192"/>
      <c r="AR6" s="192"/>
      <c r="AS6" s="147"/>
      <c r="AT6" s="773" t="s">
        <v>101</v>
      </c>
      <c r="AU6" s="122">
        <v>45899</v>
      </c>
      <c r="AV6" s="64"/>
      <c r="AW6" s="520"/>
      <c r="AX6" s="520"/>
      <c r="AY6" s="520"/>
      <c r="AZ6" s="520"/>
      <c r="BA6" s="520"/>
      <c r="BB6" s="638"/>
      <c r="BC6" s="502"/>
      <c r="BD6" s="502"/>
      <c r="BE6" s="640"/>
      <c r="BF6" s="78"/>
      <c r="BG6" s="78"/>
      <c r="BH6" s="641"/>
      <c r="BI6" s="641"/>
      <c r="BJ6" s="642"/>
      <c r="BK6" s="641"/>
      <c r="BL6" s="673"/>
      <c r="BM6" s="906"/>
      <c r="BN6" s="906"/>
      <c r="BO6" s="906"/>
      <c r="BP6" s="906"/>
      <c r="BQ6" s="906"/>
      <c r="BR6" s="906"/>
      <c r="BS6" s="906"/>
      <c r="BT6" s="906"/>
      <c r="BU6" s="906"/>
      <c r="BV6" s="906"/>
      <c r="BW6" s="906"/>
      <c r="BX6" s="906"/>
      <c r="BY6" s="906"/>
      <c r="BZ6" s="673"/>
      <c r="CA6" s="686"/>
    </row>
    <row r="7" spans="1:79">
      <c r="A7" s="237">
        <v>3</v>
      </c>
      <c r="B7" s="92"/>
      <c r="C7" s="92"/>
      <c r="D7" s="92"/>
      <c r="E7" s="237">
        <v>2607</v>
      </c>
      <c r="F7" s="237">
        <v>2642</v>
      </c>
      <c r="G7" s="92"/>
      <c r="H7" s="237" t="s">
        <v>4327</v>
      </c>
      <c r="I7" s="237" t="s">
        <v>4455</v>
      </c>
      <c r="J7" s="237" t="s">
        <v>4588</v>
      </c>
      <c r="K7" s="92"/>
      <c r="L7" s="201"/>
      <c r="M7" s="92"/>
      <c r="N7" s="64"/>
      <c r="O7" s="64" t="s">
        <v>84</v>
      </c>
      <c r="P7" s="64"/>
      <c r="Q7" s="750"/>
      <c r="R7" s="69"/>
      <c r="S7" s="64"/>
      <c r="T7" s="64"/>
      <c r="U7" s="64"/>
      <c r="V7" s="64">
        <v>1</v>
      </c>
      <c r="W7" s="96"/>
      <c r="X7" s="64"/>
      <c r="Y7" s="97">
        <v>3</v>
      </c>
      <c r="Z7" s="862">
        <f t="shared" si="0"/>
        <v>0</v>
      </c>
      <c r="AA7" s="856">
        <f t="shared" ca="1" si="1"/>
        <v>45957</v>
      </c>
      <c r="AB7" s="857">
        <f t="shared" ca="1" si="2"/>
        <v>45957</v>
      </c>
      <c r="AC7" s="66" t="s">
        <v>85</v>
      </c>
      <c r="AD7" s="66" t="s">
        <v>85</v>
      </c>
      <c r="AE7" s="66" t="s">
        <v>86</v>
      </c>
      <c r="AF7" s="66" t="s">
        <v>87</v>
      </c>
      <c r="AG7" s="66">
        <v>3</v>
      </c>
      <c r="AH7" s="280" t="s">
        <v>88</v>
      </c>
      <c r="AI7" s="88" t="s">
        <v>89</v>
      </c>
      <c r="AJ7" s="88" t="s">
        <v>90</v>
      </c>
      <c r="AK7" s="66" t="s">
        <v>93</v>
      </c>
      <c r="AL7" s="66">
        <v>10</v>
      </c>
      <c r="AM7" s="117" t="s">
        <v>92</v>
      </c>
      <c r="AN7" s="66">
        <v>2016</v>
      </c>
      <c r="AO7" s="118"/>
      <c r="AP7" s="119"/>
      <c r="AQ7" s="192"/>
      <c r="AR7" s="192"/>
      <c r="AS7" s="147"/>
      <c r="AT7" s="773"/>
      <c r="AU7" s="122"/>
      <c r="AV7" s="64"/>
      <c r="AW7" s="520"/>
      <c r="AX7" s="520"/>
      <c r="AY7" s="671"/>
      <c r="AZ7" s="520"/>
      <c r="BA7" s="520"/>
      <c r="BB7" s="638"/>
      <c r="BC7" s="502"/>
      <c r="BD7" s="502"/>
      <c r="BE7" s="640"/>
      <c r="BF7" s="78"/>
      <c r="BG7" s="78"/>
      <c r="BH7" s="641"/>
      <c r="BI7" s="641"/>
      <c r="BJ7" s="642"/>
      <c r="BK7" s="641"/>
      <c r="BL7" s="673"/>
      <c r="BM7" s="906"/>
      <c r="BN7" s="906"/>
      <c r="BO7" s="906"/>
      <c r="BP7" s="906"/>
      <c r="BQ7" s="906"/>
      <c r="BR7" s="906"/>
      <c r="BS7" s="906"/>
      <c r="BT7" s="906"/>
      <c r="BU7" s="906"/>
      <c r="BV7" s="906"/>
      <c r="BW7" s="906"/>
      <c r="BX7" s="906"/>
      <c r="BY7" s="906"/>
      <c r="BZ7" s="673"/>
      <c r="CA7" s="686"/>
    </row>
    <row r="8" spans="1:79">
      <c r="A8" s="237">
        <v>4</v>
      </c>
      <c r="B8" s="92"/>
      <c r="C8" s="92"/>
      <c r="D8" s="92"/>
      <c r="E8" s="92"/>
      <c r="F8" s="237">
        <v>2726</v>
      </c>
      <c r="G8" s="237" t="s">
        <v>4206</v>
      </c>
      <c r="H8" s="92"/>
      <c r="I8" s="92"/>
      <c r="J8" s="237" t="s">
        <v>4590</v>
      </c>
      <c r="K8" s="237" t="s">
        <v>4691</v>
      </c>
      <c r="L8" s="201"/>
      <c r="M8" s="92"/>
      <c r="N8" s="64"/>
      <c r="O8" s="64" t="s">
        <v>96</v>
      </c>
      <c r="P8" s="64">
        <v>5856</v>
      </c>
      <c r="Q8" s="750" t="s">
        <v>4584</v>
      </c>
      <c r="R8" s="69" t="s">
        <v>4584</v>
      </c>
      <c r="S8" s="48" t="s">
        <v>4585</v>
      </c>
      <c r="T8" s="64">
        <v>1740</v>
      </c>
      <c r="U8" s="64" t="s">
        <v>3474</v>
      </c>
      <c r="V8" s="64">
        <v>1</v>
      </c>
      <c r="W8" s="96">
        <v>45957</v>
      </c>
      <c r="X8" s="64">
        <v>6</v>
      </c>
      <c r="Y8" s="97">
        <v>4</v>
      </c>
      <c r="Z8" s="855">
        <f t="shared" si="0"/>
        <v>45963</v>
      </c>
      <c r="AA8" s="856">
        <f t="shared" ca="1" si="1"/>
        <v>45957</v>
      </c>
      <c r="AB8" s="857">
        <f t="shared" ca="1" si="2"/>
        <v>0</v>
      </c>
      <c r="AC8" s="66" t="s">
        <v>85</v>
      </c>
      <c r="AD8" s="66" t="s">
        <v>85</v>
      </c>
      <c r="AE8" s="66" t="s">
        <v>86</v>
      </c>
      <c r="AF8" s="66" t="s">
        <v>87</v>
      </c>
      <c r="AG8" s="66">
        <v>4</v>
      </c>
      <c r="AH8" s="280" t="s">
        <v>88</v>
      </c>
      <c r="AI8" s="88" t="s">
        <v>89</v>
      </c>
      <c r="AJ8" s="88" t="s">
        <v>90</v>
      </c>
      <c r="AK8" s="66" t="s">
        <v>94</v>
      </c>
      <c r="AL8" s="66">
        <v>10</v>
      </c>
      <c r="AM8" s="117" t="s">
        <v>92</v>
      </c>
      <c r="AN8" s="66">
        <v>2016</v>
      </c>
      <c r="AO8" s="118"/>
      <c r="AP8" s="119"/>
      <c r="AQ8" s="192"/>
      <c r="AR8" s="192"/>
      <c r="AS8" s="147"/>
      <c r="AT8" s="773" t="s">
        <v>101</v>
      </c>
      <c r="AU8" s="122">
        <v>45929</v>
      </c>
      <c r="AV8" s="64"/>
      <c r="AW8" s="520"/>
      <c r="AX8" s="520"/>
      <c r="AY8" s="520"/>
      <c r="AZ8" s="520"/>
      <c r="BA8" s="520"/>
      <c r="BB8" s="638"/>
      <c r="BC8" s="502"/>
      <c r="BD8" s="502"/>
      <c r="BE8" s="640"/>
      <c r="BF8" s="78"/>
      <c r="BG8" s="78"/>
      <c r="BH8" s="641"/>
      <c r="BI8" s="641"/>
      <c r="BJ8" s="642"/>
      <c r="BK8" s="641"/>
      <c r="BL8" s="673"/>
      <c r="BM8" s="906"/>
      <c r="BN8" s="906"/>
      <c r="BO8" s="906"/>
      <c r="BP8" s="906"/>
      <c r="BQ8" s="906"/>
      <c r="BR8" s="906"/>
      <c r="BS8" s="906"/>
      <c r="BT8" s="906"/>
      <c r="BU8" s="906"/>
      <c r="BV8" s="906"/>
      <c r="BW8" s="906"/>
      <c r="BX8" s="906"/>
      <c r="BY8" s="906"/>
      <c r="BZ8" s="673"/>
      <c r="CA8" s="686"/>
    </row>
    <row r="9" spans="1:79" ht="15.75" customHeight="1">
      <c r="A9" s="237">
        <v>5</v>
      </c>
      <c r="B9" s="92"/>
      <c r="C9" s="92"/>
      <c r="D9" s="92"/>
      <c r="E9" s="237" t="s">
        <v>95</v>
      </c>
      <c r="F9" s="237">
        <v>2635</v>
      </c>
      <c r="G9" s="92"/>
      <c r="H9" s="92"/>
      <c r="I9" s="92"/>
      <c r="J9" s="92"/>
      <c r="K9" s="92"/>
      <c r="L9" s="201"/>
      <c r="M9" s="92"/>
      <c r="N9" s="64"/>
      <c r="O9" s="64" t="s">
        <v>84</v>
      </c>
      <c r="P9" s="64"/>
      <c r="Q9" s="750"/>
      <c r="R9" s="65"/>
      <c r="S9" s="64"/>
      <c r="T9" s="64"/>
      <c r="U9" s="64"/>
      <c r="V9" s="64">
        <v>1</v>
      </c>
      <c r="W9" s="96"/>
      <c r="X9" s="64"/>
      <c r="Y9" s="97">
        <v>5</v>
      </c>
      <c r="Z9" s="862">
        <f t="shared" si="0"/>
        <v>0</v>
      </c>
      <c r="AA9" s="856">
        <f t="shared" ca="1" si="1"/>
        <v>45957</v>
      </c>
      <c r="AB9" s="857">
        <f t="shared" ca="1" si="2"/>
        <v>45957</v>
      </c>
      <c r="AC9" s="66" t="s">
        <v>85</v>
      </c>
      <c r="AD9" s="66" t="s">
        <v>85</v>
      </c>
      <c r="AE9" s="66" t="s">
        <v>86</v>
      </c>
      <c r="AF9" s="66" t="s">
        <v>87</v>
      </c>
      <c r="AG9" s="66">
        <v>5</v>
      </c>
      <c r="AH9" s="280" t="s">
        <v>88</v>
      </c>
      <c r="AI9" s="88" t="s">
        <v>89</v>
      </c>
      <c r="AJ9" s="88" t="s">
        <v>90</v>
      </c>
      <c r="AK9" s="66" t="s">
        <v>100</v>
      </c>
      <c r="AL9" s="66">
        <v>10</v>
      </c>
      <c r="AM9" s="117" t="s">
        <v>92</v>
      </c>
      <c r="AN9" s="66">
        <v>2016</v>
      </c>
      <c r="AO9" s="118"/>
      <c r="AP9" s="119"/>
      <c r="AQ9" s="192"/>
      <c r="AR9" s="192"/>
      <c r="AS9" s="147"/>
      <c r="AT9" s="878"/>
      <c r="AU9" s="123"/>
      <c r="AV9" s="120"/>
      <c r="AW9" s="582"/>
      <c r="AX9" s="582"/>
      <c r="AY9" s="632"/>
      <c r="AZ9" s="582"/>
      <c r="BA9" s="582"/>
      <c r="BB9" s="669"/>
      <c r="BC9" s="670"/>
      <c r="BD9" s="670"/>
      <c r="BE9" s="674"/>
      <c r="BF9" s="873"/>
      <c r="BG9" s="907"/>
      <c r="BH9" s="908"/>
      <c r="BI9" s="908"/>
      <c r="BJ9" s="874"/>
      <c r="BK9" s="908"/>
      <c r="BL9" s="673"/>
      <c r="BM9" s="906"/>
      <c r="BN9" s="906"/>
      <c r="BO9" s="906"/>
      <c r="BP9" s="906"/>
      <c r="BQ9" s="906"/>
      <c r="BR9" s="906"/>
      <c r="BS9" s="906"/>
      <c r="BT9" s="906"/>
      <c r="BU9" s="906"/>
      <c r="BV9" s="906"/>
      <c r="BW9" s="906"/>
      <c r="BX9" s="906"/>
      <c r="BY9" s="906"/>
      <c r="BZ9" s="673"/>
      <c r="CA9" s="686"/>
    </row>
    <row r="10" spans="1:79">
      <c r="A10" s="237">
        <v>6</v>
      </c>
      <c r="B10" s="92"/>
      <c r="C10" s="92"/>
      <c r="D10" s="92"/>
      <c r="E10" s="92"/>
      <c r="F10" s="92"/>
      <c r="G10" s="92"/>
      <c r="H10" s="92"/>
      <c r="I10" s="92"/>
      <c r="J10" s="237" t="s">
        <v>4555</v>
      </c>
      <c r="K10" s="237">
        <v>3603</v>
      </c>
      <c r="L10" s="201"/>
      <c r="M10" s="92"/>
      <c r="N10" s="64"/>
      <c r="O10" s="64" t="s">
        <v>96</v>
      </c>
      <c r="P10" s="64">
        <v>5923</v>
      </c>
      <c r="Q10" s="750" t="s">
        <v>1695</v>
      </c>
      <c r="R10" s="750" t="s">
        <v>1695</v>
      </c>
      <c r="S10" s="64" t="s">
        <v>1554</v>
      </c>
      <c r="T10" s="64">
        <v>1701</v>
      </c>
      <c r="U10" s="64" t="s">
        <v>3474</v>
      </c>
      <c r="V10" s="64">
        <v>1</v>
      </c>
      <c r="W10" s="96">
        <v>45955</v>
      </c>
      <c r="X10" s="64">
        <v>1</v>
      </c>
      <c r="Y10" s="97">
        <v>6</v>
      </c>
      <c r="Z10" s="855">
        <f t="shared" si="0"/>
        <v>45956</v>
      </c>
      <c r="AA10" s="856">
        <f t="shared" ca="1" si="1"/>
        <v>45957</v>
      </c>
      <c r="AB10" s="857">
        <f t="shared" ca="1" si="2"/>
        <v>2</v>
      </c>
      <c r="AC10" s="66" t="s">
        <v>85</v>
      </c>
      <c r="AD10" s="66" t="s">
        <v>85</v>
      </c>
      <c r="AE10" s="66" t="s">
        <v>86</v>
      </c>
      <c r="AF10" s="66" t="s">
        <v>87</v>
      </c>
      <c r="AG10" s="66">
        <v>6</v>
      </c>
      <c r="AH10" s="280" t="s">
        <v>88</v>
      </c>
      <c r="AI10" s="88" t="s">
        <v>89</v>
      </c>
      <c r="AJ10" s="88" t="s">
        <v>90</v>
      </c>
      <c r="AK10" s="66" t="s">
        <v>106</v>
      </c>
      <c r="AL10" s="66">
        <v>10</v>
      </c>
      <c r="AM10" s="117" t="s">
        <v>92</v>
      </c>
      <c r="AN10" s="66">
        <v>2016</v>
      </c>
      <c r="AO10" s="118"/>
      <c r="AP10" s="119"/>
      <c r="AQ10" s="192"/>
      <c r="AR10" s="192"/>
      <c r="AS10" s="147"/>
      <c r="AT10" s="773" t="s">
        <v>101</v>
      </c>
      <c r="AU10" s="122">
        <v>45955</v>
      </c>
      <c r="AV10" s="64"/>
      <c r="AW10" s="520"/>
      <c r="AX10" s="520"/>
      <c r="AY10" s="671"/>
      <c r="AZ10" s="520"/>
      <c r="BA10" s="520"/>
      <c r="BB10" s="638"/>
      <c r="BC10" s="502"/>
      <c r="BD10" s="502"/>
      <c r="BE10" s="640"/>
      <c r="BF10" s="78"/>
      <c r="BG10" s="78"/>
      <c r="BH10" s="641"/>
      <c r="BI10" s="641"/>
      <c r="BJ10" s="642"/>
      <c r="BK10" s="641"/>
      <c r="BL10" s="673"/>
      <c r="BM10" s="906"/>
      <c r="BN10" s="906"/>
      <c r="BO10" s="906"/>
      <c r="BP10" s="906"/>
      <c r="BQ10" s="906"/>
      <c r="BR10" s="906"/>
      <c r="BS10" s="906"/>
      <c r="BT10" s="906"/>
      <c r="BU10" s="906"/>
      <c r="BV10" s="906"/>
      <c r="BW10" s="906"/>
      <c r="BX10" s="906"/>
      <c r="BY10" s="906"/>
      <c r="BZ10" s="673"/>
      <c r="CA10" s="686"/>
    </row>
    <row r="11" spans="1:79" ht="22.5" customHeight="1">
      <c r="A11" s="237">
        <v>7</v>
      </c>
      <c r="B11" s="92"/>
      <c r="C11" s="92"/>
      <c r="D11" s="92"/>
      <c r="E11" s="237" t="s">
        <v>4034</v>
      </c>
      <c r="F11" s="237">
        <v>2645</v>
      </c>
      <c r="G11" s="237">
        <v>2812</v>
      </c>
      <c r="H11" s="92"/>
      <c r="I11" s="92"/>
      <c r="J11" s="92"/>
      <c r="K11" s="237" t="s">
        <v>4640</v>
      </c>
      <c r="L11" s="201"/>
      <c r="M11" s="92"/>
      <c r="N11" s="64"/>
      <c r="O11" s="64" t="s">
        <v>96</v>
      </c>
      <c r="P11" s="67">
        <v>5400</v>
      </c>
      <c r="Q11" s="81" t="s">
        <v>722</v>
      </c>
      <c r="R11" s="68" t="s">
        <v>722</v>
      </c>
      <c r="S11" s="48" t="s">
        <v>723</v>
      </c>
      <c r="T11" s="48">
        <v>1466</v>
      </c>
      <c r="U11" s="64" t="s">
        <v>154</v>
      </c>
      <c r="V11" s="64">
        <v>1</v>
      </c>
      <c r="W11" s="101">
        <v>45960</v>
      </c>
      <c r="X11" s="48">
        <v>13</v>
      </c>
      <c r="Y11" s="97">
        <v>7</v>
      </c>
      <c r="Z11" s="879">
        <f t="shared" si="0"/>
        <v>45973</v>
      </c>
      <c r="AA11" s="856">
        <f t="shared" ca="1" si="1"/>
        <v>45957</v>
      </c>
      <c r="AB11" s="857">
        <f t="shared" ca="1" si="2"/>
        <v>-3</v>
      </c>
      <c r="AC11" s="66" t="s">
        <v>85</v>
      </c>
      <c r="AD11" s="66" t="s">
        <v>85</v>
      </c>
      <c r="AE11" s="66" t="s">
        <v>86</v>
      </c>
      <c r="AF11" s="66" t="s">
        <v>87</v>
      </c>
      <c r="AG11" s="66">
        <v>7</v>
      </c>
      <c r="AH11" s="280" t="s">
        <v>88</v>
      </c>
      <c r="AI11" s="88" t="s">
        <v>89</v>
      </c>
      <c r="AJ11" s="88" t="s">
        <v>90</v>
      </c>
      <c r="AK11" s="66" t="s">
        <v>111</v>
      </c>
      <c r="AL11" s="66">
        <v>10</v>
      </c>
      <c r="AM11" s="117" t="s">
        <v>92</v>
      </c>
      <c r="AN11" s="66">
        <v>2016</v>
      </c>
      <c r="AO11" s="118"/>
      <c r="AP11" s="119"/>
      <c r="AQ11" s="192"/>
      <c r="AR11" s="192"/>
      <c r="AS11" s="147"/>
      <c r="AT11" s="878"/>
      <c r="AU11" s="123"/>
      <c r="AV11" s="120"/>
      <c r="AW11" s="582"/>
      <c r="AX11" s="582"/>
      <c r="AY11" s="632"/>
      <c r="AZ11" s="582"/>
      <c r="BA11" s="582"/>
      <c r="BB11" s="669"/>
      <c r="BC11" s="670"/>
      <c r="BD11" s="670"/>
      <c r="BE11" s="674"/>
      <c r="BF11" s="873"/>
      <c r="BG11" s="907"/>
      <c r="BH11" s="908"/>
      <c r="BI11" s="908"/>
      <c r="BJ11" s="874"/>
      <c r="BK11" s="908"/>
      <c r="BL11" s="673"/>
      <c r="BM11" s="906"/>
      <c r="BN11" s="906"/>
      <c r="BO11" s="906"/>
      <c r="BP11" s="906"/>
      <c r="BQ11" s="906"/>
      <c r="BR11" s="906"/>
      <c r="BS11" s="906"/>
      <c r="BT11" s="906"/>
      <c r="BU11" s="906"/>
      <c r="BV11" s="906"/>
      <c r="BW11" s="906"/>
      <c r="BX11" s="906"/>
      <c r="BY11" s="906"/>
      <c r="BZ11" s="673"/>
      <c r="CA11" s="686"/>
    </row>
    <row r="12" spans="1:79">
      <c r="A12" s="237">
        <v>8</v>
      </c>
      <c r="B12" s="92"/>
      <c r="C12" s="92"/>
      <c r="D12" s="92"/>
      <c r="E12" s="92"/>
      <c r="F12" s="92"/>
      <c r="G12" s="92"/>
      <c r="H12" s="92"/>
      <c r="I12" s="82" t="s">
        <v>4371</v>
      </c>
      <c r="J12" s="237" t="s">
        <v>4555</v>
      </c>
      <c r="K12" s="92"/>
      <c r="L12" s="201"/>
      <c r="M12" s="92"/>
      <c r="N12" s="64"/>
      <c r="O12" s="64" t="s">
        <v>84</v>
      </c>
      <c r="P12" s="67"/>
      <c r="Q12" s="750"/>
      <c r="R12" s="69"/>
      <c r="S12" s="48"/>
      <c r="T12" s="48"/>
      <c r="U12" s="64"/>
      <c r="V12" s="64">
        <v>1</v>
      </c>
      <c r="W12" s="101"/>
      <c r="X12" s="48"/>
      <c r="Y12" s="97">
        <v>8</v>
      </c>
      <c r="Z12" s="862">
        <f t="shared" si="0"/>
        <v>0</v>
      </c>
      <c r="AA12" s="856">
        <f t="shared" ca="1" si="1"/>
        <v>45957</v>
      </c>
      <c r="AB12" s="857">
        <f t="shared" ca="1" si="2"/>
        <v>45957</v>
      </c>
      <c r="AC12" s="66" t="s">
        <v>85</v>
      </c>
      <c r="AD12" s="66" t="s">
        <v>85</v>
      </c>
      <c r="AE12" s="66" t="s">
        <v>86</v>
      </c>
      <c r="AF12" s="66" t="s">
        <v>87</v>
      </c>
      <c r="AG12" s="66">
        <v>8</v>
      </c>
      <c r="AH12" s="280" t="s">
        <v>88</v>
      </c>
      <c r="AI12" s="88" t="s">
        <v>89</v>
      </c>
      <c r="AJ12" s="88" t="s">
        <v>90</v>
      </c>
      <c r="AK12" s="66" t="s">
        <v>112</v>
      </c>
      <c r="AL12" s="66">
        <v>10</v>
      </c>
      <c r="AM12" s="117" t="s">
        <v>92</v>
      </c>
      <c r="AN12" s="66">
        <v>2016</v>
      </c>
      <c r="AO12" s="118"/>
      <c r="AP12" s="119"/>
      <c r="AQ12" s="192"/>
      <c r="AR12" s="192"/>
      <c r="AS12" s="147"/>
      <c r="AT12" s="773"/>
      <c r="AU12" s="122"/>
      <c r="AV12" s="64"/>
      <c r="AW12" s="520"/>
      <c r="AX12" s="520"/>
      <c r="AY12" s="671"/>
      <c r="AZ12" s="520"/>
      <c r="BA12" s="520"/>
      <c r="BB12" s="638"/>
      <c r="BC12" s="502"/>
      <c r="BD12" s="502"/>
      <c r="BE12" s="640"/>
      <c r="BF12" s="78"/>
      <c r="BG12" s="78"/>
      <c r="BH12" s="641"/>
      <c r="BI12" s="641"/>
      <c r="BJ12" s="642"/>
      <c r="BK12" s="641"/>
      <c r="BL12" s="673"/>
      <c r="BM12" s="906"/>
      <c r="BN12" s="906"/>
      <c r="BO12" s="906"/>
      <c r="BP12" s="906"/>
      <c r="BQ12" s="906"/>
      <c r="BR12" s="906"/>
      <c r="BS12" s="906"/>
      <c r="BT12" s="906"/>
      <c r="BU12" s="906"/>
      <c r="BV12" s="906"/>
      <c r="BW12" s="906"/>
      <c r="BX12" s="906"/>
      <c r="BY12" s="906"/>
      <c r="BZ12" s="673"/>
      <c r="CA12" s="686"/>
    </row>
    <row r="13" spans="1:79">
      <c r="A13" s="237">
        <v>9</v>
      </c>
      <c r="B13" s="92"/>
      <c r="C13" s="92"/>
      <c r="D13" s="92"/>
      <c r="E13" s="92"/>
      <c r="F13" s="92"/>
      <c r="G13" s="92"/>
      <c r="H13" s="92"/>
      <c r="I13" s="92"/>
      <c r="J13" s="92"/>
      <c r="K13" s="237">
        <v>3602</v>
      </c>
      <c r="L13" s="201"/>
      <c r="M13" s="92"/>
      <c r="N13" s="64"/>
      <c r="O13" s="64" t="s">
        <v>96</v>
      </c>
      <c r="P13" s="64">
        <v>5919</v>
      </c>
      <c r="Q13" s="750" t="s">
        <v>1695</v>
      </c>
      <c r="R13" s="750" t="s">
        <v>1695</v>
      </c>
      <c r="S13" s="64" t="s">
        <v>1554</v>
      </c>
      <c r="T13" s="64">
        <v>1402</v>
      </c>
      <c r="U13" s="64" t="s">
        <v>3474</v>
      </c>
      <c r="V13" s="64">
        <v>1</v>
      </c>
      <c r="W13" s="96">
        <v>45954</v>
      </c>
      <c r="X13" s="64">
        <v>6</v>
      </c>
      <c r="Y13" s="97">
        <v>9</v>
      </c>
      <c r="Z13" s="855">
        <f t="shared" si="0"/>
        <v>45960</v>
      </c>
      <c r="AA13" s="856">
        <f t="shared" ca="1" si="1"/>
        <v>45957</v>
      </c>
      <c r="AB13" s="857">
        <f t="shared" ca="1" si="2"/>
        <v>3</v>
      </c>
      <c r="AC13" s="66" t="s">
        <v>85</v>
      </c>
      <c r="AD13" s="66" t="s">
        <v>85</v>
      </c>
      <c r="AE13" s="66" t="s">
        <v>86</v>
      </c>
      <c r="AF13" s="66" t="s">
        <v>87</v>
      </c>
      <c r="AG13" s="66">
        <v>9</v>
      </c>
      <c r="AH13" s="280" t="s">
        <v>88</v>
      </c>
      <c r="AI13" s="88" t="s">
        <v>89</v>
      </c>
      <c r="AJ13" s="88" t="s">
        <v>90</v>
      </c>
      <c r="AK13" s="66" t="s">
        <v>113</v>
      </c>
      <c r="AL13" s="66">
        <v>10</v>
      </c>
      <c r="AM13" s="117" t="s">
        <v>92</v>
      </c>
      <c r="AN13" s="66">
        <v>2016</v>
      </c>
      <c r="AO13" s="118"/>
      <c r="AP13" s="119"/>
      <c r="AQ13" s="192"/>
      <c r="AR13" s="192"/>
      <c r="AS13" s="147"/>
      <c r="AT13" s="773" t="s">
        <v>101</v>
      </c>
      <c r="AU13" s="122">
        <v>45954</v>
      </c>
      <c r="AV13" s="64"/>
      <c r="AW13" s="520"/>
      <c r="AX13" s="520"/>
      <c r="AY13" s="520"/>
      <c r="AZ13" s="520"/>
      <c r="BA13" s="520"/>
      <c r="BB13" s="638"/>
      <c r="BC13" s="502"/>
      <c r="BD13" s="502"/>
      <c r="BE13" s="640"/>
      <c r="BF13" s="78"/>
      <c r="BG13" s="78"/>
      <c r="BH13" s="641"/>
      <c r="BI13" s="641"/>
      <c r="BJ13" s="642"/>
      <c r="BK13" s="641"/>
      <c r="BL13" s="673"/>
      <c r="BM13" s="906"/>
      <c r="BN13" s="906"/>
      <c r="BO13" s="906"/>
      <c r="BP13" s="906"/>
      <c r="BQ13" s="906"/>
      <c r="BR13" s="906"/>
      <c r="BS13" s="906"/>
      <c r="BT13" s="906"/>
      <c r="BU13" s="906"/>
      <c r="BV13" s="906"/>
      <c r="BW13" s="906"/>
      <c r="BX13" s="906"/>
      <c r="BY13" s="906"/>
      <c r="BZ13" s="673"/>
      <c r="CA13" s="686"/>
    </row>
    <row r="14" spans="1:79">
      <c r="A14" s="237">
        <v>10</v>
      </c>
      <c r="B14" s="92"/>
      <c r="C14" s="92"/>
      <c r="D14" s="92"/>
      <c r="E14" s="237">
        <v>2583</v>
      </c>
      <c r="F14" s="92"/>
      <c r="G14" s="237">
        <v>2805</v>
      </c>
      <c r="H14" s="92"/>
      <c r="I14" s="92"/>
      <c r="J14" s="92"/>
      <c r="K14" s="92"/>
      <c r="L14" s="201"/>
      <c r="M14" s="92"/>
      <c r="N14" s="64"/>
      <c r="O14" s="64" t="s">
        <v>84</v>
      </c>
      <c r="P14" s="67"/>
      <c r="Q14" s="81"/>
      <c r="R14" s="69"/>
      <c r="S14" s="48"/>
      <c r="T14" s="48"/>
      <c r="U14" s="64"/>
      <c r="V14" s="64">
        <v>1</v>
      </c>
      <c r="W14" s="101"/>
      <c r="X14" s="48"/>
      <c r="Y14" s="97">
        <v>10</v>
      </c>
      <c r="Z14" s="862">
        <f t="shared" si="0"/>
        <v>0</v>
      </c>
      <c r="AA14" s="856">
        <f t="shared" ca="1" si="1"/>
        <v>45957</v>
      </c>
      <c r="AB14" s="857">
        <f t="shared" ca="1" si="2"/>
        <v>45957</v>
      </c>
      <c r="AC14" s="66" t="s">
        <v>85</v>
      </c>
      <c r="AD14" s="66" t="s">
        <v>85</v>
      </c>
      <c r="AE14" s="66" t="s">
        <v>86</v>
      </c>
      <c r="AF14" s="66" t="s">
        <v>87</v>
      </c>
      <c r="AG14" s="66">
        <v>10</v>
      </c>
      <c r="AH14" s="280" t="s">
        <v>88</v>
      </c>
      <c r="AI14" s="88" t="s">
        <v>89</v>
      </c>
      <c r="AJ14" s="88" t="s">
        <v>90</v>
      </c>
      <c r="AK14" s="66" t="s">
        <v>114</v>
      </c>
      <c r="AL14" s="66">
        <v>10</v>
      </c>
      <c r="AM14" s="117" t="s">
        <v>92</v>
      </c>
      <c r="AN14" s="66">
        <v>2016</v>
      </c>
      <c r="AO14" s="118"/>
      <c r="AP14" s="119"/>
      <c r="AQ14" s="192"/>
      <c r="AR14" s="192"/>
      <c r="AS14" s="147"/>
      <c r="AT14" s="880"/>
      <c r="AU14" s="881"/>
      <c r="AV14" s="64"/>
      <c r="AW14" s="520"/>
      <c r="AX14" s="64"/>
      <c r="AY14" s="64"/>
      <c r="AZ14" s="64"/>
      <c r="BA14" s="64"/>
      <c r="BB14" s="638"/>
      <c r="BC14" s="502"/>
      <c r="BD14" s="502"/>
      <c r="BE14" s="640"/>
      <c r="BF14" s="78"/>
      <c r="BG14" s="78"/>
      <c r="BH14" s="641"/>
      <c r="BI14" s="641"/>
      <c r="BJ14" s="642"/>
      <c r="BK14" s="641"/>
      <c r="BL14" s="673"/>
      <c r="BM14" s="906"/>
      <c r="BN14" s="906"/>
      <c r="BO14" s="906"/>
      <c r="BP14" s="906"/>
      <c r="BQ14" s="906"/>
      <c r="BR14" s="906"/>
      <c r="BS14" s="906"/>
      <c r="BT14" s="906"/>
      <c r="BU14" s="906"/>
      <c r="BV14" s="906"/>
      <c r="BW14" s="906"/>
      <c r="BX14" s="906"/>
      <c r="BY14" s="906"/>
      <c r="BZ14" s="673"/>
      <c r="CA14" s="686"/>
    </row>
    <row r="15" spans="1:79">
      <c r="A15" s="237">
        <v>11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201"/>
      <c r="M15" s="92"/>
      <c r="N15" s="64"/>
      <c r="O15" s="64" t="s">
        <v>84</v>
      </c>
      <c r="P15" s="64"/>
      <c r="Q15" s="750"/>
      <c r="R15" s="65"/>
      <c r="S15" s="64"/>
      <c r="T15" s="64"/>
      <c r="U15" s="64"/>
      <c r="V15" s="64">
        <v>1</v>
      </c>
      <c r="W15" s="96"/>
      <c r="X15" s="64"/>
      <c r="Y15" s="97">
        <v>11</v>
      </c>
      <c r="Z15" s="862">
        <f t="shared" si="0"/>
        <v>0</v>
      </c>
      <c r="AA15" s="856">
        <f t="shared" ca="1" si="1"/>
        <v>45957</v>
      </c>
      <c r="AB15" s="857">
        <f t="shared" ca="1" si="2"/>
        <v>45957</v>
      </c>
      <c r="AC15" s="66" t="s">
        <v>85</v>
      </c>
      <c r="AD15" s="66" t="s">
        <v>85</v>
      </c>
      <c r="AE15" s="66" t="s">
        <v>86</v>
      </c>
      <c r="AF15" s="66" t="s">
        <v>87</v>
      </c>
      <c r="AG15" s="66">
        <v>11</v>
      </c>
      <c r="AH15" s="280" t="s">
        <v>88</v>
      </c>
      <c r="AI15" s="88" t="s">
        <v>89</v>
      </c>
      <c r="AJ15" s="88" t="s">
        <v>90</v>
      </c>
      <c r="AK15" s="66" t="s">
        <v>115</v>
      </c>
      <c r="AL15" s="66">
        <v>10</v>
      </c>
      <c r="AM15" s="117" t="s">
        <v>92</v>
      </c>
      <c r="AN15" s="66">
        <v>2016</v>
      </c>
      <c r="AO15" s="118"/>
      <c r="AP15" s="119"/>
      <c r="AQ15" s="192"/>
      <c r="AR15" s="192"/>
      <c r="AS15" s="147"/>
      <c r="AT15" s="773"/>
      <c r="AU15" s="64"/>
      <c r="AV15" s="64"/>
      <c r="AW15" s="520"/>
      <c r="AX15" s="520"/>
      <c r="AY15" s="520"/>
      <c r="AZ15" s="520"/>
      <c r="BA15" s="520"/>
      <c r="BB15" s="638"/>
      <c r="BC15" s="502"/>
      <c r="BD15" s="502"/>
      <c r="BE15" s="640"/>
      <c r="BF15" s="78"/>
      <c r="BG15" s="78"/>
      <c r="BH15" s="641"/>
      <c r="BI15" s="641"/>
      <c r="BJ15" s="642"/>
      <c r="BK15" s="641"/>
      <c r="BL15" s="673"/>
      <c r="BM15" s="906"/>
      <c r="BN15" s="906"/>
      <c r="BO15" s="906"/>
      <c r="BP15" s="906"/>
      <c r="BQ15" s="906"/>
      <c r="BR15" s="906"/>
      <c r="BS15" s="906"/>
      <c r="BT15" s="906"/>
      <c r="BU15" s="906"/>
      <c r="BV15" s="906"/>
      <c r="BW15" s="906"/>
      <c r="BX15" s="906"/>
      <c r="BY15" s="906"/>
      <c r="BZ15" s="673"/>
      <c r="CA15" s="686"/>
    </row>
    <row r="16" spans="1:79">
      <c r="A16" s="237">
        <v>12</v>
      </c>
      <c r="B16" s="92"/>
      <c r="C16" s="92"/>
      <c r="D16" s="92"/>
      <c r="E16" s="92"/>
      <c r="F16" s="92"/>
      <c r="G16" s="92"/>
      <c r="H16" s="237">
        <v>2933</v>
      </c>
      <c r="I16" s="92"/>
      <c r="J16" s="92"/>
      <c r="K16" s="92"/>
      <c r="L16" s="201"/>
      <c r="M16" s="92"/>
      <c r="N16" s="64"/>
      <c r="O16" s="64" t="s">
        <v>84</v>
      </c>
      <c r="P16" s="67"/>
      <c r="Q16" s="81"/>
      <c r="R16" s="69"/>
      <c r="S16" s="48"/>
      <c r="T16" s="48"/>
      <c r="U16" s="64"/>
      <c r="V16" s="64">
        <v>1</v>
      </c>
      <c r="W16" s="101"/>
      <c r="X16" s="48"/>
      <c r="Y16" s="97">
        <v>12</v>
      </c>
      <c r="Z16" s="862">
        <f t="shared" si="0"/>
        <v>0</v>
      </c>
      <c r="AA16" s="856">
        <f t="shared" ca="1" si="1"/>
        <v>45957</v>
      </c>
      <c r="AB16" s="857">
        <f t="shared" ca="1" si="2"/>
        <v>45957</v>
      </c>
      <c r="AC16" s="66" t="s">
        <v>85</v>
      </c>
      <c r="AD16" s="66" t="s">
        <v>85</v>
      </c>
      <c r="AE16" s="66" t="s">
        <v>86</v>
      </c>
      <c r="AF16" s="66" t="s">
        <v>87</v>
      </c>
      <c r="AG16" s="66">
        <v>12</v>
      </c>
      <c r="AH16" s="280" t="s">
        <v>88</v>
      </c>
      <c r="AI16" s="88" t="s">
        <v>89</v>
      </c>
      <c r="AJ16" s="88" t="s">
        <v>90</v>
      </c>
      <c r="AK16" s="66" t="s">
        <v>116</v>
      </c>
      <c r="AL16" s="66">
        <v>10</v>
      </c>
      <c r="AM16" s="117" t="s">
        <v>92</v>
      </c>
      <c r="AN16" s="66">
        <v>2016</v>
      </c>
      <c r="AO16" s="118"/>
      <c r="AP16" s="119"/>
      <c r="AQ16" s="192"/>
      <c r="AR16" s="192"/>
      <c r="AS16" s="147"/>
      <c r="AT16" s="773"/>
      <c r="AU16" s="122"/>
      <c r="AV16" s="64"/>
      <c r="AW16" s="520"/>
      <c r="AX16" s="520"/>
      <c r="AY16" s="520"/>
      <c r="AZ16" s="520"/>
      <c r="BA16" s="520"/>
      <c r="BB16" s="638"/>
      <c r="BC16" s="502"/>
      <c r="BD16" s="502"/>
      <c r="BE16" s="640"/>
      <c r="BF16" s="78"/>
      <c r="BG16" s="78"/>
      <c r="BH16" s="641"/>
      <c r="BI16" s="641"/>
      <c r="BJ16" s="642"/>
      <c r="BK16" s="641"/>
      <c r="BL16" s="673"/>
      <c r="BM16" s="906"/>
      <c r="BN16" s="906"/>
      <c r="BO16" s="906"/>
      <c r="BP16" s="906"/>
      <c r="BQ16" s="906"/>
      <c r="BR16" s="906"/>
      <c r="BS16" s="906"/>
      <c r="BT16" s="906"/>
      <c r="BU16" s="906"/>
      <c r="BV16" s="906"/>
      <c r="BW16" s="906"/>
      <c r="BX16" s="906"/>
      <c r="BY16" s="906"/>
      <c r="BZ16" s="673"/>
      <c r="CA16" s="686"/>
    </row>
    <row r="17" spans="1:79">
      <c r="A17" s="237">
        <v>13</v>
      </c>
      <c r="B17" s="92"/>
      <c r="C17" s="92"/>
      <c r="D17" s="92"/>
      <c r="E17" s="92"/>
      <c r="F17" s="237">
        <v>2744</v>
      </c>
      <c r="G17" s="237">
        <v>2811</v>
      </c>
      <c r="H17" s="92"/>
      <c r="I17" s="237">
        <v>3205</v>
      </c>
      <c r="J17" s="92"/>
      <c r="K17" s="92"/>
      <c r="L17" s="201"/>
      <c r="M17" s="92"/>
      <c r="N17" s="64"/>
      <c r="O17" s="64" t="s">
        <v>96</v>
      </c>
      <c r="P17" s="64">
        <v>5929</v>
      </c>
      <c r="Q17" s="81" t="s">
        <v>151</v>
      </c>
      <c r="R17" s="69" t="s">
        <v>152</v>
      </c>
      <c r="S17" s="64" t="s">
        <v>1003</v>
      </c>
      <c r="T17" s="64">
        <v>403</v>
      </c>
      <c r="U17" s="64" t="s">
        <v>154</v>
      </c>
      <c r="V17" s="64">
        <v>1</v>
      </c>
      <c r="W17" s="96">
        <v>45957</v>
      </c>
      <c r="X17" s="64">
        <v>27</v>
      </c>
      <c r="Y17" s="97">
        <v>13</v>
      </c>
      <c r="Z17" s="862">
        <f t="shared" si="0"/>
        <v>45984</v>
      </c>
      <c r="AA17" s="856">
        <f t="shared" ca="1" si="1"/>
        <v>45957</v>
      </c>
      <c r="AB17" s="857">
        <f t="shared" ca="1" si="2"/>
        <v>0</v>
      </c>
      <c r="AC17" s="66" t="s">
        <v>85</v>
      </c>
      <c r="AD17" s="66" t="s">
        <v>85</v>
      </c>
      <c r="AE17" s="66" t="s">
        <v>86</v>
      </c>
      <c r="AF17" s="66" t="s">
        <v>87</v>
      </c>
      <c r="AG17" s="66">
        <v>13</v>
      </c>
      <c r="AH17" s="88" t="s">
        <v>118</v>
      </c>
      <c r="AI17" s="88" t="s">
        <v>89</v>
      </c>
      <c r="AJ17" s="88" t="s">
        <v>119</v>
      </c>
      <c r="AK17" s="82" t="s">
        <v>120</v>
      </c>
      <c r="AL17" s="66">
        <v>10</v>
      </c>
      <c r="AM17" s="117" t="s">
        <v>92</v>
      </c>
      <c r="AN17" s="66">
        <v>2016</v>
      </c>
      <c r="AO17" s="118"/>
      <c r="AP17" s="119"/>
      <c r="AQ17" s="192"/>
      <c r="AR17" s="192"/>
      <c r="AS17" s="147"/>
      <c r="AT17" s="773" t="s">
        <v>101</v>
      </c>
      <c r="AU17" s="122">
        <v>45957</v>
      </c>
      <c r="AV17" s="64"/>
      <c r="AW17" s="520"/>
      <c r="AX17" s="523"/>
      <c r="AY17" s="528"/>
      <c r="AZ17" s="333"/>
      <c r="BA17" s="490"/>
      <c r="BB17" s="638"/>
      <c r="BC17" s="502"/>
      <c r="BD17" s="502"/>
      <c r="BE17" s="640"/>
      <c r="BF17" s="78"/>
      <c r="BG17" s="78"/>
      <c r="BH17" s="641"/>
      <c r="BI17" s="641"/>
      <c r="BJ17" s="642"/>
      <c r="BK17" s="641"/>
      <c r="BL17" s="673"/>
      <c r="BM17" s="906"/>
      <c r="BN17" s="906"/>
      <c r="BO17" s="906"/>
      <c r="BP17" s="906"/>
      <c r="BQ17" s="906"/>
      <c r="BR17" s="906"/>
      <c r="BS17" s="906"/>
      <c r="BT17" s="906"/>
      <c r="BU17" s="906"/>
      <c r="BV17" s="906"/>
      <c r="BW17" s="906"/>
      <c r="BX17" s="906"/>
      <c r="BY17" s="906"/>
      <c r="BZ17" s="673"/>
      <c r="CA17" s="686"/>
    </row>
    <row r="18" spans="1:79">
      <c r="A18" s="237">
        <v>14</v>
      </c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201"/>
      <c r="M18" s="92"/>
      <c r="N18" s="64"/>
      <c r="O18" s="64" t="s">
        <v>117</v>
      </c>
      <c r="P18" s="64"/>
      <c r="Q18" s="750"/>
      <c r="R18" s="65"/>
      <c r="S18" s="64"/>
      <c r="T18" s="64"/>
      <c r="U18" s="64"/>
      <c r="V18" s="64">
        <v>1</v>
      </c>
      <c r="W18" s="96"/>
      <c r="X18" s="64"/>
      <c r="Y18" s="97">
        <v>14</v>
      </c>
      <c r="Z18" s="862">
        <f t="shared" si="0"/>
        <v>0</v>
      </c>
      <c r="AA18" s="856">
        <f t="shared" ca="1" si="1"/>
        <v>45957</v>
      </c>
      <c r="AB18" s="857">
        <f t="shared" ca="1" si="2"/>
        <v>45957</v>
      </c>
      <c r="AC18" s="66" t="s">
        <v>85</v>
      </c>
      <c r="AD18" s="66" t="s">
        <v>85</v>
      </c>
      <c r="AE18" s="66" t="s">
        <v>86</v>
      </c>
      <c r="AF18" s="66" t="s">
        <v>87</v>
      </c>
      <c r="AG18" s="66">
        <v>14</v>
      </c>
      <c r="AH18" s="88" t="s">
        <v>118</v>
      </c>
      <c r="AI18" s="88" t="s">
        <v>89</v>
      </c>
      <c r="AJ18" s="88" t="s">
        <v>119</v>
      </c>
      <c r="AK18" s="66" t="s">
        <v>121</v>
      </c>
      <c r="AL18" s="66">
        <v>10</v>
      </c>
      <c r="AM18" s="117" t="s">
        <v>92</v>
      </c>
      <c r="AN18" s="66">
        <v>2016</v>
      </c>
      <c r="AO18" s="118"/>
      <c r="AP18" s="119"/>
      <c r="AQ18" s="192"/>
      <c r="AR18" s="192"/>
      <c r="AS18" s="147"/>
      <c r="AT18" s="773"/>
      <c r="AU18" s="122"/>
      <c r="AV18" s="64"/>
      <c r="AW18" s="520"/>
      <c r="AX18" s="520"/>
      <c r="AY18" s="520"/>
      <c r="AZ18" s="520"/>
      <c r="BA18" s="520"/>
      <c r="BB18" s="638"/>
      <c r="BC18" s="502"/>
      <c r="BD18" s="502"/>
      <c r="BE18" s="640"/>
      <c r="BF18" s="78"/>
      <c r="BG18" s="78"/>
      <c r="BH18" s="641"/>
      <c r="BI18" s="641"/>
      <c r="BJ18" s="642"/>
      <c r="BK18" s="641"/>
      <c r="BL18" s="673"/>
      <c r="BM18" s="906"/>
      <c r="BN18" s="906"/>
      <c r="BO18" s="906"/>
      <c r="BP18" s="906"/>
      <c r="BQ18" s="906"/>
      <c r="BR18" s="906"/>
      <c r="BS18" s="906"/>
      <c r="BT18" s="906"/>
      <c r="BU18" s="906"/>
      <c r="BV18" s="906"/>
      <c r="BW18" s="906"/>
      <c r="BX18" s="906"/>
      <c r="BY18" s="906"/>
      <c r="BZ18" s="673"/>
      <c r="CA18" s="686"/>
    </row>
    <row r="19" spans="1:79">
      <c r="A19" s="237">
        <v>15</v>
      </c>
      <c r="B19" s="92"/>
      <c r="C19" s="92"/>
      <c r="D19" s="92"/>
      <c r="E19" s="92"/>
      <c r="F19" s="92"/>
      <c r="G19" s="92"/>
      <c r="H19" s="237">
        <v>3047</v>
      </c>
      <c r="I19" s="237">
        <v>3230</v>
      </c>
      <c r="J19" s="237">
        <v>3376</v>
      </c>
      <c r="K19" s="237">
        <v>3548</v>
      </c>
      <c r="L19" s="201"/>
      <c r="M19" s="92"/>
      <c r="N19" s="64"/>
      <c r="O19" s="64" t="s">
        <v>96</v>
      </c>
      <c r="P19" s="67">
        <v>5674</v>
      </c>
      <c r="Q19" s="81" t="s">
        <v>4188</v>
      </c>
      <c r="R19" s="69" t="s">
        <v>4188</v>
      </c>
      <c r="S19" s="48" t="s">
        <v>395</v>
      </c>
      <c r="T19" s="48">
        <v>428</v>
      </c>
      <c r="U19" s="64" t="s">
        <v>3474</v>
      </c>
      <c r="V19" s="64">
        <v>1</v>
      </c>
      <c r="W19" s="101">
        <v>45946</v>
      </c>
      <c r="X19" s="48">
        <v>27</v>
      </c>
      <c r="Y19" s="97">
        <v>15</v>
      </c>
      <c r="Z19" s="862">
        <f t="shared" si="0"/>
        <v>45973</v>
      </c>
      <c r="AA19" s="856">
        <f t="shared" ca="1" si="1"/>
        <v>45957</v>
      </c>
      <c r="AB19" s="857">
        <f t="shared" ca="1" si="2"/>
        <v>11</v>
      </c>
      <c r="AC19" s="66" t="s">
        <v>85</v>
      </c>
      <c r="AD19" s="66" t="s">
        <v>85</v>
      </c>
      <c r="AE19" s="66" t="s">
        <v>86</v>
      </c>
      <c r="AF19" s="66" t="s">
        <v>87</v>
      </c>
      <c r="AG19" s="66">
        <v>15</v>
      </c>
      <c r="AH19" s="88" t="s">
        <v>118</v>
      </c>
      <c r="AI19" s="88" t="s">
        <v>89</v>
      </c>
      <c r="AJ19" s="88" t="s">
        <v>119</v>
      </c>
      <c r="AK19" s="66" t="s">
        <v>122</v>
      </c>
      <c r="AL19" s="66">
        <v>10</v>
      </c>
      <c r="AM19" s="117" t="s">
        <v>92</v>
      </c>
      <c r="AN19" s="66">
        <v>2016</v>
      </c>
      <c r="AO19" s="118"/>
      <c r="AP19" s="119"/>
      <c r="AQ19" s="192"/>
      <c r="AR19" s="192"/>
      <c r="AS19" s="147"/>
      <c r="AT19" s="773" t="s">
        <v>101</v>
      </c>
      <c r="AU19" s="122">
        <v>45864</v>
      </c>
      <c r="AV19" s="64"/>
      <c r="AW19" s="520"/>
      <c r="AX19" s="490" t="s">
        <v>395</v>
      </c>
      <c r="AY19" s="520" t="s">
        <v>4338</v>
      </c>
      <c r="AZ19" s="520"/>
      <c r="BA19" s="520"/>
      <c r="BB19" s="638"/>
      <c r="BC19" s="502"/>
      <c r="BD19" s="502"/>
      <c r="BE19" s="640"/>
      <c r="BF19" s="78"/>
      <c r="BG19" s="78"/>
      <c r="BH19" s="641"/>
      <c r="BI19" s="641"/>
      <c r="BJ19" s="642"/>
      <c r="BK19" s="641"/>
      <c r="BL19" s="673"/>
      <c r="BM19" s="906"/>
      <c r="BN19" s="906"/>
      <c r="BO19" s="906"/>
      <c r="BP19" s="906"/>
      <c r="BQ19" s="906"/>
      <c r="BR19" s="906"/>
      <c r="BS19" s="906"/>
      <c r="BT19" s="906"/>
      <c r="BU19" s="906"/>
      <c r="BV19" s="906"/>
      <c r="BW19" s="906"/>
      <c r="BX19" s="906"/>
      <c r="BY19" s="906"/>
      <c r="BZ19" s="673"/>
      <c r="CA19" s="686"/>
    </row>
    <row r="20" spans="1:79">
      <c r="A20" s="237">
        <v>16</v>
      </c>
      <c r="B20" s="92"/>
      <c r="C20" s="92"/>
      <c r="D20" s="92"/>
      <c r="E20" s="92"/>
      <c r="F20" s="92"/>
      <c r="G20" s="92"/>
      <c r="H20" s="92"/>
      <c r="I20" s="237">
        <v>3205</v>
      </c>
      <c r="J20" s="92"/>
      <c r="K20" s="237">
        <v>3511</v>
      </c>
      <c r="L20" s="201"/>
      <c r="M20" s="92"/>
      <c r="N20" s="64"/>
      <c r="O20" s="64" t="s">
        <v>96</v>
      </c>
      <c r="P20" s="64">
        <v>5892</v>
      </c>
      <c r="Q20" s="750" t="s">
        <v>4644</v>
      </c>
      <c r="R20" s="65" t="s">
        <v>4645</v>
      </c>
      <c r="S20" s="64" t="s">
        <v>4646</v>
      </c>
      <c r="T20" s="64">
        <v>699</v>
      </c>
      <c r="U20" s="64" t="s">
        <v>3946</v>
      </c>
      <c r="V20" s="64">
        <v>1</v>
      </c>
      <c r="W20" s="96">
        <v>45946</v>
      </c>
      <c r="X20" s="64">
        <v>27</v>
      </c>
      <c r="Y20" s="97">
        <v>16</v>
      </c>
      <c r="Z20" s="862">
        <f t="shared" si="0"/>
        <v>45973</v>
      </c>
      <c r="AA20" s="856">
        <f t="shared" ca="1" si="1"/>
        <v>45957</v>
      </c>
      <c r="AB20" s="857">
        <f t="shared" ca="1" si="2"/>
        <v>11</v>
      </c>
      <c r="AC20" s="66" t="s">
        <v>85</v>
      </c>
      <c r="AD20" s="66" t="s">
        <v>85</v>
      </c>
      <c r="AE20" s="66" t="s">
        <v>86</v>
      </c>
      <c r="AF20" s="66" t="s">
        <v>87</v>
      </c>
      <c r="AG20" s="66">
        <v>16</v>
      </c>
      <c r="AH20" s="88" t="s">
        <v>118</v>
      </c>
      <c r="AI20" s="88" t="s">
        <v>89</v>
      </c>
      <c r="AJ20" s="88" t="s">
        <v>119</v>
      </c>
      <c r="AK20" s="82" t="s">
        <v>123</v>
      </c>
      <c r="AL20" s="66">
        <v>10</v>
      </c>
      <c r="AM20" s="117" t="s">
        <v>92</v>
      </c>
      <c r="AN20" s="66">
        <v>2016</v>
      </c>
      <c r="AO20" s="118"/>
      <c r="AP20" s="119"/>
      <c r="AQ20" s="192"/>
      <c r="AR20" s="192"/>
      <c r="AS20" s="147"/>
      <c r="AT20" s="773" t="s">
        <v>101</v>
      </c>
      <c r="AU20" s="122">
        <v>45946</v>
      </c>
      <c r="AV20" s="64"/>
      <c r="AW20" s="520"/>
      <c r="AX20" s="520"/>
      <c r="AY20" s="520"/>
      <c r="AZ20" s="520"/>
      <c r="BA20" s="520"/>
      <c r="BB20" s="638"/>
      <c r="BC20" s="502"/>
      <c r="BD20" s="502"/>
      <c r="BE20" s="640"/>
      <c r="BF20" s="78"/>
      <c r="BG20" s="78"/>
      <c r="BH20" s="641"/>
      <c r="BI20" s="641"/>
      <c r="BJ20" s="642"/>
      <c r="BK20" s="641"/>
      <c r="BL20" s="673"/>
      <c r="BM20" s="906"/>
      <c r="BN20" s="906"/>
      <c r="BO20" s="906"/>
      <c r="BP20" s="906"/>
      <c r="BQ20" s="906"/>
      <c r="BR20" s="906"/>
      <c r="BS20" s="906"/>
      <c r="BT20" s="906"/>
      <c r="BU20" s="906"/>
      <c r="BV20" s="906"/>
      <c r="BW20" s="906"/>
      <c r="BX20" s="906"/>
      <c r="BY20" s="906"/>
      <c r="BZ20" s="673"/>
      <c r="CA20" s="686"/>
    </row>
    <row r="21" spans="1:79">
      <c r="A21" s="237">
        <v>17</v>
      </c>
      <c r="B21" s="92"/>
      <c r="C21" s="92"/>
      <c r="D21" s="92"/>
      <c r="E21" s="92"/>
      <c r="F21" s="92"/>
      <c r="G21" s="237">
        <v>2831</v>
      </c>
      <c r="H21" s="237">
        <v>2996</v>
      </c>
      <c r="I21" s="237">
        <v>3121</v>
      </c>
      <c r="J21" s="237">
        <v>3284</v>
      </c>
      <c r="K21" s="237" t="s">
        <v>4692</v>
      </c>
      <c r="L21" s="201"/>
      <c r="M21" s="92"/>
      <c r="N21" s="64"/>
      <c r="O21" s="64" t="s">
        <v>96</v>
      </c>
      <c r="P21" s="64">
        <v>5924</v>
      </c>
      <c r="Q21" s="750" t="s">
        <v>4380</v>
      </c>
      <c r="R21" s="773" t="s">
        <v>4381</v>
      </c>
      <c r="S21" s="64" t="s">
        <v>1664</v>
      </c>
      <c r="T21" s="64">
        <v>30</v>
      </c>
      <c r="U21" s="64" t="s">
        <v>3946</v>
      </c>
      <c r="V21" s="64">
        <v>1</v>
      </c>
      <c r="W21" s="96">
        <v>45957</v>
      </c>
      <c r="X21" s="64">
        <v>27</v>
      </c>
      <c r="Y21" s="97">
        <v>17</v>
      </c>
      <c r="Z21" s="862">
        <f t="shared" si="0"/>
        <v>45984</v>
      </c>
      <c r="AA21" s="856">
        <f t="shared" ca="1" si="1"/>
        <v>45957</v>
      </c>
      <c r="AB21" s="857">
        <f t="shared" ca="1" si="2"/>
        <v>0</v>
      </c>
      <c r="AC21" s="66" t="s">
        <v>85</v>
      </c>
      <c r="AD21" s="66" t="s">
        <v>124</v>
      </c>
      <c r="AE21" s="66" t="s">
        <v>85</v>
      </c>
      <c r="AF21" s="66" t="s">
        <v>87</v>
      </c>
      <c r="AG21" s="66">
        <v>17</v>
      </c>
      <c r="AH21" s="88" t="s">
        <v>118</v>
      </c>
      <c r="AI21" s="66" t="s">
        <v>124</v>
      </c>
      <c r="AJ21" s="88" t="s">
        <v>125</v>
      </c>
      <c r="AK21" s="66" t="s">
        <v>126</v>
      </c>
      <c r="AL21" s="66">
        <v>30</v>
      </c>
      <c r="AM21" s="117" t="s">
        <v>127</v>
      </c>
      <c r="AN21" s="66">
        <v>2024</v>
      </c>
      <c r="AO21" s="118"/>
      <c r="AP21" s="119"/>
      <c r="AQ21" s="192"/>
      <c r="AR21" s="192"/>
      <c r="AS21" s="147"/>
      <c r="AT21" s="773" t="s">
        <v>101</v>
      </c>
      <c r="AU21" s="122">
        <v>45955</v>
      </c>
      <c r="AV21" s="64"/>
      <c r="AW21" s="520"/>
      <c r="AX21" s="490"/>
      <c r="AY21" s="603"/>
      <c r="AZ21" s="520"/>
      <c r="BA21" s="520"/>
      <c r="BB21" s="638"/>
      <c r="BC21" s="502"/>
      <c r="BD21" s="502"/>
      <c r="BE21" s="640"/>
      <c r="BF21" s="78"/>
      <c r="BG21" s="78"/>
      <c r="BH21" s="641"/>
      <c r="BI21" s="641"/>
      <c r="BJ21" s="642"/>
      <c r="BK21" s="641"/>
      <c r="BL21" s="673"/>
      <c r="BM21" s="906"/>
      <c r="BN21" s="906"/>
      <c r="BO21" s="906"/>
      <c r="BP21" s="906"/>
      <c r="BQ21" s="906"/>
      <c r="BR21" s="906"/>
      <c r="BS21" s="906"/>
      <c r="BT21" s="906"/>
      <c r="BU21" s="906"/>
      <c r="BV21" s="906"/>
      <c r="BW21" s="906"/>
      <c r="BX21" s="906"/>
      <c r="BY21" s="906"/>
      <c r="BZ21" s="673"/>
      <c r="CA21" s="686"/>
    </row>
    <row r="22" spans="1:79" ht="15" customHeight="1">
      <c r="A22" s="237">
        <v>18</v>
      </c>
      <c r="B22" s="92"/>
      <c r="C22" s="92"/>
      <c r="D22" s="92"/>
      <c r="E22" s="92"/>
      <c r="F22" s="237">
        <v>2613</v>
      </c>
      <c r="G22" s="237">
        <v>2824</v>
      </c>
      <c r="H22" s="237">
        <v>2856</v>
      </c>
      <c r="I22" s="237">
        <v>3172</v>
      </c>
      <c r="J22" s="92"/>
      <c r="K22" s="237">
        <v>3527</v>
      </c>
      <c r="L22" s="201"/>
      <c r="M22" s="92"/>
      <c r="N22" s="64"/>
      <c r="O22" s="64" t="s">
        <v>96</v>
      </c>
      <c r="P22" s="64">
        <v>5877</v>
      </c>
      <c r="Q22" s="81" t="s">
        <v>151</v>
      </c>
      <c r="R22" s="65" t="s">
        <v>152</v>
      </c>
      <c r="S22" s="64" t="s">
        <v>4626</v>
      </c>
      <c r="T22" s="64">
        <v>63</v>
      </c>
      <c r="U22" s="64" t="s">
        <v>154</v>
      </c>
      <c r="V22" s="64">
        <v>1</v>
      </c>
      <c r="W22" s="96">
        <v>45940</v>
      </c>
      <c r="X22" s="64">
        <v>29</v>
      </c>
      <c r="Y22" s="97">
        <v>18</v>
      </c>
      <c r="Z22" s="862">
        <f t="shared" si="0"/>
        <v>45969</v>
      </c>
      <c r="AA22" s="856">
        <f t="shared" ca="1" si="1"/>
        <v>45957</v>
      </c>
      <c r="AB22" s="857">
        <f t="shared" ca="1" si="2"/>
        <v>17</v>
      </c>
      <c r="AC22" s="66" t="s">
        <v>85</v>
      </c>
      <c r="AD22" s="66" t="s">
        <v>124</v>
      </c>
      <c r="AE22" s="66" t="s">
        <v>85</v>
      </c>
      <c r="AF22" s="66" t="s">
        <v>87</v>
      </c>
      <c r="AG22" s="66">
        <v>18</v>
      </c>
      <c r="AH22" s="88" t="s">
        <v>118</v>
      </c>
      <c r="AI22" s="88" t="s">
        <v>124</v>
      </c>
      <c r="AJ22" s="88" t="s">
        <v>125</v>
      </c>
      <c r="AK22" s="66" t="s">
        <v>128</v>
      </c>
      <c r="AL22" s="66">
        <v>30</v>
      </c>
      <c r="AM22" s="117" t="s">
        <v>127</v>
      </c>
      <c r="AN22" s="66">
        <v>2024</v>
      </c>
      <c r="AO22" s="118"/>
      <c r="AP22" s="119"/>
      <c r="AQ22" s="192"/>
      <c r="AR22" s="192"/>
      <c r="AS22" s="147"/>
      <c r="AT22" s="773" t="s">
        <v>101</v>
      </c>
      <c r="AU22" s="122">
        <v>45940</v>
      </c>
      <c r="AV22" s="64"/>
      <c r="AW22" s="520"/>
      <c r="AX22" s="490" t="s">
        <v>519</v>
      </c>
      <c r="AY22" s="527" t="s">
        <v>4627</v>
      </c>
      <c r="AZ22" s="520" t="s">
        <v>1302</v>
      </c>
      <c r="BA22" s="520">
        <v>8993183255</v>
      </c>
      <c r="BB22" s="638"/>
      <c r="BC22" s="502"/>
      <c r="BD22" s="502"/>
      <c r="BE22" s="640"/>
      <c r="BF22" s="78"/>
      <c r="BG22" s="78"/>
      <c r="BH22" s="641"/>
      <c r="BI22" s="641"/>
      <c r="BJ22" s="642"/>
      <c r="BK22" s="641"/>
      <c r="BL22" s="673"/>
      <c r="BM22" s="906"/>
      <c r="BN22" s="906"/>
      <c r="BO22" s="906"/>
      <c r="BP22" s="906"/>
      <c r="BQ22" s="906"/>
      <c r="BR22" s="906"/>
      <c r="BS22" s="906"/>
      <c r="BT22" s="906"/>
      <c r="BU22" s="906"/>
      <c r="BV22" s="906"/>
      <c r="BW22" s="906"/>
      <c r="BX22" s="906"/>
      <c r="BY22" s="906"/>
      <c r="BZ22" s="673"/>
      <c r="CA22" s="686"/>
    </row>
    <row r="23" spans="1:79">
      <c r="A23" s="237">
        <v>19</v>
      </c>
      <c r="B23" s="92"/>
      <c r="C23" s="92"/>
      <c r="D23" s="92"/>
      <c r="E23" s="237">
        <v>2593</v>
      </c>
      <c r="F23" s="237">
        <v>2703</v>
      </c>
      <c r="G23" s="237">
        <v>2880</v>
      </c>
      <c r="H23" s="237">
        <v>3030</v>
      </c>
      <c r="I23" s="237">
        <v>3180</v>
      </c>
      <c r="J23" s="237">
        <v>3381</v>
      </c>
      <c r="K23" s="92"/>
      <c r="L23" s="201"/>
      <c r="M23" s="92"/>
      <c r="N23" s="64"/>
      <c r="O23" s="64" t="s">
        <v>96</v>
      </c>
      <c r="P23" s="64">
        <v>5556</v>
      </c>
      <c r="Q23" s="750" t="s">
        <v>650</v>
      </c>
      <c r="R23" s="68" t="s">
        <v>650</v>
      </c>
      <c r="S23" s="64" t="s">
        <v>1166</v>
      </c>
      <c r="T23" s="64">
        <v>6</v>
      </c>
      <c r="U23" s="64" t="s">
        <v>154</v>
      </c>
      <c r="V23" s="64">
        <v>1</v>
      </c>
      <c r="W23" s="96">
        <v>45940</v>
      </c>
      <c r="X23" s="64">
        <v>27</v>
      </c>
      <c r="Y23" s="97">
        <v>19</v>
      </c>
      <c r="Z23" s="862">
        <f t="shared" si="0"/>
        <v>45967</v>
      </c>
      <c r="AA23" s="856">
        <f t="shared" ca="1" si="1"/>
        <v>45957</v>
      </c>
      <c r="AB23" s="857">
        <f t="shared" ca="1" si="2"/>
        <v>17</v>
      </c>
      <c r="AC23" s="66" t="s">
        <v>85</v>
      </c>
      <c r="AD23" s="66" t="s">
        <v>124</v>
      </c>
      <c r="AE23" s="66" t="s">
        <v>85</v>
      </c>
      <c r="AF23" s="66" t="s">
        <v>87</v>
      </c>
      <c r="AG23" s="66">
        <v>19</v>
      </c>
      <c r="AH23" s="88" t="s">
        <v>118</v>
      </c>
      <c r="AI23" s="66" t="s">
        <v>124</v>
      </c>
      <c r="AJ23" s="88" t="s">
        <v>125</v>
      </c>
      <c r="AK23" s="66" t="s">
        <v>129</v>
      </c>
      <c r="AL23" s="66">
        <v>30</v>
      </c>
      <c r="AM23" s="117" t="s">
        <v>127</v>
      </c>
      <c r="AN23" s="66">
        <v>2024</v>
      </c>
      <c r="AO23" s="118"/>
      <c r="AP23" s="119"/>
      <c r="AQ23" s="192"/>
      <c r="AR23" s="192"/>
      <c r="AS23" s="147"/>
      <c r="AT23" s="773" t="s">
        <v>101</v>
      </c>
      <c r="AU23" s="122">
        <v>45800</v>
      </c>
      <c r="AV23" s="64"/>
      <c r="AW23" s="520"/>
      <c r="AX23" s="520" t="s">
        <v>293</v>
      </c>
      <c r="AY23" s="527" t="s">
        <v>4394</v>
      </c>
      <c r="AZ23" s="520" t="s">
        <v>4088</v>
      </c>
      <c r="BA23" s="520" t="s">
        <v>4087</v>
      </c>
      <c r="BB23" s="638"/>
      <c r="BC23" s="502"/>
      <c r="BD23" s="502"/>
      <c r="BE23" s="640"/>
      <c r="BF23" s="78"/>
      <c r="BG23" s="78"/>
      <c r="BH23" s="641"/>
      <c r="BI23" s="641"/>
      <c r="BJ23" s="642"/>
      <c r="BK23" s="641"/>
      <c r="BL23" s="673"/>
      <c r="BM23" s="906"/>
      <c r="BN23" s="906"/>
      <c r="BO23" s="906"/>
      <c r="BP23" s="906"/>
      <c r="BQ23" s="906"/>
      <c r="BR23" s="906"/>
      <c r="BS23" s="906"/>
      <c r="BT23" s="906"/>
      <c r="BU23" s="906"/>
      <c r="BV23" s="906"/>
      <c r="BW23" s="906"/>
      <c r="BX23" s="906"/>
      <c r="BY23" s="906"/>
      <c r="BZ23" s="673"/>
      <c r="CA23" s="686"/>
    </row>
    <row r="24" spans="1:79">
      <c r="A24" s="237">
        <v>20</v>
      </c>
      <c r="B24" s="92"/>
      <c r="C24" s="92"/>
      <c r="D24" s="92"/>
      <c r="E24" s="92"/>
      <c r="F24" s="92"/>
      <c r="G24" s="92"/>
      <c r="H24" s="92"/>
      <c r="I24" s="237" t="s">
        <v>4458</v>
      </c>
      <c r="J24" s="237">
        <v>3338</v>
      </c>
      <c r="K24" s="237">
        <v>3456</v>
      </c>
      <c r="L24" s="201"/>
      <c r="M24" s="92"/>
      <c r="N24" s="64"/>
      <c r="O24" s="64" t="s">
        <v>96</v>
      </c>
      <c r="P24" s="64">
        <v>5814</v>
      </c>
      <c r="Q24" s="750" t="s">
        <v>4380</v>
      </c>
      <c r="R24" s="773" t="s">
        <v>4381</v>
      </c>
      <c r="S24" s="64" t="s">
        <v>1664</v>
      </c>
      <c r="T24" s="64">
        <v>11</v>
      </c>
      <c r="U24" s="64" t="s">
        <v>3946</v>
      </c>
      <c r="V24" s="64">
        <v>1</v>
      </c>
      <c r="W24" s="96">
        <v>45941</v>
      </c>
      <c r="X24" s="64">
        <v>27</v>
      </c>
      <c r="Y24" s="97">
        <v>20</v>
      </c>
      <c r="Z24" s="862">
        <f t="shared" si="0"/>
        <v>45968</v>
      </c>
      <c r="AA24" s="856">
        <f t="shared" ca="1" si="1"/>
        <v>45957</v>
      </c>
      <c r="AB24" s="857">
        <f t="shared" ca="1" si="2"/>
        <v>16</v>
      </c>
      <c r="AC24" s="66" t="s">
        <v>85</v>
      </c>
      <c r="AD24" s="66" t="s">
        <v>124</v>
      </c>
      <c r="AE24" s="66" t="s">
        <v>85</v>
      </c>
      <c r="AF24" s="66" t="s">
        <v>87</v>
      </c>
      <c r="AG24" s="66">
        <v>20</v>
      </c>
      <c r="AH24" s="88" t="s">
        <v>118</v>
      </c>
      <c r="AI24" s="66" t="s">
        <v>124</v>
      </c>
      <c r="AJ24" s="88" t="s">
        <v>125</v>
      </c>
      <c r="AK24" s="66" t="s">
        <v>130</v>
      </c>
      <c r="AL24" s="66">
        <v>30</v>
      </c>
      <c r="AM24" s="117" t="s">
        <v>127</v>
      </c>
      <c r="AN24" s="66">
        <v>2024</v>
      </c>
      <c r="AO24" s="118"/>
      <c r="AP24" s="119"/>
      <c r="AQ24" s="192"/>
      <c r="AR24" s="192"/>
      <c r="AS24" s="147"/>
      <c r="AT24" s="73" t="s">
        <v>101</v>
      </c>
      <c r="AU24" s="122">
        <v>45913</v>
      </c>
      <c r="AV24" s="64"/>
      <c r="AW24" s="520"/>
      <c r="AX24" s="490" t="s">
        <v>395</v>
      </c>
      <c r="AY24" s="528" t="s">
        <v>4394</v>
      </c>
      <c r="AZ24" s="333" t="s">
        <v>230</v>
      </c>
      <c r="BA24" s="490" t="s">
        <v>4498</v>
      </c>
      <c r="BB24" s="638"/>
      <c r="BC24" s="502"/>
      <c r="BD24" s="502"/>
      <c r="BE24" s="640"/>
      <c r="BF24" s="78"/>
      <c r="BG24" s="78"/>
      <c r="BH24" s="641"/>
      <c r="BI24" s="641"/>
      <c r="BJ24" s="642"/>
      <c r="BK24" s="641"/>
      <c r="BL24" s="673"/>
      <c r="BM24" s="906"/>
      <c r="BN24" s="906"/>
      <c r="BO24" s="906"/>
      <c r="BP24" s="906"/>
      <c r="BQ24" s="906"/>
      <c r="BR24" s="906"/>
      <c r="BS24" s="906"/>
      <c r="BT24" s="906"/>
      <c r="BU24" s="906"/>
      <c r="BV24" s="906"/>
      <c r="BW24" s="906"/>
      <c r="BX24" s="906"/>
      <c r="BY24" s="906"/>
      <c r="BZ24" s="673"/>
      <c r="CA24" s="686"/>
    </row>
    <row r="25" spans="1:79">
      <c r="A25" s="237">
        <v>21</v>
      </c>
      <c r="B25" s="92"/>
      <c r="C25" s="92"/>
      <c r="D25" s="92"/>
      <c r="E25" s="92"/>
      <c r="F25" s="92"/>
      <c r="G25" s="92"/>
      <c r="H25" s="237" t="s">
        <v>4298</v>
      </c>
      <c r="I25" s="92"/>
      <c r="J25" s="237">
        <v>3328</v>
      </c>
      <c r="K25" s="92"/>
      <c r="L25" s="201"/>
      <c r="M25" s="92"/>
      <c r="N25" s="64"/>
      <c r="O25" s="64" t="s">
        <v>84</v>
      </c>
      <c r="P25" s="64"/>
      <c r="Q25" s="750"/>
      <c r="R25" s="750"/>
      <c r="S25" s="64"/>
      <c r="T25" s="64"/>
      <c r="U25" s="64"/>
      <c r="V25" s="64">
        <v>1</v>
      </c>
      <c r="W25" s="96"/>
      <c r="X25" s="64"/>
      <c r="Y25" s="97">
        <v>21</v>
      </c>
      <c r="Z25" s="862">
        <f t="shared" si="0"/>
        <v>0</v>
      </c>
      <c r="AA25" s="856">
        <f t="shared" ca="1" si="1"/>
        <v>45957</v>
      </c>
      <c r="AB25" s="857">
        <f t="shared" ca="1" si="2"/>
        <v>45957</v>
      </c>
      <c r="AC25" s="66" t="s">
        <v>85</v>
      </c>
      <c r="AD25" s="66" t="s">
        <v>124</v>
      </c>
      <c r="AE25" s="66" t="s">
        <v>85</v>
      </c>
      <c r="AF25" s="66" t="s">
        <v>87</v>
      </c>
      <c r="AG25" s="66">
        <v>21</v>
      </c>
      <c r="AH25" s="88" t="s">
        <v>118</v>
      </c>
      <c r="AI25" s="66" t="s">
        <v>124</v>
      </c>
      <c r="AJ25" s="88" t="s">
        <v>125</v>
      </c>
      <c r="AK25" s="66" t="s">
        <v>131</v>
      </c>
      <c r="AL25" s="66">
        <v>30</v>
      </c>
      <c r="AM25" s="117" t="s">
        <v>127</v>
      </c>
      <c r="AN25" s="66">
        <v>2024</v>
      </c>
      <c r="AO25" s="118"/>
      <c r="AP25" s="119"/>
      <c r="AQ25" s="192"/>
      <c r="AR25" s="192"/>
      <c r="AS25" s="147"/>
      <c r="AT25" s="773"/>
      <c r="AU25" s="122"/>
      <c r="AV25" s="64"/>
      <c r="AW25" s="520"/>
      <c r="AX25" s="490"/>
      <c r="AY25" s="603"/>
      <c r="AZ25" s="520"/>
      <c r="BA25" s="520"/>
      <c r="BB25" s="638"/>
      <c r="BC25" s="502"/>
      <c r="BD25" s="502"/>
      <c r="BE25" s="640"/>
      <c r="BF25" s="78"/>
      <c r="BG25" s="78"/>
      <c r="BH25" s="641"/>
      <c r="BI25" s="641"/>
      <c r="BJ25" s="642"/>
      <c r="BK25" s="641"/>
      <c r="BL25" s="673"/>
      <c r="BM25" s="906"/>
      <c r="BN25" s="906"/>
      <c r="BO25" s="906"/>
      <c r="BP25" s="906"/>
      <c r="BQ25" s="906"/>
      <c r="BR25" s="906"/>
      <c r="BS25" s="906"/>
      <c r="BT25" s="906"/>
      <c r="BU25" s="906"/>
      <c r="BV25" s="906"/>
      <c r="BW25" s="906"/>
      <c r="BX25" s="906"/>
      <c r="BY25" s="906"/>
      <c r="BZ25" s="673"/>
      <c r="CA25" s="686"/>
    </row>
    <row r="26" spans="1:79">
      <c r="A26" s="237">
        <v>22</v>
      </c>
      <c r="B26" s="92"/>
      <c r="C26" s="92"/>
      <c r="D26" s="92"/>
      <c r="E26" s="92"/>
      <c r="F26" s="92"/>
      <c r="G26" s="92"/>
      <c r="H26" s="237">
        <v>2946</v>
      </c>
      <c r="I26" s="237">
        <v>3103</v>
      </c>
      <c r="J26" s="237" t="s">
        <v>4601</v>
      </c>
      <c r="K26" s="237">
        <v>3549</v>
      </c>
      <c r="L26" s="201"/>
      <c r="M26" s="92"/>
      <c r="N26" s="64"/>
      <c r="O26" s="64" t="s">
        <v>117</v>
      </c>
      <c r="P26" s="64"/>
      <c r="Q26" s="750"/>
      <c r="R26" s="750"/>
      <c r="S26" s="64"/>
      <c r="T26" s="64"/>
      <c r="U26" s="64"/>
      <c r="V26" s="64">
        <v>1</v>
      </c>
      <c r="W26" s="96"/>
      <c r="X26" s="64"/>
      <c r="Y26" s="97">
        <v>22</v>
      </c>
      <c r="Z26" s="855">
        <f t="shared" si="0"/>
        <v>0</v>
      </c>
      <c r="AA26" s="856">
        <f t="shared" ca="1" si="1"/>
        <v>45957</v>
      </c>
      <c r="AB26" s="857">
        <f t="shared" ca="1" si="2"/>
        <v>45957</v>
      </c>
      <c r="AC26" s="66" t="s">
        <v>85</v>
      </c>
      <c r="AD26" s="66" t="s">
        <v>124</v>
      </c>
      <c r="AE26" s="66" t="s">
        <v>85</v>
      </c>
      <c r="AF26" s="66" t="s">
        <v>87</v>
      </c>
      <c r="AG26" s="66">
        <v>22</v>
      </c>
      <c r="AH26" s="88" t="s">
        <v>118</v>
      </c>
      <c r="AI26" s="66" t="s">
        <v>124</v>
      </c>
      <c r="AJ26" s="88" t="s">
        <v>125</v>
      </c>
      <c r="AK26" s="66" t="s">
        <v>132</v>
      </c>
      <c r="AL26" s="66">
        <v>30</v>
      </c>
      <c r="AM26" s="117" t="s">
        <v>127</v>
      </c>
      <c r="AN26" s="66">
        <v>2024</v>
      </c>
      <c r="AO26" s="118"/>
      <c r="AP26" s="119"/>
      <c r="AQ26" s="192"/>
      <c r="AR26" s="192"/>
      <c r="AS26" s="147"/>
      <c r="AT26" s="773"/>
      <c r="AU26" s="122"/>
      <c r="AV26" s="64"/>
      <c r="AW26" s="520"/>
      <c r="AX26" s="520"/>
      <c r="AY26" s="527"/>
      <c r="AZ26" s="520"/>
      <c r="BA26" s="520"/>
      <c r="BB26" s="638"/>
      <c r="BC26" s="502"/>
      <c r="BD26" s="502"/>
      <c r="BE26" s="640"/>
      <c r="BF26" s="78"/>
      <c r="BG26" s="78"/>
      <c r="BH26" s="641"/>
      <c r="BI26" s="641"/>
      <c r="BJ26" s="642"/>
      <c r="BK26" s="641"/>
      <c r="BL26" s="673"/>
      <c r="BM26" s="906"/>
      <c r="BN26" s="906"/>
      <c r="BO26" s="906"/>
      <c r="BP26" s="906"/>
      <c r="BQ26" s="906"/>
      <c r="BR26" s="906"/>
      <c r="BS26" s="906"/>
      <c r="BT26" s="906"/>
      <c r="BU26" s="906"/>
      <c r="BV26" s="906"/>
      <c r="BW26" s="906"/>
      <c r="BX26" s="906"/>
      <c r="BY26" s="906"/>
      <c r="BZ26" s="673"/>
      <c r="CA26" s="686"/>
    </row>
    <row r="27" spans="1:79">
      <c r="A27" s="237">
        <v>23</v>
      </c>
      <c r="B27" s="92"/>
      <c r="C27" s="92"/>
      <c r="D27" s="92"/>
      <c r="E27" s="92"/>
      <c r="F27" s="92"/>
      <c r="G27" s="92"/>
      <c r="H27" s="237">
        <v>2946</v>
      </c>
      <c r="I27" s="237">
        <v>3103</v>
      </c>
      <c r="J27" s="237" t="s">
        <v>4601</v>
      </c>
      <c r="K27" s="92"/>
      <c r="L27" s="201"/>
      <c r="M27" s="92"/>
      <c r="N27" s="64"/>
      <c r="O27" s="64" t="s">
        <v>84</v>
      </c>
      <c r="P27" s="64"/>
      <c r="Q27" s="750"/>
      <c r="R27" s="65"/>
      <c r="S27" s="64"/>
      <c r="T27" s="64"/>
      <c r="U27" s="64"/>
      <c r="V27" s="64">
        <v>1</v>
      </c>
      <c r="W27" s="96"/>
      <c r="X27" s="64"/>
      <c r="Y27" s="97">
        <v>23</v>
      </c>
      <c r="Z27" s="862">
        <f t="shared" si="0"/>
        <v>0</v>
      </c>
      <c r="AA27" s="856">
        <f t="shared" ca="1" si="1"/>
        <v>45957</v>
      </c>
      <c r="AB27" s="857">
        <f t="shared" ca="1" si="2"/>
        <v>45957</v>
      </c>
      <c r="AC27" s="66" t="s">
        <v>85</v>
      </c>
      <c r="AD27" s="66" t="s">
        <v>124</v>
      </c>
      <c r="AE27" s="66" t="s">
        <v>85</v>
      </c>
      <c r="AF27" s="66" t="s">
        <v>87</v>
      </c>
      <c r="AG27" s="66">
        <v>23</v>
      </c>
      <c r="AH27" s="88" t="s">
        <v>118</v>
      </c>
      <c r="AI27" s="66" t="s">
        <v>124</v>
      </c>
      <c r="AJ27" s="88" t="s">
        <v>125</v>
      </c>
      <c r="AK27" s="66" t="s">
        <v>133</v>
      </c>
      <c r="AL27" s="66">
        <v>30</v>
      </c>
      <c r="AM27" s="117" t="s">
        <v>127</v>
      </c>
      <c r="AN27" s="66">
        <v>2024</v>
      </c>
      <c r="AO27" s="118"/>
      <c r="AP27" s="119"/>
      <c r="AQ27" s="192"/>
      <c r="AR27" s="192"/>
      <c r="AS27" s="147"/>
      <c r="AT27" s="773"/>
      <c r="AU27" s="122"/>
      <c r="AV27" s="64"/>
      <c r="AW27" s="520"/>
      <c r="AX27" s="520"/>
      <c r="AY27" s="527"/>
      <c r="AZ27" s="520"/>
      <c r="BA27" s="520"/>
      <c r="BB27" s="638"/>
      <c r="BC27" s="502"/>
      <c r="BD27" s="502"/>
      <c r="BE27" s="640"/>
      <c r="BF27" s="78"/>
      <c r="BG27" s="78"/>
      <c r="BH27" s="641"/>
      <c r="BI27" s="641"/>
      <c r="BJ27" s="642"/>
      <c r="BK27" s="641"/>
      <c r="BL27" s="673"/>
      <c r="BM27" s="906"/>
      <c r="BN27" s="906"/>
      <c r="BO27" s="906"/>
      <c r="BP27" s="906"/>
      <c r="BQ27" s="906"/>
      <c r="BR27" s="906"/>
      <c r="BS27" s="906"/>
      <c r="BT27" s="906"/>
      <c r="BU27" s="906"/>
      <c r="BV27" s="906"/>
      <c r="BW27" s="906"/>
      <c r="BX27" s="906"/>
      <c r="BY27" s="906"/>
      <c r="BZ27" s="673"/>
      <c r="CA27" s="686"/>
    </row>
    <row r="28" spans="1:79">
      <c r="A28" s="237">
        <v>24</v>
      </c>
      <c r="B28" s="92"/>
      <c r="C28" s="92"/>
      <c r="D28" s="92"/>
      <c r="E28" s="92"/>
      <c r="F28" s="92"/>
      <c r="G28" s="92"/>
      <c r="H28" s="237">
        <v>3021</v>
      </c>
      <c r="I28" s="237">
        <v>3158</v>
      </c>
      <c r="J28" s="237">
        <v>3392</v>
      </c>
      <c r="K28" s="92"/>
      <c r="L28" s="201"/>
      <c r="M28" s="92"/>
      <c r="N28" s="64"/>
      <c r="O28" s="64" t="s">
        <v>84</v>
      </c>
      <c r="P28" s="64"/>
      <c r="Q28" s="750"/>
      <c r="R28" s="65"/>
      <c r="S28" s="64"/>
      <c r="T28" s="64"/>
      <c r="U28" s="64"/>
      <c r="V28" s="64">
        <v>1</v>
      </c>
      <c r="W28" s="96"/>
      <c r="X28" s="64"/>
      <c r="Y28" s="97">
        <v>24</v>
      </c>
      <c r="Z28" s="862">
        <f t="shared" si="0"/>
        <v>0</v>
      </c>
      <c r="AA28" s="856">
        <f t="shared" ca="1" si="1"/>
        <v>45957</v>
      </c>
      <c r="AB28" s="857">
        <f t="shared" ca="1" si="2"/>
        <v>45957</v>
      </c>
      <c r="AC28" s="66" t="s">
        <v>85</v>
      </c>
      <c r="AD28" s="66" t="s">
        <v>124</v>
      </c>
      <c r="AE28" s="66" t="s">
        <v>85</v>
      </c>
      <c r="AF28" s="66" t="s">
        <v>87</v>
      </c>
      <c r="AG28" s="66">
        <v>24</v>
      </c>
      <c r="AH28" s="88" t="s">
        <v>118</v>
      </c>
      <c r="AI28" s="66" t="s">
        <v>124</v>
      </c>
      <c r="AJ28" s="88" t="s">
        <v>125</v>
      </c>
      <c r="AK28" s="66" t="s">
        <v>134</v>
      </c>
      <c r="AL28" s="66">
        <v>30</v>
      </c>
      <c r="AM28" s="117" t="s">
        <v>127</v>
      </c>
      <c r="AN28" s="66">
        <v>2024</v>
      </c>
      <c r="AO28" s="118"/>
      <c r="AP28" s="119"/>
      <c r="AQ28" s="192"/>
      <c r="AR28" s="192"/>
      <c r="AS28" s="147"/>
      <c r="AT28" s="773"/>
      <c r="AU28" s="122"/>
      <c r="AV28" s="64"/>
      <c r="AW28" s="520"/>
      <c r="AX28" s="520"/>
      <c r="AY28" s="528"/>
      <c r="AZ28" s="520"/>
      <c r="BA28" s="520"/>
      <c r="BB28" s="638"/>
      <c r="BC28" s="502"/>
      <c r="BD28" s="502"/>
      <c r="BE28" s="640"/>
      <c r="BF28" s="78"/>
      <c r="BG28" s="78"/>
      <c r="BH28" s="641"/>
      <c r="BI28" s="641"/>
      <c r="BJ28" s="642"/>
      <c r="BK28" s="641"/>
      <c r="BL28" s="673"/>
      <c r="BM28" s="906"/>
      <c r="BN28" s="906"/>
      <c r="BO28" s="906"/>
      <c r="BP28" s="906"/>
      <c r="BQ28" s="906"/>
      <c r="BR28" s="906"/>
      <c r="BS28" s="906"/>
      <c r="BT28" s="906"/>
      <c r="BU28" s="906"/>
      <c r="BV28" s="906"/>
      <c r="BW28" s="906"/>
      <c r="BX28" s="906"/>
      <c r="BY28" s="906"/>
      <c r="BZ28" s="673"/>
      <c r="CA28" s="686"/>
    </row>
    <row r="29" spans="1:79">
      <c r="A29" s="237">
        <v>25</v>
      </c>
      <c r="B29" s="92"/>
      <c r="C29" s="92"/>
      <c r="D29" s="92"/>
      <c r="E29" s="92"/>
      <c r="F29" s="237">
        <v>2760</v>
      </c>
      <c r="G29" s="237">
        <v>2760</v>
      </c>
      <c r="H29" s="237" t="s">
        <v>4348</v>
      </c>
      <c r="I29" s="237">
        <v>3219</v>
      </c>
      <c r="J29" s="237">
        <v>3388</v>
      </c>
      <c r="K29" s="237">
        <v>3568</v>
      </c>
      <c r="L29" s="201"/>
      <c r="M29" s="92"/>
      <c r="N29" s="64"/>
      <c r="O29" s="64" t="s">
        <v>96</v>
      </c>
      <c r="P29" s="64">
        <v>5683</v>
      </c>
      <c r="Q29" s="750" t="s">
        <v>4223</v>
      </c>
      <c r="R29" s="65" t="s">
        <v>4224</v>
      </c>
      <c r="S29" s="64" t="s">
        <v>1664</v>
      </c>
      <c r="T29" s="64">
        <v>18</v>
      </c>
      <c r="U29" s="64" t="s">
        <v>3946</v>
      </c>
      <c r="V29" s="64">
        <v>1</v>
      </c>
      <c r="W29" s="96">
        <v>45948</v>
      </c>
      <c r="X29" s="64">
        <v>27</v>
      </c>
      <c r="Y29" s="97">
        <v>25</v>
      </c>
      <c r="Z29" s="862">
        <f t="shared" si="0"/>
        <v>45975</v>
      </c>
      <c r="AA29" s="856">
        <f t="shared" ca="1" si="1"/>
        <v>45957</v>
      </c>
      <c r="AB29" s="857">
        <f t="shared" ca="1" si="2"/>
        <v>9</v>
      </c>
      <c r="AC29" s="66" t="s">
        <v>85</v>
      </c>
      <c r="AD29" s="66" t="s">
        <v>124</v>
      </c>
      <c r="AE29" s="66" t="s">
        <v>85</v>
      </c>
      <c r="AF29" s="66" t="s">
        <v>87</v>
      </c>
      <c r="AG29" s="66">
        <v>25</v>
      </c>
      <c r="AH29" s="88" t="s">
        <v>118</v>
      </c>
      <c r="AI29" s="66" t="s">
        <v>124</v>
      </c>
      <c r="AJ29" s="88" t="s">
        <v>125</v>
      </c>
      <c r="AK29" s="66" t="s">
        <v>135</v>
      </c>
      <c r="AL29" s="66">
        <v>30</v>
      </c>
      <c r="AM29" s="117" t="s">
        <v>127</v>
      </c>
      <c r="AN29" s="66">
        <v>2024</v>
      </c>
      <c r="AO29" s="118"/>
      <c r="AP29" s="119"/>
      <c r="AQ29" s="192"/>
      <c r="AR29" s="192"/>
      <c r="AS29" s="147"/>
      <c r="AT29" s="773" t="s">
        <v>101</v>
      </c>
      <c r="AU29" s="122">
        <v>45864</v>
      </c>
      <c r="AV29" s="64"/>
      <c r="AW29" s="520"/>
      <c r="AX29" s="490" t="s">
        <v>395</v>
      </c>
      <c r="AY29" s="603" t="s">
        <v>4394</v>
      </c>
      <c r="AZ29" s="520"/>
      <c r="BA29" s="520"/>
      <c r="BB29" s="638"/>
      <c r="BC29" s="502"/>
      <c r="BD29" s="502"/>
      <c r="BE29" s="640"/>
      <c r="BF29" s="78"/>
      <c r="BG29" s="78"/>
      <c r="BH29" s="641"/>
      <c r="BI29" s="641"/>
      <c r="BJ29" s="642"/>
      <c r="BK29" s="641"/>
      <c r="BL29" s="673"/>
      <c r="BM29" s="906"/>
      <c r="BN29" s="906"/>
      <c r="BO29" s="906"/>
      <c r="BP29" s="906"/>
      <c r="BQ29" s="906"/>
      <c r="BR29" s="906"/>
      <c r="BS29" s="906"/>
      <c r="BT29" s="906"/>
      <c r="BU29" s="906"/>
      <c r="BV29" s="906"/>
      <c r="BW29" s="906"/>
      <c r="BX29" s="906"/>
      <c r="BY29" s="906"/>
      <c r="BZ29" s="673"/>
      <c r="CA29" s="686"/>
    </row>
    <row r="30" spans="1:79">
      <c r="A30" s="237">
        <v>26</v>
      </c>
      <c r="B30" s="92"/>
      <c r="C30" s="92"/>
      <c r="D30" s="92"/>
      <c r="E30" s="92"/>
      <c r="F30" s="92"/>
      <c r="G30" s="92"/>
      <c r="H30" s="237">
        <v>3060</v>
      </c>
      <c r="I30" s="237" t="s">
        <v>4453</v>
      </c>
      <c r="J30" s="237" t="s">
        <v>4523</v>
      </c>
      <c r="K30" s="237">
        <v>3456</v>
      </c>
      <c r="L30" s="201"/>
      <c r="M30" s="92"/>
      <c r="N30" s="64"/>
      <c r="O30" s="64" t="s">
        <v>96</v>
      </c>
      <c r="P30" s="64">
        <v>5813</v>
      </c>
      <c r="Q30" s="81" t="s">
        <v>4380</v>
      </c>
      <c r="R30" s="773" t="s">
        <v>4381</v>
      </c>
      <c r="S30" s="64" t="s">
        <v>1664</v>
      </c>
      <c r="T30" s="64">
        <v>19</v>
      </c>
      <c r="U30" s="64" t="s">
        <v>3946</v>
      </c>
      <c r="V30" s="64">
        <v>1</v>
      </c>
      <c r="W30" s="96">
        <v>45941</v>
      </c>
      <c r="X30" s="64">
        <v>27</v>
      </c>
      <c r="Y30" s="97">
        <v>26</v>
      </c>
      <c r="Z30" s="862">
        <f t="shared" si="0"/>
        <v>45968</v>
      </c>
      <c r="AA30" s="856">
        <f t="shared" ca="1" si="1"/>
        <v>45957</v>
      </c>
      <c r="AB30" s="857">
        <f t="shared" ca="1" si="2"/>
        <v>16</v>
      </c>
      <c r="AC30" s="66" t="s">
        <v>85</v>
      </c>
      <c r="AD30" s="66" t="s">
        <v>124</v>
      </c>
      <c r="AE30" s="66" t="s">
        <v>85</v>
      </c>
      <c r="AF30" s="66" t="s">
        <v>87</v>
      </c>
      <c r="AG30" s="66">
        <v>26</v>
      </c>
      <c r="AH30" s="88" t="s">
        <v>118</v>
      </c>
      <c r="AI30" s="66" t="s">
        <v>124</v>
      </c>
      <c r="AJ30" s="88" t="s">
        <v>136</v>
      </c>
      <c r="AK30" s="66" t="s">
        <v>137</v>
      </c>
      <c r="AL30" s="66">
        <v>30</v>
      </c>
      <c r="AM30" s="117" t="s">
        <v>127</v>
      </c>
      <c r="AN30" s="66">
        <v>2024</v>
      </c>
      <c r="AO30" s="118"/>
      <c r="AP30" s="119"/>
      <c r="AQ30" s="192"/>
      <c r="AR30" s="192"/>
      <c r="AS30" s="147"/>
      <c r="AT30" s="73" t="s">
        <v>101</v>
      </c>
      <c r="AU30" s="122">
        <v>45913</v>
      </c>
      <c r="AV30" s="64"/>
      <c r="AW30" s="520"/>
      <c r="AX30" s="490" t="s">
        <v>395</v>
      </c>
      <c r="AY30" s="528" t="s">
        <v>4394</v>
      </c>
      <c r="AZ30" s="333" t="s">
        <v>230</v>
      </c>
      <c r="BA30" s="490" t="s">
        <v>4498</v>
      </c>
      <c r="BB30" s="638"/>
      <c r="BC30" s="502"/>
      <c r="BD30" s="502"/>
      <c r="BE30" s="640"/>
      <c r="BF30" s="78"/>
      <c r="BG30" s="78"/>
      <c r="BH30" s="641"/>
      <c r="BI30" s="641"/>
      <c r="BJ30" s="642"/>
      <c r="BK30" s="641"/>
      <c r="BL30" s="673"/>
      <c r="BM30" s="906"/>
      <c r="BN30" s="906"/>
      <c r="BO30" s="906"/>
      <c r="BP30" s="906"/>
      <c r="BQ30" s="906"/>
      <c r="BR30" s="906"/>
      <c r="BS30" s="906"/>
      <c r="BT30" s="906"/>
      <c r="BU30" s="906"/>
      <c r="BV30" s="906"/>
      <c r="BW30" s="906"/>
      <c r="BX30" s="906"/>
      <c r="BY30" s="906"/>
      <c r="BZ30" s="673"/>
      <c r="CA30" s="686"/>
    </row>
    <row r="31" spans="1:79">
      <c r="A31" s="237">
        <v>27</v>
      </c>
      <c r="B31" s="237">
        <v>2147</v>
      </c>
      <c r="C31" s="92"/>
      <c r="D31" s="92"/>
      <c r="E31" s="92"/>
      <c r="F31" s="92"/>
      <c r="G31" s="237">
        <v>2823</v>
      </c>
      <c r="H31" s="237">
        <v>3029</v>
      </c>
      <c r="I31" s="237">
        <v>3241</v>
      </c>
      <c r="J31" s="92"/>
      <c r="K31" s="92"/>
      <c r="L31" s="201"/>
      <c r="M31" s="92"/>
      <c r="N31" s="64"/>
      <c r="O31" s="64" t="s">
        <v>117</v>
      </c>
      <c r="P31" s="67"/>
      <c r="Q31" s="81"/>
      <c r="R31" s="69"/>
      <c r="S31" s="48"/>
      <c r="T31" s="48"/>
      <c r="U31" s="64"/>
      <c r="V31" s="64">
        <v>1</v>
      </c>
      <c r="W31" s="101"/>
      <c r="X31" s="48"/>
      <c r="Y31" s="97">
        <v>27</v>
      </c>
      <c r="Z31" s="863">
        <f t="shared" si="0"/>
        <v>0</v>
      </c>
      <c r="AA31" s="856">
        <f t="shared" ca="1" si="1"/>
        <v>45957</v>
      </c>
      <c r="AB31" s="857">
        <f t="shared" ca="1" si="2"/>
        <v>45957</v>
      </c>
      <c r="AC31" s="66" t="s">
        <v>85</v>
      </c>
      <c r="AD31" s="66" t="s">
        <v>85</v>
      </c>
      <c r="AE31" s="66" t="s">
        <v>85</v>
      </c>
      <c r="AF31" s="66" t="s">
        <v>138</v>
      </c>
      <c r="AG31" s="66">
        <v>27</v>
      </c>
      <c r="AH31" s="88" t="s">
        <v>139</v>
      </c>
      <c r="AI31" s="88" t="s">
        <v>140</v>
      </c>
      <c r="AJ31" s="88" t="s">
        <v>141</v>
      </c>
      <c r="AK31" s="66" t="s">
        <v>142</v>
      </c>
      <c r="AL31" s="66">
        <v>40</v>
      </c>
      <c r="AM31" s="117" t="s">
        <v>143</v>
      </c>
      <c r="AN31" s="66"/>
      <c r="AO31" s="118"/>
      <c r="AP31" s="119"/>
      <c r="AQ31" s="192"/>
      <c r="AR31" s="192"/>
      <c r="AS31" s="147"/>
      <c r="AT31" s="773"/>
      <c r="AU31" s="122"/>
      <c r="AV31" s="64"/>
      <c r="AW31" s="520"/>
      <c r="AX31" s="520"/>
      <c r="AY31" s="527"/>
      <c r="AZ31" s="520"/>
      <c r="BA31" s="520"/>
      <c r="BB31" s="638"/>
      <c r="BC31" s="502"/>
      <c r="BD31" s="502"/>
      <c r="BE31" s="640"/>
      <c r="BF31" s="78"/>
      <c r="BG31" s="78"/>
      <c r="BH31" s="641"/>
      <c r="BI31" s="641"/>
      <c r="BJ31" s="642"/>
      <c r="BK31" s="641"/>
      <c r="BL31" s="673"/>
      <c r="BM31" s="906"/>
      <c r="BN31" s="906"/>
      <c r="BO31" s="906"/>
      <c r="BP31" s="906"/>
      <c r="BQ31" s="906"/>
      <c r="BR31" s="906"/>
      <c r="BS31" s="906"/>
      <c r="BT31" s="906"/>
      <c r="BU31" s="906"/>
      <c r="BV31" s="906"/>
      <c r="BW31" s="906"/>
      <c r="BX31" s="906"/>
      <c r="BY31" s="906"/>
      <c r="BZ31" s="673"/>
      <c r="CA31" s="686"/>
    </row>
    <row r="32" spans="1:79" ht="20.25" customHeight="1">
      <c r="A32" s="237">
        <v>28</v>
      </c>
      <c r="B32" s="92"/>
      <c r="C32" s="92"/>
      <c r="D32" s="237">
        <v>2340</v>
      </c>
      <c r="E32" s="237" t="s">
        <v>95</v>
      </c>
      <c r="F32" s="237">
        <v>2747</v>
      </c>
      <c r="G32" s="92"/>
      <c r="H32" s="92"/>
      <c r="I32" s="92"/>
      <c r="J32" s="237">
        <v>3325</v>
      </c>
      <c r="K32" s="237">
        <v>3455</v>
      </c>
      <c r="L32" s="201"/>
      <c r="M32" s="92"/>
      <c r="N32" s="64"/>
      <c r="O32" s="64" t="s">
        <v>96</v>
      </c>
      <c r="P32" s="64">
        <v>5809</v>
      </c>
      <c r="Q32" s="81" t="s">
        <v>4380</v>
      </c>
      <c r="R32" s="773" t="s">
        <v>4381</v>
      </c>
      <c r="S32" s="64" t="s">
        <v>1664</v>
      </c>
      <c r="T32" s="64">
        <v>8323</v>
      </c>
      <c r="U32" s="64" t="s">
        <v>3946</v>
      </c>
      <c r="V32" s="64">
        <v>1</v>
      </c>
      <c r="W32" s="96">
        <v>45939</v>
      </c>
      <c r="X32" s="64">
        <v>27</v>
      </c>
      <c r="Y32" s="97">
        <v>28</v>
      </c>
      <c r="Z32" s="862">
        <f t="shared" si="0"/>
        <v>45966</v>
      </c>
      <c r="AA32" s="856">
        <f t="shared" ca="1" si="1"/>
        <v>45957</v>
      </c>
      <c r="AB32" s="857">
        <f t="shared" ca="1" si="2"/>
        <v>18</v>
      </c>
      <c r="AC32" s="66" t="s">
        <v>85</v>
      </c>
      <c r="AD32" s="66" t="s">
        <v>85</v>
      </c>
      <c r="AE32" s="66" t="s">
        <v>85</v>
      </c>
      <c r="AF32" s="66" t="s">
        <v>138</v>
      </c>
      <c r="AG32" s="66">
        <v>28</v>
      </c>
      <c r="AH32" s="88" t="s">
        <v>145</v>
      </c>
      <c r="AI32" s="88" t="s">
        <v>146</v>
      </c>
      <c r="AJ32" s="88" t="s">
        <v>147</v>
      </c>
      <c r="AK32" s="66">
        <v>171005365</v>
      </c>
      <c r="AL32" s="104">
        <v>60</v>
      </c>
      <c r="AM32" s="124" t="s">
        <v>148</v>
      </c>
      <c r="AN32" s="66">
        <v>2017</v>
      </c>
      <c r="AO32" s="118"/>
      <c r="AP32" s="119"/>
      <c r="AQ32" s="192"/>
      <c r="AR32" s="192"/>
      <c r="AS32" s="147"/>
      <c r="AT32" s="73" t="s">
        <v>101</v>
      </c>
      <c r="AU32" s="132">
        <v>45912</v>
      </c>
      <c r="AV32" s="144"/>
      <c r="AW32" s="378"/>
      <c r="AX32" s="490" t="s">
        <v>395</v>
      </c>
      <c r="AY32" s="528" t="s">
        <v>4394</v>
      </c>
      <c r="AZ32" s="333" t="s">
        <v>230</v>
      </c>
      <c r="BA32" s="490" t="s">
        <v>4498</v>
      </c>
      <c r="BB32" s="638"/>
      <c r="BC32" s="502"/>
      <c r="BD32" s="502"/>
      <c r="BE32" s="640"/>
      <c r="BF32" s="78"/>
      <c r="BG32" s="78"/>
      <c r="BH32" s="641"/>
      <c r="BI32" s="641"/>
      <c r="BJ32" s="642"/>
      <c r="BK32" s="641"/>
      <c r="BL32" s="673"/>
      <c r="BM32" s="906"/>
      <c r="BN32" s="906"/>
      <c r="BO32" s="906"/>
      <c r="BP32" s="906"/>
      <c r="BQ32" s="906"/>
      <c r="BR32" s="906"/>
      <c r="BS32" s="906"/>
      <c r="BT32" s="906"/>
      <c r="BU32" s="906"/>
      <c r="BV32" s="906"/>
      <c r="BW32" s="906"/>
      <c r="BX32" s="906"/>
      <c r="BY32" s="906"/>
      <c r="BZ32" s="673"/>
      <c r="CA32" s="686"/>
    </row>
    <row r="33" spans="1:79" ht="27.75" customHeight="1">
      <c r="A33" s="237">
        <v>29</v>
      </c>
      <c r="B33" s="92"/>
      <c r="C33" s="237">
        <v>2333</v>
      </c>
      <c r="D33" s="92"/>
      <c r="E33" s="237">
        <v>2479</v>
      </c>
      <c r="F33" s="237">
        <v>2669</v>
      </c>
      <c r="G33" s="237">
        <v>2844</v>
      </c>
      <c r="H33" s="237">
        <v>3000</v>
      </c>
      <c r="I33" s="237">
        <v>3155</v>
      </c>
      <c r="J33" s="237">
        <v>3307</v>
      </c>
      <c r="K33" s="237">
        <v>3481</v>
      </c>
      <c r="L33" s="201"/>
      <c r="M33" s="92"/>
      <c r="N33" s="64"/>
      <c r="O33" s="64" t="s">
        <v>96</v>
      </c>
      <c r="P33" s="64">
        <v>5609</v>
      </c>
      <c r="Q33" s="750" t="s">
        <v>4231</v>
      </c>
      <c r="R33" s="65" t="s">
        <v>4232</v>
      </c>
      <c r="S33" s="64" t="s">
        <v>4233</v>
      </c>
      <c r="T33" s="64">
        <v>6258</v>
      </c>
      <c r="U33" s="64" t="s">
        <v>154</v>
      </c>
      <c r="V33" s="64">
        <v>1</v>
      </c>
      <c r="W33" s="96">
        <v>45937</v>
      </c>
      <c r="X33" s="64">
        <v>27</v>
      </c>
      <c r="Y33" s="237">
        <v>29</v>
      </c>
      <c r="Z33" s="879">
        <f t="shared" si="0"/>
        <v>45964</v>
      </c>
      <c r="AA33" s="856">
        <f t="shared" ca="1" si="1"/>
        <v>45957</v>
      </c>
      <c r="AB33" s="857">
        <f t="shared" ca="1" si="2"/>
        <v>20</v>
      </c>
      <c r="AC33" s="66" t="s">
        <v>85</v>
      </c>
      <c r="AD33" s="66" t="s">
        <v>85</v>
      </c>
      <c r="AE33" s="66" t="s">
        <v>85</v>
      </c>
      <c r="AF33" s="66" t="s">
        <v>138</v>
      </c>
      <c r="AG33" s="66">
        <v>29</v>
      </c>
      <c r="AH33" s="88" t="s">
        <v>155</v>
      </c>
      <c r="AI33" s="88" t="s">
        <v>146</v>
      </c>
      <c r="AJ33" s="88" t="s">
        <v>156</v>
      </c>
      <c r="AK33" s="66">
        <v>201004069</v>
      </c>
      <c r="AL33" s="66">
        <v>60</v>
      </c>
      <c r="AM33" s="117" t="s">
        <v>143</v>
      </c>
      <c r="AN33" s="66">
        <v>2020</v>
      </c>
      <c r="AO33" s="118"/>
      <c r="AP33" s="119"/>
      <c r="AQ33" s="192"/>
      <c r="AR33" s="192"/>
      <c r="AS33" s="147"/>
      <c r="AT33" s="773" t="s">
        <v>101</v>
      </c>
      <c r="AU33" s="123">
        <v>45825</v>
      </c>
      <c r="AV33" s="120"/>
      <c r="AW33" s="582"/>
      <c r="AX33" s="582" t="s">
        <v>251</v>
      </c>
      <c r="AY33" s="632"/>
      <c r="AZ33" s="582"/>
      <c r="BA33" s="582"/>
      <c r="BB33" s="669"/>
      <c r="BC33" s="670"/>
      <c r="BD33" s="670"/>
      <c r="BE33" s="674"/>
      <c r="BF33" s="873"/>
      <c r="BG33" s="907"/>
      <c r="BH33" s="908"/>
      <c r="BI33" s="908"/>
      <c r="BJ33" s="874"/>
      <c r="BK33" s="908"/>
      <c r="BL33" s="673"/>
      <c r="BM33" s="906"/>
      <c r="BN33" s="906"/>
      <c r="BO33" s="906"/>
      <c r="BP33" s="906"/>
      <c r="BQ33" s="906"/>
      <c r="BR33" s="906"/>
      <c r="BS33" s="906"/>
      <c r="BT33" s="906"/>
      <c r="BU33" s="906"/>
      <c r="BV33" s="906"/>
      <c r="BW33" s="906"/>
      <c r="BX33" s="906"/>
      <c r="BY33" s="906"/>
      <c r="BZ33" s="673"/>
      <c r="CA33" s="686"/>
    </row>
    <row r="34" spans="1:79">
      <c r="A34" s="237">
        <v>30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201"/>
      <c r="M34" s="92"/>
      <c r="N34" s="64"/>
      <c r="O34" s="64" t="s">
        <v>117</v>
      </c>
      <c r="P34" s="64"/>
      <c r="Q34" s="750"/>
      <c r="R34" s="65"/>
      <c r="S34" s="64"/>
      <c r="T34" s="64"/>
      <c r="U34" s="64"/>
      <c r="V34" s="64">
        <v>1</v>
      </c>
      <c r="W34" s="96"/>
      <c r="X34" s="64"/>
      <c r="Y34" s="97">
        <v>30</v>
      </c>
      <c r="Z34" s="862">
        <f t="shared" si="0"/>
        <v>0</v>
      </c>
      <c r="AA34" s="856">
        <f t="shared" ca="1" si="1"/>
        <v>45957</v>
      </c>
      <c r="AB34" s="857">
        <f t="shared" ca="1" si="2"/>
        <v>45957</v>
      </c>
      <c r="AC34" s="66" t="s">
        <v>160</v>
      </c>
      <c r="AD34" s="66" t="s">
        <v>86</v>
      </c>
      <c r="AE34" s="66" t="s">
        <v>86</v>
      </c>
      <c r="AF34" s="66" t="s">
        <v>87</v>
      </c>
      <c r="AG34" s="66">
        <v>30</v>
      </c>
      <c r="AH34" s="88" t="s">
        <v>161</v>
      </c>
      <c r="AI34" s="88" t="s">
        <v>89</v>
      </c>
      <c r="AJ34" s="88" t="s">
        <v>90</v>
      </c>
      <c r="AK34" s="66" t="s">
        <v>162</v>
      </c>
      <c r="AL34" s="66">
        <v>10</v>
      </c>
      <c r="AM34" s="117" t="s">
        <v>163</v>
      </c>
      <c r="AN34" s="66"/>
      <c r="AO34" s="118"/>
      <c r="AP34" s="119"/>
      <c r="AQ34" s="192"/>
      <c r="AR34" s="192"/>
      <c r="AS34" s="147"/>
      <c r="AT34" s="773"/>
      <c r="AU34" s="64"/>
      <c r="AV34" s="64"/>
      <c r="AW34" s="520"/>
      <c r="AX34" s="520"/>
      <c r="AY34" s="520"/>
      <c r="AZ34" s="520"/>
      <c r="BA34" s="520"/>
      <c r="BB34" s="638"/>
      <c r="BC34" s="502"/>
      <c r="BD34" s="502"/>
      <c r="BE34" s="640"/>
      <c r="BF34" s="78"/>
      <c r="BG34" s="78"/>
      <c r="BH34" s="641"/>
      <c r="BI34" s="641"/>
      <c r="BJ34" s="642"/>
      <c r="BK34" s="641"/>
      <c r="BL34" s="673"/>
      <c r="BM34" s="906"/>
      <c r="BN34" s="906"/>
      <c r="BO34" s="906"/>
      <c r="BP34" s="906"/>
      <c r="BQ34" s="906"/>
      <c r="BR34" s="906"/>
      <c r="BS34" s="906"/>
      <c r="BT34" s="906"/>
      <c r="BU34" s="906"/>
      <c r="BV34" s="906"/>
      <c r="BW34" s="906"/>
      <c r="BX34" s="906"/>
      <c r="BY34" s="906"/>
      <c r="BZ34" s="673"/>
      <c r="CA34" s="686"/>
    </row>
    <row r="35" spans="1:79" ht="19.5" customHeight="1">
      <c r="A35" s="237">
        <v>31</v>
      </c>
      <c r="B35" s="237" t="s">
        <v>164</v>
      </c>
      <c r="C35" s="237">
        <v>2262</v>
      </c>
      <c r="D35" s="237">
        <v>2390</v>
      </c>
      <c r="E35" s="237">
        <v>2571</v>
      </c>
      <c r="F35" s="92"/>
      <c r="G35" s="237" t="s">
        <v>4239</v>
      </c>
      <c r="H35" s="237">
        <v>2999</v>
      </c>
      <c r="I35" s="237">
        <v>3173</v>
      </c>
      <c r="J35" s="237">
        <v>3331</v>
      </c>
      <c r="K35" s="237">
        <v>3510</v>
      </c>
      <c r="L35" s="201"/>
      <c r="M35" s="92"/>
      <c r="N35" s="64"/>
      <c r="O35" s="64" t="s">
        <v>96</v>
      </c>
      <c r="P35" s="67">
        <v>5193</v>
      </c>
      <c r="Q35" s="81" t="s">
        <v>151</v>
      </c>
      <c r="R35" s="69" t="s">
        <v>152</v>
      </c>
      <c r="S35" s="48" t="s">
        <v>165</v>
      </c>
      <c r="T35" s="48">
        <v>1416</v>
      </c>
      <c r="U35" s="64" t="s">
        <v>154</v>
      </c>
      <c r="V35" s="64">
        <v>1</v>
      </c>
      <c r="W35" s="101">
        <v>45942</v>
      </c>
      <c r="X35" s="48">
        <v>29</v>
      </c>
      <c r="Y35" s="97">
        <v>31</v>
      </c>
      <c r="Z35" s="862">
        <f t="shared" si="0"/>
        <v>45971</v>
      </c>
      <c r="AA35" s="856">
        <f t="shared" ca="1" si="1"/>
        <v>45957</v>
      </c>
      <c r="AB35" s="857">
        <f t="shared" ca="1" si="2"/>
        <v>15</v>
      </c>
      <c r="AC35" s="66" t="s">
        <v>160</v>
      </c>
      <c r="AD35" s="66" t="s">
        <v>86</v>
      </c>
      <c r="AE35" s="66" t="s">
        <v>86</v>
      </c>
      <c r="AF35" s="66" t="s">
        <v>87</v>
      </c>
      <c r="AG35" s="66">
        <v>31</v>
      </c>
      <c r="AH35" s="88" t="s">
        <v>161</v>
      </c>
      <c r="AI35" s="88" t="s">
        <v>89</v>
      </c>
      <c r="AJ35" s="88" t="s">
        <v>90</v>
      </c>
      <c r="AK35" s="66" t="s">
        <v>166</v>
      </c>
      <c r="AL35" s="66">
        <v>10</v>
      </c>
      <c r="AM35" s="117" t="s">
        <v>163</v>
      </c>
      <c r="AN35" s="66"/>
      <c r="AO35" s="118"/>
      <c r="AP35" s="119"/>
      <c r="AQ35" s="192"/>
      <c r="AR35" s="192"/>
      <c r="AS35" s="147"/>
      <c r="AT35" s="880" t="s">
        <v>101</v>
      </c>
      <c r="AU35" s="122">
        <v>45642</v>
      </c>
      <c r="AV35" s="64"/>
      <c r="AW35" s="520"/>
      <c r="AX35" s="520" t="s">
        <v>4396</v>
      </c>
      <c r="AY35" s="520"/>
      <c r="AZ35" s="520"/>
      <c r="BA35" s="520"/>
      <c r="BB35" s="638"/>
      <c r="BC35" s="502"/>
      <c r="BD35" s="502"/>
      <c r="BE35" s="640"/>
      <c r="BF35" s="78"/>
      <c r="BG35" s="78"/>
      <c r="BH35" s="641"/>
      <c r="BI35" s="641"/>
      <c r="BJ35" s="642"/>
      <c r="BK35" s="641"/>
      <c r="BL35" s="673"/>
      <c r="BM35" s="906"/>
      <c r="BN35" s="906"/>
      <c r="BO35" s="906"/>
      <c r="BP35" s="906"/>
      <c r="BQ35" s="906"/>
      <c r="BR35" s="906"/>
      <c r="BS35" s="906"/>
      <c r="BT35" s="906"/>
      <c r="BU35" s="906"/>
      <c r="BV35" s="906"/>
      <c r="BW35" s="906"/>
      <c r="BX35" s="906"/>
      <c r="BY35" s="906"/>
      <c r="BZ35" s="673"/>
      <c r="CA35" s="686"/>
    </row>
    <row r="36" spans="1:79" ht="19.5" customHeight="1">
      <c r="A36" s="237">
        <v>32</v>
      </c>
      <c r="B36" s="92"/>
      <c r="C36" s="237" t="s">
        <v>95</v>
      </c>
      <c r="D36" s="237" t="s">
        <v>95</v>
      </c>
      <c r="E36" s="92"/>
      <c r="F36" s="92"/>
      <c r="G36" s="237">
        <v>2900</v>
      </c>
      <c r="H36" s="92"/>
      <c r="I36" s="237">
        <v>3193</v>
      </c>
      <c r="J36" s="237" t="s">
        <v>1233</v>
      </c>
      <c r="K36" s="237" t="s">
        <v>4638</v>
      </c>
      <c r="L36" s="201"/>
      <c r="M36" s="92"/>
      <c r="N36" s="64"/>
      <c r="O36" s="64" t="s">
        <v>84</v>
      </c>
      <c r="P36" s="67"/>
      <c r="Q36" s="750"/>
      <c r="R36" s="750"/>
      <c r="S36" s="64"/>
      <c r="T36" s="64"/>
      <c r="U36" s="64"/>
      <c r="V36" s="64">
        <v>1</v>
      </c>
      <c r="W36" s="96"/>
      <c r="X36" s="64"/>
      <c r="Y36" s="97">
        <v>32</v>
      </c>
      <c r="Z36" s="862">
        <f t="shared" si="0"/>
        <v>0</v>
      </c>
      <c r="AA36" s="856">
        <f t="shared" ca="1" si="1"/>
        <v>45957</v>
      </c>
      <c r="AB36" s="857">
        <f t="shared" ca="1" si="2"/>
        <v>45957</v>
      </c>
      <c r="AC36" s="66" t="s">
        <v>160</v>
      </c>
      <c r="AD36" s="66" t="s">
        <v>86</v>
      </c>
      <c r="AE36" s="66" t="s">
        <v>86</v>
      </c>
      <c r="AF36" s="66" t="s">
        <v>138</v>
      </c>
      <c r="AG36" s="66">
        <v>32</v>
      </c>
      <c r="AH36" s="88" t="s">
        <v>118</v>
      </c>
      <c r="AI36" s="88" t="s">
        <v>89</v>
      </c>
      <c r="AJ36" s="88" t="s">
        <v>167</v>
      </c>
      <c r="AK36" s="66" t="s">
        <v>168</v>
      </c>
      <c r="AL36" s="66">
        <v>30</v>
      </c>
      <c r="AM36" s="117" t="s">
        <v>127</v>
      </c>
      <c r="AN36" s="66"/>
      <c r="AO36" s="118"/>
      <c r="AP36" s="119"/>
      <c r="AQ36" s="192"/>
      <c r="AR36" s="192"/>
      <c r="AS36" s="147"/>
      <c r="AT36" s="773"/>
      <c r="AU36" s="123"/>
      <c r="AV36" s="120"/>
      <c r="AW36" s="582"/>
      <c r="AX36" s="582"/>
      <c r="AY36" s="632"/>
      <c r="AZ36" s="582"/>
      <c r="BA36" s="582"/>
      <c r="BB36" s="669"/>
      <c r="BC36" s="670"/>
      <c r="BD36" s="670"/>
      <c r="BE36" s="674"/>
      <c r="BF36" s="873"/>
      <c r="BG36" s="907"/>
      <c r="BH36" s="908"/>
      <c r="BI36" s="908"/>
      <c r="BJ36" s="874"/>
      <c r="BK36" s="908"/>
      <c r="BL36" s="673"/>
      <c r="BM36" s="906"/>
      <c r="BN36" s="906"/>
      <c r="BO36" s="906"/>
      <c r="BP36" s="906"/>
      <c r="BQ36" s="906"/>
      <c r="BR36" s="906"/>
      <c r="BS36" s="906"/>
      <c r="BT36" s="906"/>
      <c r="BU36" s="906"/>
      <c r="BV36" s="906"/>
      <c r="BW36" s="906"/>
      <c r="BX36" s="906"/>
      <c r="BY36" s="906"/>
      <c r="BZ36" s="673"/>
      <c r="CA36" s="686"/>
    </row>
    <row r="37" spans="1:79">
      <c r="A37" s="237">
        <v>33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201"/>
      <c r="M37" s="92"/>
      <c r="N37" s="64"/>
      <c r="O37" s="64" t="s">
        <v>84</v>
      </c>
      <c r="P37" s="67"/>
      <c r="Q37" s="750"/>
      <c r="R37" s="68"/>
      <c r="S37" s="64"/>
      <c r="T37" s="64"/>
      <c r="U37" s="64"/>
      <c r="V37" s="64">
        <v>1</v>
      </c>
      <c r="W37" s="96"/>
      <c r="X37" s="64"/>
      <c r="Y37" s="97">
        <v>33</v>
      </c>
      <c r="Z37" s="862">
        <f t="shared" si="0"/>
        <v>0</v>
      </c>
      <c r="AA37" s="856">
        <f t="shared" ref="AA37:AA68" ca="1" si="3">TODAY()</f>
        <v>45957</v>
      </c>
      <c r="AB37" s="857">
        <f t="shared" ref="AB37:AB68" ca="1" si="4">AA37-W37</f>
        <v>45957</v>
      </c>
      <c r="AC37" s="66" t="s">
        <v>160</v>
      </c>
      <c r="AD37" s="66" t="s">
        <v>86</v>
      </c>
      <c r="AE37" s="66" t="s">
        <v>86</v>
      </c>
      <c r="AF37" s="66" t="s">
        <v>138</v>
      </c>
      <c r="AG37" s="66">
        <v>33</v>
      </c>
      <c r="AH37" s="88" t="s">
        <v>169</v>
      </c>
      <c r="AI37" s="88" t="s">
        <v>89</v>
      </c>
      <c r="AJ37" s="88" t="s">
        <v>167</v>
      </c>
      <c r="AK37" s="66" t="s">
        <v>170</v>
      </c>
      <c r="AL37" s="66">
        <v>30</v>
      </c>
      <c r="AM37" s="117" t="s">
        <v>127</v>
      </c>
      <c r="AN37" s="66">
        <v>2015</v>
      </c>
      <c r="AO37" s="118"/>
      <c r="AP37" s="119"/>
      <c r="AQ37" s="192"/>
      <c r="AR37" s="192"/>
      <c r="AS37" s="147"/>
      <c r="AT37" s="773"/>
      <c r="AU37" s="64"/>
      <c r="AV37" s="64"/>
      <c r="AW37" s="520"/>
      <c r="AX37" s="520"/>
      <c r="AY37" s="520"/>
      <c r="AZ37" s="520"/>
      <c r="BA37" s="520"/>
      <c r="BB37" s="638"/>
      <c r="BC37" s="502"/>
      <c r="BD37" s="502"/>
      <c r="BE37" s="640"/>
      <c r="BF37" s="78"/>
      <c r="BG37" s="78"/>
      <c r="BH37" s="641"/>
      <c r="BI37" s="641"/>
      <c r="BJ37" s="642"/>
      <c r="BK37" s="641"/>
      <c r="BL37" s="673"/>
      <c r="BM37" s="906"/>
      <c r="BN37" s="906"/>
      <c r="BO37" s="906"/>
      <c r="BP37" s="906"/>
      <c r="BQ37" s="906"/>
      <c r="BR37" s="906"/>
      <c r="BS37" s="906"/>
      <c r="BT37" s="906"/>
      <c r="BU37" s="906"/>
      <c r="BV37" s="906"/>
      <c r="BW37" s="906"/>
      <c r="BX37" s="906"/>
      <c r="BY37" s="906"/>
      <c r="BZ37" s="673"/>
      <c r="CA37" s="686"/>
    </row>
    <row r="38" spans="1:79" ht="15" customHeight="1">
      <c r="A38" s="237">
        <v>34</v>
      </c>
      <c r="B38" s="237" t="s">
        <v>171</v>
      </c>
      <c r="C38" s="237">
        <v>2311</v>
      </c>
      <c r="D38" s="92"/>
      <c r="E38" s="237">
        <v>2494</v>
      </c>
      <c r="F38" s="237" t="s">
        <v>4175</v>
      </c>
      <c r="G38" s="237">
        <v>2892</v>
      </c>
      <c r="H38" s="237">
        <v>2982</v>
      </c>
      <c r="I38" s="92"/>
      <c r="J38" s="92"/>
      <c r="K38" s="237">
        <v>3483</v>
      </c>
      <c r="L38" s="201"/>
      <c r="M38" s="92"/>
      <c r="N38" s="64"/>
      <c r="O38" s="64" t="s">
        <v>96</v>
      </c>
      <c r="P38" s="64">
        <v>5880</v>
      </c>
      <c r="Q38" s="81" t="s">
        <v>2024</v>
      </c>
      <c r="R38" s="81" t="s">
        <v>2024</v>
      </c>
      <c r="S38" s="48" t="s">
        <v>1232</v>
      </c>
      <c r="T38" s="64">
        <v>175</v>
      </c>
      <c r="U38" s="64" t="s">
        <v>154</v>
      </c>
      <c r="V38" s="64">
        <v>1</v>
      </c>
      <c r="W38" s="96">
        <v>45943</v>
      </c>
      <c r="X38" s="64">
        <v>27</v>
      </c>
      <c r="Y38" s="97">
        <v>34</v>
      </c>
      <c r="Z38" s="862">
        <f t="shared" si="0"/>
        <v>45970</v>
      </c>
      <c r="AA38" s="856">
        <f t="shared" ca="1" si="3"/>
        <v>45957</v>
      </c>
      <c r="AB38" s="857">
        <f t="shared" ca="1" si="4"/>
        <v>14</v>
      </c>
      <c r="AC38" s="66" t="s">
        <v>85</v>
      </c>
      <c r="AD38" s="66" t="s">
        <v>85</v>
      </c>
      <c r="AE38" s="66" t="s">
        <v>85</v>
      </c>
      <c r="AF38" s="66" t="s">
        <v>87</v>
      </c>
      <c r="AG38" s="66">
        <v>34</v>
      </c>
      <c r="AH38" s="88" t="s">
        <v>173</v>
      </c>
      <c r="AI38" s="88" t="s">
        <v>174</v>
      </c>
      <c r="AJ38" s="88" t="s">
        <v>175</v>
      </c>
      <c r="AK38" s="66" t="s">
        <v>176</v>
      </c>
      <c r="AL38" s="66">
        <v>10</v>
      </c>
      <c r="AM38" s="117" t="s">
        <v>177</v>
      </c>
      <c r="AN38" s="66">
        <v>2024</v>
      </c>
      <c r="AO38" s="118"/>
      <c r="AP38" s="119"/>
      <c r="AQ38" s="192"/>
      <c r="AR38" s="192"/>
      <c r="AS38" s="147"/>
      <c r="AT38" s="882" t="s">
        <v>101</v>
      </c>
      <c r="AU38" s="123">
        <v>45943</v>
      </c>
      <c r="AV38" s="120"/>
      <c r="AW38" s="582"/>
      <c r="AX38" s="582"/>
      <c r="AY38" s="632"/>
      <c r="AZ38" s="582"/>
      <c r="BA38" s="582"/>
      <c r="BB38" s="669"/>
      <c r="BC38" s="670"/>
      <c r="BD38" s="670"/>
      <c r="BE38" s="674"/>
      <c r="BF38" s="873"/>
      <c r="BG38" s="907"/>
      <c r="BH38" s="908"/>
      <c r="BI38" s="908"/>
      <c r="BJ38" s="874"/>
      <c r="BK38" s="908"/>
      <c r="BL38" s="673"/>
      <c r="BM38" s="906"/>
      <c r="BN38" s="906"/>
      <c r="BO38" s="906"/>
      <c r="BP38" s="906"/>
      <c r="BQ38" s="906"/>
      <c r="BR38" s="906"/>
      <c r="BS38" s="906"/>
      <c r="BT38" s="906"/>
      <c r="BU38" s="906"/>
      <c r="BV38" s="906"/>
      <c r="BW38" s="906"/>
      <c r="BX38" s="906"/>
      <c r="BY38" s="906"/>
      <c r="BZ38" s="673"/>
      <c r="CA38" s="686"/>
    </row>
    <row r="39" spans="1:79" ht="18.75" customHeight="1">
      <c r="A39" s="237">
        <v>35</v>
      </c>
      <c r="B39" s="92"/>
      <c r="C39" s="92"/>
      <c r="D39" s="92"/>
      <c r="E39" s="92"/>
      <c r="F39" s="92"/>
      <c r="G39" s="92"/>
      <c r="H39" s="237">
        <v>2998</v>
      </c>
      <c r="I39" s="92"/>
      <c r="J39" s="92"/>
      <c r="K39" s="237">
        <v>3646</v>
      </c>
      <c r="L39" s="201"/>
      <c r="M39" s="92"/>
      <c r="N39" s="64"/>
      <c r="O39" s="64" t="s">
        <v>96</v>
      </c>
      <c r="P39" s="67">
        <v>5865</v>
      </c>
      <c r="Q39" s="81" t="s">
        <v>742</v>
      </c>
      <c r="R39" s="81" t="s">
        <v>4164</v>
      </c>
      <c r="S39" s="48" t="s">
        <v>1492</v>
      </c>
      <c r="T39" s="48">
        <v>45</v>
      </c>
      <c r="U39" s="64" t="s">
        <v>154</v>
      </c>
      <c r="V39" s="64">
        <v>1</v>
      </c>
      <c r="W39" s="101">
        <v>45945</v>
      </c>
      <c r="X39" s="48">
        <v>27</v>
      </c>
      <c r="Y39" s="97">
        <v>35</v>
      </c>
      <c r="Z39" s="862">
        <f t="shared" si="0"/>
        <v>45972</v>
      </c>
      <c r="AA39" s="856">
        <f t="shared" ca="1" si="3"/>
        <v>45957</v>
      </c>
      <c r="AB39" s="857">
        <f t="shared" ca="1" si="4"/>
        <v>12</v>
      </c>
      <c r="AC39" s="66" t="s">
        <v>85</v>
      </c>
      <c r="AD39" s="66" t="s">
        <v>85</v>
      </c>
      <c r="AE39" s="66" t="s">
        <v>85</v>
      </c>
      <c r="AF39" s="66" t="s">
        <v>87</v>
      </c>
      <c r="AG39" s="66">
        <v>35</v>
      </c>
      <c r="AH39" s="88" t="s">
        <v>173</v>
      </c>
      <c r="AI39" s="88" t="s">
        <v>174</v>
      </c>
      <c r="AJ39" s="88" t="s">
        <v>175</v>
      </c>
      <c r="AK39" s="66" t="s">
        <v>182</v>
      </c>
      <c r="AL39" s="66">
        <v>10</v>
      </c>
      <c r="AM39" s="117" t="s">
        <v>177</v>
      </c>
      <c r="AN39" s="66">
        <v>2024</v>
      </c>
      <c r="AO39" s="118"/>
      <c r="AP39" s="119"/>
      <c r="AQ39" s="192"/>
      <c r="AR39" s="192"/>
      <c r="AS39" s="147"/>
      <c r="AT39" s="882" t="s">
        <v>101</v>
      </c>
      <c r="AU39" s="122">
        <v>45945</v>
      </c>
      <c r="AV39" s="64"/>
      <c r="AW39" s="520"/>
      <c r="AX39" s="582"/>
      <c r="AY39" s="618"/>
      <c r="AZ39" s="619"/>
      <c r="BA39" s="582"/>
      <c r="BB39" s="638"/>
      <c r="BC39" s="502"/>
      <c r="BD39" s="502"/>
      <c r="BE39" s="640"/>
      <c r="BF39" s="78"/>
      <c r="BG39" s="78"/>
      <c r="BH39" s="641"/>
      <c r="BI39" s="641"/>
      <c r="BJ39" s="642"/>
      <c r="BK39" s="641"/>
      <c r="BL39" s="673"/>
      <c r="BM39" s="906"/>
      <c r="BN39" s="906"/>
      <c r="BO39" s="906"/>
      <c r="BP39" s="906"/>
      <c r="BQ39" s="906"/>
      <c r="BR39" s="906"/>
      <c r="BS39" s="906"/>
      <c r="BT39" s="906"/>
      <c r="BU39" s="906"/>
      <c r="BV39" s="906"/>
      <c r="BW39" s="906"/>
      <c r="BX39" s="906"/>
      <c r="BY39" s="906"/>
      <c r="BZ39" s="673"/>
      <c r="CA39" s="686"/>
    </row>
    <row r="40" spans="1:79" ht="15" customHeight="1">
      <c r="A40" s="237">
        <v>36</v>
      </c>
      <c r="B40" s="237" t="s">
        <v>95</v>
      </c>
      <c r="C40" s="237" t="s">
        <v>95</v>
      </c>
      <c r="D40" s="657" t="s">
        <v>183</v>
      </c>
      <c r="E40" s="237" t="s">
        <v>95</v>
      </c>
      <c r="F40" s="92"/>
      <c r="G40" s="237">
        <v>2797</v>
      </c>
      <c r="H40" s="237">
        <v>2993</v>
      </c>
      <c r="I40" s="237">
        <v>3143</v>
      </c>
      <c r="J40" s="237">
        <v>3289</v>
      </c>
      <c r="K40" s="237">
        <v>3450</v>
      </c>
      <c r="L40" s="201"/>
      <c r="M40" s="92"/>
      <c r="N40" s="64"/>
      <c r="O40" s="64" t="s">
        <v>96</v>
      </c>
      <c r="P40" s="67">
        <v>5305</v>
      </c>
      <c r="Q40" s="81" t="s">
        <v>267</v>
      </c>
      <c r="R40" s="69" t="s">
        <v>268</v>
      </c>
      <c r="S40" s="48" t="s">
        <v>269</v>
      </c>
      <c r="T40" s="48">
        <v>195</v>
      </c>
      <c r="U40" s="64" t="s">
        <v>154</v>
      </c>
      <c r="V40" s="64">
        <v>1</v>
      </c>
      <c r="W40" s="101">
        <v>45934</v>
      </c>
      <c r="X40" s="48">
        <v>29</v>
      </c>
      <c r="Y40" s="97">
        <v>36</v>
      </c>
      <c r="Z40" s="855">
        <f t="shared" si="0"/>
        <v>45963</v>
      </c>
      <c r="AA40" s="856">
        <f t="shared" ca="1" si="3"/>
        <v>45957</v>
      </c>
      <c r="AB40" s="857">
        <f t="shared" ca="1" si="4"/>
        <v>23</v>
      </c>
      <c r="AC40" s="66" t="s">
        <v>85</v>
      </c>
      <c r="AD40" s="66" t="s">
        <v>85</v>
      </c>
      <c r="AE40" s="66" t="s">
        <v>85</v>
      </c>
      <c r="AF40" s="66" t="s">
        <v>138</v>
      </c>
      <c r="AG40" s="66">
        <v>36</v>
      </c>
      <c r="AH40" s="88" t="s">
        <v>186</v>
      </c>
      <c r="AI40" s="88" t="s">
        <v>174</v>
      </c>
      <c r="AJ40" s="88" t="s">
        <v>187</v>
      </c>
      <c r="AK40" s="66" t="s">
        <v>188</v>
      </c>
      <c r="AL40" s="66">
        <v>10</v>
      </c>
      <c r="AM40" s="117" t="s">
        <v>189</v>
      </c>
      <c r="AN40" s="66">
        <v>2024</v>
      </c>
      <c r="AO40" s="118"/>
      <c r="AP40" s="119"/>
      <c r="AQ40" s="192"/>
      <c r="AR40" s="192"/>
      <c r="AS40" s="147"/>
      <c r="AT40" s="773" t="s">
        <v>101</v>
      </c>
      <c r="AU40" s="132">
        <v>45784</v>
      </c>
      <c r="AV40" s="132"/>
      <c r="AW40" s="333"/>
      <c r="AX40" s="490"/>
      <c r="AY40" s="603"/>
      <c r="AZ40" s="503"/>
      <c r="BA40" s="490"/>
      <c r="BB40" s="638"/>
      <c r="BC40" s="502"/>
      <c r="BD40" s="502"/>
      <c r="BE40" s="640"/>
      <c r="BF40" s="78"/>
      <c r="BG40" s="78"/>
      <c r="BH40" s="641"/>
      <c r="BI40" s="641"/>
      <c r="BJ40" s="642"/>
      <c r="BK40" s="641"/>
      <c r="BL40" s="673"/>
      <c r="BM40" s="906"/>
      <c r="BN40" s="906"/>
      <c r="BO40" s="906"/>
      <c r="BP40" s="906"/>
      <c r="BQ40" s="906"/>
      <c r="BR40" s="906"/>
      <c r="BS40" s="906"/>
      <c r="BT40" s="906"/>
      <c r="BU40" s="906"/>
      <c r="BV40" s="906"/>
      <c r="BW40" s="906"/>
      <c r="BX40" s="906"/>
      <c r="BY40" s="906"/>
      <c r="BZ40" s="673"/>
      <c r="CA40" s="686"/>
    </row>
    <row r="41" spans="1:79" ht="24.75" customHeight="1">
      <c r="A41" s="237">
        <v>37</v>
      </c>
      <c r="B41" s="237">
        <v>2064</v>
      </c>
      <c r="C41" s="237">
        <v>2186</v>
      </c>
      <c r="D41" s="237">
        <v>2367</v>
      </c>
      <c r="E41" s="237">
        <v>2582</v>
      </c>
      <c r="F41" s="237" t="s">
        <v>4173</v>
      </c>
      <c r="G41" s="237">
        <v>2788</v>
      </c>
      <c r="H41" s="237" t="s">
        <v>4304</v>
      </c>
      <c r="I41" s="237">
        <v>3089</v>
      </c>
      <c r="J41" s="237">
        <v>3359</v>
      </c>
      <c r="K41" s="237">
        <v>3530</v>
      </c>
      <c r="L41" s="201"/>
      <c r="M41" s="92"/>
      <c r="N41" s="64"/>
      <c r="O41" s="64" t="s">
        <v>96</v>
      </c>
      <c r="P41" s="64">
        <v>5864</v>
      </c>
      <c r="Q41" s="750" t="s">
        <v>742</v>
      </c>
      <c r="R41" s="750" t="s">
        <v>4609</v>
      </c>
      <c r="S41" s="48" t="s">
        <v>1492</v>
      </c>
      <c r="T41" s="64">
        <v>544</v>
      </c>
      <c r="U41" s="64" t="s">
        <v>154</v>
      </c>
      <c r="V41" s="64">
        <v>1</v>
      </c>
      <c r="W41" s="96">
        <v>45934</v>
      </c>
      <c r="X41" s="64">
        <v>27</v>
      </c>
      <c r="Y41" s="97">
        <v>37</v>
      </c>
      <c r="Z41" s="855">
        <f t="shared" si="0"/>
        <v>45961</v>
      </c>
      <c r="AA41" s="856">
        <f t="shared" ca="1" si="3"/>
        <v>45957</v>
      </c>
      <c r="AB41" s="857">
        <f t="shared" ca="1" si="4"/>
        <v>23</v>
      </c>
      <c r="AC41" s="66" t="s">
        <v>85</v>
      </c>
      <c r="AD41" s="66" t="s">
        <v>85</v>
      </c>
      <c r="AE41" s="66" t="s">
        <v>85</v>
      </c>
      <c r="AF41" s="66" t="s">
        <v>138</v>
      </c>
      <c r="AG41" s="66">
        <v>37</v>
      </c>
      <c r="AH41" s="88" t="s">
        <v>186</v>
      </c>
      <c r="AI41" s="88" t="s">
        <v>174</v>
      </c>
      <c r="AJ41" s="88" t="s">
        <v>187</v>
      </c>
      <c r="AK41" s="66" t="s">
        <v>196</v>
      </c>
      <c r="AL41" s="66">
        <v>10</v>
      </c>
      <c r="AM41" s="117" t="s">
        <v>189</v>
      </c>
      <c r="AN41" s="66">
        <v>2024</v>
      </c>
      <c r="AO41" s="118"/>
      <c r="AP41" s="119"/>
      <c r="AQ41" s="192"/>
      <c r="AR41" s="192"/>
      <c r="AS41" s="147"/>
      <c r="AT41" s="882" t="s">
        <v>101</v>
      </c>
      <c r="AU41" s="123">
        <v>45934</v>
      </c>
      <c r="AV41" s="120"/>
      <c r="AW41" s="582"/>
      <c r="AX41" s="582" t="s">
        <v>102</v>
      </c>
      <c r="AY41" s="618" t="s">
        <v>4611</v>
      </c>
      <c r="AZ41" s="619" t="s">
        <v>4610</v>
      </c>
      <c r="BA41" s="582">
        <v>8123199902</v>
      </c>
      <c r="BB41" s="669"/>
      <c r="BC41" s="670"/>
      <c r="BD41" s="670"/>
      <c r="BE41" s="674"/>
      <c r="BF41" s="873"/>
      <c r="BG41" s="907"/>
      <c r="BH41" s="908"/>
      <c r="BI41" s="908"/>
      <c r="BJ41" s="874"/>
      <c r="BK41" s="908"/>
      <c r="BL41" s="673"/>
      <c r="BM41" s="906"/>
      <c r="BN41" s="906"/>
      <c r="BO41" s="906"/>
      <c r="BP41" s="906"/>
      <c r="BQ41" s="906"/>
      <c r="BR41" s="906"/>
      <c r="BS41" s="906"/>
      <c r="BT41" s="906"/>
      <c r="BU41" s="906"/>
      <c r="BV41" s="906"/>
      <c r="BW41" s="906"/>
      <c r="BX41" s="906"/>
      <c r="BY41" s="906"/>
      <c r="BZ41" s="673"/>
      <c r="CA41" s="686"/>
    </row>
    <row r="42" spans="1:79" ht="18" customHeight="1">
      <c r="A42" s="66">
        <v>38</v>
      </c>
      <c r="B42" s="66">
        <v>2069</v>
      </c>
      <c r="C42" s="66">
        <v>2285</v>
      </c>
      <c r="D42" s="66">
        <v>2404</v>
      </c>
      <c r="E42" s="66">
        <v>2529</v>
      </c>
      <c r="F42" s="66">
        <v>2630</v>
      </c>
      <c r="G42" s="66">
        <v>2804</v>
      </c>
      <c r="H42" s="66">
        <v>2927</v>
      </c>
      <c r="I42" s="66" t="s">
        <v>4435</v>
      </c>
      <c r="J42" s="63"/>
      <c r="K42" s="63"/>
      <c r="L42" s="63"/>
      <c r="M42" s="63"/>
      <c r="N42" s="72"/>
      <c r="O42" s="64" t="s">
        <v>96</v>
      </c>
      <c r="P42" s="67">
        <v>5111</v>
      </c>
      <c r="Q42" s="81" t="s">
        <v>200</v>
      </c>
      <c r="R42" s="69" t="s">
        <v>201</v>
      </c>
      <c r="S42" s="48" t="s">
        <v>202</v>
      </c>
      <c r="T42" s="48">
        <v>6606</v>
      </c>
      <c r="U42" s="64" t="s">
        <v>3474</v>
      </c>
      <c r="V42" s="64">
        <v>1</v>
      </c>
      <c r="W42" s="101">
        <v>45895</v>
      </c>
      <c r="X42" s="48">
        <v>27</v>
      </c>
      <c r="Y42" s="104">
        <v>38</v>
      </c>
      <c r="Z42" s="863">
        <f t="shared" si="0"/>
        <v>45922</v>
      </c>
      <c r="AA42" s="856">
        <f t="shared" ca="1" si="3"/>
        <v>45957</v>
      </c>
      <c r="AB42" s="857">
        <f t="shared" ca="1" si="4"/>
        <v>62</v>
      </c>
      <c r="AC42" s="66" t="s">
        <v>85</v>
      </c>
      <c r="AD42" s="66" t="s">
        <v>85</v>
      </c>
      <c r="AE42" s="66" t="s">
        <v>85</v>
      </c>
      <c r="AF42" s="66" t="s">
        <v>138</v>
      </c>
      <c r="AG42" s="113">
        <v>38</v>
      </c>
      <c r="AH42" s="88" t="s">
        <v>203</v>
      </c>
      <c r="AI42" s="88" t="s">
        <v>204</v>
      </c>
      <c r="AJ42" s="88" t="s">
        <v>205</v>
      </c>
      <c r="AK42" s="66" t="s">
        <v>206</v>
      </c>
      <c r="AL42" s="66">
        <v>90</v>
      </c>
      <c r="AM42" s="117" t="s">
        <v>143</v>
      </c>
      <c r="AN42" s="66">
        <v>2019</v>
      </c>
      <c r="AO42" s="118"/>
      <c r="AP42" s="119">
        <v>0</v>
      </c>
      <c r="AQ42" s="136"/>
      <c r="AR42" s="136"/>
      <c r="AS42" s="147"/>
      <c r="AT42" s="73" t="s">
        <v>207</v>
      </c>
      <c r="AU42" s="132">
        <v>45587</v>
      </c>
      <c r="AV42" s="144"/>
      <c r="AW42" s="333"/>
      <c r="AX42" s="490" t="s">
        <v>208</v>
      </c>
      <c r="AY42" s="527" t="s">
        <v>209</v>
      </c>
      <c r="AZ42" s="333" t="s">
        <v>210</v>
      </c>
      <c r="BA42" s="490">
        <v>8125739289</v>
      </c>
      <c r="BB42" s="536" t="s">
        <v>211</v>
      </c>
      <c r="BC42" s="494" t="s">
        <v>212</v>
      </c>
      <c r="BD42" s="494" t="s">
        <v>213</v>
      </c>
      <c r="BE42" s="523" t="s">
        <v>214</v>
      </c>
      <c r="BF42" s="333" t="s">
        <v>215</v>
      </c>
      <c r="BG42" s="333">
        <v>8117543562</v>
      </c>
      <c r="BH42" s="570">
        <v>49316.28</v>
      </c>
      <c r="BI42" s="571"/>
      <c r="BJ42" s="572">
        <f>IF(BK42="mxn",BH42/#REF!,BH42)</f>
        <v>49316.28</v>
      </c>
      <c r="BK42" s="333" t="s">
        <v>216</v>
      </c>
      <c r="BL42" s="573"/>
      <c r="BM42" s="644"/>
      <c r="BN42" s="677"/>
      <c r="BO42" s="677"/>
      <c r="BP42" s="644"/>
      <c r="BQ42" s="644"/>
      <c r="BR42" s="644"/>
      <c r="BS42" s="644"/>
      <c r="BT42" s="644"/>
      <c r="BU42" s="644"/>
      <c r="BV42" s="644"/>
      <c r="BW42" s="644"/>
      <c r="BX42" s="645"/>
      <c r="BY42" s="644"/>
      <c r="BZ42" s="646">
        <f ca="1">'CONTROL DE RENTAS'!$Z42-'CONTROL DE RENTAS'!$AA42</f>
        <v>-35</v>
      </c>
      <c r="CA42" s="833" t="str">
        <f t="shared" ref="CA42:CA73" ca="1" si="5">IF(BZ42&gt;=7,"VIGENTE","POR VENCER")</f>
        <v>POR VENCER</v>
      </c>
    </row>
    <row r="43" spans="1:79" ht="15" customHeight="1">
      <c r="A43" s="66">
        <v>39</v>
      </c>
      <c r="B43" s="63"/>
      <c r="C43" s="63"/>
      <c r="D43" s="63"/>
      <c r="E43" s="63"/>
      <c r="F43" s="63"/>
      <c r="G43" s="66">
        <v>2834</v>
      </c>
      <c r="H43" s="63"/>
      <c r="I43" s="63"/>
      <c r="J43" s="66" t="s">
        <v>4602</v>
      </c>
      <c r="K43" s="66">
        <v>3448</v>
      </c>
      <c r="L43" s="63"/>
      <c r="M43" s="63"/>
      <c r="N43" s="72"/>
      <c r="O43" s="64" t="s">
        <v>96</v>
      </c>
      <c r="P43" s="67">
        <v>5790</v>
      </c>
      <c r="Q43" s="81" t="s">
        <v>1721</v>
      </c>
      <c r="R43" s="81" t="s">
        <v>1026</v>
      </c>
      <c r="S43" s="72" t="s">
        <v>4265</v>
      </c>
      <c r="T43" s="72">
        <v>8108</v>
      </c>
      <c r="U43" s="64" t="s">
        <v>3474</v>
      </c>
      <c r="V43" s="64">
        <v>1</v>
      </c>
      <c r="W43" s="101">
        <v>45931</v>
      </c>
      <c r="X43" s="48">
        <v>27</v>
      </c>
      <c r="Y43" s="104">
        <v>39</v>
      </c>
      <c r="Z43" s="855">
        <f t="shared" si="0"/>
        <v>45958</v>
      </c>
      <c r="AA43" s="856">
        <f t="shared" ca="1" si="3"/>
        <v>45957</v>
      </c>
      <c r="AB43" s="857">
        <f t="shared" ca="1" si="4"/>
        <v>26</v>
      </c>
      <c r="AC43" s="66" t="s">
        <v>85</v>
      </c>
      <c r="AD43" s="66" t="s">
        <v>85</v>
      </c>
      <c r="AE43" s="66" t="s">
        <v>85</v>
      </c>
      <c r="AF43" s="66" t="s">
        <v>138</v>
      </c>
      <c r="AG43" s="113">
        <v>39</v>
      </c>
      <c r="AH43" s="88" t="s">
        <v>155</v>
      </c>
      <c r="AI43" s="88" t="s">
        <v>146</v>
      </c>
      <c r="AJ43" s="88" t="s">
        <v>217</v>
      </c>
      <c r="AK43" s="66">
        <v>171005317</v>
      </c>
      <c r="AL43" s="66">
        <v>60</v>
      </c>
      <c r="AM43" s="117" t="s">
        <v>143</v>
      </c>
      <c r="AN43" s="66"/>
      <c r="AO43" s="118">
        <v>35000</v>
      </c>
      <c r="AP43" s="119">
        <v>0</v>
      </c>
      <c r="AQ43" s="136"/>
      <c r="AR43" s="136"/>
      <c r="AS43" s="147"/>
      <c r="AT43" s="73" t="s">
        <v>101</v>
      </c>
      <c r="AU43" s="132">
        <v>45903</v>
      </c>
      <c r="AV43" s="144"/>
      <c r="AW43" s="333"/>
      <c r="AX43" s="333"/>
      <c r="AY43" s="333"/>
      <c r="AZ43" s="333"/>
      <c r="BA43" s="490"/>
      <c r="BB43" s="494"/>
      <c r="BC43" s="494"/>
      <c r="BD43" s="494"/>
      <c r="BE43" s="523"/>
      <c r="BF43" s="333"/>
      <c r="BG43" s="333"/>
      <c r="BH43" s="570"/>
      <c r="BI43" s="571"/>
      <c r="BJ43" s="572"/>
      <c r="BK43" s="333"/>
      <c r="BL43" s="573"/>
      <c r="BM43" s="644"/>
      <c r="BN43" s="678"/>
      <c r="BO43" s="678"/>
      <c r="BP43" s="644"/>
      <c r="BQ43" s="644"/>
      <c r="BR43" s="644"/>
      <c r="BS43" s="644"/>
      <c r="BT43" s="644"/>
      <c r="BU43" s="644"/>
      <c r="BV43" s="644"/>
      <c r="BW43" s="644"/>
      <c r="BX43" s="645"/>
      <c r="BY43" s="644"/>
      <c r="BZ43" s="646">
        <f ca="1">'CONTROL DE RENTAS'!$Z43-'CONTROL DE RENTAS'!$AA43</f>
        <v>1</v>
      </c>
      <c r="CA43" s="647" t="str">
        <f t="shared" ca="1" si="5"/>
        <v>POR VENCER</v>
      </c>
    </row>
    <row r="44" spans="1:79" ht="15" customHeight="1">
      <c r="A44" s="66">
        <v>40</v>
      </c>
      <c r="B44" s="63"/>
      <c r="C44" s="63"/>
      <c r="D44" s="63"/>
      <c r="E44" s="63"/>
      <c r="F44" s="63"/>
      <c r="G44" s="63"/>
      <c r="H44" s="63"/>
      <c r="I44" s="66">
        <v>3214</v>
      </c>
      <c r="J44" s="63"/>
      <c r="K44" s="63"/>
      <c r="L44" s="63"/>
      <c r="M44" s="63"/>
      <c r="N44" s="72"/>
      <c r="O44" s="64" t="s">
        <v>84</v>
      </c>
      <c r="P44" s="48"/>
      <c r="Q44" s="81"/>
      <c r="R44" s="81"/>
      <c r="S44" s="48"/>
      <c r="T44" s="48"/>
      <c r="U44" s="64"/>
      <c r="V44" s="64">
        <v>1</v>
      </c>
      <c r="W44" s="101"/>
      <c r="X44" s="67"/>
      <c r="Y44" s="104">
        <v>40</v>
      </c>
      <c r="Z44" s="862">
        <f t="shared" si="0"/>
        <v>0</v>
      </c>
      <c r="AA44" s="856">
        <f t="shared" ca="1" si="3"/>
        <v>45957</v>
      </c>
      <c r="AB44" s="857">
        <f t="shared" ca="1" si="4"/>
        <v>45957</v>
      </c>
      <c r="AC44" s="66" t="s">
        <v>85</v>
      </c>
      <c r="AD44" s="66" t="s">
        <v>85</v>
      </c>
      <c r="AE44" s="66" t="s">
        <v>85</v>
      </c>
      <c r="AF44" s="66" t="s">
        <v>138</v>
      </c>
      <c r="AG44" s="113">
        <v>40</v>
      </c>
      <c r="AH44" s="88" t="s">
        <v>155</v>
      </c>
      <c r="AI44" s="88" t="s">
        <v>146</v>
      </c>
      <c r="AJ44" s="88" t="s">
        <v>217</v>
      </c>
      <c r="AK44" s="66">
        <v>181002534</v>
      </c>
      <c r="AL44" s="66">
        <v>60</v>
      </c>
      <c r="AM44" s="117" t="s">
        <v>143</v>
      </c>
      <c r="AN44" s="66"/>
      <c r="AO44" s="118">
        <v>35000</v>
      </c>
      <c r="AP44" s="119">
        <v>0</v>
      </c>
      <c r="AQ44" s="136"/>
      <c r="AR44" s="136"/>
      <c r="AS44" s="147"/>
      <c r="AT44" s="73" t="s">
        <v>101</v>
      </c>
      <c r="AU44" s="132">
        <v>45888</v>
      </c>
      <c r="AV44" s="144"/>
      <c r="AW44" s="333"/>
      <c r="AX44" s="333"/>
      <c r="AY44" s="333"/>
      <c r="AZ44" s="333"/>
      <c r="BA44" s="490"/>
      <c r="BB44" s="494"/>
      <c r="BC44" s="494"/>
      <c r="BD44" s="494"/>
      <c r="BE44" s="523"/>
      <c r="BF44" s="333"/>
      <c r="BG44" s="333"/>
      <c r="BH44" s="570"/>
      <c r="BI44" s="571"/>
      <c r="BJ44" s="572"/>
      <c r="BK44" s="333"/>
      <c r="BL44" s="573"/>
      <c r="BM44" s="644"/>
      <c r="BN44" s="677"/>
      <c r="BO44" s="677"/>
      <c r="BP44" s="644"/>
      <c r="BQ44" s="644"/>
      <c r="BR44" s="644"/>
      <c r="BS44" s="644"/>
      <c r="BT44" s="644"/>
      <c r="BU44" s="644"/>
      <c r="BV44" s="644"/>
      <c r="BW44" s="644"/>
      <c r="BX44" s="645"/>
      <c r="BY44" s="644"/>
      <c r="BZ44" s="646">
        <f ca="1">'CONTROL DE RENTAS'!$Z44-'CONTROL DE RENTAS'!$AA44</f>
        <v>-45957</v>
      </c>
      <c r="CA44" s="647" t="str">
        <f t="shared" ca="1" si="5"/>
        <v>POR VENCER</v>
      </c>
    </row>
    <row r="45" spans="1:79" ht="15" customHeight="1">
      <c r="A45" s="66">
        <v>41</v>
      </c>
      <c r="B45" s="63"/>
      <c r="C45" s="63"/>
      <c r="D45" s="66" t="s">
        <v>218</v>
      </c>
      <c r="E45" s="66">
        <v>2587</v>
      </c>
      <c r="F45" s="66">
        <v>2702</v>
      </c>
      <c r="G45" s="66">
        <v>2852</v>
      </c>
      <c r="H45" s="66">
        <v>3042</v>
      </c>
      <c r="I45" s="66">
        <v>3203</v>
      </c>
      <c r="J45" s="63"/>
      <c r="K45" s="63"/>
      <c r="L45" s="63"/>
      <c r="M45" s="63"/>
      <c r="N45" s="72"/>
      <c r="O45" s="64" t="s">
        <v>84</v>
      </c>
      <c r="P45" s="67"/>
      <c r="Q45" s="81"/>
      <c r="R45" s="75"/>
      <c r="S45" s="72"/>
      <c r="T45" s="72"/>
      <c r="U45" s="64"/>
      <c r="V45" s="64">
        <v>1</v>
      </c>
      <c r="W45" s="101"/>
      <c r="X45" s="67"/>
      <c r="Y45" s="104">
        <v>41</v>
      </c>
      <c r="Z45" s="862">
        <f t="shared" si="0"/>
        <v>0</v>
      </c>
      <c r="AA45" s="856">
        <f t="shared" ca="1" si="3"/>
        <v>45957</v>
      </c>
      <c r="AB45" s="857">
        <f t="shared" ca="1" si="4"/>
        <v>45957</v>
      </c>
      <c r="AC45" s="66" t="s">
        <v>85</v>
      </c>
      <c r="AD45" s="66" t="s">
        <v>85</v>
      </c>
      <c r="AE45" s="66" t="s">
        <v>85</v>
      </c>
      <c r="AF45" s="66" t="s">
        <v>138</v>
      </c>
      <c r="AG45" s="113">
        <v>41</v>
      </c>
      <c r="AH45" s="88" t="s">
        <v>155</v>
      </c>
      <c r="AI45" s="88" t="s">
        <v>146</v>
      </c>
      <c r="AJ45" s="88" t="s">
        <v>217</v>
      </c>
      <c r="AK45" s="66">
        <v>181002535</v>
      </c>
      <c r="AL45" s="66">
        <v>60</v>
      </c>
      <c r="AM45" s="117" t="s">
        <v>143</v>
      </c>
      <c r="AN45" s="66"/>
      <c r="AO45" s="118">
        <v>35000</v>
      </c>
      <c r="AP45" s="119">
        <v>0</v>
      </c>
      <c r="AQ45" s="136"/>
      <c r="AR45" s="136"/>
      <c r="AS45" s="147"/>
      <c r="AT45" s="882"/>
      <c r="AU45" s="132"/>
      <c r="AV45" s="144"/>
      <c r="AW45" s="333"/>
      <c r="AX45" s="490"/>
      <c r="AY45" s="527"/>
      <c r="AZ45" s="333"/>
      <c r="BA45" s="490"/>
      <c r="BB45" s="536"/>
      <c r="BC45" s="494"/>
      <c r="BD45" s="494"/>
      <c r="BE45" s="523"/>
      <c r="BF45" s="333"/>
      <c r="BG45" s="333"/>
      <c r="BH45" s="570"/>
      <c r="BI45" s="571"/>
      <c r="BJ45" s="572"/>
      <c r="BK45" s="333"/>
      <c r="BL45" s="573"/>
      <c r="BM45" s="644"/>
      <c r="BN45" s="678"/>
      <c r="BO45" s="678"/>
      <c r="BP45" s="644"/>
      <c r="BQ45" s="644"/>
      <c r="BR45" s="644"/>
      <c r="BS45" s="644"/>
      <c r="BT45" s="644"/>
      <c r="BU45" s="644"/>
      <c r="BV45" s="644"/>
      <c r="BW45" s="644"/>
      <c r="BX45" s="645"/>
      <c r="BY45" s="644"/>
      <c r="BZ45" s="646">
        <f ca="1">'CONTROL DE RENTAS'!$Z45-'CONTROL DE RENTAS'!$AA45</f>
        <v>-45957</v>
      </c>
      <c r="CA45" s="647" t="str">
        <f t="shared" ca="1" si="5"/>
        <v>POR VENCER</v>
      </c>
    </row>
    <row r="46" spans="1:79" ht="15" customHeight="1">
      <c r="A46" s="66">
        <v>42</v>
      </c>
      <c r="B46" s="66">
        <v>2098</v>
      </c>
      <c r="C46" s="66">
        <v>2231</v>
      </c>
      <c r="D46" s="63"/>
      <c r="E46" s="66">
        <v>2591</v>
      </c>
      <c r="F46" s="63"/>
      <c r="G46" s="63"/>
      <c r="H46" s="66">
        <v>3062</v>
      </c>
      <c r="I46" s="66" t="s">
        <v>4462</v>
      </c>
      <c r="J46" s="66" t="s">
        <v>4533</v>
      </c>
      <c r="K46" s="66">
        <v>3467</v>
      </c>
      <c r="L46" s="63"/>
      <c r="M46" s="63"/>
      <c r="N46" s="72"/>
      <c r="O46" s="64" t="s">
        <v>84</v>
      </c>
      <c r="P46" s="67"/>
      <c r="Q46" s="81"/>
      <c r="R46" s="69"/>
      <c r="S46" s="48"/>
      <c r="T46" s="48"/>
      <c r="U46" s="64"/>
      <c r="V46" s="64">
        <v>1</v>
      </c>
      <c r="W46" s="101"/>
      <c r="X46" s="48"/>
      <c r="Y46" s="104">
        <v>42</v>
      </c>
      <c r="Z46" s="862">
        <f t="shared" si="0"/>
        <v>0</v>
      </c>
      <c r="AA46" s="856">
        <f t="shared" ca="1" si="3"/>
        <v>45957</v>
      </c>
      <c r="AB46" s="857">
        <f t="shared" ca="1" si="4"/>
        <v>45957</v>
      </c>
      <c r="AC46" s="66" t="s">
        <v>85</v>
      </c>
      <c r="AD46" s="66" t="s">
        <v>85</v>
      </c>
      <c r="AE46" s="66" t="s">
        <v>85</v>
      </c>
      <c r="AF46" s="66" t="s">
        <v>138</v>
      </c>
      <c r="AG46" s="113">
        <v>42</v>
      </c>
      <c r="AH46" s="88" t="s">
        <v>223</v>
      </c>
      <c r="AI46" s="88" t="s">
        <v>224</v>
      </c>
      <c r="AJ46" s="88" t="s">
        <v>225</v>
      </c>
      <c r="AK46" s="66" t="s">
        <v>226</v>
      </c>
      <c r="AL46" s="66">
        <v>70</v>
      </c>
      <c r="AM46" s="117" t="s">
        <v>227</v>
      </c>
      <c r="AN46" s="66">
        <v>2018</v>
      </c>
      <c r="AO46" s="130">
        <v>24000</v>
      </c>
      <c r="AP46" s="119">
        <v>0</v>
      </c>
      <c r="AQ46" s="136"/>
      <c r="AR46" s="136"/>
      <c r="AS46" s="147"/>
      <c r="AT46" s="73"/>
      <c r="AU46" s="132"/>
      <c r="AV46" s="144"/>
      <c r="AW46" s="333"/>
      <c r="AX46" s="490"/>
      <c r="AY46" s="527"/>
      <c r="AZ46" s="333"/>
      <c r="BA46" s="490"/>
      <c r="BB46" s="494"/>
      <c r="BC46" s="494"/>
      <c r="BD46" s="494"/>
      <c r="BE46" s="523"/>
      <c r="BF46" s="333"/>
      <c r="BG46" s="333"/>
      <c r="BH46" s="570"/>
      <c r="BI46" s="571"/>
      <c r="BJ46" s="572"/>
      <c r="BK46" s="333"/>
      <c r="BL46" s="573"/>
      <c r="BM46" s="679"/>
      <c r="BN46" s="677"/>
      <c r="BO46" s="680"/>
      <c r="BP46" s="644"/>
      <c r="BQ46" s="644"/>
      <c r="BR46" s="644"/>
      <c r="BS46" s="644"/>
      <c r="BT46" s="644"/>
      <c r="BU46" s="644"/>
      <c r="BV46" s="644"/>
      <c r="BW46" s="644"/>
      <c r="BX46" s="645"/>
      <c r="BY46" s="644"/>
      <c r="BZ46" s="646">
        <f ca="1">'CONTROL DE RENTAS'!$Z46-'CONTROL DE RENTAS'!$AA46</f>
        <v>-45957</v>
      </c>
      <c r="CA46" s="647" t="str">
        <f t="shared" ca="1" si="5"/>
        <v>POR VENCER</v>
      </c>
    </row>
    <row r="47" spans="1:79" ht="15" customHeight="1">
      <c r="A47" s="66">
        <v>43</v>
      </c>
      <c r="B47" s="66">
        <v>2037</v>
      </c>
      <c r="C47" s="63"/>
      <c r="D47" s="63"/>
      <c r="E47" s="66">
        <v>251</v>
      </c>
      <c r="F47" s="63"/>
      <c r="G47" s="66">
        <v>2875</v>
      </c>
      <c r="H47" s="66" t="s">
        <v>4365</v>
      </c>
      <c r="I47" s="66" t="s">
        <v>4462</v>
      </c>
      <c r="J47" s="66" t="s">
        <v>4533</v>
      </c>
      <c r="K47" s="66">
        <v>3467</v>
      </c>
      <c r="L47" s="63"/>
      <c r="M47" s="63"/>
      <c r="N47" s="72"/>
      <c r="O47" s="64" t="s">
        <v>84</v>
      </c>
      <c r="P47" s="67"/>
      <c r="Q47" s="81"/>
      <c r="R47" s="69"/>
      <c r="S47" s="48"/>
      <c r="T47" s="48"/>
      <c r="U47" s="64"/>
      <c r="V47" s="64">
        <v>1</v>
      </c>
      <c r="W47" s="101"/>
      <c r="X47" s="48"/>
      <c r="Y47" s="104">
        <v>43</v>
      </c>
      <c r="Z47" s="862">
        <f t="shared" si="0"/>
        <v>0</v>
      </c>
      <c r="AA47" s="856">
        <f t="shared" ca="1" si="3"/>
        <v>45957</v>
      </c>
      <c r="AB47" s="857">
        <f t="shared" ca="1" si="4"/>
        <v>45957</v>
      </c>
      <c r="AC47" s="66" t="s">
        <v>85</v>
      </c>
      <c r="AD47" s="66" t="s">
        <v>85</v>
      </c>
      <c r="AE47" s="66" t="s">
        <v>85</v>
      </c>
      <c r="AF47" s="66" t="s">
        <v>138</v>
      </c>
      <c r="AG47" s="113">
        <v>43</v>
      </c>
      <c r="AH47" s="88" t="s">
        <v>223</v>
      </c>
      <c r="AI47" s="88" t="s">
        <v>224</v>
      </c>
      <c r="AJ47" s="88" t="s">
        <v>225</v>
      </c>
      <c r="AK47" s="66" t="s">
        <v>228</v>
      </c>
      <c r="AL47" s="66">
        <v>70</v>
      </c>
      <c r="AM47" s="117" t="s">
        <v>227</v>
      </c>
      <c r="AN47" s="66">
        <v>2018</v>
      </c>
      <c r="AO47" s="130">
        <v>24000</v>
      </c>
      <c r="AP47" s="119">
        <v>0</v>
      </c>
      <c r="AQ47" s="136"/>
      <c r="AR47" s="136"/>
      <c r="AS47" s="147"/>
      <c r="AT47" s="773"/>
      <c r="AU47" s="132"/>
      <c r="AV47" s="144"/>
      <c r="AW47" s="333"/>
      <c r="AX47" s="490"/>
      <c r="AY47" s="527"/>
      <c r="AZ47" s="333"/>
      <c r="BA47" s="490"/>
      <c r="BB47" s="494"/>
      <c r="BC47" s="494"/>
      <c r="BD47" s="494"/>
      <c r="BE47" s="523"/>
      <c r="BF47" s="333"/>
      <c r="BG47" s="333"/>
      <c r="BH47" s="570"/>
      <c r="BI47" s="571"/>
      <c r="BJ47" s="572"/>
      <c r="BK47" s="333"/>
      <c r="BL47" s="573"/>
      <c r="BM47" s="644"/>
      <c r="BN47" s="678"/>
      <c r="BO47" s="678"/>
      <c r="BP47" s="644"/>
      <c r="BQ47" s="644"/>
      <c r="BR47" s="644"/>
      <c r="BS47" s="644"/>
      <c r="BT47" s="644"/>
      <c r="BU47" s="644"/>
      <c r="BV47" s="644"/>
      <c r="BW47" s="644"/>
      <c r="BX47" s="645"/>
      <c r="BY47" s="644"/>
      <c r="BZ47" s="646">
        <f ca="1">'CONTROL DE RENTAS'!$Z47-'CONTROL DE RENTAS'!$AA47</f>
        <v>-45957</v>
      </c>
      <c r="CA47" s="647" t="str">
        <f t="shared" ca="1" si="5"/>
        <v>POR VENCER</v>
      </c>
    </row>
    <row r="48" spans="1:79" ht="15" customHeight="1">
      <c r="A48" s="66">
        <v>44</v>
      </c>
      <c r="B48" s="66">
        <v>2100</v>
      </c>
      <c r="C48" s="66">
        <v>2230</v>
      </c>
      <c r="D48" s="63"/>
      <c r="E48" s="66">
        <v>2527</v>
      </c>
      <c r="F48" s="66">
        <v>2660</v>
      </c>
      <c r="G48" s="66">
        <v>2819</v>
      </c>
      <c r="H48" s="66">
        <v>2965</v>
      </c>
      <c r="I48" s="66">
        <v>3106</v>
      </c>
      <c r="J48" s="66" t="s">
        <v>4593</v>
      </c>
      <c r="K48" s="63"/>
      <c r="L48" s="63"/>
      <c r="M48" s="63"/>
      <c r="N48" s="75"/>
      <c r="O48" s="64" t="s">
        <v>84</v>
      </c>
      <c r="P48" s="48"/>
      <c r="Q48" s="81"/>
      <c r="R48" s="69"/>
      <c r="S48" s="72"/>
      <c r="T48" s="48"/>
      <c r="U48" s="64"/>
      <c r="V48" s="64">
        <v>1</v>
      </c>
      <c r="W48" s="101"/>
      <c r="X48" s="48"/>
      <c r="Y48" s="104">
        <v>44</v>
      </c>
      <c r="Z48" s="862">
        <f t="shared" si="0"/>
        <v>0</v>
      </c>
      <c r="AA48" s="856">
        <f t="shared" ca="1" si="3"/>
        <v>45957</v>
      </c>
      <c r="AB48" s="857">
        <f t="shared" ca="1" si="4"/>
        <v>45957</v>
      </c>
      <c r="AC48" s="66" t="s">
        <v>85</v>
      </c>
      <c r="AD48" s="66" t="s">
        <v>85</v>
      </c>
      <c r="AE48" s="66" t="s">
        <v>85</v>
      </c>
      <c r="AF48" s="66" t="s">
        <v>138</v>
      </c>
      <c r="AG48" s="113">
        <v>44</v>
      </c>
      <c r="AH48" s="88" t="s">
        <v>223</v>
      </c>
      <c r="AI48" s="88" t="s">
        <v>224</v>
      </c>
      <c r="AJ48" s="88" t="s">
        <v>225</v>
      </c>
      <c r="AK48" s="66" t="s">
        <v>232</v>
      </c>
      <c r="AL48" s="66">
        <v>70</v>
      </c>
      <c r="AM48" s="117" t="s">
        <v>227</v>
      </c>
      <c r="AN48" s="66"/>
      <c r="AO48" s="130">
        <v>24000</v>
      </c>
      <c r="AP48" s="119">
        <v>0</v>
      </c>
      <c r="AQ48" s="136"/>
      <c r="AR48" s="136"/>
      <c r="AS48" s="147"/>
      <c r="AT48" s="73"/>
      <c r="AU48" s="132"/>
      <c r="AV48" s="144"/>
      <c r="AW48" s="333"/>
      <c r="AX48" s="490"/>
      <c r="AY48" s="527"/>
      <c r="AZ48" s="333"/>
      <c r="BA48" s="490"/>
      <c r="BB48" s="494"/>
      <c r="BC48" s="494"/>
      <c r="BD48" s="494"/>
      <c r="BE48" s="523"/>
      <c r="BF48" s="333"/>
      <c r="BG48" s="333"/>
      <c r="BH48" s="570"/>
      <c r="BI48" s="571"/>
      <c r="BJ48" s="572"/>
      <c r="BK48" s="333"/>
      <c r="BL48" s="573"/>
      <c r="BM48" s="679"/>
      <c r="BN48" s="680"/>
      <c r="BO48" s="680"/>
      <c r="BP48" s="644"/>
      <c r="BQ48" s="644"/>
      <c r="BR48" s="644"/>
      <c r="BS48" s="644"/>
      <c r="BT48" s="644"/>
      <c r="BU48" s="644"/>
      <c r="BV48" s="644"/>
      <c r="BW48" s="644"/>
      <c r="BX48" s="645"/>
      <c r="BY48" s="644"/>
      <c r="BZ48" s="646">
        <f ca="1">'CONTROL DE RENTAS'!$Z48-'CONTROL DE RENTAS'!$AA48</f>
        <v>-45957</v>
      </c>
      <c r="CA48" s="647" t="str">
        <f t="shared" ca="1" si="5"/>
        <v>POR VENCER</v>
      </c>
    </row>
    <row r="49" spans="1:79" ht="15" customHeight="1">
      <c r="A49" s="66">
        <v>45</v>
      </c>
      <c r="B49" s="66" t="s">
        <v>235</v>
      </c>
      <c r="C49" s="66">
        <v>2235</v>
      </c>
      <c r="D49" s="63"/>
      <c r="E49" s="63"/>
      <c r="F49" s="63"/>
      <c r="G49" s="63"/>
      <c r="H49" s="63"/>
      <c r="I49" s="82">
        <v>3221</v>
      </c>
      <c r="J49" s="66" t="s">
        <v>95</v>
      </c>
      <c r="K49" s="66" t="s">
        <v>95</v>
      </c>
      <c r="L49" s="63"/>
      <c r="M49" s="63"/>
      <c r="N49" s="72"/>
      <c r="O49" s="64" t="s">
        <v>96</v>
      </c>
      <c r="P49" s="67">
        <v>5853</v>
      </c>
      <c r="Q49" s="750" t="s">
        <v>4583</v>
      </c>
      <c r="R49" s="750" t="s">
        <v>4583</v>
      </c>
      <c r="S49" s="48" t="s">
        <v>109</v>
      </c>
      <c r="T49" s="72">
        <v>5895</v>
      </c>
      <c r="U49" s="64" t="s">
        <v>3474</v>
      </c>
      <c r="V49" s="64">
        <v>1</v>
      </c>
      <c r="W49" s="101">
        <v>45929</v>
      </c>
      <c r="X49" s="67">
        <v>27</v>
      </c>
      <c r="Y49" s="104">
        <v>45</v>
      </c>
      <c r="Z49" s="855">
        <f t="shared" si="0"/>
        <v>45956</v>
      </c>
      <c r="AA49" s="856">
        <f t="shared" ca="1" si="3"/>
        <v>45957</v>
      </c>
      <c r="AB49" s="857">
        <f t="shared" ca="1" si="4"/>
        <v>28</v>
      </c>
      <c r="AC49" s="66" t="s">
        <v>85</v>
      </c>
      <c r="AD49" s="66" t="s">
        <v>85</v>
      </c>
      <c r="AE49" s="66" t="s">
        <v>85</v>
      </c>
      <c r="AF49" s="66" t="s">
        <v>138</v>
      </c>
      <c r="AG49" s="113">
        <v>45</v>
      </c>
      <c r="AH49" s="88" t="s">
        <v>236</v>
      </c>
      <c r="AI49" s="88" t="s">
        <v>237</v>
      </c>
      <c r="AJ49" s="88" t="s">
        <v>238</v>
      </c>
      <c r="AK49" s="66" t="s">
        <v>239</v>
      </c>
      <c r="AL49" s="66">
        <v>50</v>
      </c>
      <c r="AM49" s="117" t="s">
        <v>227</v>
      </c>
      <c r="AN49" s="66">
        <v>2012</v>
      </c>
      <c r="AO49" s="118"/>
      <c r="AP49" s="119">
        <v>0</v>
      </c>
      <c r="AQ49" s="136"/>
      <c r="AR49" s="136"/>
      <c r="AS49" s="147"/>
      <c r="AT49" s="73" t="s">
        <v>101</v>
      </c>
      <c r="AU49" s="132">
        <v>45929</v>
      </c>
      <c r="AV49" s="144"/>
      <c r="AW49" s="333"/>
      <c r="AX49" s="333"/>
      <c r="AY49" s="527"/>
      <c r="AZ49" s="333"/>
      <c r="BA49" s="490"/>
      <c r="BB49" s="494"/>
      <c r="BC49" s="494"/>
      <c r="BD49" s="494"/>
      <c r="BE49" s="523"/>
      <c r="BF49" s="333"/>
      <c r="BG49" s="333"/>
      <c r="BH49" s="570"/>
      <c r="BI49" s="571"/>
      <c r="BJ49" s="572"/>
      <c r="BK49" s="333"/>
      <c r="BL49" s="573"/>
      <c r="BM49" s="644"/>
      <c r="BN49" s="678"/>
      <c r="BO49" s="678"/>
      <c r="BP49" s="644"/>
      <c r="BQ49" s="644"/>
      <c r="BR49" s="644"/>
      <c r="BS49" s="644"/>
      <c r="BT49" s="644"/>
      <c r="BU49" s="644"/>
      <c r="BV49" s="644"/>
      <c r="BW49" s="644"/>
      <c r="BX49" s="645"/>
      <c r="BY49" s="644"/>
      <c r="BZ49" s="646">
        <f ca="1">'CONTROL DE RENTAS'!$Z49-'CONTROL DE RENTAS'!$AA49</f>
        <v>-1</v>
      </c>
      <c r="CA49" s="647" t="str">
        <f t="shared" ca="1" si="5"/>
        <v>POR VENCER</v>
      </c>
    </row>
    <row r="50" spans="1:79" ht="15" customHeight="1">
      <c r="A50" s="66">
        <v>46</v>
      </c>
      <c r="B50" s="66">
        <v>2133</v>
      </c>
      <c r="C50" s="63"/>
      <c r="D50" s="66">
        <v>2360</v>
      </c>
      <c r="E50" s="63"/>
      <c r="F50" s="63"/>
      <c r="G50" s="66" t="s">
        <v>95</v>
      </c>
      <c r="H50" s="66" t="s">
        <v>95</v>
      </c>
      <c r="I50" s="66" t="s">
        <v>95</v>
      </c>
      <c r="J50" s="66" t="s">
        <v>95</v>
      </c>
      <c r="K50" s="66" t="s">
        <v>95</v>
      </c>
      <c r="L50" s="63"/>
      <c r="M50" s="63"/>
      <c r="N50" s="72"/>
      <c r="O50" s="64" t="s">
        <v>96</v>
      </c>
      <c r="P50" s="48">
        <v>5538</v>
      </c>
      <c r="Q50" s="750" t="s">
        <v>562</v>
      </c>
      <c r="R50" s="79" t="s">
        <v>563</v>
      </c>
      <c r="S50" s="48" t="s">
        <v>503</v>
      </c>
      <c r="T50" s="48">
        <v>3519</v>
      </c>
      <c r="U50" s="64" t="s">
        <v>3474</v>
      </c>
      <c r="V50" s="64">
        <v>1</v>
      </c>
      <c r="W50" s="101">
        <v>45930</v>
      </c>
      <c r="X50" s="48">
        <v>13</v>
      </c>
      <c r="Y50" s="104">
        <v>46</v>
      </c>
      <c r="Z50" s="855">
        <f t="shared" si="0"/>
        <v>45943</v>
      </c>
      <c r="AA50" s="856">
        <f t="shared" ca="1" si="3"/>
        <v>45957</v>
      </c>
      <c r="AB50" s="857">
        <f t="shared" ca="1" si="4"/>
        <v>27</v>
      </c>
      <c r="AC50" s="66" t="s">
        <v>85</v>
      </c>
      <c r="AD50" s="66" t="s">
        <v>85</v>
      </c>
      <c r="AE50" s="66" t="s">
        <v>85</v>
      </c>
      <c r="AF50" s="66" t="s">
        <v>138</v>
      </c>
      <c r="AG50" s="113">
        <v>46</v>
      </c>
      <c r="AH50" s="88" t="s">
        <v>236</v>
      </c>
      <c r="AI50" s="88" t="s">
        <v>237</v>
      </c>
      <c r="AJ50" s="88" t="s">
        <v>238</v>
      </c>
      <c r="AK50" s="66" t="s">
        <v>240</v>
      </c>
      <c r="AL50" s="66">
        <v>50</v>
      </c>
      <c r="AM50" s="117" t="s">
        <v>227</v>
      </c>
      <c r="AN50" s="66">
        <v>2012</v>
      </c>
      <c r="AO50" s="118">
        <v>12000</v>
      </c>
      <c r="AP50" s="135"/>
      <c r="AQ50" s="136"/>
      <c r="AR50" s="136"/>
      <c r="AS50" s="147"/>
      <c r="AT50" s="882" t="s">
        <v>101</v>
      </c>
      <c r="AU50" s="132">
        <v>45790</v>
      </c>
      <c r="AV50" s="144"/>
      <c r="AW50" s="333"/>
      <c r="AX50" s="490" t="s">
        <v>503</v>
      </c>
      <c r="AY50" s="527" t="s">
        <v>4126</v>
      </c>
      <c r="AZ50" s="333" t="s">
        <v>4127</v>
      </c>
      <c r="BA50" s="490" t="s">
        <v>4128</v>
      </c>
      <c r="BB50" s="536"/>
      <c r="BC50" s="494"/>
      <c r="BD50" s="494"/>
      <c r="BE50" s="523"/>
      <c r="BF50" s="333"/>
      <c r="BG50" s="333"/>
      <c r="BH50" s="570"/>
      <c r="BI50" s="571"/>
      <c r="BJ50" s="572"/>
      <c r="BK50" s="333"/>
      <c r="BL50" s="573"/>
      <c r="BM50" s="644"/>
      <c r="BN50" s="644"/>
      <c r="BO50" s="644"/>
      <c r="BP50" s="644"/>
      <c r="BQ50" s="644"/>
      <c r="BR50" s="644"/>
      <c r="BS50" s="644"/>
      <c r="BT50" s="681"/>
      <c r="BU50" s="687"/>
      <c r="BV50" s="687"/>
      <c r="BW50" s="687"/>
      <c r="BX50" s="645"/>
      <c r="BY50" s="688"/>
      <c r="BZ50" s="646">
        <f ca="1">'CONTROL DE RENTAS'!$Z50-'CONTROL DE RENTAS'!$AA50</f>
        <v>-14</v>
      </c>
      <c r="CA50" s="647" t="str">
        <f t="shared" ca="1" si="5"/>
        <v>POR VENCER</v>
      </c>
    </row>
    <row r="51" spans="1:79" ht="15" customHeight="1">
      <c r="A51" s="66">
        <v>47</v>
      </c>
      <c r="B51" s="63"/>
      <c r="C51" s="63"/>
      <c r="D51" s="63"/>
      <c r="E51" s="63"/>
      <c r="F51" s="66">
        <v>2734</v>
      </c>
      <c r="G51" s="63"/>
      <c r="H51" s="63"/>
      <c r="I51" s="66">
        <v>3088</v>
      </c>
      <c r="J51" s="63"/>
      <c r="K51" s="66">
        <v>3608</v>
      </c>
      <c r="L51" s="63"/>
      <c r="M51" s="63"/>
      <c r="N51" s="75"/>
      <c r="O51" s="64" t="s">
        <v>96</v>
      </c>
      <c r="P51" s="67">
        <v>5918</v>
      </c>
      <c r="Q51" s="750" t="s">
        <v>4676</v>
      </c>
      <c r="R51" s="68" t="s">
        <v>4677</v>
      </c>
      <c r="S51" s="64" t="s">
        <v>4678</v>
      </c>
      <c r="T51" s="64">
        <v>2565</v>
      </c>
      <c r="U51" s="64" t="s">
        <v>3474</v>
      </c>
      <c r="V51" s="64">
        <v>1</v>
      </c>
      <c r="W51" s="96">
        <v>45953</v>
      </c>
      <c r="X51" s="64">
        <v>13</v>
      </c>
      <c r="Y51" s="104">
        <v>47</v>
      </c>
      <c r="Z51" s="862">
        <f t="shared" si="0"/>
        <v>45966</v>
      </c>
      <c r="AA51" s="856">
        <f t="shared" ca="1" si="3"/>
        <v>45957</v>
      </c>
      <c r="AB51" s="857">
        <f t="shared" ca="1" si="4"/>
        <v>4</v>
      </c>
      <c r="AC51" s="66" t="s">
        <v>85</v>
      </c>
      <c r="AD51" s="66" t="s">
        <v>85</v>
      </c>
      <c r="AE51" s="66" t="s">
        <v>85</v>
      </c>
      <c r="AF51" s="66" t="s">
        <v>138</v>
      </c>
      <c r="AG51" s="113">
        <v>47</v>
      </c>
      <c r="AH51" s="88" t="s">
        <v>169</v>
      </c>
      <c r="AI51" s="88" t="s">
        <v>89</v>
      </c>
      <c r="AJ51" s="88" t="s">
        <v>167</v>
      </c>
      <c r="AK51" s="66" t="s">
        <v>241</v>
      </c>
      <c r="AL51" s="66">
        <v>30</v>
      </c>
      <c r="AM51" s="117" t="s">
        <v>127</v>
      </c>
      <c r="AN51" s="66"/>
      <c r="AO51" s="118">
        <v>50000</v>
      </c>
      <c r="AP51" s="119">
        <v>0</v>
      </c>
      <c r="AQ51" s="136"/>
      <c r="AR51" s="136"/>
      <c r="AS51" s="147"/>
      <c r="AT51" s="75" t="s">
        <v>101</v>
      </c>
      <c r="AU51" s="132">
        <v>45953</v>
      </c>
      <c r="AV51" s="144"/>
      <c r="AW51" s="333"/>
      <c r="AX51" s="333"/>
      <c r="AY51" s="333"/>
      <c r="AZ51" s="333"/>
      <c r="BA51" s="490"/>
      <c r="BB51" s="494"/>
      <c r="BC51" s="494"/>
      <c r="BD51" s="494"/>
      <c r="BE51" s="523"/>
      <c r="BF51" s="333"/>
      <c r="BG51" s="333"/>
      <c r="BH51" s="570"/>
      <c r="BI51" s="571"/>
      <c r="BJ51" s="572"/>
      <c r="BK51" s="333"/>
      <c r="BL51" s="573"/>
      <c r="BM51" s="644"/>
      <c r="BN51" s="644"/>
      <c r="BO51" s="644"/>
      <c r="BP51" s="644"/>
      <c r="BQ51" s="644"/>
      <c r="BR51" s="644"/>
      <c r="BS51" s="644"/>
      <c r="BT51" s="682"/>
      <c r="BU51" s="689"/>
      <c r="BV51" s="689"/>
      <c r="BW51" s="689"/>
      <c r="BX51" s="645"/>
      <c r="BY51" s="690"/>
      <c r="BZ51" s="646">
        <f ca="1">'CONTROL DE RENTAS'!$Z51-'CONTROL DE RENTAS'!$AA51</f>
        <v>9</v>
      </c>
      <c r="CA51" s="647" t="str">
        <f t="shared" ca="1" si="5"/>
        <v>VIGENTE</v>
      </c>
    </row>
    <row r="52" spans="1:79" ht="15" customHeight="1">
      <c r="A52" s="66">
        <v>48</v>
      </c>
      <c r="B52" s="66">
        <v>2167</v>
      </c>
      <c r="C52" s="66">
        <v>2304</v>
      </c>
      <c r="D52" s="63"/>
      <c r="E52" s="63"/>
      <c r="F52" s="63"/>
      <c r="G52" s="63"/>
      <c r="H52" s="63"/>
      <c r="I52" s="63"/>
      <c r="J52" s="63"/>
      <c r="K52" s="66">
        <v>3533</v>
      </c>
      <c r="L52" s="63"/>
      <c r="M52" s="63"/>
      <c r="N52" s="72"/>
      <c r="O52" s="64" t="s">
        <v>96</v>
      </c>
      <c r="P52" s="67">
        <v>5902</v>
      </c>
      <c r="Q52" s="81" t="s">
        <v>4563</v>
      </c>
      <c r="R52" s="81" t="s">
        <v>4563</v>
      </c>
      <c r="S52" s="72" t="s">
        <v>4656</v>
      </c>
      <c r="T52" s="72">
        <v>1679</v>
      </c>
      <c r="U52" s="64" t="s">
        <v>3946</v>
      </c>
      <c r="V52" s="64">
        <v>1</v>
      </c>
      <c r="W52" s="101">
        <v>45950</v>
      </c>
      <c r="X52" s="67">
        <v>27</v>
      </c>
      <c r="Y52" s="104">
        <v>48</v>
      </c>
      <c r="Z52" s="862">
        <f t="shared" si="0"/>
        <v>45977</v>
      </c>
      <c r="AA52" s="856">
        <f t="shared" ca="1" si="3"/>
        <v>45957</v>
      </c>
      <c r="AB52" s="857">
        <f t="shared" ca="1" si="4"/>
        <v>7</v>
      </c>
      <c r="AC52" s="66" t="s">
        <v>85</v>
      </c>
      <c r="AD52" s="66" t="s">
        <v>85</v>
      </c>
      <c r="AE52" s="66" t="s">
        <v>85</v>
      </c>
      <c r="AF52" s="66" t="s">
        <v>138</v>
      </c>
      <c r="AG52" s="113">
        <v>48</v>
      </c>
      <c r="AH52" s="88" t="s">
        <v>169</v>
      </c>
      <c r="AI52" s="88" t="s">
        <v>89</v>
      </c>
      <c r="AJ52" s="88" t="s">
        <v>242</v>
      </c>
      <c r="AK52" s="66" t="s">
        <v>243</v>
      </c>
      <c r="AL52" s="66">
        <v>30</v>
      </c>
      <c r="AM52" s="117" t="s">
        <v>244</v>
      </c>
      <c r="AN52" s="66">
        <v>2016</v>
      </c>
      <c r="AO52" s="118">
        <v>35000</v>
      </c>
      <c r="AP52" s="119">
        <v>0</v>
      </c>
      <c r="AQ52" s="136"/>
      <c r="AR52" s="136"/>
      <c r="AS52" s="147"/>
      <c r="AT52" s="73" t="s">
        <v>101</v>
      </c>
      <c r="AU52" s="144"/>
      <c r="AV52" s="144"/>
      <c r="AW52" s="333"/>
      <c r="AX52" s="333"/>
      <c r="AY52" s="527"/>
      <c r="AZ52" s="333"/>
      <c r="BA52" s="490"/>
      <c r="BB52" s="494"/>
      <c r="BC52" s="494"/>
      <c r="BD52" s="494"/>
      <c r="BE52" s="523"/>
      <c r="BF52" s="333"/>
      <c r="BG52" s="333"/>
      <c r="BH52" s="570"/>
      <c r="BI52" s="571"/>
      <c r="BJ52" s="572"/>
      <c r="BK52" s="333"/>
      <c r="BL52" s="573"/>
      <c r="BM52" s="644"/>
      <c r="BN52" s="644"/>
      <c r="BO52" s="644"/>
      <c r="BP52" s="644"/>
      <c r="BQ52" s="644"/>
      <c r="BR52" s="644"/>
      <c r="BS52" s="644"/>
      <c r="BT52" s="644"/>
      <c r="BU52" s="644"/>
      <c r="BV52" s="644"/>
      <c r="BW52" s="644"/>
      <c r="BX52" s="645"/>
      <c r="BY52" s="644"/>
      <c r="BZ52" s="646">
        <f ca="1">'CONTROL DE RENTAS'!$Z52-'CONTROL DE RENTAS'!$AA52</f>
        <v>20</v>
      </c>
      <c r="CA52" s="647" t="str">
        <f t="shared" ca="1" si="5"/>
        <v>VIGENTE</v>
      </c>
    </row>
    <row r="53" spans="1:79" ht="15" customHeight="1">
      <c r="A53" s="66">
        <v>49</v>
      </c>
      <c r="B53" s="66">
        <v>2143</v>
      </c>
      <c r="C53" s="66">
        <v>2304</v>
      </c>
      <c r="D53" s="63"/>
      <c r="E53" s="66" t="s">
        <v>95</v>
      </c>
      <c r="F53" s="66" t="s">
        <v>95</v>
      </c>
      <c r="G53" s="66" t="s">
        <v>95</v>
      </c>
      <c r="H53" s="66" t="s">
        <v>95</v>
      </c>
      <c r="I53" s="66" t="s">
        <v>95</v>
      </c>
      <c r="J53" s="63"/>
      <c r="K53" s="66" t="s">
        <v>95</v>
      </c>
      <c r="L53" s="63"/>
      <c r="M53" s="63"/>
      <c r="N53" s="72"/>
      <c r="O53" s="64" t="s">
        <v>96</v>
      </c>
      <c r="P53" s="67">
        <v>5860</v>
      </c>
      <c r="Q53" s="81" t="s">
        <v>4537</v>
      </c>
      <c r="R53" s="81" t="s">
        <v>4537</v>
      </c>
      <c r="S53" s="64" t="s">
        <v>4605</v>
      </c>
      <c r="T53" s="72">
        <v>2902</v>
      </c>
      <c r="U53" s="64" t="s">
        <v>3946</v>
      </c>
      <c r="V53" s="64">
        <v>1</v>
      </c>
      <c r="W53" s="101">
        <v>45931</v>
      </c>
      <c r="X53" s="67">
        <v>27</v>
      </c>
      <c r="Y53" s="104">
        <v>49</v>
      </c>
      <c r="Z53" s="855">
        <f t="shared" si="0"/>
        <v>45958</v>
      </c>
      <c r="AA53" s="856">
        <f t="shared" ca="1" si="3"/>
        <v>45957</v>
      </c>
      <c r="AB53" s="857">
        <f t="shared" ca="1" si="4"/>
        <v>26</v>
      </c>
      <c r="AC53" s="66" t="s">
        <v>85</v>
      </c>
      <c r="AD53" s="66" t="s">
        <v>85</v>
      </c>
      <c r="AE53" s="66" t="s">
        <v>85</v>
      </c>
      <c r="AF53" s="66" t="s">
        <v>138</v>
      </c>
      <c r="AG53" s="113">
        <v>49</v>
      </c>
      <c r="AH53" s="88" t="s">
        <v>169</v>
      </c>
      <c r="AI53" s="88" t="s">
        <v>89</v>
      </c>
      <c r="AJ53" s="88" t="s">
        <v>242</v>
      </c>
      <c r="AK53" s="66" t="s">
        <v>245</v>
      </c>
      <c r="AL53" s="66">
        <v>30</v>
      </c>
      <c r="AM53" s="117" t="s">
        <v>244</v>
      </c>
      <c r="AN53" s="66">
        <v>2016</v>
      </c>
      <c r="AO53" s="118">
        <v>35000</v>
      </c>
      <c r="AP53" s="119">
        <v>0</v>
      </c>
      <c r="AQ53" s="136"/>
      <c r="AR53" s="136"/>
      <c r="AS53" s="147"/>
      <c r="AT53" s="73"/>
      <c r="AU53" s="132"/>
      <c r="AV53" s="141"/>
      <c r="AW53" s="333"/>
      <c r="AX53" s="490"/>
      <c r="AY53" s="527"/>
      <c r="AZ53" s="333"/>
      <c r="BA53" s="490"/>
      <c r="BB53" s="494"/>
      <c r="BC53" s="494"/>
      <c r="BD53" s="494"/>
      <c r="BE53" s="523"/>
      <c r="BF53" s="333"/>
      <c r="BG53" s="333"/>
      <c r="BH53" s="570"/>
      <c r="BI53" s="571"/>
      <c r="BJ53" s="572"/>
      <c r="BK53" s="333"/>
      <c r="BL53" s="573"/>
      <c r="BM53" s="644"/>
      <c r="BN53" s="644"/>
      <c r="BO53" s="644"/>
      <c r="BP53" s="644"/>
      <c r="BQ53" s="644"/>
      <c r="BR53" s="644"/>
      <c r="BS53" s="644"/>
      <c r="BT53" s="682"/>
      <c r="BU53" s="689"/>
      <c r="BV53" s="689"/>
      <c r="BW53" s="689"/>
      <c r="BX53" s="645"/>
      <c r="BY53" s="690"/>
      <c r="BZ53" s="646">
        <f ca="1">'CONTROL DE RENTAS'!$Z53-'CONTROL DE RENTAS'!$AA53</f>
        <v>1</v>
      </c>
      <c r="CA53" s="647" t="str">
        <f t="shared" ca="1" si="5"/>
        <v>POR VENCER</v>
      </c>
    </row>
    <row r="54" spans="1:79" ht="15" customHeight="1">
      <c r="A54" s="66">
        <v>50</v>
      </c>
      <c r="B54" s="66" t="s">
        <v>246</v>
      </c>
      <c r="C54" s="66">
        <v>2299</v>
      </c>
      <c r="D54" s="66" t="s">
        <v>95</v>
      </c>
      <c r="E54" s="66" t="s">
        <v>95</v>
      </c>
      <c r="F54" s="66" t="s">
        <v>4160</v>
      </c>
      <c r="G54" s="66">
        <v>2763</v>
      </c>
      <c r="H54" s="66">
        <v>2949</v>
      </c>
      <c r="I54" s="66" t="s">
        <v>4452</v>
      </c>
      <c r="J54" s="66">
        <v>3370</v>
      </c>
      <c r="K54" s="66">
        <v>3567</v>
      </c>
      <c r="L54" s="63"/>
      <c r="M54" s="63"/>
      <c r="N54" s="72"/>
      <c r="O54" s="64" t="s">
        <v>96</v>
      </c>
      <c r="P54" s="67">
        <v>5836</v>
      </c>
      <c r="Q54" s="750" t="s">
        <v>4563</v>
      </c>
      <c r="R54" s="750" t="s">
        <v>4563</v>
      </c>
      <c r="S54" s="64" t="s">
        <v>1554</v>
      </c>
      <c r="T54" s="64">
        <v>1555</v>
      </c>
      <c r="U54" s="64" t="s">
        <v>3946</v>
      </c>
      <c r="V54" s="64">
        <v>1</v>
      </c>
      <c r="W54" s="96">
        <v>45951</v>
      </c>
      <c r="X54" s="64">
        <v>27</v>
      </c>
      <c r="Y54" s="104">
        <v>50</v>
      </c>
      <c r="Z54" s="862">
        <f t="shared" si="0"/>
        <v>45978</v>
      </c>
      <c r="AA54" s="856">
        <f t="shared" ca="1" si="3"/>
        <v>45957</v>
      </c>
      <c r="AB54" s="857">
        <f t="shared" ca="1" si="4"/>
        <v>6</v>
      </c>
      <c r="AC54" s="66" t="s">
        <v>85</v>
      </c>
      <c r="AD54" s="66" t="s">
        <v>85</v>
      </c>
      <c r="AE54" s="66" t="s">
        <v>85</v>
      </c>
      <c r="AF54" s="66" t="s">
        <v>138</v>
      </c>
      <c r="AG54" s="113">
        <v>50</v>
      </c>
      <c r="AH54" s="88" t="s">
        <v>169</v>
      </c>
      <c r="AI54" s="88" t="s">
        <v>89</v>
      </c>
      <c r="AJ54" s="88" t="s">
        <v>249</v>
      </c>
      <c r="AK54" s="66" t="s">
        <v>250</v>
      </c>
      <c r="AL54" s="66">
        <v>30</v>
      </c>
      <c r="AM54" s="117" t="s">
        <v>244</v>
      </c>
      <c r="AN54" s="66">
        <v>2015</v>
      </c>
      <c r="AO54" s="118">
        <v>40000</v>
      </c>
      <c r="AP54" s="119">
        <v>0</v>
      </c>
      <c r="AQ54" s="136"/>
      <c r="AR54" s="136"/>
      <c r="AS54" s="147"/>
      <c r="AT54" s="773" t="s">
        <v>101</v>
      </c>
      <c r="AU54" s="122">
        <v>45926</v>
      </c>
      <c r="AV54" s="144"/>
      <c r="AW54" s="333"/>
      <c r="AX54" s="490"/>
      <c r="AY54" s="527"/>
      <c r="AZ54" s="333"/>
      <c r="BA54" s="490"/>
      <c r="BB54" s="536"/>
      <c r="BC54" s="494"/>
      <c r="BD54" s="494"/>
      <c r="BE54" s="523"/>
      <c r="BF54" s="333"/>
      <c r="BG54" s="333"/>
      <c r="BH54" s="570"/>
      <c r="BI54" s="571"/>
      <c r="BJ54" s="572"/>
      <c r="BK54" s="333"/>
      <c r="BL54" s="573"/>
      <c r="BM54" s="644"/>
      <c r="BN54" s="644"/>
      <c r="BO54" s="644"/>
      <c r="BP54" s="644"/>
      <c r="BQ54" s="644"/>
      <c r="BR54" s="644"/>
      <c r="BS54" s="644"/>
      <c r="BT54" s="681"/>
      <c r="BU54" s="691"/>
      <c r="BV54" s="691"/>
      <c r="BW54" s="691"/>
      <c r="BX54" s="645"/>
      <c r="BY54" s="688"/>
      <c r="BZ54" s="646">
        <f ca="1">'CONTROL DE RENTAS'!$Z54-'CONTROL DE RENTAS'!$AA54</f>
        <v>21</v>
      </c>
      <c r="CA54" s="647" t="str">
        <f t="shared" ca="1" si="5"/>
        <v>VIGENTE</v>
      </c>
    </row>
    <row r="55" spans="1:79" ht="15" customHeight="1">
      <c r="A55" s="66">
        <v>51</v>
      </c>
      <c r="B55" s="66">
        <v>2180</v>
      </c>
      <c r="C55" s="66" t="s">
        <v>255</v>
      </c>
      <c r="D55" s="66">
        <v>2470</v>
      </c>
      <c r="E55" s="63"/>
      <c r="F55" s="63"/>
      <c r="G55" s="66" t="s">
        <v>4270</v>
      </c>
      <c r="H55" s="66" t="s">
        <v>4340</v>
      </c>
      <c r="I55" s="66" t="s">
        <v>4454</v>
      </c>
      <c r="J55" s="63"/>
      <c r="K55" s="63"/>
      <c r="L55" s="63"/>
      <c r="M55" s="63"/>
      <c r="N55" s="75"/>
      <c r="O55" s="64" t="s">
        <v>117</v>
      </c>
      <c r="P55" s="67"/>
      <c r="Q55" s="81"/>
      <c r="R55" s="69"/>
      <c r="S55" s="48"/>
      <c r="T55" s="48"/>
      <c r="U55" s="64"/>
      <c r="V55" s="64">
        <v>1</v>
      </c>
      <c r="W55" s="101"/>
      <c r="X55" s="48"/>
      <c r="Y55" s="104">
        <v>51</v>
      </c>
      <c r="Z55" s="862">
        <f t="shared" si="0"/>
        <v>0</v>
      </c>
      <c r="AA55" s="856">
        <f t="shared" ca="1" si="3"/>
        <v>45957</v>
      </c>
      <c r="AB55" s="857">
        <f t="shared" ca="1" si="4"/>
        <v>45957</v>
      </c>
      <c r="AC55" s="66" t="s">
        <v>85</v>
      </c>
      <c r="AD55" s="66" t="s">
        <v>85</v>
      </c>
      <c r="AE55" s="66" t="s">
        <v>85</v>
      </c>
      <c r="AF55" s="66" t="s">
        <v>138</v>
      </c>
      <c r="AG55" s="113">
        <v>51</v>
      </c>
      <c r="AH55" s="88" t="s">
        <v>139</v>
      </c>
      <c r="AI55" s="88" t="s">
        <v>140</v>
      </c>
      <c r="AJ55" s="88" t="s">
        <v>256</v>
      </c>
      <c r="AK55" s="66" t="s">
        <v>257</v>
      </c>
      <c r="AL55" s="66">
        <v>40</v>
      </c>
      <c r="AM55" s="117" t="s">
        <v>143</v>
      </c>
      <c r="AN55" s="66"/>
      <c r="AO55" s="118">
        <v>51000</v>
      </c>
      <c r="AP55" s="119">
        <v>53040</v>
      </c>
      <c r="AQ55" s="136"/>
      <c r="AR55" s="136"/>
      <c r="AS55" s="147"/>
      <c r="AT55" s="773"/>
      <c r="AU55" s="132"/>
      <c r="AV55" s="144"/>
      <c r="AW55" s="333"/>
      <c r="AX55" s="490"/>
      <c r="AY55" s="527"/>
      <c r="AZ55" s="333"/>
      <c r="BA55" s="490"/>
      <c r="BB55" s="536"/>
      <c r="BC55" s="494"/>
      <c r="BD55" s="494"/>
      <c r="BE55" s="523"/>
      <c r="BF55" s="333"/>
      <c r="BG55" s="333"/>
      <c r="BH55" s="570"/>
      <c r="BI55" s="571"/>
      <c r="BJ55" s="572"/>
      <c r="BK55" s="333"/>
      <c r="BL55" s="573"/>
      <c r="BM55" s="644"/>
      <c r="BN55" s="644"/>
      <c r="BO55" s="644"/>
      <c r="BP55" s="644"/>
      <c r="BQ55" s="644"/>
      <c r="BR55" s="644"/>
      <c r="BS55" s="644"/>
      <c r="BT55" s="644"/>
      <c r="BU55" s="644"/>
      <c r="BV55" s="644"/>
      <c r="BW55" s="644"/>
      <c r="BX55" s="645"/>
      <c r="BY55" s="644"/>
      <c r="BZ55" s="646">
        <f ca="1">'CONTROL DE RENTAS'!$Z55-'CONTROL DE RENTAS'!$AA55</f>
        <v>-45957</v>
      </c>
      <c r="CA55" s="647" t="str">
        <f t="shared" ca="1" si="5"/>
        <v>POR VENCER</v>
      </c>
    </row>
    <row r="56" spans="1:79" ht="15" customHeight="1">
      <c r="A56" s="66">
        <v>52</v>
      </c>
      <c r="B56" s="66">
        <v>2129</v>
      </c>
      <c r="C56" s="66">
        <v>2300</v>
      </c>
      <c r="D56" s="66">
        <v>2238</v>
      </c>
      <c r="E56" s="63"/>
      <c r="F56" s="63"/>
      <c r="G56" s="66" t="s">
        <v>4266</v>
      </c>
      <c r="H56" s="66" t="s">
        <v>4303</v>
      </c>
      <c r="I56" s="66" t="s">
        <v>4402</v>
      </c>
      <c r="J56" s="63"/>
      <c r="K56" s="63"/>
      <c r="L56" s="63"/>
      <c r="M56" s="63"/>
      <c r="N56" s="72"/>
      <c r="O56" s="64" t="s">
        <v>117</v>
      </c>
      <c r="P56" s="67"/>
      <c r="Q56" s="81"/>
      <c r="R56" s="69"/>
      <c r="S56" s="48"/>
      <c r="T56" s="48"/>
      <c r="U56" s="64"/>
      <c r="V56" s="64">
        <v>1</v>
      </c>
      <c r="W56" s="101"/>
      <c r="X56" s="48"/>
      <c r="Y56" s="104">
        <v>52</v>
      </c>
      <c r="Z56" s="862">
        <f t="shared" si="0"/>
        <v>0</v>
      </c>
      <c r="AA56" s="856">
        <f t="shared" ca="1" si="3"/>
        <v>45957</v>
      </c>
      <c r="AB56" s="857">
        <f t="shared" ca="1" si="4"/>
        <v>45957</v>
      </c>
      <c r="AC56" s="66" t="s">
        <v>85</v>
      </c>
      <c r="AD56" s="66" t="s">
        <v>85</v>
      </c>
      <c r="AE56" s="66" t="s">
        <v>85</v>
      </c>
      <c r="AF56" s="66" t="s">
        <v>138</v>
      </c>
      <c r="AG56" s="113">
        <v>52</v>
      </c>
      <c r="AH56" s="88" t="s">
        <v>139</v>
      </c>
      <c r="AI56" s="88" t="s">
        <v>140</v>
      </c>
      <c r="AJ56" s="88" t="s">
        <v>256</v>
      </c>
      <c r="AK56" s="66">
        <v>8972422490</v>
      </c>
      <c r="AL56" s="66">
        <v>40</v>
      </c>
      <c r="AM56" s="117" t="s">
        <v>143</v>
      </c>
      <c r="AN56" s="66">
        <v>2012</v>
      </c>
      <c r="AO56" s="118">
        <v>51000</v>
      </c>
      <c r="AP56" s="119">
        <v>0</v>
      </c>
      <c r="AQ56" s="192"/>
      <c r="AR56" s="192"/>
      <c r="AS56" s="147"/>
      <c r="AT56" s="882"/>
      <c r="AU56" s="132"/>
      <c r="AV56" s="144"/>
      <c r="AW56" s="333"/>
      <c r="AX56" s="490"/>
      <c r="AY56" s="527"/>
      <c r="AZ56" s="333"/>
      <c r="BA56" s="490"/>
      <c r="BB56" s="536"/>
      <c r="BC56" s="494"/>
      <c r="BD56" s="494"/>
      <c r="BE56" s="523"/>
      <c r="BF56" s="333"/>
      <c r="BG56" s="333"/>
      <c r="BH56" s="570"/>
      <c r="BI56" s="571"/>
      <c r="BJ56" s="572"/>
      <c r="BK56" s="333"/>
      <c r="BL56" s="675"/>
      <c r="BM56" s="644"/>
      <c r="BN56" s="644"/>
      <c r="BO56" s="644"/>
      <c r="BP56" s="644"/>
      <c r="BQ56" s="644"/>
      <c r="BR56" s="644"/>
      <c r="BS56" s="644"/>
      <c r="BT56" s="681"/>
      <c r="BU56" s="687"/>
      <c r="BV56" s="687"/>
      <c r="BW56" s="687"/>
      <c r="BX56" s="645"/>
      <c r="BY56" s="692"/>
      <c r="BZ56" s="646">
        <f ca="1">'CONTROL DE RENTAS'!$Z56-'CONTROL DE RENTAS'!$AA56</f>
        <v>-45957</v>
      </c>
      <c r="CA56" s="647" t="str">
        <f t="shared" ca="1" si="5"/>
        <v>POR VENCER</v>
      </c>
    </row>
    <row r="57" spans="1:79" ht="15" customHeight="1">
      <c r="A57" s="66">
        <v>53</v>
      </c>
      <c r="B57" s="66">
        <v>2065</v>
      </c>
      <c r="C57" s="66">
        <v>2222</v>
      </c>
      <c r="D57" s="66">
        <v>2351</v>
      </c>
      <c r="E57" s="66">
        <v>2487</v>
      </c>
      <c r="F57" s="66" t="s">
        <v>4180</v>
      </c>
      <c r="G57" s="66">
        <v>2829</v>
      </c>
      <c r="H57" s="66">
        <v>3006</v>
      </c>
      <c r="I57" s="66">
        <v>3157</v>
      </c>
      <c r="J57" s="66">
        <v>3344</v>
      </c>
      <c r="K57" s="66">
        <v>3489</v>
      </c>
      <c r="L57" s="63"/>
      <c r="M57" s="63"/>
      <c r="N57" s="72"/>
      <c r="O57" s="64" t="s">
        <v>96</v>
      </c>
      <c r="P57" s="67">
        <v>5457</v>
      </c>
      <c r="Q57" s="81" t="s">
        <v>276</v>
      </c>
      <c r="R57" s="81" t="s">
        <v>277</v>
      </c>
      <c r="S57" s="48" t="s">
        <v>278</v>
      </c>
      <c r="T57" s="48">
        <v>5631</v>
      </c>
      <c r="U57" s="64" t="s">
        <v>154</v>
      </c>
      <c r="V57" s="64">
        <v>1</v>
      </c>
      <c r="W57" s="101">
        <v>45940</v>
      </c>
      <c r="X57" s="48">
        <v>27</v>
      </c>
      <c r="Y57" s="104">
        <v>53</v>
      </c>
      <c r="Z57" s="862">
        <f t="shared" si="0"/>
        <v>45967</v>
      </c>
      <c r="AA57" s="856">
        <f t="shared" ca="1" si="3"/>
        <v>45957</v>
      </c>
      <c r="AB57" s="857">
        <f t="shared" ca="1" si="4"/>
        <v>17</v>
      </c>
      <c r="AC57" s="66" t="s">
        <v>85</v>
      </c>
      <c r="AD57" s="66" t="s">
        <v>214</v>
      </c>
      <c r="AE57" s="66" t="s">
        <v>85</v>
      </c>
      <c r="AF57" s="66" t="s">
        <v>138</v>
      </c>
      <c r="AG57" s="66">
        <v>53</v>
      </c>
      <c r="AH57" s="88" t="s">
        <v>186</v>
      </c>
      <c r="AI57" s="88" t="s">
        <v>89</v>
      </c>
      <c r="AJ57" s="88" t="s">
        <v>259</v>
      </c>
      <c r="AK57" s="66" t="s">
        <v>260</v>
      </c>
      <c r="AL57" s="66">
        <v>20</v>
      </c>
      <c r="AM57" s="117" t="s">
        <v>227</v>
      </c>
      <c r="AN57" s="66">
        <v>2014</v>
      </c>
      <c r="AO57" s="118">
        <v>51000</v>
      </c>
      <c r="AP57" s="119">
        <v>53500</v>
      </c>
      <c r="AQ57" s="219"/>
      <c r="AR57" s="219"/>
      <c r="AS57" s="785"/>
      <c r="AT57" s="73" t="s">
        <v>207</v>
      </c>
      <c r="AU57" s="132">
        <v>45744</v>
      </c>
      <c r="AV57" s="266"/>
      <c r="AW57" s="334"/>
      <c r="AX57" s="442" t="s">
        <v>251</v>
      </c>
      <c r="AY57" s="528" t="s">
        <v>873</v>
      </c>
      <c r="AZ57" s="334" t="s">
        <v>154</v>
      </c>
      <c r="BA57" s="490" t="s">
        <v>283</v>
      </c>
      <c r="BB57" s="536"/>
      <c r="BC57" s="494" t="s">
        <v>214</v>
      </c>
      <c r="BD57" s="494" t="s">
        <v>213</v>
      </c>
      <c r="BE57" s="523" t="s">
        <v>214</v>
      </c>
      <c r="BF57" s="333" t="s">
        <v>214</v>
      </c>
      <c r="BG57" s="333" t="s">
        <v>214</v>
      </c>
      <c r="BH57" s="570"/>
      <c r="BI57" s="571">
        <v>125000</v>
      </c>
      <c r="BJ57" s="572" t="e">
        <f>IF(BK57="mxn",BI57/#REF!,BI57)</f>
        <v>#REF!</v>
      </c>
      <c r="BK57" s="333" t="s">
        <v>266</v>
      </c>
      <c r="BL57" s="573"/>
      <c r="BM57" s="644"/>
      <c r="BN57" s="678"/>
      <c r="BO57" s="678"/>
      <c r="BP57" s="644"/>
      <c r="BQ57" s="644"/>
      <c r="BR57" s="644"/>
      <c r="BS57" s="644"/>
      <c r="BT57" s="644"/>
      <c r="BU57" s="644"/>
      <c r="BV57" s="644"/>
      <c r="BW57" s="644"/>
      <c r="BX57" s="645"/>
      <c r="BY57" s="644"/>
      <c r="BZ57" s="646">
        <f ca="1">'CONTROL DE RENTAS'!$Z57-'CONTROL DE RENTAS'!$AA57</f>
        <v>10</v>
      </c>
      <c r="CA57" s="647" t="str">
        <f t="shared" ca="1" si="5"/>
        <v>VIGENTE</v>
      </c>
    </row>
    <row r="58" spans="1:79" ht="15" customHeight="1">
      <c r="A58" s="66">
        <v>54</v>
      </c>
      <c r="B58" s="66">
        <v>2032</v>
      </c>
      <c r="C58" s="66">
        <v>2195</v>
      </c>
      <c r="D58" s="66">
        <v>2346</v>
      </c>
      <c r="E58" s="66">
        <v>2485</v>
      </c>
      <c r="F58" s="66">
        <v>2639</v>
      </c>
      <c r="G58" s="66">
        <v>2798</v>
      </c>
      <c r="H58" s="66">
        <v>2994</v>
      </c>
      <c r="I58" s="66">
        <v>3144</v>
      </c>
      <c r="J58" s="66">
        <v>3320</v>
      </c>
      <c r="K58" s="66">
        <v>3451</v>
      </c>
      <c r="L58" s="63"/>
      <c r="M58" s="63"/>
      <c r="N58" s="72"/>
      <c r="O58" s="64" t="s">
        <v>96</v>
      </c>
      <c r="P58" s="67">
        <v>5306</v>
      </c>
      <c r="Q58" s="81" t="s">
        <v>267</v>
      </c>
      <c r="R58" s="69" t="s">
        <v>268</v>
      </c>
      <c r="S58" s="48" t="s">
        <v>269</v>
      </c>
      <c r="T58" s="48">
        <v>4608</v>
      </c>
      <c r="U58" s="64" t="s">
        <v>154</v>
      </c>
      <c r="V58" s="64">
        <v>1</v>
      </c>
      <c r="W58" s="101">
        <v>45935</v>
      </c>
      <c r="X58" s="48">
        <v>29</v>
      </c>
      <c r="Y58" s="104">
        <v>54</v>
      </c>
      <c r="Z58" s="862">
        <f t="shared" si="0"/>
        <v>45964</v>
      </c>
      <c r="AA58" s="856">
        <f t="shared" ca="1" si="3"/>
        <v>45957</v>
      </c>
      <c r="AB58" s="857">
        <f t="shared" ca="1" si="4"/>
        <v>22</v>
      </c>
      <c r="AC58" s="66" t="s">
        <v>85</v>
      </c>
      <c r="AD58" s="66" t="s">
        <v>214</v>
      </c>
      <c r="AE58" s="66" t="s">
        <v>85</v>
      </c>
      <c r="AF58" s="66" t="s">
        <v>138</v>
      </c>
      <c r="AG58" s="113">
        <v>54</v>
      </c>
      <c r="AH58" s="88" t="s">
        <v>186</v>
      </c>
      <c r="AI58" s="88" t="s">
        <v>89</v>
      </c>
      <c r="AJ58" s="88" t="s">
        <v>259</v>
      </c>
      <c r="AK58" s="66" t="s">
        <v>270</v>
      </c>
      <c r="AL58" s="66">
        <v>20</v>
      </c>
      <c r="AM58" s="117" t="s">
        <v>227</v>
      </c>
      <c r="AN58" s="66">
        <v>2014</v>
      </c>
      <c r="AO58" s="118">
        <v>51000</v>
      </c>
      <c r="AP58" s="119">
        <v>55620</v>
      </c>
      <c r="AQ58" s="136"/>
      <c r="AR58" s="136"/>
      <c r="AS58" s="147"/>
      <c r="AT58" s="882" t="s">
        <v>101</v>
      </c>
      <c r="AU58" s="132">
        <v>45665</v>
      </c>
      <c r="AV58" s="144"/>
      <c r="AW58" s="333"/>
      <c r="AX58" s="490" t="s">
        <v>271</v>
      </c>
      <c r="AY58" s="527" t="s">
        <v>272</v>
      </c>
      <c r="AZ58" s="333"/>
      <c r="BA58" s="490"/>
      <c r="BB58" s="536"/>
      <c r="BC58" s="494" t="s">
        <v>214</v>
      </c>
      <c r="BD58" s="494" t="s">
        <v>213</v>
      </c>
      <c r="BE58" s="523" t="s">
        <v>214</v>
      </c>
      <c r="BF58" s="333" t="s">
        <v>214</v>
      </c>
      <c r="BG58" s="333" t="s">
        <v>214</v>
      </c>
      <c r="BH58" s="570"/>
      <c r="BI58" s="571">
        <v>125000</v>
      </c>
      <c r="BJ58" s="572" t="e">
        <f>IF(BK58="mxn",BI58/#REF!,BI58)</f>
        <v>#REF!</v>
      </c>
      <c r="BK58" s="333" t="s">
        <v>266</v>
      </c>
      <c r="BL58" s="875"/>
      <c r="BM58" s="644"/>
      <c r="BN58" s="677"/>
      <c r="BO58" s="677"/>
      <c r="BP58" s="644"/>
      <c r="BQ58" s="644"/>
      <c r="BR58" s="644"/>
      <c r="BS58" s="644"/>
      <c r="BT58" s="644"/>
      <c r="BU58" s="644"/>
      <c r="BV58" s="644"/>
      <c r="BW58" s="644"/>
      <c r="BX58" s="645"/>
      <c r="BY58" s="644"/>
      <c r="BZ58" s="646">
        <f ca="1">'CONTROL DE RENTAS'!$Z58-'CONTROL DE RENTAS'!$AA58</f>
        <v>7</v>
      </c>
      <c r="CA58" s="647" t="str">
        <f t="shared" ca="1" si="5"/>
        <v>VIGENTE</v>
      </c>
    </row>
    <row r="59" spans="1:79" ht="15" customHeight="1">
      <c r="A59" s="66">
        <v>55</v>
      </c>
      <c r="B59" s="66" t="s">
        <v>95</v>
      </c>
      <c r="C59" s="63"/>
      <c r="D59" s="63"/>
      <c r="E59" s="63"/>
      <c r="F59" s="66">
        <v>2705</v>
      </c>
      <c r="G59" s="66">
        <v>2830</v>
      </c>
      <c r="H59" s="63"/>
      <c r="I59" s="63"/>
      <c r="J59" s="63"/>
      <c r="K59" s="63"/>
      <c r="L59" s="63"/>
      <c r="M59" s="63"/>
      <c r="N59" s="72"/>
      <c r="O59" s="64" t="s">
        <v>117</v>
      </c>
      <c r="P59" s="67"/>
      <c r="Q59" s="81"/>
      <c r="R59" s="81"/>
      <c r="S59" s="48"/>
      <c r="T59" s="48"/>
      <c r="U59" s="64"/>
      <c r="V59" s="64">
        <v>1</v>
      </c>
      <c r="W59" s="101"/>
      <c r="X59" s="48"/>
      <c r="Y59" s="104">
        <v>55</v>
      </c>
      <c r="Z59" s="862">
        <f t="shared" si="0"/>
        <v>0</v>
      </c>
      <c r="AA59" s="856">
        <f t="shared" ca="1" si="3"/>
        <v>45957</v>
      </c>
      <c r="AB59" s="857">
        <f t="shared" ca="1" si="4"/>
        <v>45957</v>
      </c>
      <c r="AC59" s="66" t="s">
        <v>85</v>
      </c>
      <c r="AD59" s="66" t="s">
        <v>214</v>
      </c>
      <c r="AE59" s="66" t="s">
        <v>85</v>
      </c>
      <c r="AF59" s="66" t="s">
        <v>138</v>
      </c>
      <c r="AG59" s="113">
        <v>55</v>
      </c>
      <c r="AH59" s="88" t="s">
        <v>186</v>
      </c>
      <c r="AI59" s="88" t="s">
        <v>89</v>
      </c>
      <c r="AJ59" s="88" t="s">
        <v>273</v>
      </c>
      <c r="AK59" s="66" t="s">
        <v>274</v>
      </c>
      <c r="AL59" s="66">
        <v>20</v>
      </c>
      <c r="AM59" s="117" t="s">
        <v>143</v>
      </c>
      <c r="AN59" s="66">
        <v>2015</v>
      </c>
      <c r="AO59" s="118">
        <v>110000</v>
      </c>
      <c r="AP59" s="119">
        <v>0</v>
      </c>
      <c r="AQ59" s="136"/>
      <c r="AR59" s="136"/>
      <c r="AS59" s="147"/>
      <c r="AT59" s="73"/>
      <c r="AU59" s="132"/>
      <c r="AV59" s="144"/>
      <c r="AW59" s="333"/>
      <c r="AX59" s="490"/>
      <c r="AY59" s="527"/>
      <c r="AZ59" s="333"/>
      <c r="BA59" s="490"/>
      <c r="BB59" s="494"/>
      <c r="BC59" s="494"/>
      <c r="BD59" s="494"/>
      <c r="BE59" s="523"/>
      <c r="BF59" s="333"/>
      <c r="BG59" s="333"/>
      <c r="BH59" s="570"/>
      <c r="BI59" s="571"/>
      <c r="BJ59" s="572"/>
      <c r="BK59" s="333"/>
      <c r="BL59" s="573"/>
      <c r="BM59" s="644"/>
      <c r="BN59" s="644"/>
      <c r="BO59" s="644"/>
      <c r="BP59" s="644" t="s">
        <v>275</v>
      </c>
      <c r="BQ59" s="644"/>
      <c r="BR59" s="644"/>
      <c r="BS59" s="644"/>
      <c r="BT59" s="644"/>
      <c r="BU59" s="644"/>
      <c r="BV59" s="644"/>
      <c r="BW59" s="644"/>
      <c r="BX59" s="645"/>
      <c r="BY59" s="644"/>
      <c r="BZ59" s="646">
        <f ca="1">'CONTROL DE RENTAS'!$Z59-'CONTROL DE RENTAS'!$AA59</f>
        <v>-45957</v>
      </c>
      <c r="CA59" s="647" t="str">
        <f t="shared" ca="1" si="5"/>
        <v>POR VENCER</v>
      </c>
    </row>
    <row r="60" spans="1:79" ht="15" customHeight="1">
      <c r="A60" s="66">
        <v>56</v>
      </c>
      <c r="B60" s="63"/>
      <c r="C60" s="63"/>
      <c r="D60" s="66">
        <v>2434</v>
      </c>
      <c r="E60" s="66">
        <v>2570</v>
      </c>
      <c r="F60" s="66">
        <v>2675</v>
      </c>
      <c r="G60" s="66">
        <v>2828</v>
      </c>
      <c r="H60" s="66">
        <v>3005</v>
      </c>
      <c r="I60" s="66">
        <v>3156</v>
      </c>
      <c r="J60" s="66">
        <v>3343</v>
      </c>
      <c r="K60" s="66">
        <v>3490</v>
      </c>
      <c r="L60" s="63"/>
      <c r="M60" s="63"/>
      <c r="N60" s="75"/>
      <c r="O60" s="64" t="s">
        <v>96</v>
      </c>
      <c r="P60" s="67">
        <v>5451</v>
      </c>
      <c r="Q60" s="81" t="s">
        <v>276</v>
      </c>
      <c r="R60" s="81" t="s">
        <v>277</v>
      </c>
      <c r="S60" s="48" t="s">
        <v>278</v>
      </c>
      <c r="T60" s="48">
        <v>4011</v>
      </c>
      <c r="U60" s="64" t="s">
        <v>154</v>
      </c>
      <c r="V60" s="64">
        <v>1</v>
      </c>
      <c r="W60" s="101">
        <v>45946</v>
      </c>
      <c r="X60" s="48">
        <v>27</v>
      </c>
      <c r="Y60" s="104">
        <v>56</v>
      </c>
      <c r="Z60" s="862">
        <f t="shared" si="0"/>
        <v>45973</v>
      </c>
      <c r="AA60" s="856">
        <f t="shared" ca="1" si="3"/>
        <v>45957</v>
      </c>
      <c r="AB60" s="857">
        <f t="shared" ca="1" si="4"/>
        <v>11</v>
      </c>
      <c r="AC60" s="66" t="s">
        <v>85</v>
      </c>
      <c r="AD60" s="66" t="s">
        <v>214</v>
      </c>
      <c r="AE60" s="66" t="s">
        <v>85</v>
      </c>
      <c r="AF60" s="66" t="s">
        <v>138</v>
      </c>
      <c r="AG60" s="113">
        <v>56</v>
      </c>
      <c r="AH60" s="88" t="s">
        <v>186</v>
      </c>
      <c r="AI60" s="88" t="s">
        <v>89</v>
      </c>
      <c r="AJ60" s="88" t="s">
        <v>279</v>
      </c>
      <c r="AK60" s="66" t="s">
        <v>280</v>
      </c>
      <c r="AL60" s="66">
        <v>20</v>
      </c>
      <c r="AM60" s="117" t="s">
        <v>143</v>
      </c>
      <c r="AN60" s="66">
        <v>2015</v>
      </c>
      <c r="AO60" s="118">
        <v>100000</v>
      </c>
      <c r="AP60" s="119">
        <v>109000</v>
      </c>
      <c r="AQ60" s="136"/>
      <c r="AR60" s="136"/>
      <c r="AS60" s="147"/>
      <c r="AT60" s="73" t="s">
        <v>101</v>
      </c>
      <c r="AU60" s="132">
        <v>45741</v>
      </c>
      <c r="AV60" s="144"/>
      <c r="AW60" s="333"/>
      <c r="AX60" s="490" t="s">
        <v>251</v>
      </c>
      <c r="AY60" s="527" t="s">
        <v>281</v>
      </c>
      <c r="AZ60" s="333" t="s">
        <v>282</v>
      </c>
      <c r="BA60" s="490" t="s">
        <v>283</v>
      </c>
      <c r="BB60" s="536"/>
      <c r="BC60" s="494"/>
      <c r="BD60" s="494"/>
      <c r="BE60" s="523"/>
      <c r="BF60" s="333"/>
      <c r="BG60" s="333"/>
      <c r="BH60" s="570"/>
      <c r="BI60" s="571"/>
      <c r="BJ60" s="572"/>
      <c r="BK60" s="333"/>
      <c r="BL60" s="573"/>
      <c r="BM60" s="677"/>
      <c r="BN60" s="677"/>
      <c r="BO60" s="677"/>
      <c r="BP60" s="644" t="s">
        <v>275</v>
      </c>
      <c r="BQ60" s="644"/>
      <c r="BR60" s="644"/>
      <c r="BS60" s="644"/>
      <c r="BT60" s="644"/>
      <c r="BU60" s="644"/>
      <c r="BV60" s="644"/>
      <c r="BW60" s="644"/>
      <c r="BX60" s="645"/>
      <c r="BY60" s="644"/>
      <c r="BZ60" s="646">
        <f ca="1">'CONTROL DE RENTAS'!$Z60-'CONTROL DE RENTAS'!$AA60</f>
        <v>16</v>
      </c>
      <c r="CA60" s="647" t="str">
        <f t="shared" ca="1" si="5"/>
        <v>VIGENTE</v>
      </c>
    </row>
    <row r="61" spans="1:79" ht="15" customHeight="1">
      <c r="A61" s="66">
        <v>57</v>
      </c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72"/>
      <c r="O61" s="64" t="s">
        <v>117</v>
      </c>
      <c r="P61" s="67"/>
      <c r="Q61" s="81"/>
      <c r="R61" s="69"/>
      <c r="S61" s="48"/>
      <c r="T61" s="48"/>
      <c r="U61" s="48"/>
      <c r="V61" s="64">
        <v>1</v>
      </c>
      <c r="W61" s="101"/>
      <c r="X61" s="48"/>
      <c r="Y61" s="104">
        <v>57</v>
      </c>
      <c r="Z61" s="862">
        <f t="shared" si="0"/>
        <v>0</v>
      </c>
      <c r="AA61" s="856">
        <f t="shared" ca="1" si="3"/>
        <v>45957</v>
      </c>
      <c r="AB61" s="857">
        <f t="shared" ca="1" si="4"/>
        <v>45957</v>
      </c>
      <c r="AC61" s="66" t="s">
        <v>85</v>
      </c>
      <c r="AD61" s="66" t="s">
        <v>214</v>
      </c>
      <c r="AE61" s="66" t="s">
        <v>85</v>
      </c>
      <c r="AF61" s="66" t="s">
        <v>138</v>
      </c>
      <c r="AG61" s="113">
        <v>57</v>
      </c>
      <c r="AH61" s="88" t="s">
        <v>284</v>
      </c>
      <c r="AI61" s="88" t="s">
        <v>89</v>
      </c>
      <c r="AJ61" s="88" t="s">
        <v>285</v>
      </c>
      <c r="AK61" s="66" t="s">
        <v>286</v>
      </c>
      <c r="AL61" s="66">
        <v>10</v>
      </c>
      <c r="AM61" s="117" t="s">
        <v>287</v>
      </c>
      <c r="AN61" s="66">
        <v>2015</v>
      </c>
      <c r="AO61" s="118">
        <v>180000</v>
      </c>
      <c r="AP61" s="119"/>
      <c r="AQ61" s="136"/>
      <c r="AR61" s="136"/>
      <c r="AS61" s="147"/>
      <c r="AT61" s="73"/>
      <c r="AU61" s="144"/>
      <c r="AV61" s="144"/>
      <c r="AW61" s="333"/>
      <c r="AX61" s="333"/>
      <c r="AY61" s="333"/>
      <c r="AZ61" s="333"/>
      <c r="BA61" s="490"/>
      <c r="BB61" s="494"/>
      <c r="BC61" s="494"/>
      <c r="BD61" s="494"/>
      <c r="BE61" s="523"/>
      <c r="BF61" s="333"/>
      <c r="BG61" s="333"/>
      <c r="BH61" s="570"/>
      <c r="BI61" s="571"/>
      <c r="BJ61" s="572"/>
      <c r="BK61" s="333"/>
      <c r="BL61" s="573"/>
      <c r="BM61" s="644"/>
      <c r="BN61" s="644"/>
      <c r="BO61" s="644"/>
      <c r="BP61" s="644" t="s">
        <v>275</v>
      </c>
      <c r="BQ61" s="644"/>
      <c r="BR61" s="644"/>
      <c r="BS61" s="644"/>
      <c r="BT61" s="644"/>
      <c r="BU61" s="644"/>
      <c r="BV61" s="644"/>
      <c r="BW61" s="644"/>
      <c r="BX61" s="645"/>
      <c r="BY61" s="644"/>
      <c r="BZ61" s="646">
        <f ca="1">'CONTROL DE RENTAS'!$Z61-'CONTROL DE RENTAS'!$AA61</f>
        <v>-45957</v>
      </c>
      <c r="CA61" s="647" t="str">
        <f t="shared" ca="1" si="5"/>
        <v>POR VENCER</v>
      </c>
    </row>
    <row r="62" spans="1:79">
      <c r="A62" s="66">
        <v>58</v>
      </c>
      <c r="B62" s="66">
        <v>2103</v>
      </c>
      <c r="C62" s="66">
        <v>2253</v>
      </c>
      <c r="D62" s="66">
        <v>2401</v>
      </c>
      <c r="E62" s="66">
        <v>2532</v>
      </c>
      <c r="F62" s="66">
        <v>2659</v>
      </c>
      <c r="G62" s="66">
        <v>2858</v>
      </c>
      <c r="H62" s="66">
        <v>2972</v>
      </c>
      <c r="I62" s="66" t="s">
        <v>95</v>
      </c>
      <c r="J62" s="66">
        <v>3363</v>
      </c>
      <c r="K62" s="66">
        <v>3475</v>
      </c>
      <c r="L62" s="63"/>
      <c r="M62" s="63"/>
      <c r="N62" s="72"/>
      <c r="O62" s="64" t="s">
        <v>84</v>
      </c>
      <c r="P62" s="67"/>
      <c r="Q62" s="81"/>
      <c r="R62" s="69"/>
      <c r="S62" s="48"/>
      <c r="T62" s="48"/>
      <c r="U62" s="64"/>
      <c r="V62" s="64">
        <v>1</v>
      </c>
      <c r="W62" s="101"/>
      <c r="X62" s="48"/>
      <c r="Y62" s="104">
        <v>58</v>
      </c>
      <c r="Z62" s="855">
        <f t="shared" si="0"/>
        <v>0</v>
      </c>
      <c r="AA62" s="856">
        <f t="shared" ca="1" si="3"/>
        <v>45957</v>
      </c>
      <c r="AB62" s="857">
        <f t="shared" ca="1" si="4"/>
        <v>45957</v>
      </c>
      <c r="AC62" s="66" t="s">
        <v>160</v>
      </c>
      <c r="AD62" s="66" t="s">
        <v>86</v>
      </c>
      <c r="AE62" s="66" t="s">
        <v>86</v>
      </c>
      <c r="AF62" s="66" t="s">
        <v>138</v>
      </c>
      <c r="AG62" s="113">
        <v>58</v>
      </c>
      <c r="AH62" s="88" t="s">
        <v>284</v>
      </c>
      <c r="AI62" s="88" t="s">
        <v>174</v>
      </c>
      <c r="AJ62" s="88" t="s">
        <v>291</v>
      </c>
      <c r="AK62" s="66" t="s">
        <v>292</v>
      </c>
      <c r="AL62" s="66">
        <v>10</v>
      </c>
      <c r="AM62" s="117" t="s">
        <v>143</v>
      </c>
      <c r="AN62" s="66">
        <v>2024</v>
      </c>
      <c r="AO62" s="118">
        <v>33000</v>
      </c>
      <c r="AP62" s="119">
        <v>39200</v>
      </c>
      <c r="AQ62" s="192"/>
      <c r="AR62" s="192"/>
      <c r="AS62" s="864"/>
      <c r="AT62" s="882"/>
      <c r="AU62" s="132"/>
      <c r="AV62" s="144"/>
      <c r="AW62" s="333"/>
      <c r="AX62" s="490"/>
      <c r="AY62" s="527"/>
      <c r="AZ62" s="333"/>
      <c r="BA62" s="490"/>
      <c r="BB62" s="536"/>
      <c r="BC62" s="494"/>
      <c r="BD62" s="494"/>
      <c r="BE62" s="523"/>
      <c r="BF62" s="333"/>
      <c r="BG62" s="333"/>
      <c r="BH62" s="570"/>
      <c r="BI62" s="571"/>
      <c r="BJ62" s="572"/>
      <c r="BK62" s="333"/>
      <c r="BL62" s="573"/>
      <c r="BM62" s="644"/>
      <c r="BN62" s="644"/>
      <c r="BO62" s="644"/>
      <c r="BP62" s="644" t="s">
        <v>275</v>
      </c>
      <c r="BQ62" s="644"/>
      <c r="BR62" s="644"/>
      <c r="BS62" s="644"/>
      <c r="BT62" s="681"/>
      <c r="BU62" s="687"/>
      <c r="BV62" s="687"/>
      <c r="BW62" s="691"/>
      <c r="BX62" s="645"/>
      <c r="BY62" s="692"/>
      <c r="BZ62" s="646">
        <f ca="1">'CONTROL DE RENTAS'!$Z62-'CONTROL DE RENTAS'!$AA62</f>
        <v>-45957</v>
      </c>
      <c r="CA62" s="647" t="str">
        <f t="shared" ca="1" si="5"/>
        <v>POR VENCER</v>
      </c>
    </row>
    <row r="63" spans="1:79" ht="15" customHeight="1">
      <c r="A63" s="66">
        <v>59</v>
      </c>
      <c r="B63" s="66" t="s">
        <v>297</v>
      </c>
      <c r="C63" s="66">
        <v>2289</v>
      </c>
      <c r="D63" s="66">
        <v>2442</v>
      </c>
      <c r="E63" s="63" t="s">
        <v>95</v>
      </c>
      <c r="F63" s="66" t="s">
        <v>95</v>
      </c>
      <c r="G63" s="63"/>
      <c r="H63" s="63"/>
      <c r="I63" s="63"/>
      <c r="J63" s="66">
        <v>3364</v>
      </c>
      <c r="K63" s="66">
        <v>3525</v>
      </c>
      <c r="L63" s="63"/>
      <c r="M63" s="63"/>
      <c r="N63" s="72"/>
      <c r="O63" s="64" t="s">
        <v>96</v>
      </c>
      <c r="P63" s="67">
        <v>5869</v>
      </c>
      <c r="Q63" s="81" t="s">
        <v>472</v>
      </c>
      <c r="R63" s="69" t="s">
        <v>152</v>
      </c>
      <c r="S63" s="48" t="s">
        <v>4440</v>
      </c>
      <c r="T63" s="48">
        <v>1078</v>
      </c>
      <c r="U63" s="64" t="s">
        <v>154</v>
      </c>
      <c r="V63" s="64">
        <v>1</v>
      </c>
      <c r="W63" s="101">
        <v>45936</v>
      </c>
      <c r="X63" s="48">
        <v>29</v>
      </c>
      <c r="Y63" s="104">
        <v>59</v>
      </c>
      <c r="Z63" s="862">
        <f t="shared" si="0"/>
        <v>45965</v>
      </c>
      <c r="AA63" s="856">
        <f t="shared" ca="1" si="3"/>
        <v>45957</v>
      </c>
      <c r="AB63" s="857">
        <f t="shared" ca="1" si="4"/>
        <v>21</v>
      </c>
      <c r="AC63" s="66" t="s">
        <v>160</v>
      </c>
      <c r="AD63" s="66" t="s">
        <v>86</v>
      </c>
      <c r="AE63" s="66" t="s">
        <v>86</v>
      </c>
      <c r="AF63" s="66" t="s">
        <v>138</v>
      </c>
      <c r="AG63" s="113">
        <v>59</v>
      </c>
      <c r="AH63" s="88" t="s">
        <v>284</v>
      </c>
      <c r="AI63" s="88" t="s">
        <v>174</v>
      </c>
      <c r="AJ63" s="88" t="s">
        <v>291</v>
      </c>
      <c r="AK63" s="66" t="s">
        <v>300</v>
      </c>
      <c r="AL63" s="66">
        <v>10</v>
      </c>
      <c r="AM63" s="117" t="s">
        <v>143</v>
      </c>
      <c r="AN63" s="66">
        <v>2024</v>
      </c>
      <c r="AO63" s="118">
        <v>33000</v>
      </c>
      <c r="AP63" s="119">
        <v>39020</v>
      </c>
      <c r="AQ63" s="192"/>
      <c r="AR63" s="192"/>
      <c r="AS63" s="864"/>
      <c r="AT63" s="73" t="s">
        <v>101</v>
      </c>
      <c r="AU63" s="132">
        <v>45936</v>
      </c>
      <c r="AV63" s="132"/>
      <c r="AW63" s="333"/>
      <c r="AX63" s="490" t="s">
        <v>4614</v>
      </c>
      <c r="AY63" s="603" t="s">
        <v>4489</v>
      </c>
      <c r="AZ63" s="503" t="s">
        <v>4615</v>
      </c>
      <c r="BA63" s="490">
        <v>8994603976</v>
      </c>
      <c r="BB63" s="569"/>
      <c r="BC63" s="494"/>
      <c r="BD63" s="494"/>
      <c r="BE63" s="523"/>
      <c r="BF63" s="333"/>
      <c r="BG63" s="333"/>
      <c r="BH63" s="570"/>
      <c r="BI63" s="333"/>
      <c r="BJ63" s="333"/>
      <c r="BK63" s="333"/>
      <c r="BL63" s="573"/>
      <c r="BM63" s="679"/>
      <c r="BN63" s="678"/>
      <c r="BO63" s="683"/>
      <c r="BP63" s="644" t="s">
        <v>275</v>
      </c>
      <c r="BQ63" s="644"/>
      <c r="BR63" s="644"/>
      <c r="BS63" s="644"/>
      <c r="BT63" s="644"/>
      <c r="BU63" s="644"/>
      <c r="BV63" s="644"/>
      <c r="BW63" s="644"/>
      <c r="BX63" s="645"/>
      <c r="BY63" s="644"/>
      <c r="BZ63" s="646">
        <f ca="1">'CONTROL DE RENTAS'!$Z63-'CONTROL DE RENTAS'!$AA63</f>
        <v>8</v>
      </c>
      <c r="CA63" s="647" t="str">
        <f t="shared" ca="1" si="5"/>
        <v>VIGENTE</v>
      </c>
    </row>
    <row r="64" spans="1:79" ht="15" customHeight="1">
      <c r="A64" s="66">
        <v>60</v>
      </c>
      <c r="B64" s="66" t="s">
        <v>304</v>
      </c>
      <c r="C64" s="63"/>
      <c r="D64" s="66">
        <v>2401</v>
      </c>
      <c r="E64" s="66">
        <v>2532</v>
      </c>
      <c r="F64" s="66">
        <v>2659</v>
      </c>
      <c r="G64" s="66">
        <v>2858</v>
      </c>
      <c r="H64" s="66" t="s">
        <v>4328</v>
      </c>
      <c r="I64" s="82" t="s">
        <v>4371</v>
      </c>
      <c r="J64" s="66">
        <v>3365</v>
      </c>
      <c r="K64" s="66">
        <v>3478</v>
      </c>
      <c r="L64" s="63"/>
      <c r="M64" s="63"/>
      <c r="N64" s="72"/>
      <c r="O64" s="64" t="s">
        <v>117</v>
      </c>
      <c r="P64" s="67"/>
      <c r="Q64" s="81"/>
      <c r="R64" s="69"/>
      <c r="S64" s="48"/>
      <c r="T64" s="48"/>
      <c r="U64" s="64"/>
      <c r="V64" s="64">
        <v>1</v>
      </c>
      <c r="W64" s="101"/>
      <c r="X64" s="48"/>
      <c r="Y64" s="104">
        <v>60</v>
      </c>
      <c r="Z64" s="855">
        <f t="shared" si="0"/>
        <v>0</v>
      </c>
      <c r="AA64" s="856">
        <f t="shared" ca="1" si="3"/>
        <v>45957</v>
      </c>
      <c r="AB64" s="857">
        <f t="shared" ca="1" si="4"/>
        <v>45957</v>
      </c>
      <c r="AC64" s="66" t="s">
        <v>160</v>
      </c>
      <c r="AD64" s="66" t="s">
        <v>86</v>
      </c>
      <c r="AE64" s="66" t="s">
        <v>86</v>
      </c>
      <c r="AF64" s="66" t="s">
        <v>138</v>
      </c>
      <c r="AG64" s="113">
        <v>60</v>
      </c>
      <c r="AH64" s="88" t="s">
        <v>284</v>
      </c>
      <c r="AI64" s="88" t="s">
        <v>174</v>
      </c>
      <c r="AJ64" s="88" t="s">
        <v>291</v>
      </c>
      <c r="AK64" s="66" t="s">
        <v>305</v>
      </c>
      <c r="AL64" s="66">
        <v>10</v>
      </c>
      <c r="AM64" s="117" t="s">
        <v>143</v>
      </c>
      <c r="AN64" s="66">
        <v>2024</v>
      </c>
      <c r="AO64" s="119">
        <v>33000</v>
      </c>
      <c r="AP64" s="119">
        <v>33000</v>
      </c>
      <c r="AQ64" s="192"/>
      <c r="AR64" s="192"/>
      <c r="AS64" s="864"/>
      <c r="AT64" s="73"/>
      <c r="AU64" s="132"/>
      <c r="AV64" s="144"/>
      <c r="AW64" s="333"/>
      <c r="AX64" s="490"/>
      <c r="AY64" s="527"/>
      <c r="AZ64" s="333"/>
      <c r="BA64" s="490"/>
      <c r="BB64" s="333"/>
      <c r="BC64" s="494"/>
      <c r="BD64" s="494"/>
      <c r="BE64" s="523"/>
      <c r="BF64" s="333"/>
      <c r="BG64" s="333"/>
      <c r="BH64" s="570"/>
      <c r="BI64" s="333"/>
      <c r="BJ64" s="333"/>
      <c r="BK64" s="333"/>
      <c r="BL64" s="573"/>
      <c r="BM64" s="679"/>
      <c r="BN64" s="677"/>
      <c r="BO64" s="677"/>
      <c r="BP64" s="644" t="s">
        <v>275</v>
      </c>
      <c r="BQ64" s="644"/>
      <c r="BR64" s="644"/>
      <c r="BS64" s="644"/>
      <c r="BT64" s="644"/>
      <c r="BU64" s="644"/>
      <c r="BV64" s="644"/>
      <c r="BW64" s="644"/>
      <c r="BX64" s="645"/>
      <c r="BY64" s="644"/>
      <c r="BZ64" s="646">
        <f ca="1">'CONTROL DE RENTAS'!$Z64-'CONTROL DE RENTAS'!$AA64</f>
        <v>-45957</v>
      </c>
      <c r="CA64" s="647" t="str">
        <f t="shared" ca="1" si="5"/>
        <v>POR VENCER</v>
      </c>
    </row>
    <row r="65" spans="1:79" ht="15" customHeight="1">
      <c r="A65" s="66">
        <v>61</v>
      </c>
      <c r="B65" s="66">
        <v>2103</v>
      </c>
      <c r="C65" s="66">
        <v>2253</v>
      </c>
      <c r="D65" s="66">
        <v>2401</v>
      </c>
      <c r="E65" s="66">
        <v>2532</v>
      </c>
      <c r="F65" s="66">
        <v>2659</v>
      </c>
      <c r="G65" s="66">
        <v>2858</v>
      </c>
      <c r="H65" s="66" t="s">
        <v>4328</v>
      </c>
      <c r="I65" s="82" t="s">
        <v>4371</v>
      </c>
      <c r="J65" s="66">
        <v>3366</v>
      </c>
      <c r="K65" s="66">
        <v>3477</v>
      </c>
      <c r="L65" s="63"/>
      <c r="M65" s="63"/>
      <c r="N65" s="72"/>
      <c r="O65" s="64" t="s">
        <v>84</v>
      </c>
      <c r="P65" s="67"/>
      <c r="Q65" s="81"/>
      <c r="R65" s="69"/>
      <c r="S65" s="48"/>
      <c r="T65" s="48"/>
      <c r="U65" s="64"/>
      <c r="V65" s="64">
        <v>1</v>
      </c>
      <c r="W65" s="101"/>
      <c r="X65" s="48"/>
      <c r="Y65" s="104">
        <v>61</v>
      </c>
      <c r="Z65" s="855">
        <f t="shared" si="0"/>
        <v>0</v>
      </c>
      <c r="AA65" s="856">
        <f t="shared" ca="1" si="3"/>
        <v>45957</v>
      </c>
      <c r="AB65" s="857">
        <f t="shared" ca="1" si="4"/>
        <v>45957</v>
      </c>
      <c r="AC65" s="66" t="s">
        <v>160</v>
      </c>
      <c r="AD65" s="66" t="s">
        <v>86</v>
      </c>
      <c r="AE65" s="66" t="s">
        <v>86</v>
      </c>
      <c r="AF65" s="66" t="s">
        <v>138</v>
      </c>
      <c r="AG65" s="113">
        <v>61</v>
      </c>
      <c r="AH65" s="88" t="s">
        <v>284</v>
      </c>
      <c r="AI65" s="88" t="s">
        <v>174</v>
      </c>
      <c r="AJ65" s="88" t="s">
        <v>291</v>
      </c>
      <c r="AK65" s="66" t="s">
        <v>306</v>
      </c>
      <c r="AL65" s="66">
        <v>10</v>
      </c>
      <c r="AM65" s="117" t="s">
        <v>143</v>
      </c>
      <c r="AN65" s="66">
        <v>2024</v>
      </c>
      <c r="AO65" s="119">
        <v>33000</v>
      </c>
      <c r="AP65" s="119">
        <v>33000</v>
      </c>
      <c r="AQ65" s="192"/>
      <c r="AR65" s="192"/>
      <c r="AS65" s="864"/>
      <c r="AT65" s="73"/>
      <c r="AU65" s="132"/>
      <c r="AV65" s="144"/>
      <c r="AW65" s="333"/>
      <c r="AX65" s="490"/>
      <c r="AY65" s="527"/>
      <c r="AZ65" s="333"/>
      <c r="BA65" s="490"/>
      <c r="BB65" s="569"/>
      <c r="BC65" s="494"/>
      <c r="BD65" s="494"/>
      <c r="BE65" s="523"/>
      <c r="BF65" s="333"/>
      <c r="BG65" s="333"/>
      <c r="BH65" s="570"/>
      <c r="BI65" s="333"/>
      <c r="BJ65" s="333"/>
      <c r="BK65" s="333"/>
      <c r="BL65" s="573"/>
      <c r="BM65" s="644"/>
      <c r="BN65" s="678"/>
      <c r="BO65" s="678"/>
      <c r="BP65" s="644" t="s">
        <v>275</v>
      </c>
      <c r="BQ65" s="644"/>
      <c r="BR65" s="644"/>
      <c r="BS65" s="644"/>
      <c r="BT65" s="644"/>
      <c r="BU65" s="644"/>
      <c r="BV65" s="644"/>
      <c r="BW65" s="644"/>
      <c r="BX65" s="645"/>
      <c r="BY65" s="644"/>
      <c r="BZ65" s="646">
        <f ca="1">'CONTROL DE RENTAS'!$Z65-'CONTROL DE RENTAS'!$AA65</f>
        <v>-45957</v>
      </c>
      <c r="CA65" s="647" t="str">
        <f t="shared" ca="1" si="5"/>
        <v>POR VENCER</v>
      </c>
    </row>
    <row r="66" spans="1:79" ht="15" customHeight="1">
      <c r="A66" s="66">
        <v>62</v>
      </c>
      <c r="B66" s="66">
        <v>2170</v>
      </c>
      <c r="C66" s="66" t="s">
        <v>307</v>
      </c>
      <c r="D66" s="66">
        <v>2362</v>
      </c>
      <c r="E66" s="63"/>
      <c r="F66" s="63"/>
      <c r="G66" s="63"/>
      <c r="H66" s="63"/>
      <c r="I66" s="63"/>
      <c r="J66" s="66" t="s">
        <v>4546</v>
      </c>
      <c r="K66" s="66">
        <v>3543</v>
      </c>
      <c r="L66" s="63"/>
      <c r="M66" s="63"/>
      <c r="N66" s="72"/>
      <c r="O66" s="64" t="s">
        <v>96</v>
      </c>
      <c r="P66" s="67">
        <v>5787</v>
      </c>
      <c r="Q66" s="81" t="s">
        <v>4422</v>
      </c>
      <c r="R66" s="68" t="s">
        <v>4423</v>
      </c>
      <c r="S66" s="48" t="s">
        <v>4643</v>
      </c>
      <c r="T66" s="48">
        <v>6788</v>
      </c>
      <c r="U66" s="64" t="s">
        <v>154</v>
      </c>
      <c r="V66" s="64">
        <v>1</v>
      </c>
      <c r="W66" s="101">
        <v>45946</v>
      </c>
      <c r="X66" s="48">
        <v>27</v>
      </c>
      <c r="Y66" s="104">
        <v>62</v>
      </c>
      <c r="Z66" s="862">
        <f t="shared" si="0"/>
        <v>45973</v>
      </c>
      <c r="AA66" s="856">
        <f t="shared" ca="1" si="3"/>
        <v>45957</v>
      </c>
      <c r="AB66" s="857">
        <f t="shared" ca="1" si="4"/>
        <v>11</v>
      </c>
      <c r="AC66" s="66" t="s">
        <v>85</v>
      </c>
      <c r="AD66" s="66" t="s">
        <v>214</v>
      </c>
      <c r="AE66" s="66" t="s">
        <v>85</v>
      </c>
      <c r="AF66" s="66" t="s">
        <v>138</v>
      </c>
      <c r="AG66" s="113">
        <v>62</v>
      </c>
      <c r="AH66" s="88" t="s">
        <v>236</v>
      </c>
      <c r="AI66" s="88" t="s">
        <v>308</v>
      </c>
      <c r="AJ66" s="88" t="s">
        <v>309</v>
      </c>
      <c r="AK66" s="66" t="s">
        <v>310</v>
      </c>
      <c r="AL66" s="66">
        <v>50</v>
      </c>
      <c r="AM66" s="117" t="s">
        <v>227</v>
      </c>
      <c r="AN66" s="66">
        <v>2022</v>
      </c>
      <c r="AO66" s="118"/>
      <c r="AP66" s="119">
        <v>0</v>
      </c>
      <c r="AQ66" s="192"/>
      <c r="AR66" s="192"/>
      <c r="AS66" s="864"/>
      <c r="AT66" s="73" t="s">
        <v>101</v>
      </c>
      <c r="AU66" s="132">
        <v>45902</v>
      </c>
      <c r="AV66" s="144"/>
      <c r="AW66" s="333"/>
      <c r="AX66" s="333"/>
      <c r="AY66" s="527"/>
      <c r="AZ66" s="333"/>
      <c r="BA66" s="490"/>
      <c r="BB66" s="494"/>
      <c r="BC66" s="494"/>
      <c r="BD66" s="494"/>
      <c r="BE66" s="523"/>
      <c r="BF66" s="333"/>
      <c r="BG66" s="333"/>
      <c r="BH66" s="570"/>
      <c r="BI66" s="571"/>
      <c r="BJ66" s="572"/>
      <c r="BK66" s="333"/>
      <c r="BL66" s="573"/>
      <c r="BM66" s="644"/>
      <c r="BN66" s="644"/>
      <c r="BO66" s="644"/>
      <c r="BP66" s="644" t="s">
        <v>275</v>
      </c>
      <c r="BQ66" s="644"/>
      <c r="BR66" s="644"/>
      <c r="BS66" s="644"/>
      <c r="BT66" s="644"/>
      <c r="BU66" s="644"/>
      <c r="BV66" s="644"/>
      <c r="BW66" s="644"/>
      <c r="BX66" s="645"/>
      <c r="BY66" s="644"/>
      <c r="BZ66" s="646">
        <f ca="1">'CONTROL DE RENTAS'!$Z66-'CONTROL DE RENTAS'!$AA66</f>
        <v>16</v>
      </c>
      <c r="CA66" s="647" t="str">
        <f t="shared" ca="1" si="5"/>
        <v>VIGENTE</v>
      </c>
    </row>
    <row r="67" spans="1:79" ht="15" customHeight="1">
      <c r="A67" s="66">
        <v>63</v>
      </c>
      <c r="B67" s="63"/>
      <c r="C67" s="63"/>
      <c r="D67" s="63"/>
      <c r="E67" s="63"/>
      <c r="F67" s="63"/>
      <c r="G67" s="63"/>
      <c r="H67" s="63"/>
      <c r="I67" s="63"/>
      <c r="J67" s="66" t="s">
        <v>4546</v>
      </c>
      <c r="K67" s="66">
        <v>3543</v>
      </c>
      <c r="L67" s="63"/>
      <c r="M67" s="63"/>
      <c r="N67" s="72"/>
      <c r="O67" s="64" t="s">
        <v>96</v>
      </c>
      <c r="P67" s="67">
        <v>5786</v>
      </c>
      <c r="Q67" s="81" t="s">
        <v>4422</v>
      </c>
      <c r="R67" s="68" t="s">
        <v>4423</v>
      </c>
      <c r="S67" s="48" t="s">
        <v>4643</v>
      </c>
      <c r="T67" s="48">
        <v>7713</v>
      </c>
      <c r="U67" s="64" t="s">
        <v>154</v>
      </c>
      <c r="V67" s="64">
        <v>1</v>
      </c>
      <c r="W67" s="101">
        <v>45946</v>
      </c>
      <c r="X67" s="67">
        <v>27</v>
      </c>
      <c r="Y67" s="104">
        <v>63</v>
      </c>
      <c r="Z67" s="862">
        <f t="shared" si="0"/>
        <v>45973</v>
      </c>
      <c r="AA67" s="856">
        <f t="shared" ca="1" si="3"/>
        <v>45957</v>
      </c>
      <c r="AB67" s="857">
        <f t="shared" ca="1" si="4"/>
        <v>11</v>
      </c>
      <c r="AC67" s="66" t="s">
        <v>85</v>
      </c>
      <c r="AD67" s="66" t="s">
        <v>214</v>
      </c>
      <c r="AE67" s="66" t="s">
        <v>85</v>
      </c>
      <c r="AF67" s="66" t="s">
        <v>138</v>
      </c>
      <c r="AG67" s="113">
        <v>63</v>
      </c>
      <c r="AH67" s="88" t="s">
        <v>236</v>
      </c>
      <c r="AI67" s="88" t="s">
        <v>308</v>
      </c>
      <c r="AJ67" s="88" t="s">
        <v>309</v>
      </c>
      <c r="AK67" s="66" t="s">
        <v>311</v>
      </c>
      <c r="AL67" s="66">
        <v>50</v>
      </c>
      <c r="AM67" s="117" t="s">
        <v>227</v>
      </c>
      <c r="AN67" s="66">
        <v>2022</v>
      </c>
      <c r="AO67" s="118"/>
      <c r="AP67" s="119">
        <v>0</v>
      </c>
      <c r="AQ67" s="192"/>
      <c r="AR67" s="192"/>
      <c r="AS67" s="864"/>
      <c r="AT67" s="73" t="s">
        <v>101</v>
      </c>
      <c r="AU67" s="132">
        <v>45902</v>
      </c>
      <c r="AV67" s="144"/>
      <c r="AW67" s="333"/>
      <c r="AX67" s="333"/>
      <c r="AY67" s="527"/>
      <c r="AZ67" s="333"/>
      <c r="BA67" s="490"/>
      <c r="BB67" s="494"/>
      <c r="BC67" s="494"/>
      <c r="BD67" s="494"/>
      <c r="BE67" s="523"/>
      <c r="BF67" s="333"/>
      <c r="BG67" s="333"/>
      <c r="BH67" s="570"/>
      <c r="BI67" s="571"/>
      <c r="BJ67" s="572"/>
      <c r="BK67" s="333"/>
      <c r="BL67" s="573"/>
      <c r="BM67" s="679"/>
      <c r="BN67" s="644"/>
      <c r="BO67" s="644"/>
      <c r="BP67" s="644"/>
      <c r="BQ67" s="644"/>
      <c r="BR67" s="644"/>
      <c r="BS67" s="644"/>
      <c r="BT67" s="644"/>
      <c r="BU67" s="644"/>
      <c r="BV67" s="644"/>
      <c r="BW67" s="644"/>
      <c r="BX67" s="645"/>
      <c r="BY67" s="644"/>
      <c r="BZ67" s="646">
        <f ca="1">'CONTROL DE RENTAS'!$Z67-'CONTROL DE RENTAS'!$AA67</f>
        <v>16</v>
      </c>
      <c r="CA67" s="647" t="str">
        <f t="shared" ca="1" si="5"/>
        <v>VIGENTE</v>
      </c>
    </row>
    <row r="68" spans="1:79" ht="15" customHeight="1">
      <c r="A68" s="66">
        <v>64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72"/>
      <c r="O68" s="64" t="s">
        <v>84</v>
      </c>
      <c r="P68" s="67"/>
      <c r="Q68" s="81"/>
      <c r="R68" s="69"/>
      <c r="S68" s="48"/>
      <c r="T68" s="48"/>
      <c r="U68" s="48"/>
      <c r="V68" s="64">
        <v>1</v>
      </c>
      <c r="W68" s="101"/>
      <c r="X68" s="48"/>
      <c r="Y68" s="104">
        <v>64</v>
      </c>
      <c r="Z68" s="862">
        <f t="shared" si="0"/>
        <v>0</v>
      </c>
      <c r="AA68" s="856">
        <f t="shared" ca="1" si="3"/>
        <v>45957</v>
      </c>
      <c r="AB68" s="857">
        <f t="shared" ca="1" si="4"/>
        <v>45957</v>
      </c>
      <c r="AC68" s="66" t="s">
        <v>85</v>
      </c>
      <c r="AD68" s="66" t="s">
        <v>214</v>
      </c>
      <c r="AE68" s="66" t="s">
        <v>85</v>
      </c>
      <c r="AF68" s="66" t="s">
        <v>138</v>
      </c>
      <c r="AG68" s="113">
        <v>64</v>
      </c>
      <c r="AH68" s="88" t="s">
        <v>236</v>
      </c>
      <c r="AI68" s="88" t="s">
        <v>312</v>
      </c>
      <c r="AJ68" s="88" t="s">
        <v>313</v>
      </c>
      <c r="AK68" s="66">
        <v>1001673</v>
      </c>
      <c r="AL68" s="66">
        <v>50</v>
      </c>
      <c r="AM68" s="117" t="s">
        <v>227</v>
      </c>
      <c r="AN68" s="66">
        <v>2010</v>
      </c>
      <c r="AO68" s="118"/>
      <c r="AP68" s="119">
        <v>0</v>
      </c>
      <c r="AQ68" s="192"/>
      <c r="AR68" s="192"/>
      <c r="AS68" s="864"/>
      <c r="AT68" s="73"/>
      <c r="AU68" s="144"/>
      <c r="AV68" s="144"/>
      <c r="AW68" s="333"/>
      <c r="AX68" s="333"/>
      <c r="AY68" s="527"/>
      <c r="AZ68" s="333"/>
      <c r="BA68" s="490"/>
      <c r="BB68" s="494"/>
      <c r="BC68" s="494"/>
      <c r="BD68" s="494"/>
      <c r="BE68" s="523"/>
      <c r="BF68" s="333"/>
      <c r="BG68" s="333"/>
      <c r="BH68" s="570"/>
      <c r="BI68" s="571"/>
      <c r="BJ68" s="572"/>
      <c r="BK68" s="333"/>
      <c r="BL68" s="573"/>
      <c r="BM68" s="644"/>
      <c r="BN68" s="644"/>
      <c r="BO68" s="644"/>
      <c r="BP68" s="644"/>
      <c r="BQ68" s="644"/>
      <c r="BR68" s="644"/>
      <c r="BS68" s="644"/>
      <c r="BT68" s="644"/>
      <c r="BU68" s="644"/>
      <c r="BV68" s="644"/>
      <c r="BW68" s="644"/>
      <c r="BX68" s="645"/>
      <c r="BY68" s="644"/>
      <c r="BZ68" s="646">
        <f ca="1">'CONTROL DE RENTAS'!$Z68-'CONTROL DE RENTAS'!$AA68</f>
        <v>-45957</v>
      </c>
      <c r="CA68" s="647" t="str">
        <f t="shared" ca="1" si="5"/>
        <v>POR VENCER</v>
      </c>
    </row>
    <row r="69" spans="1:79" ht="15" customHeight="1">
      <c r="A69" s="66">
        <v>65</v>
      </c>
      <c r="B69" s="66">
        <v>2029</v>
      </c>
      <c r="C69" s="66">
        <v>2244</v>
      </c>
      <c r="D69" s="63"/>
      <c r="E69" s="66">
        <v>2477</v>
      </c>
      <c r="F69" s="63"/>
      <c r="G69" s="63"/>
      <c r="H69" s="63"/>
      <c r="I69" s="82">
        <v>3244</v>
      </c>
      <c r="J69" s="66">
        <v>3414</v>
      </c>
      <c r="K69" s="66">
        <v>3578</v>
      </c>
      <c r="L69" s="63"/>
      <c r="M69" s="63"/>
      <c r="N69" s="72"/>
      <c r="O69" s="64" t="s">
        <v>96</v>
      </c>
      <c r="P69" s="67">
        <v>5775</v>
      </c>
      <c r="Q69" s="81" t="s">
        <v>4422</v>
      </c>
      <c r="R69" s="68" t="s">
        <v>4423</v>
      </c>
      <c r="S69" s="48" t="s">
        <v>4643</v>
      </c>
      <c r="T69" s="48">
        <v>1928</v>
      </c>
      <c r="U69" s="64" t="s">
        <v>154</v>
      </c>
      <c r="V69" s="64">
        <v>1</v>
      </c>
      <c r="W69" s="101">
        <v>45952</v>
      </c>
      <c r="X69" s="48">
        <v>27</v>
      </c>
      <c r="Y69" s="104">
        <v>65</v>
      </c>
      <c r="Z69" s="862">
        <f t="shared" ref="Z69:Z132" si="6">W69+X69</f>
        <v>45979</v>
      </c>
      <c r="AA69" s="856">
        <f t="shared" ref="AA69:AA100" ca="1" si="7">TODAY()</f>
        <v>45957</v>
      </c>
      <c r="AB69" s="857">
        <f t="shared" ref="AB69:AB100" ca="1" si="8">AA69-W69</f>
        <v>5</v>
      </c>
      <c r="AC69" s="66" t="s">
        <v>85</v>
      </c>
      <c r="AD69" s="66" t="s">
        <v>214</v>
      </c>
      <c r="AE69" s="66" t="s">
        <v>85</v>
      </c>
      <c r="AF69" s="66" t="s">
        <v>138</v>
      </c>
      <c r="AG69" s="113">
        <v>65</v>
      </c>
      <c r="AH69" s="88" t="s">
        <v>236</v>
      </c>
      <c r="AI69" s="88" t="s">
        <v>312</v>
      </c>
      <c r="AJ69" s="88" t="s">
        <v>313</v>
      </c>
      <c r="AK69" s="117" t="s">
        <v>314</v>
      </c>
      <c r="AL69" s="66">
        <v>50</v>
      </c>
      <c r="AM69" s="117" t="s">
        <v>227</v>
      </c>
      <c r="AN69" s="66">
        <v>2008</v>
      </c>
      <c r="AO69" s="118"/>
      <c r="AP69" s="119">
        <v>0</v>
      </c>
      <c r="AQ69" s="192"/>
      <c r="AR69" s="192"/>
      <c r="AS69" s="864"/>
      <c r="AT69" s="880" t="s">
        <v>101</v>
      </c>
      <c r="AU69" s="132">
        <v>45896</v>
      </c>
      <c r="AV69" s="144"/>
      <c r="AW69" s="333"/>
      <c r="AX69" s="490"/>
      <c r="AY69" s="527"/>
      <c r="AZ69" s="333"/>
      <c r="BA69" s="490"/>
      <c r="BB69" s="494"/>
      <c r="BC69" s="494"/>
      <c r="BD69" s="494"/>
      <c r="BE69" s="523"/>
      <c r="BF69" s="333"/>
      <c r="BG69" s="333"/>
      <c r="BH69" s="570"/>
      <c r="BI69" s="571"/>
      <c r="BJ69" s="572"/>
      <c r="BK69" s="333"/>
      <c r="BL69" s="573"/>
      <c r="BM69" s="644"/>
      <c r="BN69" s="644"/>
      <c r="BO69" s="644"/>
      <c r="BP69" s="644"/>
      <c r="BQ69" s="644"/>
      <c r="BR69" s="644"/>
      <c r="BS69" s="644"/>
      <c r="BT69" s="644"/>
      <c r="BU69" s="644"/>
      <c r="BV69" s="644"/>
      <c r="BW69" s="644"/>
      <c r="BX69" s="645"/>
      <c r="BY69" s="644"/>
      <c r="BZ69" s="646">
        <f ca="1">'CONTROL DE RENTAS'!$Z69-'CONTROL DE RENTAS'!$AA69</f>
        <v>22</v>
      </c>
      <c r="CA69" s="647" t="str">
        <f t="shared" ca="1" si="5"/>
        <v>VIGENTE</v>
      </c>
    </row>
    <row r="70" spans="1:79" ht="15" customHeight="1">
      <c r="A70" s="66">
        <v>66</v>
      </c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72"/>
      <c r="O70" s="64" t="s">
        <v>84</v>
      </c>
      <c r="P70" s="67"/>
      <c r="Q70" s="81"/>
      <c r="R70" s="69"/>
      <c r="S70" s="48"/>
      <c r="T70" s="48"/>
      <c r="U70" s="48"/>
      <c r="V70" s="64">
        <v>1</v>
      </c>
      <c r="W70" s="101"/>
      <c r="X70" s="48"/>
      <c r="Y70" s="104">
        <v>66</v>
      </c>
      <c r="Z70" s="862">
        <f t="shared" si="6"/>
        <v>0</v>
      </c>
      <c r="AA70" s="856">
        <f t="shared" ca="1" si="7"/>
        <v>45957</v>
      </c>
      <c r="AB70" s="857">
        <f t="shared" ca="1" si="8"/>
        <v>45957</v>
      </c>
      <c r="AC70" s="66" t="s">
        <v>85</v>
      </c>
      <c r="AD70" s="66" t="s">
        <v>214</v>
      </c>
      <c r="AE70" s="66" t="s">
        <v>85</v>
      </c>
      <c r="AF70" s="66" t="s">
        <v>138</v>
      </c>
      <c r="AG70" s="113">
        <v>66</v>
      </c>
      <c r="AH70" s="88" t="s">
        <v>236</v>
      </c>
      <c r="AI70" s="88" t="s">
        <v>315</v>
      </c>
      <c r="AJ70" s="88" t="s">
        <v>316</v>
      </c>
      <c r="AK70" s="66" t="s">
        <v>317</v>
      </c>
      <c r="AL70" s="66">
        <v>50</v>
      </c>
      <c r="AM70" s="117" t="s">
        <v>227</v>
      </c>
      <c r="AN70" s="66">
        <v>2006</v>
      </c>
      <c r="AO70" s="118"/>
      <c r="AP70" s="119">
        <v>0</v>
      </c>
      <c r="AQ70" s="192"/>
      <c r="AR70" s="192"/>
      <c r="AS70" s="864"/>
      <c r="AT70" s="73"/>
      <c r="AU70" s="144"/>
      <c r="AV70" s="144"/>
      <c r="AW70" s="333"/>
      <c r="AX70" s="333"/>
      <c r="AY70" s="333"/>
      <c r="AZ70" s="333"/>
      <c r="BA70" s="490"/>
      <c r="BB70" s="333"/>
      <c r="BC70" s="494"/>
      <c r="BD70" s="494"/>
      <c r="BE70" s="523"/>
      <c r="BF70" s="333"/>
      <c r="BG70" s="333"/>
      <c r="BH70" s="570"/>
      <c r="BI70" s="333"/>
      <c r="BJ70" s="333"/>
      <c r="BK70" s="333"/>
      <c r="BL70" s="573"/>
      <c r="BM70" s="679"/>
      <c r="BN70" s="644"/>
      <c r="BO70" s="644"/>
      <c r="BP70" s="644"/>
      <c r="BQ70" s="644"/>
      <c r="BR70" s="644"/>
      <c r="BS70" s="644"/>
      <c r="BT70" s="644"/>
      <c r="BU70" s="644"/>
      <c r="BV70" s="644"/>
      <c r="BW70" s="644"/>
      <c r="BX70" s="645"/>
      <c r="BY70" s="644"/>
      <c r="BZ70" s="646">
        <f ca="1">'CONTROL DE RENTAS'!$Z70-'CONTROL DE RENTAS'!$AA70</f>
        <v>-45957</v>
      </c>
      <c r="CA70" s="647" t="str">
        <f t="shared" ca="1" si="5"/>
        <v>POR VENCER</v>
      </c>
    </row>
    <row r="71" spans="1:79" ht="15" customHeight="1">
      <c r="A71" s="66">
        <v>67</v>
      </c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72"/>
      <c r="O71" s="64" t="s">
        <v>117</v>
      </c>
      <c r="P71" s="67"/>
      <c r="Q71" s="81"/>
      <c r="R71" s="69"/>
      <c r="S71" s="48"/>
      <c r="T71" s="48"/>
      <c r="U71" s="48"/>
      <c r="V71" s="64">
        <v>1</v>
      </c>
      <c r="W71" s="101"/>
      <c r="X71" s="48"/>
      <c r="Y71" s="104">
        <v>67</v>
      </c>
      <c r="Z71" s="862">
        <f t="shared" si="6"/>
        <v>0</v>
      </c>
      <c r="AA71" s="856">
        <f t="shared" ca="1" si="7"/>
        <v>45957</v>
      </c>
      <c r="AB71" s="857">
        <f t="shared" ca="1" si="8"/>
        <v>45957</v>
      </c>
      <c r="AC71" s="66" t="s">
        <v>85</v>
      </c>
      <c r="AD71" s="66" t="s">
        <v>214</v>
      </c>
      <c r="AE71" s="66" t="s">
        <v>85</v>
      </c>
      <c r="AF71" s="66" t="s">
        <v>138</v>
      </c>
      <c r="AG71" s="113">
        <v>67</v>
      </c>
      <c r="AH71" s="88" t="s">
        <v>236</v>
      </c>
      <c r="AI71" s="88" t="s">
        <v>315</v>
      </c>
      <c r="AJ71" s="88" t="s">
        <v>316</v>
      </c>
      <c r="AK71" s="66" t="s">
        <v>318</v>
      </c>
      <c r="AL71" s="66">
        <v>50</v>
      </c>
      <c r="AM71" s="117" t="s">
        <v>227</v>
      </c>
      <c r="AN71" s="66">
        <v>2006</v>
      </c>
      <c r="AO71" s="118"/>
      <c r="AP71" s="119">
        <v>0</v>
      </c>
      <c r="AQ71" s="192"/>
      <c r="AR71" s="192"/>
      <c r="AS71" s="864"/>
      <c r="AT71" s="73"/>
      <c r="AU71" s="144"/>
      <c r="AV71" s="144"/>
      <c r="AW71" s="333"/>
      <c r="AX71" s="333"/>
      <c r="AY71" s="333"/>
      <c r="AZ71" s="333"/>
      <c r="BA71" s="490"/>
      <c r="BB71" s="494"/>
      <c r="BC71" s="494"/>
      <c r="BD71" s="494"/>
      <c r="BE71" s="523"/>
      <c r="BF71" s="333"/>
      <c r="BG71" s="333"/>
      <c r="BH71" s="570"/>
      <c r="BI71" s="571"/>
      <c r="BJ71" s="572"/>
      <c r="BK71" s="333"/>
      <c r="BL71" s="573"/>
      <c r="BM71" s="679"/>
      <c r="BN71" s="644"/>
      <c r="BO71" s="644"/>
      <c r="BP71" s="644"/>
      <c r="BQ71" s="644"/>
      <c r="BR71" s="644"/>
      <c r="BS71" s="644"/>
      <c r="BT71" s="644"/>
      <c r="BU71" s="644"/>
      <c r="BV71" s="644"/>
      <c r="BW71" s="644"/>
      <c r="BX71" s="645"/>
      <c r="BY71" s="644"/>
      <c r="BZ71" s="646">
        <f ca="1">'CONTROL DE RENTAS'!$Z71-'CONTROL DE RENTAS'!$AA71</f>
        <v>-45957</v>
      </c>
      <c r="CA71" s="647" t="str">
        <f t="shared" ca="1" si="5"/>
        <v>POR VENCER</v>
      </c>
    </row>
    <row r="72" spans="1:79" ht="15" customHeight="1">
      <c r="A72" s="66">
        <v>68</v>
      </c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72"/>
      <c r="O72" s="64" t="s">
        <v>84</v>
      </c>
      <c r="P72" s="67"/>
      <c r="Q72" s="81"/>
      <c r="R72" s="69"/>
      <c r="S72" s="48"/>
      <c r="T72" s="48"/>
      <c r="U72" s="48"/>
      <c r="V72" s="64">
        <v>1</v>
      </c>
      <c r="W72" s="101"/>
      <c r="X72" s="48"/>
      <c r="Y72" s="104">
        <v>68</v>
      </c>
      <c r="Z72" s="862">
        <f t="shared" si="6"/>
        <v>0</v>
      </c>
      <c r="AA72" s="856">
        <f t="shared" ca="1" si="7"/>
        <v>45957</v>
      </c>
      <c r="AB72" s="857">
        <f t="shared" ca="1" si="8"/>
        <v>45957</v>
      </c>
      <c r="AC72" s="66" t="s">
        <v>85</v>
      </c>
      <c r="AD72" s="66" t="s">
        <v>214</v>
      </c>
      <c r="AE72" s="66" t="s">
        <v>85</v>
      </c>
      <c r="AF72" s="66" t="s">
        <v>138</v>
      </c>
      <c r="AG72" s="113">
        <v>68</v>
      </c>
      <c r="AH72" s="88" t="s">
        <v>236</v>
      </c>
      <c r="AI72" s="88" t="s">
        <v>315</v>
      </c>
      <c r="AJ72" s="88" t="s">
        <v>316</v>
      </c>
      <c r="AK72" s="117" t="s">
        <v>319</v>
      </c>
      <c r="AL72" s="66">
        <v>50</v>
      </c>
      <c r="AM72" s="117" t="s">
        <v>227</v>
      </c>
      <c r="AN72" s="66">
        <v>2006</v>
      </c>
      <c r="AO72" s="118">
        <v>15000</v>
      </c>
      <c r="AP72" s="171">
        <v>12480</v>
      </c>
      <c r="AQ72" s="192"/>
      <c r="AR72" s="192"/>
      <c r="AS72" s="864"/>
      <c r="AT72" s="73"/>
      <c r="AU72" s="144"/>
      <c r="AV72" s="144"/>
      <c r="AW72" s="334"/>
      <c r="AX72" s="334"/>
      <c r="AY72" s="528"/>
      <c r="AZ72" s="334"/>
      <c r="BA72" s="442"/>
      <c r="BB72" s="494"/>
      <c r="BC72" s="494"/>
      <c r="BD72" s="494"/>
      <c r="BE72" s="523"/>
      <c r="BF72" s="333"/>
      <c r="BG72" s="333"/>
      <c r="BH72" s="570"/>
      <c r="BI72" s="571"/>
      <c r="BJ72" s="572"/>
      <c r="BK72" s="333"/>
      <c r="BL72" s="573"/>
      <c r="BM72" s="644"/>
      <c r="BN72" s="677"/>
      <c r="BO72" s="677"/>
      <c r="BP72" s="644"/>
      <c r="BQ72" s="644"/>
      <c r="BR72" s="644"/>
      <c r="BS72" s="644"/>
      <c r="BT72" s="644"/>
      <c r="BU72" s="644"/>
      <c r="BV72" s="644"/>
      <c r="BW72" s="644"/>
      <c r="BX72" s="645"/>
      <c r="BY72" s="644"/>
      <c r="BZ72" s="646">
        <f ca="1">'CONTROL DE RENTAS'!$Z72-'CONTROL DE RENTAS'!$AA72</f>
        <v>-45957</v>
      </c>
      <c r="CA72" s="647" t="str">
        <f t="shared" ca="1" si="5"/>
        <v>POR VENCER</v>
      </c>
    </row>
    <row r="73" spans="1:79" ht="15" customHeight="1">
      <c r="A73" s="66">
        <v>69</v>
      </c>
      <c r="B73" s="66">
        <v>2130</v>
      </c>
      <c r="C73" s="66">
        <v>2278</v>
      </c>
      <c r="D73" s="66" t="s">
        <v>95</v>
      </c>
      <c r="E73" s="63"/>
      <c r="F73" s="66">
        <v>2694</v>
      </c>
      <c r="G73" s="66" t="s">
        <v>4241</v>
      </c>
      <c r="H73" s="66">
        <v>2958</v>
      </c>
      <c r="I73" s="63"/>
      <c r="J73" s="66">
        <v>3419</v>
      </c>
      <c r="K73" s="66">
        <v>3604</v>
      </c>
      <c r="L73" s="63"/>
      <c r="M73" s="63"/>
      <c r="N73" s="72"/>
      <c r="O73" s="64" t="s">
        <v>96</v>
      </c>
      <c r="P73" s="64">
        <v>5576</v>
      </c>
      <c r="Q73" s="750" t="s">
        <v>4188</v>
      </c>
      <c r="R73" s="65" t="s">
        <v>4188</v>
      </c>
      <c r="S73" s="64" t="s">
        <v>395</v>
      </c>
      <c r="T73" s="64">
        <v>41017</v>
      </c>
      <c r="U73" s="64" t="s">
        <v>3474</v>
      </c>
      <c r="V73" s="64">
        <v>1</v>
      </c>
      <c r="W73" s="96">
        <v>45950</v>
      </c>
      <c r="X73" s="64">
        <v>27</v>
      </c>
      <c r="Y73" s="104">
        <v>69</v>
      </c>
      <c r="Z73" s="862">
        <f t="shared" si="6"/>
        <v>45977</v>
      </c>
      <c r="AA73" s="856">
        <f t="shared" ca="1" si="7"/>
        <v>45957</v>
      </c>
      <c r="AB73" s="857">
        <f t="shared" ca="1" si="8"/>
        <v>7</v>
      </c>
      <c r="AC73" s="66" t="s">
        <v>85</v>
      </c>
      <c r="AD73" s="66" t="s">
        <v>320</v>
      </c>
      <c r="AE73" s="66" t="s">
        <v>85</v>
      </c>
      <c r="AF73" s="66" t="s">
        <v>87</v>
      </c>
      <c r="AG73" s="113">
        <v>69</v>
      </c>
      <c r="AH73" s="88" t="s">
        <v>169</v>
      </c>
      <c r="AI73" s="88" t="s">
        <v>89</v>
      </c>
      <c r="AJ73" s="88" t="s">
        <v>321</v>
      </c>
      <c r="AK73" s="66" t="s">
        <v>322</v>
      </c>
      <c r="AL73" s="66">
        <v>30</v>
      </c>
      <c r="AM73" s="117" t="s">
        <v>227</v>
      </c>
      <c r="AN73" s="66">
        <v>2018</v>
      </c>
      <c r="AO73" s="130">
        <v>18000</v>
      </c>
      <c r="AP73" s="171">
        <v>18000</v>
      </c>
      <c r="AQ73" s="192">
        <f>219.38</f>
        <v>219.38</v>
      </c>
      <c r="AR73" s="192">
        <f>AQ73*$AQ$1</f>
        <v>4334.2248459999992</v>
      </c>
      <c r="AS73" s="147">
        <f>AP73-AR73</f>
        <v>13665.775154000001</v>
      </c>
      <c r="AT73" s="773"/>
      <c r="AU73" s="132"/>
      <c r="AV73" s="144"/>
      <c r="AW73" s="333"/>
      <c r="AX73" s="333"/>
      <c r="AY73" s="527"/>
      <c r="AZ73" s="333"/>
      <c r="BA73" s="490"/>
      <c r="BB73" s="523"/>
      <c r="BC73" s="494"/>
      <c r="BD73" s="494"/>
      <c r="BE73" s="523"/>
      <c r="BF73" s="333"/>
      <c r="BG73" s="333"/>
      <c r="BH73" s="570"/>
      <c r="BI73" s="571"/>
      <c r="BJ73" s="572"/>
      <c r="BK73" s="333"/>
      <c r="BL73" s="573"/>
      <c r="BM73" s="679"/>
      <c r="BN73" s="644"/>
      <c r="BO73" s="644"/>
      <c r="BP73" s="644"/>
      <c r="BQ73" s="644"/>
      <c r="BR73" s="644"/>
      <c r="BS73" s="644"/>
      <c r="BT73" s="644"/>
      <c r="BU73" s="644"/>
      <c r="BV73" s="644"/>
      <c r="BW73" s="644"/>
      <c r="BX73" s="645"/>
      <c r="BY73" s="644"/>
      <c r="BZ73" s="646">
        <f ca="1">'CONTROL DE RENTAS'!$Z73-'CONTROL DE RENTAS'!$AA73</f>
        <v>20</v>
      </c>
      <c r="CA73" s="647" t="str">
        <f t="shared" ca="1" si="5"/>
        <v>VIGENTE</v>
      </c>
    </row>
    <row r="74" spans="1:79" ht="15" customHeight="1">
      <c r="A74" s="66">
        <v>70</v>
      </c>
      <c r="B74" s="66" t="s">
        <v>95</v>
      </c>
      <c r="C74" s="66" t="s">
        <v>95</v>
      </c>
      <c r="D74" s="66" t="s">
        <v>95</v>
      </c>
      <c r="E74" s="63"/>
      <c r="F74" s="63"/>
      <c r="G74" s="63"/>
      <c r="H74" s="63"/>
      <c r="I74" s="82">
        <v>3184</v>
      </c>
      <c r="J74" s="66">
        <v>3350</v>
      </c>
      <c r="K74" s="66">
        <v>3484</v>
      </c>
      <c r="L74" s="63"/>
      <c r="M74" s="63"/>
      <c r="N74" s="72"/>
      <c r="O74" s="64" t="s">
        <v>96</v>
      </c>
      <c r="P74" s="67">
        <v>5745</v>
      </c>
      <c r="Q74" s="81" t="s">
        <v>2024</v>
      </c>
      <c r="R74" s="69" t="s">
        <v>1782</v>
      </c>
      <c r="S74" s="48" t="s">
        <v>4410</v>
      </c>
      <c r="T74" s="48">
        <v>347</v>
      </c>
      <c r="U74" s="64" t="s">
        <v>154</v>
      </c>
      <c r="V74" s="64">
        <v>1</v>
      </c>
      <c r="W74" s="101">
        <v>45943</v>
      </c>
      <c r="X74" s="48">
        <v>27</v>
      </c>
      <c r="Y74" s="66">
        <v>70</v>
      </c>
      <c r="Z74" s="862">
        <f t="shared" si="6"/>
        <v>45970</v>
      </c>
      <c r="AA74" s="856">
        <f t="shared" ca="1" si="7"/>
        <v>45957</v>
      </c>
      <c r="AB74" s="857">
        <f t="shared" ca="1" si="8"/>
        <v>14</v>
      </c>
      <c r="AC74" s="66" t="s">
        <v>85</v>
      </c>
      <c r="AD74" s="66" t="s">
        <v>320</v>
      </c>
      <c r="AE74" s="66" t="s">
        <v>85</v>
      </c>
      <c r="AF74" s="66" t="s">
        <v>87</v>
      </c>
      <c r="AG74" s="66">
        <v>70</v>
      </c>
      <c r="AH74" s="88" t="s">
        <v>169</v>
      </c>
      <c r="AI74" s="88" t="s">
        <v>89</v>
      </c>
      <c r="AJ74" s="88" t="s">
        <v>321</v>
      </c>
      <c r="AK74" s="66" t="s">
        <v>323</v>
      </c>
      <c r="AL74" s="66">
        <v>30</v>
      </c>
      <c r="AM74" s="117" t="s">
        <v>227</v>
      </c>
      <c r="AN74" s="66">
        <v>2018</v>
      </c>
      <c r="AO74" s="130">
        <v>18000</v>
      </c>
      <c r="AP74" s="175">
        <v>35200</v>
      </c>
      <c r="AQ74" s="219">
        <f>219.38</f>
        <v>219.38</v>
      </c>
      <c r="AR74" s="192">
        <f>AQ74*$AQ$1</f>
        <v>4334.2248459999992</v>
      </c>
      <c r="AS74" s="147">
        <f>AP74-AR74</f>
        <v>30865.775154000003</v>
      </c>
      <c r="AT74" s="73" t="s">
        <v>101</v>
      </c>
      <c r="AU74" s="132">
        <v>45887</v>
      </c>
      <c r="AV74" s="144"/>
      <c r="AW74" s="333"/>
      <c r="AX74" s="333"/>
      <c r="AY74" s="527"/>
      <c r="AZ74" s="333"/>
      <c r="BA74" s="490"/>
      <c r="BB74" s="333"/>
      <c r="BC74" s="494" t="s">
        <v>214</v>
      </c>
      <c r="BD74" s="494" t="s">
        <v>214</v>
      </c>
      <c r="BE74" s="523" t="s">
        <v>214</v>
      </c>
      <c r="BF74" s="333"/>
      <c r="BG74" s="333"/>
      <c r="BH74" s="570"/>
      <c r="BI74" s="333"/>
      <c r="BJ74" s="333"/>
      <c r="BK74" s="333"/>
      <c r="BL74" s="573" t="s">
        <v>324</v>
      </c>
      <c r="BM74" s="679"/>
      <c r="BN74" s="680"/>
      <c r="BO74" s="680"/>
      <c r="BP74" s="644"/>
      <c r="BQ74" s="644"/>
      <c r="BR74" s="644"/>
      <c r="BS74" s="644"/>
      <c r="BT74" s="644"/>
      <c r="BU74" s="644"/>
      <c r="BV74" s="644"/>
      <c r="BW74" s="644"/>
      <c r="BX74" s="645"/>
      <c r="BY74" s="644"/>
      <c r="BZ74" s="646">
        <f ca="1">'CONTROL DE RENTAS'!$Z74-'CONTROL DE RENTAS'!$AA74</f>
        <v>13</v>
      </c>
      <c r="CA74" s="647" t="str">
        <f t="shared" ref="CA74:CA92" ca="1" si="9">IF(BZ74&gt;=7,"VIGENTE","POR VENCER")</f>
        <v>VIGENTE</v>
      </c>
    </row>
    <row r="75" spans="1:79" ht="15" customHeight="1">
      <c r="A75" s="66">
        <v>71</v>
      </c>
      <c r="B75" s="66">
        <v>2099</v>
      </c>
      <c r="C75" s="63"/>
      <c r="D75" s="63"/>
      <c r="E75" s="66">
        <v>2522</v>
      </c>
      <c r="F75" s="63"/>
      <c r="G75" s="63"/>
      <c r="H75" s="63"/>
      <c r="I75" s="66">
        <v>3259</v>
      </c>
      <c r="J75" s="237" t="s">
        <v>4555</v>
      </c>
      <c r="K75" s="63"/>
      <c r="L75" s="63"/>
      <c r="M75" s="63"/>
      <c r="N75" s="72"/>
      <c r="O75" s="64" t="s">
        <v>84</v>
      </c>
      <c r="P75" s="67"/>
      <c r="Q75" s="750"/>
      <c r="R75" s="69"/>
      <c r="S75" s="48"/>
      <c r="T75" s="48"/>
      <c r="U75" s="64"/>
      <c r="V75" s="64">
        <v>1</v>
      </c>
      <c r="W75" s="96"/>
      <c r="X75" s="48"/>
      <c r="Y75" s="104">
        <v>71</v>
      </c>
      <c r="Z75" s="862">
        <f t="shared" si="6"/>
        <v>0</v>
      </c>
      <c r="AA75" s="856">
        <f t="shared" ca="1" si="7"/>
        <v>45957</v>
      </c>
      <c r="AB75" s="857">
        <f t="shared" ca="1" si="8"/>
        <v>45957</v>
      </c>
      <c r="AC75" s="66" t="s">
        <v>85</v>
      </c>
      <c r="AD75" s="66" t="s">
        <v>85</v>
      </c>
      <c r="AE75" s="66" t="s">
        <v>85</v>
      </c>
      <c r="AF75" s="66" t="s">
        <v>138</v>
      </c>
      <c r="AG75" s="113">
        <v>71</v>
      </c>
      <c r="AH75" s="88" t="s">
        <v>223</v>
      </c>
      <c r="AI75" s="88" t="s">
        <v>224</v>
      </c>
      <c r="AJ75" s="88" t="s">
        <v>326</v>
      </c>
      <c r="AK75" s="66" t="s">
        <v>327</v>
      </c>
      <c r="AL75" s="66">
        <v>70</v>
      </c>
      <c r="AM75" s="117" t="s">
        <v>227</v>
      </c>
      <c r="AN75" s="66">
        <v>2017</v>
      </c>
      <c r="AO75" s="130"/>
      <c r="AP75" s="175"/>
      <c r="AQ75" s="192"/>
      <c r="AR75" s="192"/>
      <c r="AS75" s="147"/>
      <c r="AT75" s="773"/>
      <c r="AU75" s="122"/>
      <c r="AV75" s="144"/>
      <c r="AW75" s="334"/>
      <c r="AX75" s="520"/>
      <c r="AY75" s="671"/>
      <c r="AZ75" s="520"/>
      <c r="BA75" s="520"/>
      <c r="BB75" s="494" t="s">
        <v>331</v>
      </c>
      <c r="BC75" s="494" t="s">
        <v>212</v>
      </c>
      <c r="BD75" s="494" t="s">
        <v>213</v>
      </c>
      <c r="BE75" s="523" t="s">
        <v>214</v>
      </c>
      <c r="BF75" s="333" t="s">
        <v>215</v>
      </c>
      <c r="BG75" s="333">
        <v>8121785820</v>
      </c>
      <c r="BH75" s="570">
        <v>42525</v>
      </c>
      <c r="BI75" s="571"/>
      <c r="BJ75" s="572">
        <f>IF(BK75="mxn",BH75/#REF!,BH75)</f>
        <v>42525</v>
      </c>
      <c r="BK75" s="333" t="s">
        <v>216</v>
      </c>
      <c r="BL75" s="573"/>
      <c r="BM75" s="679"/>
      <c r="BN75" s="683"/>
      <c r="BO75" s="683"/>
      <c r="BP75" s="644"/>
      <c r="BQ75" s="644"/>
      <c r="BR75" s="644"/>
      <c r="BS75" s="644"/>
      <c r="BT75" s="644"/>
      <c r="BU75" s="644"/>
      <c r="BV75" s="644"/>
      <c r="BW75" s="644"/>
      <c r="BX75" s="645"/>
      <c r="BY75" s="644"/>
      <c r="BZ75" s="646">
        <f ca="1">'CONTROL DE RENTAS'!$Z75-'CONTROL DE RENTAS'!$AA75</f>
        <v>-45957</v>
      </c>
      <c r="CA75" s="647" t="str">
        <f t="shared" ca="1" si="9"/>
        <v>POR VENCER</v>
      </c>
    </row>
    <row r="76" spans="1:79" ht="15" customHeight="1">
      <c r="A76" s="66">
        <v>72</v>
      </c>
      <c r="B76" s="66" t="s">
        <v>95</v>
      </c>
      <c r="C76" s="66" t="s">
        <v>95</v>
      </c>
      <c r="D76" s="66">
        <v>2460</v>
      </c>
      <c r="E76" s="66">
        <v>2581</v>
      </c>
      <c r="F76" s="66">
        <v>2697</v>
      </c>
      <c r="G76" s="66">
        <v>2883</v>
      </c>
      <c r="H76" s="66">
        <v>3013</v>
      </c>
      <c r="I76" s="66">
        <v>3159</v>
      </c>
      <c r="J76" s="63"/>
      <c r="K76" s="63"/>
      <c r="L76" s="63"/>
      <c r="M76" s="63"/>
      <c r="N76" s="72"/>
      <c r="O76" s="64" t="s">
        <v>84</v>
      </c>
      <c r="P76" s="67"/>
      <c r="Q76" s="81"/>
      <c r="R76" s="69"/>
      <c r="S76" s="48"/>
      <c r="T76" s="48"/>
      <c r="U76" s="64"/>
      <c r="V76" s="64">
        <v>1</v>
      </c>
      <c r="W76" s="101"/>
      <c r="X76" s="48"/>
      <c r="Y76" s="104">
        <v>72</v>
      </c>
      <c r="Z76" s="862">
        <f t="shared" si="6"/>
        <v>0</v>
      </c>
      <c r="AA76" s="856">
        <f t="shared" ca="1" si="7"/>
        <v>45957</v>
      </c>
      <c r="AB76" s="857">
        <f t="shared" ca="1" si="8"/>
        <v>45957</v>
      </c>
      <c r="AC76" s="66" t="s">
        <v>85</v>
      </c>
      <c r="AD76" s="66" t="s">
        <v>214</v>
      </c>
      <c r="AE76" s="66" t="s">
        <v>85</v>
      </c>
      <c r="AF76" s="66" t="s">
        <v>138</v>
      </c>
      <c r="AG76" s="66">
        <v>72</v>
      </c>
      <c r="AH76" s="88" t="s">
        <v>139</v>
      </c>
      <c r="AI76" s="88" t="s">
        <v>335</v>
      </c>
      <c r="AJ76" s="88" t="s">
        <v>336</v>
      </c>
      <c r="AK76" s="66" t="s">
        <v>337</v>
      </c>
      <c r="AL76" s="66">
        <v>40</v>
      </c>
      <c r="AM76" s="117" t="s">
        <v>227</v>
      </c>
      <c r="AN76" s="66">
        <v>2024</v>
      </c>
      <c r="AO76" s="118">
        <v>30000</v>
      </c>
      <c r="AP76" s="119">
        <v>33000</v>
      </c>
      <c r="AQ76" s="192"/>
      <c r="AR76" s="192"/>
      <c r="AS76" s="864"/>
      <c r="AT76" s="880"/>
      <c r="AU76" s="132"/>
      <c r="AV76" s="144"/>
      <c r="AW76" s="333"/>
      <c r="AX76" s="490"/>
      <c r="AY76" s="603"/>
      <c r="AZ76" s="503"/>
      <c r="BA76" s="490"/>
      <c r="BB76" s="494" t="s">
        <v>342</v>
      </c>
      <c r="BC76" s="494"/>
      <c r="BD76" s="494" t="s">
        <v>213</v>
      </c>
      <c r="BE76" s="523" t="s">
        <v>214</v>
      </c>
      <c r="BF76" s="333" t="s">
        <v>343</v>
      </c>
      <c r="BG76" s="333" t="s">
        <v>344</v>
      </c>
      <c r="BH76" s="570">
        <v>40766.92</v>
      </c>
      <c r="BI76" s="571"/>
      <c r="BJ76" s="572">
        <f>IF(BK76="mxn",BH76/#REF!,BH76)</f>
        <v>40766.92</v>
      </c>
      <c r="BK76" s="333" t="s">
        <v>216</v>
      </c>
      <c r="BL76" s="573"/>
      <c r="BM76" s="644"/>
      <c r="BN76" s="644"/>
      <c r="BO76" s="644"/>
      <c r="BP76" s="644"/>
      <c r="BQ76" s="644"/>
      <c r="BR76" s="644"/>
      <c r="BS76" s="644"/>
      <c r="BT76" s="644"/>
      <c r="BU76" s="644"/>
      <c r="BV76" s="644"/>
      <c r="BW76" s="644"/>
      <c r="BX76" s="645"/>
      <c r="BY76" s="644"/>
      <c r="BZ76" s="646">
        <f ca="1">'CONTROL DE RENTAS'!$Z76-'CONTROL DE RENTAS'!$AA76</f>
        <v>-45957</v>
      </c>
      <c r="CA76" s="647" t="str">
        <f t="shared" ca="1" si="9"/>
        <v>POR VENCER</v>
      </c>
    </row>
    <row r="77" spans="1:79" ht="15" customHeight="1">
      <c r="A77" s="66">
        <v>73</v>
      </c>
      <c r="B77" s="66">
        <v>2104</v>
      </c>
      <c r="C77" s="66">
        <v>2255</v>
      </c>
      <c r="D77" s="66">
        <v>2384</v>
      </c>
      <c r="E77" s="63"/>
      <c r="F77" s="66" t="s">
        <v>95</v>
      </c>
      <c r="G77" s="63"/>
      <c r="H77" s="66" t="s">
        <v>95</v>
      </c>
      <c r="I77" s="66" t="s">
        <v>95</v>
      </c>
      <c r="J77" s="66" t="s">
        <v>95</v>
      </c>
      <c r="K77" s="63"/>
      <c r="L77" s="63"/>
      <c r="M77" s="63"/>
      <c r="N77" s="72"/>
      <c r="O77" s="64" t="s">
        <v>84</v>
      </c>
      <c r="P77" s="67"/>
      <c r="Q77" s="81"/>
      <c r="R77" s="69"/>
      <c r="S77" s="48"/>
      <c r="T77" s="48"/>
      <c r="U77" s="64"/>
      <c r="V77" s="64">
        <v>1</v>
      </c>
      <c r="W77" s="101"/>
      <c r="X77" s="48"/>
      <c r="Y77" s="104">
        <v>73</v>
      </c>
      <c r="Z77" s="862">
        <f t="shared" si="6"/>
        <v>0</v>
      </c>
      <c r="AA77" s="856">
        <f t="shared" ca="1" si="7"/>
        <v>45957</v>
      </c>
      <c r="AB77" s="857">
        <f t="shared" ca="1" si="8"/>
        <v>45957</v>
      </c>
      <c r="AC77" s="66" t="s">
        <v>85</v>
      </c>
      <c r="AD77" s="66" t="s">
        <v>214</v>
      </c>
      <c r="AE77" s="66" t="s">
        <v>85</v>
      </c>
      <c r="AF77" s="66" t="s">
        <v>138</v>
      </c>
      <c r="AG77" s="66">
        <v>73</v>
      </c>
      <c r="AH77" s="88" t="s">
        <v>139</v>
      </c>
      <c r="AI77" s="88" t="s">
        <v>335</v>
      </c>
      <c r="AJ77" s="88" t="s">
        <v>336</v>
      </c>
      <c r="AK77" s="66" t="s">
        <v>345</v>
      </c>
      <c r="AL77" s="66">
        <v>40</v>
      </c>
      <c r="AM77" s="117" t="s">
        <v>227</v>
      </c>
      <c r="AN77" s="66">
        <v>2024</v>
      </c>
      <c r="AO77" s="118">
        <v>30000</v>
      </c>
      <c r="AP77" s="119">
        <v>26700</v>
      </c>
      <c r="AQ77" s="192"/>
      <c r="AR77" s="192"/>
      <c r="AS77" s="864"/>
      <c r="AT77" s="773"/>
      <c r="AU77" s="132"/>
      <c r="AV77" s="144"/>
      <c r="AW77" s="333"/>
      <c r="AX77" s="490"/>
      <c r="AY77" s="527"/>
      <c r="AZ77" s="333"/>
      <c r="BA77" s="490"/>
      <c r="BB77" s="494"/>
      <c r="BC77" s="494"/>
      <c r="BD77" s="494"/>
      <c r="BE77" s="523"/>
      <c r="BF77" s="333"/>
      <c r="BG77" s="333"/>
      <c r="BH77" s="570"/>
      <c r="BI77" s="571"/>
      <c r="BJ77" s="572"/>
      <c r="BK77" s="333"/>
      <c r="BL77" s="573"/>
      <c r="BM77" s="644"/>
      <c r="BN77" s="644"/>
      <c r="BO77" s="644"/>
      <c r="BP77" s="644"/>
      <c r="BQ77" s="644"/>
      <c r="BR77" s="644"/>
      <c r="BS77" s="644"/>
      <c r="BT77" s="644"/>
      <c r="BU77" s="644"/>
      <c r="BV77" s="644"/>
      <c r="BW77" s="644"/>
      <c r="BX77" s="645"/>
      <c r="BY77" s="692"/>
      <c r="BZ77" s="646">
        <f ca="1">'CONTROL DE RENTAS'!$Z77-'CONTROL DE RENTAS'!$AA77</f>
        <v>-45957</v>
      </c>
      <c r="CA77" s="647" t="str">
        <f t="shared" ca="1" si="9"/>
        <v>POR VENCER</v>
      </c>
    </row>
    <row r="78" spans="1:79" ht="15.75" customHeight="1">
      <c r="A78" s="66">
        <v>74</v>
      </c>
      <c r="B78" s="63"/>
      <c r="C78" s="66" t="s">
        <v>349</v>
      </c>
      <c r="D78" s="63"/>
      <c r="E78" s="63"/>
      <c r="F78" s="66">
        <v>2695</v>
      </c>
      <c r="G78" s="63"/>
      <c r="H78" s="63"/>
      <c r="I78" s="63"/>
      <c r="J78" s="63"/>
      <c r="K78" s="63"/>
      <c r="L78" s="63"/>
      <c r="M78" s="63"/>
      <c r="N78" s="72"/>
      <c r="O78" s="64" t="s">
        <v>84</v>
      </c>
      <c r="P78" s="67"/>
      <c r="Q78" s="81"/>
      <c r="R78" s="69"/>
      <c r="S78" s="48"/>
      <c r="T78" s="48"/>
      <c r="U78" s="64"/>
      <c r="V78" s="64">
        <v>1</v>
      </c>
      <c r="W78" s="101"/>
      <c r="X78" s="48"/>
      <c r="Y78" s="104">
        <v>74</v>
      </c>
      <c r="Z78" s="862">
        <f t="shared" si="6"/>
        <v>0</v>
      </c>
      <c r="AA78" s="856">
        <f t="shared" ca="1" si="7"/>
        <v>45957</v>
      </c>
      <c r="AB78" s="857">
        <f t="shared" ca="1" si="8"/>
        <v>45957</v>
      </c>
      <c r="AC78" s="66" t="s">
        <v>85</v>
      </c>
      <c r="AD78" s="66" t="s">
        <v>214</v>
      </c>
      <c r="AE78" s="66" t="s">
        <v>85</v>
      </c>
      <c r="AF78" s="66" t="s">
        <v>138</v>
      </c>
      <c r="AG78" s="113">
        <v>74</v>
      </c>
      <c r="AH78" s="88" t="s">
        <v>139</v>
      </c>
      <c r="AI78" s="88" t="s">
        <v>335</v>
      </c>
      <c r="AJ78" s="88" t="s">
        <v>336</v>
      </c>
      <c r="AK78" s="66" t="s">
        <v>350</v>
      </c>
      <c r="AL78" s="66">
        <v>40</v>
      </c>
      <c r="AM78" s="117" t="s">
        <v>227</v>
      </c>
      <c r="AN78" s="66">
        <v>2024</v>
      </c>
      <c r="AO78" s="118">
        <v>30000</v>
      </c>
      <c r="AP78" s="119">
        <v>26700</v>
      </c>
      <c r="AQ78" s="192"/>
      <c r="AR78" s="192"/>
      <c r="AS78" s="864"/>
      <c r="AT78" s="73"/>
      <c r="AU78" s="144"/>
      <c r="AV78" s="144"/>
      <c r="AW78" s="333"/>
      <c r="AX78" s="333"/>
      <c r="AY78" s="527"/>
      <c r="AZ78" s="333"/>
      <c r="BA78" s="490"/>
      <c r="BB78" s="494"/>
      <c r="BC78" s="494"/>
      <c r="BD78" s="494"/>
      <c r="BE78" s="523"/>
      <c r="BF78" s="333"/>
      <c r="BG78" s="333"/>
      <c r="BH78" s="570"/>
      <c r="BI78" s="571"/>
      <c r="BJ78" s="572"/>
      <c r="BK78" s="333"/>
      <c r="BL78" s="573"/>
      <c r="BM78" s="644"/>
      <c r="BN78" s="677"/>
      <c r="BO78" s="677"/>
      <c r="BP78" s="644"/>
      <c r="BQ78" s="644"/>
      <c r="BR78" s="644"/>
      <c r="BS78" s="644"/>
      <c r="BT78" s="644"/>
      <c r="BU78" s="644"/>
      <c r="BV78" s="644"/>
      <c r="BW78" s="644"/>
      <c r="BX78" s="645"/>
      <c r="BY78" s="644"/>
      <c r="BZ78" s="646">
        <f ca="1">'CONTROL DE RENTAS'!$Z78-'CONTROL DE RENTAS'!$AA78</f>
        <v>-45957</v>
      </c>
      <c r="CA78" s="647" t="str">
        <f t="shared" ca="1" si="9"/>
        <v>POR VENCER</v>
      </c>
    </row>
    <row r="79" spans="1:79" ht="21.75" customHeight="1">
      <c r="A79" s="66">
        <v>75</v>
      </c>
      <c r="B79" s="66">
        <v>2104</v>
      </c>
      <c r="C79" s="66">
        <v>2255</v>
      </c>
      <c r="D79" s="66">
        <v>2384</v>
      </c>
      <c r="E79" s="66">
        <v>2553</v>
      </c>
      <c r="F79" s="82" t="s">
        <v>4141</v>
      </c>
      <c r="G79" s="82">
        <v>2800</v>
      </c>
      <c r="H79" s="82">
        <v>2957</v>
      </c>
      <c r="I79" s="82" t="s">
        <v>4415</v>
      </c>
      <c r="J79" s="66">
        <v>3301</v>
      </c>
      <c r="K79" s="63"/>
      <c r="L79" s="63"/>
      <c r="M79" s="63"/>
      <c r="N79" s="72"/>
      <c r="O79" s="64" t="s">
        <v>84</v>
      </c>
      <c r="P79" s="67"/>
      <c r="Q79" s="81"/>
      <c r="R79" s="69"/>
      <c r="S79" s="48"/>
      <c r="T79" s="48"/>
      <c r="U79" s="64"/>
      <c r="V79" s="64">
        <v>1</v>
      </c>
      <c r="W79" s="101"/>
      <c r="X79" s="48"/>
      <c r="Y79" s="104">
        <v>75</v>
      </c>
      <c r="Z79" s="862">
        <f t="shared" si="6"/>
        <v>0</v>
      </c>
      <c r="AA79" s="856">
        <f t="shared" ca="1" si="7"/>
        <v>45957</v>
      </c>
      <c r="AB79" s="857">
        <f t="shared" ca="1" si="8"/>
        <v>45957</v>
      </c>
      <c r="AC79" s="66" t="s">
        <v>85</v>
      </c>
      <c r="AD79" s="66" t="s">
        <v>214</v>
      </c>
      <c r="AE79" s="66" t="s">
        <v>85</v>
      </c>
      <c r="AF79" s="66" t="s">
        <v>138</v>
      </c>
      <c r="AG79" s="66">
        <v>75</v>
      </c>
      <c r="AH79" s="88" t="s">
        <v>139</v>
      </c>
      <c r="AI79" s="88" t="s">
        <v>335</v>
      </c>
      <c r="AJ79" s="88" t="s">
        <v>336</v>
      </c>
      <c r="AK79" s="66" t="s">
        <v>354</v>
      </c>
      <c r="AL79" s="66">
        <v>40</v>
      </c>
      <c r="AM79" s="117" t="s">
        <v>227</v>
      </c>
      <c r="AN79" s="66">
        <v>2024</v>
      </c>
      <c r="AO79" s="118">
        <v>30000</v>
      </c>
      <c r="AP79" s="119">
        <v>0</v>
      </c>
      <c r="AQ79" s="192"/>
      <c r="AR79" s="192"/>
      <c r="AS79" s="864"/>
      <c r="AT79" s="880"/>
      <c r="AU79" s="132"/>
      <c r="AV79" s="144"/>
      <c r="AW79" s="333"/>
      <c r="AX79" s="490"/>
      <c r="AY79" s="527"/>
      <c r="AZ79" s="333"/>
      <c r="BA79" s="490"/>
      <c r="BB79" s="494"/>
      <c r="BC79" s="494"/>
      <c r="BD79" s="494"/>
      <c r="BE79" s="523"/>
      <c r="BF79" s="333"/>
      <c r="BG79" s="333"/>
      <c r="BH79" s="570"/>
      <c r="BI79" s="571"/>
      <c r="BJ79" s="572"/>
      <c r="BK79" s="333"/>
      <c r="BL79" s="573"/>
      <c r="BM79" s="679"/>
      <c r="BN79" s="644"/>
      <c r="BO79" s="644"/>
      <c r="BP79" s="644"/>
      <c r="BQ79" s="644"/>
      <c r="BR79" s="644"/>
      <c r="BS79" s="644"/>
      <c r="BT79" s="644"/>
      <c r="BU79" s="644"/>
      <c r="BV79" s="644"/>
      <c r="BW79" s="644"/>
      <c r="BX79" s="645"/>
      <c r="BY79" s="644"/>
      <c r="BZ79" s="646">
        <f ca="1">'CONTROL DE RENTAS'!$Z79-'CONTROL DE RENTAS'!$AA79</f>
        <v>-45957</v>
      </c>
      <c r="CA79" s="647" t="str">
        <f t="shared" ca="1" si="9"/>
        <v>POR VENCER</v>
      </c>
    </row>
    <row r="80" spans="1:79" ht="21" customHeight="1">
      <c r="A80" s="66">
        <v>76</v>
      </c>
      <c r="B80" s="66" t="s">
        <v>355</v>
      </c>
      <c r="C80" s="63"/>
      <c r="D80" s="66">
        <v>2365</v>
      </c>
      <c r="E80" s="66">
        <v>2500</v>
      </c>
      <c r="F80" s="82" t="s">
        <v>4178</v>
      </c>
      <c r="G80" s="63"/>
      <c r="H80" s="66" t="s">
        <v>4290</v>
      </c>
      <c r="I80" s="658"/>
      <c r="J80" s="66" t="s">
        <v>95</v>
      </c>
      <c r="K80" s="66" t="s">
        <v>95</v>
      </c>
      <c r="L80" s="63"/>
      <c r="M80" s="63"/>
      <c r="N80" s="72"/>
      <c r="O80" s="64" t="s">
        <v>96</v>
      </c>
      <c r="P80" s="67">
        <v>5812</v>
      </c>
      <c r="Q80" s="81" t="s">
        <v>4518</v>
      </c>
      <c r="R80" s="81" t="s">
        <v>4518</v>
      </c>
      <c r="S80" s="48" t="s">
        <v>1214</v>
      </c>
      <c r="T80" s="48">
        <v>1144</v>
      </c>
      <c r="U80" s="64" t="s">
        <v>3946</v>
      </c>
      <c r="V80" s="64">
        <v>1</v>
      </c>
      <c r="W80" s="101">
        <v>45912</v>
      </c>
      <c r="X80" s="48">
        <v>27</v>
      </c>
      <c r="Y80" s="104">
        <v>76</v>
      </c>
      <c r="Z80" s="855">
        <f t="shared" si="6"/>
        <v>45939</v>
      </c>
      <c r="AA80" s="856">
        <f t="shared" ca="1" si="7"/>
        <v>45957</v>
      </c>
      <c r="AB80" s="857">
        <f t="shared" ca="1" si="8"/>
        <v>45</v>
      </c>
      <c r="AC80" s="66" t="s">
        <v>160</v>
      </c>
      <c r="AD80" s="66" t="s">
        <v>214</v>
      </c>
      <c r="AE80" s="66" t="s">
        <v>124</v>
      </c>
      <c r="AF80" s="66" t="s">
        <v>138</v>
      </c>
      <c r="AG80" s="66">
        <v>76</v>
      </c>
      <c r="AH80" s="88" t="s">
        <v>284</v>
      </c>
      <c r="AI80" s="88" t="s">
        <v>124</v>
      </c>
      <c r="AJ80" s="88" t="s">
        <v>357</v>
      </c>
      <c r="AK80" s="66" t="s">
        <v>358</v>
      </c>
      <c r="AL80" s="66">
        <v>10</v>
      </c>
      <c r="AM80" s="117" t="s">
        <v>143</v>
      </c>
      <c r="AN80" s="66">
        <v>2024</v>
      </c>
      <c r="AO80" s="118">
        <v>36000</v>
      </c>
      <c r="AP80" s="119">
        <v>33000</v>
      </c>
      <c r="AQ80" s="192"/>
      <c r="AR80" s="192"/>
      <c r="AS80" s="864"/>
      <c r="AT80" s="880" t="s">
        <v>101</v>
      </c>
      <c r="AU80" s="132">
        <v>45912</v>
      </c>
      <c r="AV80" s="144"/>
      <c r="AW80" s="333"/>
      <c r="AX80" s="490" t="s">
        <v>1214</v>
      </c>
      <c r="AY80" s="527" t="s">
        <v>4519</v>
      </c>
      <c r="AZ80" s="333" t="s">
        <v>4520</v>
      </c>
      <c r="BA80" s="490">
        <v>8124930939</v>
      </c>
      <c r="BB80" s="333"/>
      <c r="BC80" s="494"/>
      <c r="BD80" s="494"/>
      <c r="BE80" s="523"/>
      <c r="BF80" s="333"/>
      <c r="BG80" s="333"/>
      <c r="BH80" s="570"/>
      <c r="BI80" s="333"/>
      <c r="BJ80" s="333"/>
      <c r="BK80" s="333"/>
      <c r="BL80" s="573"/>
      <c r="BM80" s="679"/>
      <c r="BN80" s="677"/>
      <c r="BO80" s="680"/>
      <c r="BP80" s="644"/>
      <c r="BQ80" s="644"/>
      <c r="BR80" s="644"/>
      <c r="BS80" s="644"/>
      <c r="BT80" s="644"/>
      <c r="BU80" s="644"/>
      <c r="BV80" s="644"/>
      <c r="BW80" s="644"/>
      <c r="BX80" s="645"/>
      <c r="BY80" s="644"/>
      <c r="BZ80" s="646">
        <f ca="1">'CONTROL DE RENTAS'!$Z80-'CONTROL DE RENTAS'!$AA80</f>
        <v>-18</v>
      </c>
      <c r="CA80" s="647" t="str">
        <f t="shared" ca="1" si="9"/>
        <v>POR VENCER</v>
      </c>
    </row>
    <row r="81" spans="1:87" ht="21" customHeight="1">
      <c r="A81" s="66">
        <v>77</v>
      </c>
      <c r="B81" s="66">
        <v>2060</v>
      </c>
      <c r="C81" s="66">
        <v>2216</v>
      </c>
      <c r="D81" s="66">
        <v>2400</v>
      </c>
      <c r="E81" s="66">
        <v>2521</v>
      </c>
      <c r="F81" s="66" t="s">
        <v>4177</v>
      </c>
      <c r="G81" s="66">
        <v>2773</v>
      </c>
      <c r="H81" s="66">
        <v>2950</v>
      </c>
      <c r="I81" s="66" t="s">
        <v>4428</v>
      </c>
      <c r="J81" s="82" t="s">
        <v>4569</v>
      </c>
      <c r="K81" s="66">
        <v>3526</v>
      </c>
      <c r="L81" s="63"/>
      <c r="M81" s="63"/>
      <c r="N81" s="72"/>
      <c r="O81" s="64" t="s">
        <v>96</v>
      </c>
      <c r="P81" s="67">
        <v>5870</v>
      </c>
      <c r="Q81" s="81" t="s">
        <v>472</v>
      </c>
      <c r="R81" s="69" t="s">
        <v>152</v>
      </c>
      <c r="S81" s="48" t="s">
        <v>4440</v>
      </c>
      <c r="T81" s="48">
        <v>1106</v>
      </c>
      <c r="U81" s="64" t="s">
        <v>154</v>
      </c>
      <c r="V81" s="64">
        <v>1</v>
      </c>
      <c r="W81" s="101">
        <v>45936</v>
      </c>
      <c r="X81" s="48">
        <v>29</v>
      </c>
      <c r="Y81" s="104">
        <v>77</v>
      </c>
      <c r="Z81" s="862">
        <f t="shared" si="6"/>
        <v>45965</v>
      </c>
      <c r="AA81" s="856">
        <f t="shared" ca="1" si="7"/>
        <v>45957</v>
      </c>
      <c r="AB81" s="857">
        <f t="shared" ca="1" si="8"/>
        <v>21</v>
      </c>
      <c r="AC81" s="66" t="s">
        <v>160</v>
      </c>
      <c r="AD81" s="66" t="s">
        <v>214</v>
      </c>
      <c r="AE81" s="66" t="s">
        <v>124</v>
      </c>
      <c r="AF81" s="66" t="s">
        <v>138</v>
      </c>
      <c r="AG81" s="66">
        <v>77</v>
      </c>
      <c r="AH81" s="88" t="s">
        <v>284</v>
      </c>
      <c r="AI81" s="88" t="s">
        <v>124</v>
      </c>
      <c r="AJ81" s="88" t="s">
        <v>357</v>
      </c>
      <c r="AK81" s="66" t="s">
        <v>363</v>
      </c>
      <c r="AL81" s="66">
        <v>10</v>
      </c>
      <c r="AM81" s="117" t="s">
        <v>143</v>
      </c>
      <c r="AN81" s="66">
        <v>2024</v>
      </c>
      <c r="AO81" s="118">
        <v>36000</v>
      </c>
      <c r="AP81" s="119">
        <v>36000</v>
      </c>
      <c r="AQ81" s="192"/>
      <c r="AR81" s="192"/>
      <c r="AS81" s="864"/>
      <c r="AT81" s="773" t="s">
        <v>101</v>
      </c>
      <c r="AU81" s="132">
        <v>45936</v>
      </c>
      <c r="AV81" s="141"/>
      <c r="AW81" s="333"/>
      <c r="AX81" s="490" t="s">
        <v>4614</v>
      </c>
      <c r="AY81" s="527" t="s">
        <v>4489</v>
      </c>
      <c r="AZ81" s="333" t="s">
        <v>4615</v>
      </c>
      <c r="BA81" s="490">
        <v>8994603976</v>
      </c>
      <c r="BB81" s="333"/>
      <c r="BC81" s="494"/>
      <c r="BD81" s="494"/>
      <c r="BE81" s="523"/>
      <c r="BF81" s="333"/>
      <c r="BG81" s="333"/>
      <c r="BH81" s="570"/>
      <c r="BI81" s="333"/>
      <c r="BJ81" s="333"/>
      <c r="BK81" s="333"/>
      <c r="BL81" s="573"/>
      <c r="BM81" s="679"/>
      <c r="BN81" s="678"/>
      <c r="BO81" s="683"/>
      <c r="BP81" s="644"/>
      <c r="BQ81" s="644"/>
      <c r="BR81" s="644"/>
      <c r="BS81" s="644"/>
      <c r="BT81" s="644"/>
      <c r="BU81" s="644"/>
      <c r="BV81" s="644"/>
      <c r="BW81" s="644"/>
      <c r="BX81" s="645"/>
      <c r="BY81" s="644"/>
      <c r="BZ81" s="646">
        <f ca="1">'CONTROL DE RENTAS'!$Z81-'CONTROL DE RENTAS'!$AA81</f>
        <v>8</v>
      </c>
      <c r="CA81" s="647" t="str">
        <f t="shared" ca="1" si="9"/>
        <v>VIGENTE</v>
      </c>
    </row>
    <row r="82" spans="1:87" ht="20.25" customHeight="1">
      <c r="A82" s="66">
        <v>78</v>
      </c>
      <c r="B82" s="66" t="s">
        <v>366</v>
      </c>
      <c r="C82" s="66">
        <v>2263</v>
      </c>
      <c r="D82" s="63"/>
      <c r="E82" s="66">
        <v>2498</v>
      </c>
      <c r="F82" s="66">
        <v>2751</v>
      </c>
      <c r="G82" s="82">
        <v>2916</v>
      </c>
      <c r="H82" s="66" t="s">
        <v>4289</v>
      </c>
      <c r="I82" s="63"/>
      <c r="J82" s="66">
        <v>3393</v>
      </c>
      <c r="K82" s="82">
        <v>3551</v>
      </c>
      <c r="L82" s="63"/>
      <c r="M82" s="63"/>
      <c r="N82" s="72"/>
      <c r="O82" s="64" t="s">
        <v>117</v>
      </c>
      <c r="P82" s="67"/>
      <c r="Q82" s="81"/>
      <c r="R82" s="81"/>
      <c r="S82" s="48"/>
      <c r="T82" s="48"/>
      <c r="U82" s="64"/>
      <c r="V82" s="64">
        <v>1</v>
      </c>
      <c r="W82" s="101"/>
      <c r="X82" s="48"/>
      <c r="Y82" s="104">
        <v>78</v>
      </c>
      <c r="Z82" s="862">
        <f t="shared" si="6"/>
        <v>0</v>
      </c>
      <c r="AA82" s="856">
        <f t="shared" ca="1" si="7"/>
        <v>45957</v>
      </c>
      <c r="AB82" s="857">
        <f t="shared" ca="1" si="8"/>
        <v>45957</v>
      </c>
      <c r="AC82" s="66" t="s">
        <v>160</v>
      </c>
      <c r="AD82" s="66" t="s">
        <v>214</v>
      </c>
      <c r="AE82" s="66" t="s">
        <v>124</v>
      </c>
      <c r="AF82" s="66" t="s">
        <v>138</v>
      </c>
      <c r="AG82" s="66">
        <v>78</v>
      </c>
      <c r="AH82" s="88" t="s">
        <v>284</v>
      </c>
      <c r="AI82" s="88" t="s">
        <v>124</v>
      </c>
      <c r="AJ82" s="88" t="s">
        <v>357</v>
      </c>
      <c r="AK82" s="66" t="s">
        <v>367</v>
      </c>
      <c r="AL82" s="66">
        <v>10</v>
      </c>
      <c r="AM82" s="117" t="s">
        <v>143</v>
      </c>
      <c r="AN82" s="66">
        <v>2024</v>
      </c>
      <c r="AO82" s="118">
        <v>36000</v>
      </c>
      <c r="AP82" s="119">
        <v>52500</v>
      </c>
      <c r="AQ82" s="192"/>
      <c r="AR82" s="192"/>
      <c r="AS82" s="864"/>
      <c r="AT82" s="73"/>
      <c r="AU82" s="132"/>
      <c r="AV82" s="144"/>
      <c r="AW82" s="333"/>
      <c r="AX82" s="490"/>
      <c r="AY82" s="527"/>
      <c r="AZ82" s="333"/>
      <c r="BA82" s="490"/>
      <c r="BB82" s="333"/>
      <c r="BC82" s="494"/>
      <c r="BD82" s="494"/>
      <c r="BE82" s="523"/>
      <c r="BF82" s="333"/>
      <c r="BG82" s="333"/>
      <c r="BH82" s="570"/>
      <c r="BI82" s="333"/>
      <c r="BJ82" s="333"/>
      <c r="BK82" s="333"/>
      <c r="BL82" s="573"/>
      <c r="BM82" s="679"/>
      <c r="BN82" s="644"/>
      <c r="BO82" s="644"/>
      <c r="BP82" s="644"/>
      <c r="BQ82" s="644"/>
      <c r="BR82" s="644"/>
      <c r="BS82" s="644"/>
      <c r="BT82" s="644"/>
      <c r="BU82" s="644"/>
      <c r="BV82" s="644"/>
      <c r="BW82" s="644"/>
      <c r="BX82" s="645"/>
      <c r="BY82" s="644"/>
      <c r="BZ82" s="646">
        <f ca="1">'CONTROL DE RENTAS'!$Z82-'CONTROL DE RENTAS'!$AA82</f>
        <v>-45957</v>
      </c>
      <c r="CA82" s="647" t="str">
        <f t="shared" ca="1" si="9"/>
        <v>POR VENCER</v>
      </c>
    </row>
    <row r="83" spans="1:87" ht="15" customHeight="1">
      <c r="A83" s="66">
        <v>79</v>
      </c>
      <c r="B83" s="66">
        <v>2055</v>
      </c>
      <c r="C83" s="66" t="s">
        <v>368</v>
      </c>
      <c r="D83" s="66" t="s">
        <v>369</v>
      </c>
      <c r="E83" s="63"/>
      <c r="F83" s="66" t="s">
        <v>4152</v>
      </c>
      <c r="G83" s="66">
        <v>2855</v>
      </c>
      <c r="H83" s="63"/>
      <c r="I83" s="63"/>
      <c r="J83" s="66">
        <v>3309</v>
      </c>
      <c r="K83" s="63"/>
      <c r="L83" s="63"/>
      <c r="M83" s="63"/>
      <c r="N83" s="72"/>
      <c r="O83" s="64" t="s">
        <v>96</v>
      </c>
      <c r="P83" s="67">
        <v>5711</v>
      </c>
      <c r="Q83" s="81" t="s">
        <v>200</v>
      </c>
      <c r="R83" s="69" t="s">
        <v>201</v>
      </c>
      <c r="S83" s="48" t="s">
        <v>202</v>
      </c>
      <c r="T83" s="48">
        <v>853</v>
      </c>
      <c r="U83" s="64" t="s">
        <v>3474</v>
      </c>
      <c r="V83" s="64">
        <v>1</v>
      </c>
      <c r="W83" s="101">
        <v>45904</v>
      </c>
      <c r="X83" s="48">
        <v>27</v>
      </c>
      <c r="Y83" s="104">
        <v>79</v>
      </c>
      <c r="Z83" s="855">
        <f t="shared" si="6"/>
        <v>45931</v>
      </c>
      <c r="AA83" s="856">
        <f t="shared" ca="1" si="7"/>
        <v>45957</v>
      </c>
      <c r="AB83" s="857">
        <f t="shared" ca="1" si="8"/>
        <v>53</v>
      </c>
      <c r="AC83" s="66" t="s">
        <v>160</v>
      </c>
      <c r="AD83" s="66" t="s">
        <v>214</v>
      </c>
      <c r="AE83" s="66" t="s">
        <v>124</v>
      </c>
      <c r="AF83" s="66" t="s">
        <v>138</v>
      </c>
      <c r="AG83" s="66">
        <v>79</v>
      </c>
      <c r="AH83" s="88" t="s">
        <v>284</v>
      </c>
      <c r="AI83" s="88" t="s">
        <v>124</v>
      </c>
      <c r="AJ83" s="88" t="s">
        <v>357</v>
      </c>
      <c r="AK83" s="66" t="s">
        <v>372</v>
      </c>
      <c r="AL83" s="66">
        <v>10</v>
      </c>
      <c r="AM83" s="117" t="s">
        <v>143</v>
      </c>
      <c r="AN83" s="66">
        <v>2024</v>
      </c>
      <c r="AO83" s="118">
        <v>36000</v>
      </c>
      <c r="AP83" s="119">
        <v>18000</v>
      </c>
      <c r="AQ83" s="192"/>
      <c r="AR83" s="192"/>
      <c r="AS83" s="864"/>
      <c r="AT83" s="773" t="s">
        <v>101</v>
      </c>
      <c r="AU83" s="132">
        <v>45876</v>
      </c>
      <c r="AV83" s="144"/>
      <c r="AW83" s="334"/>
      <c r="AX83" s="442"/>
      <c r="AY83" s="527"/>
      <c r="AZ83" s="333"/>
      <c r="BA83" s="490"/>
      <c r="BB83" s="536"/>
      <c r="BC83" s="494"/>
      <c r="BD83" s="494"/>
      <c r="BE83" s="523"/>
      <c r="BF83" s="333"/>
      <c r="BG83" s="333"/>
      <c r="BH83" s="570"/>
      <c r="BI83" s="571"/>
      <c r="BJ83" s="572"/>
      <c r="BK83" s="333"/>
      <c r="BL83" s="573"/>
      <c r="BM83" s="644"/>
      <c r="BN83" s="678"/>
      <c r="BO83" s="678"/>
      <c r="BP83" s="644"/>
      <c r="BQ83" s="644"/>
      <c r="BR83" s="644"/>
      <c r="BS83" s="644"/>
      <c r="BT83" s="644"/>
      <c r="BU83" s="644"/>
      <c r="BV83" s="644"/>
      <c r="BW83" s="644"/>
      <c r="BX83" s="645"/>
      <c r="BY83" s="644"/>
      <c r="BZ83" s="646">
        <f ca="1">'CONTROL DE RENTAS'!$Z83-'CONTROL DE RENTAS'!$AA83</f>
        <v>-26</v>
      </c>
      <c r="CA83" s="647" t="str">
        <f t="shared" ca="1" si="9"/>
        <v>POR VENCER</v>
      </c>
    </row>
    <row r="84" spans="1:87" ht="15" customHeight="1">
      <c r="A84" s="66">
        <v>80</v>
      </c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72"/>
      <c r="O84" s="64" t="s">
        <v>84</v>
      </c>
      <c r="P84" s="67"/>
      <c r="Q84" s="81"/>
      <c r="R84" s="69"/>
      <c r="S84" s="48"/>
      <c r="T84" s="48"/>
      <c r="U84" s="48"/>
      <c r="V84" s="64">
        <v>1</v>
      </c>
      <c r="W84" s="101"/>
      <c r="X84" s="48"/>
      <c r="Y84" s="104">
        <v>80</v>
      </c>
      <c r="Z84" s="862">
        <f t="shared" si="6"/>
        <v>0</v>
      </c>
      <c r="AA84" s="856">
        <f t="shared" ca="1" si="7"/>
        <v>45957</v>
      </c>
      <c r="AB84" s="857">
        <f t="shared" ca="1" si="8"/>
        <v>45957</v>
      </c>
      <c r="AC84" s="66" t="s">
        <v>85</v>
      </c>
      <c r="AD84" s="66" t="s">
        <v>214</v>
      </c>
      <c r="AE84" s="66" t="s">
        <v>85</v>
      </c>
      <c r="AF84" s="66" t="s">
        <v>138</v>
      </c>
      <c r="AG84" s="66">
        <v>80</v>
      </c>
      <c r="AH84" s="88" t="s">
        <v>236</v>
      </c>
      <c r="AI84" s="88" t="s">
        <v>373</v>
      </c>
      <c r="AJ84" s="88" t="s">
        <v>374</v>
      </c>
      <c r="AK84" s="66" t="s">
        <v>375</v>
      </c>
      <c r="AL84" s="66">
        <v>50</v>
      </c>
      <c r="AM84" s="117" t="s">
        <v>227</v>
      </c>
      <c r="AN84" s="66">
        <v>2012</v>
      </c>
      <c r="AO84" s="118">
        <v>12000</v>
      </c>
      <c r="AP84" s="119">
        <v>0</v>
      </c>
      <c r="AQ84" s="192"/>
      <c r="AR84" s="192"/>
      <c r="AS84" s="864"/>
      <c r="AT84" s="73"/>
      <c r="AU84" s="144"/>
      <c r="AV84" s="141"/>
      <c r="AW84" s="333"/>
      <c r="AX84" s="333"/>
      <c r="AY84" s="527"/>
      <c r="AZ84" s="333"/>
      <c r="BA84" s="490"/>
      <c r="BB84" s="334"/>
      <c r="BC84" s="494"/>
      <c r="BD84" s="494"/>
      <c r="BE84" s="523"/>
      <c r="BF84" s="333"/>
      <c r="BG84" s="333"/>
      <c r="BH84" s="570"/>
      <c r="BI84" s="333"/>
      <c r="BJ84" s="333"/>
      <c r="BK84" s="333"/>
      <c r="BL84" s="573"/>
      <c r="BM84" s="679"/>
      <c r="BN84" s="677"/>
      <c r="BO84" s="680"/>
      <c r="BP84" s="644"/>
      <c r="BQ84" s="644"/>
      <c r="BR84" s="644"/>
      <c r="BS84" s="644"/>
      <c r="BT84" s="644"/>
      <c r="BU84" s="644"/>
      <c r="BV84" s="644"/>
      <c r="BW84" s="644"/>
      <c r="BX84" s="645"/>
      <c r="BY84" s="644"/>
      <c r="BZ84" s="646">
        <f ca="1">'CONTROL DE RENTAS'!$Z84-'CONTROL DE RENTAS'!$AA84</f>
        <v>-45957</v>
      </c>
      <c r="CA84" s="647" t="str">
        <f t="shared" ca="1" si="9"/>
        <v>POR VENCER</v>
      </c>
    </row>
    <row r="85" spans="1:87" ht="15" customHeight="1">
      <c r="A85" s="66">
        <v>81</v>
      </c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72"/>
      <c r="O85" s="64" t="s">
        <v>84</v>
      </c>
      <c r="P85" s="67"/>
      <c r="Q85" s="81"/>
      <c r="R85" s="69"/>
      <c r="S85" s="48"/>
      <c r="T85" s="48"/>
      <c r="U85" s="48"/>
      <c r="V85" s="64">
        <v>1</v>
      </c>
      <c r="W85" s="101"/>
      <c r="X85" s="48"/>
      <c r="Y85" s="104">
        <v>81</v>
      </c>
      <c r="Z85" s="862">
        <f t="shared" si="6"/>
        <v>0</v>
      </c>
      <c r="AA85" s="856">
        <f t="shared" ca="1" si="7"/>
        <v>45957</v>
      </c>
      <c r="AB85" s="857">
        <f t="shared" ca="1" si="8"/>
        <v>45957</v>
      </c>
      <c r="AC85" s="66" t="s">
        <v>85</v>
      </c>
      <c r="AD85" s="66" t="s">
        <v>214</v>
      </c>
      <c r="AE85" s="66" t="s">
        <v>85</v>
      </c>
      <c r="AF85" s="66" t="s">
        <v>138</v>
      </c>
      <c r="AG85" s="66">
        <v>81</v>
      </c>
      <c r="AH85" s="88" t="s">
        <v>236</v>
      </c>
      <c r="AI85" s="88" t="s">
        <v>373</v>
      </c>
      <c r="AJ85" s="88" t="s">
        <v>374</v>
      </c>
      <c r="AK85" s="66" t="s">
        <v>376</v>
      </c>
      <c r="AL85" s="66">
        <v>50</v>
      </c>
      <c r="AM85" s="117" t="s">
        <v>227</v>
      </c>
      <c r="AN85" s="66">
        <v>2012</v>
      </c>
      <c r="AO85" s="118">
        <v>12000</v>
      </c>
      <c r="AP85" s="119">
        <v>0</v>
      </c>
      <c r="AQ85" s="192"/>
      <c r="AR85" s="192"/>
      <c r="AS85" s="864"/>
      <c r="AT85" s="73"/>
      <c r="AU85" s="141"/>
      <c r="AV85" s="141"/>
      <c r="AW85" s="333"/>
      <c r="AX85" s="333"/>
      <c r="AY85" s="333"/>
      <c r="AZ85" s="333"/>
      <c r="BA85" s="490"/>
      <c r="BB85" s="333"/>
      <c r="BC85" s="494"/>
      <c r="BD85" s="494"/>
      <c r="BE85" s="523"/>
      <c r="BF85" s="333"/>
      <c r="BG85" s="333"/>
      <c r="BH85" s="570"/>
      <c r="BI85" s="333"/>
      <c r="BJ85" s="333"/>
      <c r="BK85" s="333"/>
      <c r="BL85" s="573"/>
      <c r="BM85" s="644"/>
      <c r="BN85" s="644"/>
      <c r="BO85" s="644"/>
      <c r="BP85" s="644"/>
      <c r="BQ85" s="644"/>
      <c r="BR85" s="644"/>
      <c r="BS85" s="644"/>
      <c r="BT85" s="644"/>
      <c r="BU85" s="644"/>
      <c r="BV85" s="644"/>
      <c r="BW85" s="644"/>
      <c r="BX85" s="645"/>
      <c r="BY85" s="644"/>
      <c r="BZ85" s="646">
        <f ca="1">'CONTROL DE RENTAS'!$Z85-'CONTROL DE RENTAS'!$AA85</f>
        <v>-45957</v>
      </c>
      <c r="CA85" s="647" t="str">
        <f t="shared" ca="1" si="9"/>
        <v>POR VENCER</v>
      </c>
    </row>
    <row r="86" spans="1:87" ht="15" customHeight="1">
      <c r="A86" s="66">
        <v>82</v>
      </c>
      <c r="B86" s="63"/>
      <c r="C86" s="63"/>
      <c r="D86" s="63"/>
      <c r="E86" s="63"/>
      <c r="F86" s="63"/>
      <c r="G86" s="63"/>
      <c r="H86" s="63"/>
      <c r="I86" s="63"/>
      <c r="J86" s="63"/>
      <c r="K86" s="66">
        <v>3587</v>
      </c>
      <c r="L86" s="63"/>
      <c r="M86" s="63"/>
      <c r="N86" s="72"/>
      <c r="O86" s="64" t="s">
        <v>96</v>
      </c>
      <c r="P86" s="67">
        <v>5907</v>
      </c>
      <c r="Q86" s="750" t="s">
        <v>742</v>
      </c>
      <c r="R86" s="750" t="s">
        <v>4609</v>
      </c>
      <c r="S86" s="48" t="s">
        <v>4662</v>
      </c>
      <c r="T86" s="48">
        <v>3</v>
      </c>
      <c r="U86" s="48" t="s">
        <v>154</v>
      </c>
      <c r="V86" s="64">
        <v>1</v>
      </c>
      <c r="W86" s="101">
        <v>45951</v>
      </c>
      <c r="X86" s="48">
        <v>27</v>
      </c>
      <c r="Y86" s="104">
        <v>82</v>
      </c>
      <c r="Z86" s="862">
        <f t="shared" si="6"/>
        <v>45978</v>
      </c>
      <c r="AA86" s="856">
        <f t="shared" ca="1" si="7"/>
        <v>45957</v>
      </c>
      <c r="AB86" s="857">
        <f t="shared" ca="1" si="8"/>
        <v>6</v>
      </c>
      <c r="AC86" s="66" t="s">
        <v>85</v>
      </c>
      <c r="AD86" s="66" t="s">
        <v>214</v>
      </c>
      <c r="AE86" s="66" t="s">
        <v>85</v>
      </c>
      <c r="AF86" s="66" t="s">
        <v>138</v>
      </c>
      <c r="AG86" s="66">
        <v>82</v>
      </c>
      <c r="AH86" s="88" t="s">
        <v>236</v>
      </c>
      <c r="AI86" s="88" t="s">
        <v>373</v>
      </c>
      <c r="AJ86" s="88" t="s">
        <v>374</v>
      </c>
      <c r="AK86" s="66" t="s">
        <v>377</v>
      </c>
      <c r="AL86" s="66">
        <v>50</v>
      </c>
      <c r="AM86" s="117" t="s">
        <v>227</v>
      </c>
      <c r="AN86" s="66">
        <v>2012</v>
      </c>
      <c r="AO86" s="118">
        <v>12000</v>
      </c>
      <c r="AP86" s="119">
        <v>0</v>
      </c>
      <c r="AQ86" s="192"/>
      <c r="AR86" s="192"/>
      <c r="AS86" s="864"/>
      <c r="AT86" s="73" t="s">
        <v>101</v>
      </c>
      <c r="AU86" s="144">
        <v>45951</v>
      </c>
      <c r="AV86" s="141"/>
      <c r="AW86" s="333"/>
      <c r="AX86" s="333"/>
      <c r="AY86" s="333"/>
      <c r="AZ86" s="333"/>
      <c r="BA86" s="490"/>
      <c r="BB86" s="333"/>
      <c r="BC86" s="494"/>
      <c r="BD86" s="494"/>
      <c r="BE86" s="523"/>
      <c r="BF86" s="333"/>
      <c r="BG86" s="333"/>
      <c r="BH86" s="570"/>
      <c r="BI86" s="333"/>
      <c r="BJ86" s="333"/>
      <c r="BK86" s="333"/>
      <c r="BL86" s="573"/>
      <c r="BM86" s="644"/>
      <c r="BN86" s="677"/>
      <c r="BO86" s="677"/>
      <c r="BP86" s="644"/>
      <c r="BQ86" s="644"/>
      <c r="BR86" s="644"/>
      <c r="BS86" s="644"/>
      <c r="BT86" s="644"/>
      <c r="BU86" s="644"/>
      <c r="BV86" s="644"/>
      <c r="BW86" s="644"/>
      <c r="BX86" s="645"/>
      <c r="BY86" s="644"/>
      <c r="BZ86" s="646">
        <f ca="1">'CONTROL DE RENTAS'!$Z86-'CONTROL DE RENTAS'!$AA86</f>
        <v>21</v>
      </c>
      <c r="CA86" s="647" t="str">
        <f t="shared" ca="1" si="9"/>
        <v>VIGENTE</v>
      </c>
    </row>
    <row r="87" spans="1:87" ht="15" customHeight="1">
      <c r="A87" s="66">
        <v>83</v>
      </c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72"/>
      <c r="O87" s="64" t="s">
        <v>84</v>
      </c>
      <c r="P87" s="67"/>
      <c r="Q87" s="81"/>
      <c r="R87" s="69"/>
      <c r="S87" s="48"/>
      <c r="T87" s="48"/>
      <c r="U87" s="48"/>
      <c r="V87" s="64">
        <v>1</v>
      </c>
      <c r="W87" s="101"/>
      <c r="X87" s="48"/>
      <c r="Y87" s="104">
        <v>83</v>
      </c>
      <c r="Z87" s="862">
        <f t="shared" si="6"/>
        <v>0</v>
      </c>
      <c r="AA87" s="856">
        <f t="shared" ca="1" si="7"/>
        <v>45957</v>
      </c>
      <c r="AB87" s="857">
        <f t="shared" ca="1" si="8"/>
        <v>45957</v>
      </c>
      <c r="AC87" s="66" t="s">
        <v>85</v>
      </c>
      <c r="AD87" s="66" t="s">
        <v>214</v>
      </c>
      <c r="AE87" s="66" t="s">
        <v>85</v>
      </c>
      <c r="AF87" s="66" t="s">
        <v>138</v>
      </c>
      <c r="AG87" s="66">
        <v>83</v>
      </c>
      <c r="AH87" s="88" t="s">
        <v>236</v>
      </c>
      <c r="AI87" s="88" t="s">
        <v>373</v>
      </c>
      <c r="AJ87" s="88" t="s">
        <v>374</v>
      </c>
      <c r="AK87" s="66" t="s">
        <v>378</v>
      </c>
      <c r="AL87" s="66">
        <v>50</v>
      </c>
      <c r="AM87" s="117" t="s">
        <v>227</v>
      </c>
      <c r="AN87" s="66">
        <v>2011</v>
      </c>
      <c r="AO87" s="118">
        <v>12000</v>
      </c>
      <c r="AP87" s="119">
        <v>0</v>
      </c>
      <c r="AQ87" s="192"/>
      <c r="AR87" s="192"/>
      <c r="AS87" s="864"/>
      <c r="AT87" s="73"/>
      <c r="AU87" s="141"/>
      <c r="AV87" s="141"/>
      <c r="AW87" s="333"/>
      <c r="AX87" s="333"/>
      <c r="AY87" s="333"/>
      <c r="AZ87" s="333"/>
      <c r="BA87" s="490"/>
      <c r="BB87" s="333"/>
      <c r="BC87" s="494"/>
      <c r="BD87" s="494"/>
      <c r="BE87" s="523"/>
      <c r="BF87" s="333"/>
      <c r="BG87" s="333"/>
      <c r="BH87" s="570"/>
      <c r="BI87" s="333"/>
      <c r="BJ87" s="333"/>
      <c r="BK87" s="333"/>
      <c r="BL87" s="573"/>
      <c r="BM87" s="644"/>
      <c r="BN87" s="644"/>
      <c r="BO87" s="644"/>
      <c r="BP87" s="644"/>
      <c r="BQ87" s="644"/>
      <c r="BR87" s="644"/>
      <c r="BS87" s="644"/>
      <c r="BT87" s="644"/>
      <c r="BU87" s="644"/>
      <c r="BV87" s="644"/>
      <c r="BW87" s="644"/>
      <c r="BX87" s="645"/>
      <c r="BY87" s="644"/>
      <c r="BZ87" s="646">
        <f ca="1">'CONTROL DE RENTAS'!$Z87-'CONTROL DE RENTAS'!$AA87</f>
        <v>-45957</v>
      </c>
      <c r="CA87" s="647" t="str">
        <f t="shared" ca="1" si="9"/>
        <v>POR VENCER</v>
      </c>
    </row>
    <row r="88" spans="1:87" ht="15" customHeight="1">
      <c r="A88" s="66">
        <v>84</v>
      </c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72"/>
      <c r="O88" s="64" t="s">
        <v>84</v>
      </c>
      <c r="P88" s="67"/>
      <c r="Q88" s="81"/>
      <c r="R88" s="69"/>
      <c r="S88" s="48"/>
      <c r="T88" s="48"/>
      <c r="U88" s="48"/>
      <c r="V88" s="64">
        <v>1</v>
      </c>
      <c r="W88" s="101"/>
      <c r="X88" s="48"/>
      <c r="Y88" s="104">
        <v>84</v>
      </c>
      <c r="Z88" s="862">
        <f t="shared" si="6"/>
        <v>0</v>
      </c>
      <c r="AA88" s="856">
        <f t="shared" ca="1" si="7"/>
        <v>45957</v>
      </c>
      <c r="AB88" s="857">
        <f t="shared" ca="1" si="8"/>
        <v>45957</v>
      </c>
      <c r="AC88" s="66" t="s">
        <v>85</v>
      </c>
      <c r="AD88" s="66" t="s">
        <v>214</v>
      </c>
      <c r="AE88" s="66" t="s">
        <v>85</v>
      </c>
      <c r="AF88" s="66" t="s">
        <v>138</v>
      </c>
      <c r="AG88" s="66">
        <v>84</v>
      </c>
      <c r="AH88" s="88" t="s">
        <v>236</v>
      </c>
      <c r="AI88" s="88" t="s">
        <v>373</v>
      </c>
      <c r="AJ88" s="88" t="s">
        <v>374</v>
      </c>
      <c r="AK88" s="66" t="s">
        <v>379</v>
      </c>
      <c r="AL88" s="66">
        <v>50</v>
      </c>
      <c r="AM88" s="117" t="s">
        <v>227</v>
      </c>
      <c r="AN88" s="66">
        <v>2012</v>
      </c>
      <c r="AO88" s="118">
        <v>12000</v>
      </c>
      <c r="AP88" s="119">
        <v>0</v>
      </c>
      <c r="AQ88" s="192"/>
      <c r="AR88" s="192"/>
      <c r="AS88" s="864"/>
      <c r="AT88" s="73"/>
      <c r="AU88" s="141"/>
      <c r="AV88" s="141"/>
      <c r="AW88" s="333"/>
      <c r="AX88" s="333"/>
      <c r="AY88" s="333"/>
      <c r="AZ88" s="333"/>
      <c r="BA88" s="490"/>
      <c r="BB88" s="333"/>
      <c r="BC88" s="494"/>
      <c r="BD88" s="494"/>
      <c r="BE88" s="523"/>
      <c r="BF88" s="333"/>
      <c r="BG88" s="333"/>
      <c r="BH88" s="570"/>
      <c r="BI88" s="333"/>
      <c r="BJ88" s="333"/>
      <c r="BK88" s="333"/>
      <c r="BL88" s="573"/>
      <c r="BM88" s="644"/>
      <c r="BN88" s="644"/>
      <c r="BO88" s="644"/>
      <c r="BP88" s="644"/>
      <c r="BQ88" s="644"/>
      <c r="BR88" s="644"/>
      <c r="BS88" s="644"/>
      <c r="BT88" s="644"/>
      <c r="BU88" s="644"/>
      <c r="BV88" s="644"/>
      <c r="BW88" s="644"/>
      <c r="BX88" s="645"/>
      <c r="BY88" s="644"/>
      <c r="BZ88" s="646">
        <f ca="1">'CONTROL DE RENTAS'!$Z88-'CONTROL DE RENTAS'!$AA88</f>
        <v>-45957</v>
      </c>
      <c r="CA88" s="647" t="str">
        <f t="shared" ca="1" si="9"/>
        <v>POR VENCER</v>
      </c>
    </row>
    <row r="89" spans="1:87" ht="15" customHeight="1">
      <c r="A89" s="66">
        <v>85</v>
      </c>
      <c r="B89" s="66">
        <v>2039</v>
      </c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72"/>
      <c r="O89" s="64" t="s">
        <v>84</v>
      </c>
      <c r="P89" s="67"/>
      <c r="Q89" s="81"/>
      <c r="R89" s="69"/>
      <c r="S89" s="48"/>
      <c r="T89" s="48"/>
      <c r="U89" s="64"/>
      <c r="V89" s="64">
        <v>1</v>
      </c>
      <c r="W89" s="101"/>
      <c r="X89" s="48"/>
      <c r="Y89" s="104">
        <v>85</v>
      </c>
      <c r="Z89" s="862">
        <f t="shared" si="6"/>
        <v>0</v>
      </c>
      <c r="AA89" s="856">
        <f t="shared" ca="1" si="7"/>
        <v>45957</v>
      </c>
      <c r="AB89" s="857">
        <f t="shared" ca="1" si="8"/>
        <v>45957</v>
      </c>
      <c r="AC89" s="66" t="s">
        <v>85</v>
      </c>
      <c r="AD89" s="66" t="s">
        <v>214</v>
      </c>
      <c r="AE89" s="66" t="s">
        <v>85</v>
      </c>
      <c r="AF89" s="66" t="s">
        <v>138</v>
      </c>
      <c r="AG89" s="66">
        <v>85</v>
      </c>
      <c r="AH89" s="88" t="s">
        <v>236</v>
      </c>
      <c r="AI89" s="88" t="s">
        <v>373</v>
      </c>
      <c r="AJ89" s="88" t="s">
        <v>374</v>
      </c>
      <c r="AK89" s="66" t="s">
        <v>380</v>
      </c>
      <c r="AL89" s="66">
        <v>50</v>
      </c>
      <c r="AM89" s="117" t="s">
        <v>227</v>
      </c>
      <c r="AN89" s="66">
        <v>2012</v>
      </c>
      <c r="AO89" s="118">
        <v>12000</v>
      </c>
      <c r="AP89" s="119">
        <v>3467</v>
      </c>
      <c r="AQ89" s="864"/>
      <c r="AR89" s="864"/>
      <c r="AS89" s="864"/>
      <c r="AT89" s="73"/>
      <c r="AU89" s="144"/>
      <c r="AV89" s="144"/>
      <c r="AW89" s="333"/>
      <c r="AX89" s="333"/>
      <c r="AY89" s="527"/>
      <c r="AZ89" s="333"/>
      <c r="BA89" s="490"/>
      <c r="BB89" s="333"/>
      <c r="BC89" s="494"/>
      <c r="BD89" s="494"/>
      <c r="BE89" s="523"/>
      <c r="BF89" s="333"/>
      <c r="BG89" s="333"/>
      <c r="BH89" s="570"/>
      <c r="BI89" s="333"/>
      <c r="BJ89" s="333"/>
      <c r="BK89" s="333"/>
      <c r="BL89" s="573"/>
      <c r="BM89" s="644"/>
      <c r="BN89" s="678"/>
      <c r="BO89" s="678"/>
      <c r="BP89" s="644"/>
      <c r="BQ89" s="644"/>
      <c r="BR89" s="644"/>
      <c r="BS89" s="644"/>
      <c r="BT89" s="644"/>
      <c r="BU89" s="644"/>
      <c r="BV89" s="644"/>
      <c r="BW89" s="644"/>
      <c r="BX89" s="645"/>
      <c r="BY89" s="644"/>
      <c r="BZ89" s="646">
        <f ca="1">'CONTROL DE RENTAS'!$Z89-'CONTROL DE RENTAS'!$AA89</f>
        <v>-45957</v>
      </c>
      <c r="CA89" s="647" t="str">
        <f t="shared" ca="1" si="9"/>
        <v>POR VENCER</v>
      </c>
    </row>
    <row r="90" spans="1:87" ht="15" customHeight="1">
      <c r="A90" s="66">
        <v>86</v>
      </c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72"/>
      <c r="O90" s="64" t="s">
        <v>84</v>
      </c>
      <c r="P90" s="67"/>
      <c r="Q90" s="81"/>
      <c r="R90" s="68"/>
      <c r="S90" s="48"/>
      <c r="T90" s="48"/>
      <c r="U90" s="48"/>
      <c r="V90" s="64">
        <v>1</v>
      </c>
      <c r="W90" s="101"/>
      <c r="X90" s="48"/>
      <c r="Y90" s="104">
        <v>86</v>
      </c>
      <c r="Z90" s="862">
        <f t="shared" si="6"/>
        <v>0</v>
      </c>
      <c r="AA90" s="856">
        <f t="shared" ca="1" si="7"/>
        <v>45957</v>
      </c>
      <c r="AB90" s="857">
        <f t="shared" ca="1" si="8"/>
        <v>45957</v>
      </c>
      <c r="AC90" s="66" t="s">
        <v>85</v>
      </c>
      <c r="AD90" s="66" t="s">
        <v>214</v>
      </c>
      <c r="AE90" s="66" t="s">
        <v>85</v>
      </c>
      <c r="AF90" s="66" t="s">
        <v>138</v>
      </c>
      <c r="AG90" s="66">
        <v>86</v>
      </c>
      <c r="AH90" s="88" t="s">
        <v>236</v>
      </c>
      <c r="AI90" s="88" t="s">
        <v>373</v>
      </c>
      <c r="AJ90" s="88" t="s">
        <v>374</v>
      </c>
      <c r="AK90" s="66" t="s">
        <v>381</v>
      </c>
      <c r="AL90" s="66">
        <v>50</v>
      </c>
      <c r="AM90" s="117" t="s">
        <v>227</v>
      </c>
      <c r="AN90" s="66">
        <v>2013</v>
      </c>
      <c r="AO90" s="118">
        <v>12000</v>
      </c>
      <c r="AP90" s="119">
        <v>0</v>
      </c>
      <c r="AQ90" s="192"/>
      <c r="AR90" s="192"/>
      <c r="AS90" s="864"/>
      <c r="AT90" s="73"/>
      <c r="AU90" s="141"/>
      <c r="AV90" s="144"/>
      <c r="AW90" s="333"/>
      <c r="AX90" s="333"/>
      <c r="AY90" s="333"/>
      <c r="AZ90" s="333"/>
      <c r="BA90" s="490"/>
      <c r="BB90" s="333"/>
      <c r="BC90" s="494"/>
      <c r="BD90" s="494"/>
      <c r="BE90" s="523"/>
      <c r="BF90" s="333"/>
      <c r="BG90" s="333"/>
      <c r="BH90" s="570"/>
      <c r="BI90" s="333"/>
      <c r="BJ90" s="333"/>
      <c r="BK90" s="333"/>
      <c r="BL90" s="573"/>
      <c r="BM90" s="644"/>
      <c r="BN90" s="677"/>
      <c r="BO90" s="677"/>
      <c r="BP90" s="644"/>
      <c r="BQ90" s="644"/>
      <c r="BR90" s="644"/>
      <c r="BS90" s="644"/>
      <c r="BT90" s="644"/>
      <c r="BU90" s="644"/>
      <c r="BV90" s="644"/>
      <c r="BW90" s="644"/>
      <c r="BX90" s="645"/>
      <c r="BY90" s="644"/>
      <c r="BZ90" s="646">
        <f ca="1">'CONTROL DE RENTAS'!$Z90-'CONTROL DE RENTAS'!$AA90</f>
        <v>-45957</v>
      </c>
      <c r="CA90" s="647" t="str">
        <f t="shared" ca="1" si="9"/>
        <v>POR VENCER</v>
      </c>
    </row>
    <row r="91" spans="1:87" ht="15" customHeight="1">
      <c r="A91" s="66">
        <v>87</v>
      </c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72"/>
      <c r="O91" s="64" t="s">
        <v>117</v>
      </c>
      <c r="P91" s="67"/>
      <c r="Q91" s="81"/>
      <c r="R91" s="69"/>
      <c r="S91" s="48"/>
      <c r="T91" s="48"/>
      <c r="U91" s="48"/>
      <c r="V91" s="64">
        <v>1</v>
      </c>
      <c r="W91" s="101"/>
      <c r="X91" s="48"/>
      <c r="Y91" s="104">
        <v>87</v>
      </c>
      <c r="Z91" s="862">
        <f t="shared" si="6"/>
        <v>0</v>
      </c>
      <c r="AA91" s="856">
        <f t="shared" ca="1" si="7"/>
        <v>45957</v>
      </c>
      <c r="AB91" s="857">
        <f t="shared" ca="1" si="8"/>
        <v>45957</v>
      </c>
      <c r="AC91" s="66" t="s">
        <v>85</v>
      </c>
      <c r="AD91" s="66" t="s">
        <v>214</v>
      </c>
      <c r="AE91" s="66" t="s">
        <v>85</v>
      </c>
      <c r="AF91" s="66" t="s">
        <v>138</v>
      </c>
      <c r="AG91" s="66">
        <v>87</v>
      </c>
      <c r="AH91" s="88" t="s">
        <v>236</v>
      </c>
      <c r="AI91" s="88" t="s">
        <v>373</v>
      </c>
      <c r="AJ91" s="88" t="s">
        <v>374</v>
      </c>
      <c r="AK91" s="66" t="s">
        <v>382</v>
      </c>
      <c r="AL91" s="66">
        <v>50</v>
      </c>
      <c r="AM91" s="117" t="s">
        <v>227</v>
      </c>
      <c r="AN91" s="66">
        <v>2012</v>
      </c>
      <c r="AO91" s="118">
        <v>12000</v>
      </c>
      <c r="AP91" s="119">
        <v>0</v>
      </c>
      <c r="AQ91" s="192"/>
      <c r="AR91" s="192"/>
      <c r="AS91" s="864"/>
      <c r="AT91" s="73"/>
      <c r="AU91" s="141"/>
      <c r="AV91" s="144"/>
      <c r="AW91" s="333"/>
      <c r="AX91" s="333"/>
      <c r="AY91" s="333"/>
      <c r="AZ91" s="333"/>
      <c r="BA91" s="490"/>
      <c r="BB91" s="333"/>
      <c r="BC91" s="494"/>
      <c r="BD91" s="494"/>
      <c r="BE91" s="523"/>
      <c r="BF91" s="333"/>
      <c r="BG91" s="333"/>
      <c r="BH91" s="570"/>
      <c r="BI91" s="333"/>
      <c r="BJ91" s="333"/>
      <c r="BK91" s="333"/>
      <c r="BL91" s="573"/>
      <c r="BM91" s="644"/>
      <c r="BN91" s="678"/>
      <c r="BO91" s="678"/>
      <c r="BP91" s="644"/>
      <c r="BQ91" s="644"/>
      <c r="BR91" s="644"/>
      <c r="BS91" s="644"/>
      <c r="BT91" s="644"/>
      <c r="BU91" s="644"/>
      <c r="BV91" s="644"/>
      <c r="BW91" s="644"/>
      <c r="BX91" s="645"/>
      <c r="BY91" s="644"/>
      <c r="BZ91" s="646">
        <f ca="1">'CONTROL DE RENTAS'!$Z91-'CONTROL DE RENTAS'!$AA91</f>
        <v>-45957</v>
      </c>
      <c r="CA91" s="647" t="str">
        <f t="shared" ca="1" si="9"/>
        <v>POR VENCER</v>
      </c>
    </row>
    <row r="92" spans="1:87" ht="15" customHeight="1">
      <c r="A92" s="66">
        <v>88</v>
      </c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72"/>
      <c r="O92" s="64" t="s">
        <v>117</v>
      </c>
      <c r="P92" s="67"/>
      <c r="Q92" s="81"/>
      <c r="R92" s="69"/>
      <c r="S92" s="48"/>
      <c r="T92" s="48"/>
      <c r="U92" s="48"/>
      <c r="V92" s="64">
        <v>1</v>
      </c>
      <c r="W92" s="101"/>
      <c r="X92" s="48"/>
      <c r="Y92" s="104">
        <v>88</v>
      </c>
      <c r="Z92" s="862">
        <f t="shared" si="6"/>
        <v>0</v>
      </c>
      <c r="AA92" s="856">
        <f t="shared" ca="1" si="7"/>
        <v>45957</v>
      </c>
      <c r="AB92" s="857">
        <f t="shared" ca="1" si="8"/>
        <v>45957</v>
      </c>
      <c r="AC92" s="66" t="s">
        <v>85</v>
      </c>
      <c r="AD92" s="66" t="s">
        <v>214</v>
      </c>
      <c r="AE92" s="66" t="s">
        <v>85</v>
      </c>
      <c r="AF92" s="66" t="s">
        <v>138</v>
      </c>
      <c r="AG92" s="66">
        <v>88</v>
      </c>
      <c r="AH92" s="88" t="s">
        <v>236</v>
      </c>
      <c r="AI92" s="88" t="s">
        <v>308</v>
      </c>
      <c r="AJ92" s="88" t="s">
        <v>383</v>
      </c>
      <c r="AK92" s="66" t="s">
        <v>384</v>
      </c>
      <c r="AL92" s="66">
        <v>50</v>
      </c>
      <c r="AM92" s="117" t="s">
        <v>227</v>
      </c>
      <c r="AN92" s="66">
        <v>2016</v>
      </c>
      <c r="AO92" s="118">
        <v>15000</v>
      </c>
      <c r="AP92" s="119">
        <v>0</v>
      </c>
      <c r="AQ92" s="192"/>
      <c r="AR92" s="192"/>
      <c r="AS92" s="864"/>
      <c r="AT92" s="73"/>
      <c r="AU92" s="141"/>
      <c r="AV92" s="144"/>
      <c r="AW92" s="333"/>
      <c r="AX92" s="333"/>
      <c r="AY92" s="333"/>
      <c r="AZ92" s="333"/>
      <c r="BA92" s="490"/>
      <c r="BB92" s="333"/>
      <c r="BC92" s="494"/>
      <c r="BD92" s="494"/>
      <c r="BE92" s="523"/>
      <c r="BF92" s="333"/>
      <c r="BG92" s="333"/>
      <c r="BH92" s="570"/>
      <c r="BI92" s="333"/>
      <c r="BJ92" s="333"/>
      <c r="BK92" s="333"/>
      <c r="BL92" s="573"/>
      <c r="BM92" s="679"/>
      <c r="BN92" s="680"/>
      <c r="BO92" s="680"/>
      <c r="BP92" s="644"/>
      <c r="BQ92" s="644"/>
      <c r="BR92" s="644"/>
      <c r="BS92" s="644"/>
      <c r="BT92" s="644"/>
      <c r="BU92" s="644"/>
      <c r="BV92" s="644"/>
      <c r="BW92" s="644"/>
      <c r="BX92" s="645"/>
      <c r="BY92" s="644"/>
      <c r="BZ92" s="646">
        <f ca="1">'CONTROL DE RENTAS'!$Z92-'CONTROL DE RENTAS'!$AA92</f>
        <v>-45957</v>
      </c>
      <c r="CA92" s="647" t="str">
        <f t="shared" ca="1" si="9"/>
        <v>POR VENCER</v>
      </c>
    </row>
    <row r="93" spans="1:87" ht="15" customHeight="1">
      <c r="A93" s="66">
        <v>89</v>
      </c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72"/>
      <c r="O93" s="64" t="s">
        <v>117</v>
      </c>
      <c r="P93" s="67"/>
      <c r="Q93" s="81"/>
      <c r="R93" s="69"/>
      <c r="S93" s="48"/>
      <c r="T93" s="48"/>
      <c r="U93" s="48"/>
      <c r="V93" s="64">
        <v>1</v>
      </c>
      <c r="W93" s="101"/>
      <c r="X93" s="48"/>
      <c r="Y93" s="104">
        <v>89</v>
      </c>
      <c r="Z93" s="862">
        <f t="shared" si="6"/>
        <v>0</v>
      </c>
      <c r="AA93" s="856">
        <f t="shared" ca="1" si="7"/>
        <v>45957</v>
      </c>
      <c r="AB93" s="857">
        <f t="shared" ca="1" si="8"/>
        <v>45957</v>
      </c>
      <c r="AC93" s="66" t="s">
        <v>85</v>
      </c>
      <c r="AD93" s="66" t="s">
        <v>214</v>
      </c>
      <c r="AE93" s="66" t="s">
        <v>85</v>
      </c>
      <c r="AF93" s="66" t="s">
        <v>138</v>
      </c>
      <c r="AG93" s="66">
        <v>89</v>
      </c>
      <c r="AH93" s="88" t="s">
        <v>236</v>
      </c>
      <c r="AI93" s="88" t="s">
        <v>308</v>
      </c>
      <c r="AJ93" s="88" t="s">
        <v>383</v>
      </c>
      <c r="AK93" s="66" t="s">
        <v>385</v>
      </c>
      <c r="AL93" s="66">
        <v>50</v>
      </c>
      <c r="AM93" s="117" t="s">
        <v>227</v>
      </c>
      <c r="AN93" s="66">
        <v>2016</v>
      </c>
      <c r="AO93" s="118">
        <v>15000</v>
      </c>
      <c r="AP93" s="119">
        <v>0</v>
      </c>
      <c r="AQ93" s="192"/>
      <c r="AR93" s="192"/>
      <c r="AS93" s="864"/>
      <c r="AT93" s="73"/>
      <c r="AU93" s="144"/>
      <c r="AV93" s="144"/>
      <c r="AW93" s="520"/>
      <c r="AX93" s="491"/>
      <c r="AY93" s="493"/>
      <c r="AZ93" s="493"/>
      <c r="BA93" s="494"/>
      <c r="BB93" s="494"/>
      <c r="BC93" s="520"/>
      <c r="BD93" s="520"/>
      <c r="BE93" s="509"/>
      <c r="BF93" s="494"/>
      <c r="BG93" s="502"/>
      <c r="BH93" s="560"/>
      <c r="BI93" s="698"/>
      <c r="BJ93" s="699"/>
      <c r="BK93" s="494"/>
      <c r="BL93" s="409"/>
      <c r="BM93" s="409"/>
      <c r="BN93" s="409"/>
      <c r="BO93" s="409"/>
      <c r="BP93" s="417"/>
      <c r="BQ93" s="417"/>
      <c r="BR93" s="417"/>
      <c r="BS93" s="409"/>
      <c r="BT93" s="409"/>
      <c r="BU93" s="423"/>
      <c r="BV93" s="409"/>
      <c r="BW93" s="424"/>
      <c r="BX93" s="522"/>
      <c r="BY93" s="631"/>
      <c r="BZ93" s="631"/>
      <c r="CA93" s="666"/>
      <c r="CB93" s="739"/>
      <c r="CC93" s="334"/>
      <c r="CD93" s="334"/>
      <c r="CE93" s="333"/>
      <c r="CF93" s="333"/>
      <c r="CG93" s="603"/>
      <c r="CH93" s="503"/>
      <c r="CI93" s="490"/>
    </row>
    <row r="94" spans="1:87" ht="15" customHeight="1">
      <c r="A94" s="66">
        <v>90</v>
      </c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72"/>
      <c r="O94" s="64" t="s">
        <v>117</v>
      </c>
      <c r="P94" s="67"/>
      <c r="Q94" s="81"/>
      <c r="R94" s="69"/>
      <c r="S94" s="48"/>
      <c r="T94" s="48"/>
      <c r="U94" s="48"/>
      <c r="V94" s="64">
        <v>1</v>
      </c>
      <c r="W94" s="101"/>
      <c r="X94" s="48"/>
      <c r="Y94" s="104">
        <v>90</v>
      </c>
      <c r="Z94" s="862">
        <f t="shared" si="6"/>
        <v>0</v>
      </c>
      <c r="AA94" s="856">
        <f t="shared" ca="1" si="7"/>
        <v>45957</v>
      </c>
      <c r="AB94" s="857">
        <f t="shared" ca="1" si="8"/>
        <v>45957</v>
      </c>
      <c r="AC94" s="66" t="s">
        <v>85</v>
      </c>
      <c r="AD94" s="66" t="s">
        <v>214</v>
      </c>
      <c r="AE94" s="66" t="s">
        <v>85</v>
      </c>
      <c r="AF94" s="66" t="s">
        <v>138</v>
      </c>
      <c r="AG94" s="66">
        <v>90</v>
      </c>
      <c r="AH94" s="88" t="s">
        <v>236</v>
      </c>
      <c r="AI94" s="88" t="s">
        <v>308</v>
      </c>
      <c r="AJ94" s="88" t="s">
        <v>383</v>
      </c>
      <c r="AK94" s="66" t="s">
        <v>386</v>
      </c>
      <c r="AL94" s="66">
        <v>50</v>
      </c>
      <c r="AM94" s="117" t="s">
        <v>227</v>
      </c>
      <c r="AN94" s="66">
        <v>2012</v>
      </c>
      <c r="AO94" s="118">
        <v>15000</v>
      </c>
      <c r="AP94" s="119">
        <v>0</v>
      </c>
      <c r="AQ94" s="192"/>
      <c r="AR94" s="192"/>
      <c r="AS94" s="864"/>
      <c r="AT94" s="73"/>
      <c r="AU94" s="144"/>
      <c r="AV94" s="144"/>
      <c r="AW94" s="333"/>
      <c r="AX94" s="333"/>
      <c r="AY94" s="333"/>
      <c r="AZ94" s="333"/>
      <c r="BA94" s="490"/>
      <c r="BB94" s="494"/>
      <c r="BC94" s="494"/>
      <c r="BD94" s="494"/>
      <c r="BE94" s="523"/>
      <c r="BF94" s="333"/>
      <c r="BG94" s="333"/>
      <c r="BH94" s="570"/>
      <c r="BI94" s="571"/>
      <c r="BJ94" s="572"/>
      <c r="BK94" s="333"/>
      <c r="BL94" s="573"/>
      <c r="BM94" s="644"/>
      <c r="BN94" s="644"/>
      <c r="BO94" s="644"/>
      <c r="BP94" s="644"/>
      <c r="BQ94" s="644"/>
      <c r="BR94" s="644"/>
      <c r="BS94" s="644"/>
      <c r="BT94" s="644"/>
      <c r="BU94" s="644"/>
      <c r="BV94" s="644"/>
      <c r="BW94" s="644"/>
      <c r="BX94" s="645"/>
      <c r="BY94" s="644"/>
      <c r="BZ94" s="646">
        <f ca="1">'CONTROL DE RENTAS'!$Z94-'CONTROL DE RENTAS'!$AA94</f>
        <v>-45957</v>
      </c>
      <c r="CA94" s="647" t="str">
        <f t="shared" ref="CA94:CA125" ca="1" si="10">IF(BZ94&gt;=7,"VIGENTE","POR VENCER")</f>
        <v>POR VENCER</v>
      </c>
    </row>
    <row r="95" spans="1:87" ht="15" customHeight="1">
      <c r="A95" s="66">
        <v>91</v>
      </c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72"/>
      <c r="O95" s="64" t="s">
        <v>117</v>
      </c>
      <c r="P95" s="67"/>
      <c r="Q95" s="81"/>
      <c r="R95" s="69"/>
      <c r="S95" s="48"/>
      <c r="T95" s="48"/>
      <c r="U95" s="48"/>
      <c r="V95" s="64">
        <v>1</v>
      </c>
      <c r="W95" s="101"/>
      <c r="X95" s="48"/>
      <c r="Y95" s="104">
        <v>91</v>
      </c>
      <c r="Z95" s="862">
        <f t="shared" si="6"/>
        <v>0</v>
      </c>
      <c r="AA95" s="856">
        <f t="shared" ca="1" si="7"/>
        <v>45957</v>
      </c>
      <c r="AB95" s="857">
        <f t="shared" ca="1" si="8"/>
        <v>45957</v>
      </c>
      <c r="AC95" s="66" t="s">
        <v>85</v>
      </c>
      <c r="AD95" s="66" t="s">
        <v>214</v>
      </c>
      <c r="AE95" s="66" t="s">
        <v>85</v>
      </c>
      <c r="AF95" s="66" t="s">
        <v>138</v>
      </c>
      <c r="AG95" s="113">
        <v>91</v>
      </c>
      <c r="AH95" s="88" t="s">
        <v>236</v>
      </c>
      <c r="AI95" s="88" t="s">
        <v>308</v>
      </c>
      <c r="AJ95" s="88" t="s">
        <v>383</v>
      </c>
      <c r="AK95" s="66" t="s">
        <v>387</v>
      </c>
      <c r="AL95" s="66">
        <v>50</v>
      </c>
      <c r="AM95" s="117" t="s">
        <v>227</v>
      </c>
      <c r="AN95" s="66">
        <v>2015</v>
      </c>
      <c r="AO95" s="118">
        <v>15000</v>
      </c>
      <c r="AP95" s="119">
        <v>0</v>
      </c>
      <c r="AQ95" s="192"/>
      <c r="AR95" s="192"/>
      <c r="AS95" s="147"/>
      <c r="AT95" s="73"/>
      <c r="AU95" s="144"/>
      <c r="AV95" s="144"/>
      <c r="AW95" s="333"/>
      <c r="AX95" s="333"/>
      <c r="AY95" s="333"/>
      <c r="AZ95" s="333"/>
      <c r="BA95" s="490"/>
      <c r="BB95" s="494"/>
      <c r="BC95" s="494"/>
      <c r="BD95" s="494"/>
      <c r="BE95" s="523"/>
      <c r="BF95" s="333"/>
      <c r="BG95" s="333"/>
      <c r="BH95" s="570"/>
      <c r="BI95" s="571"/>
      <c r="BJ95" s="572"/>
      <c r="BK95" s="333"/>
      <c r="BL95" s="573"/>
      <c r="BM95" s="644"/>
      <c r="BN95" s="644"/>
      <c r="BO95" s="644"/>
      <c r="BP95" s="644"/>
      <c r="BQ95" s="644"/>
      <c r="BR95" s="644"/>
      <c r="BS95" s="644"/>
      <c r="BT95" s="644"/>
      <c r="BU95" s="644"/>
      <c r="BV95" s="644"/>
      <c r="BW95" s="644"/>
      <c r="BX95" s="645"/>
      <c r="BY95" s="644"/>
      <c r="BZ95" s="646">
        <f ca="1">'CONTROL DE RENTAS'!$Z95-'CONTROL DE RENTAS'!$AA95</f>
        <v>-45957</v>
      </c>
      <c r="CA95" s="647" t="str">
        <f t="shared" ca="1" si="10"/>
        <v>POR VENCER</v>
      </c>
    </row>
    <row r="96" spans="1:87" ht="15" customHeight="1">
      <c r="A96" s="66">
        <v>92</v>
      </c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72"/>
      <c r="O96" s="64" t="s">
        <v>117</v>
      </c>
      <c r="P96" s="67"/>
      <c r="Q96" s="81"/>
      <c r="R96" s="69"/>
      <c r="S96" s="48"/>
      <c r="T96" s="48"/>
      <c r="U96" s="48"/>
      <c r="V96" s="64">
        <v>1</v>
      </c>
      <c r="W96" s="101"/>
      <c r="X96" s="48"/>
      <c r="Y96" s="104">
        <v>92</v>
      </c>
      <c r="Z96" s="862">
        <f t="shared" si="6"/>
        <v>0</v>
      </c>
      <c r="AA96" s="856">
        <f t="shared" ca="1" si="7"/>
        <v>45957</v>
      </c>
      <c r="AB96" s="857">
        <f t="shared" ca="1" si="8"/>
        <v>45957</v>
      </c>
      <c r="AC96" s="66" t="s">
        <v>85</v>
      </c>
      <c r="AD96" s="66" t="s">
        <v>214</v>
      </c>
      <c r="AE96" s="66" t="s">
        <v>85</v>
      </c>
      <c r="AF96" s="66" t="s">
        <v>138</v>
      </c>
      <c r="AG96" s="113">
        <v>92</v>
      </c>
      <c r="AH96" s="88" t="s">
        <v>236</v>
      </c>
      <c r="AI96" s="88" t="s">
        <v>373</v>
      </c>
      <c r="AJ96" s="88" t="s">
        <v>374</v>
      </c>
      <c r="AK96" s="66" t="s">
        <v>388</v>
      </c>
      <c r="AL96" s="66">
        <v>50</v>
      </c>
      <c r="AM96" s="117" t="s">
        <v>227</v>
      </c>
      <c r="AN96" s="66">
        <v>2015</v>
      </c>
      <c r="AO96" s="118">
        <v>12000</v>
      </c>
      <c r="AP96" s="119">
        <v>0</v>
      </c>
      <c r="AQ96" s="192"/>
      <c r="AR96" s="192"/>
      <c r="AS96" s="147"/>
      <c r="AT96" s="73"/>
      <c r="AU96" s="144"/>
      <c r="AV96" s="144"/>
      <c r="AW96" s="333"/>
      <c r="AX96" s="333"/>
      <c r="AY96" s="333"/>
      <c r="AZ96" s="333"/>
      <c r="BA96" s="490"/>
      <c r="BB96" s="494" t="s">
        <v>389</v>
      </c>
      <c r="BC96" s="494"/>
      <c r="BD96" s="494" t="s">
        <v>213</v>
      </c>
      <c r="BE96" s="523" t="s">
        <v>214</v>
      </c>
      <c r="BF96" s="333" t="s">
        <v>343</v>
      </c>
      <c r="BG96" s="333" t="s">
        <v>344</v>
      </c>
      <c r="BH96" s="570">
        <v>40373.67</v>
      </c>
      <c r="BI96" s="571"/>
      <c r="BJ96" s="572">
        <f>IF(BK96="mxn",BH96/#REF!,BH96)</f>
        <v>40373.67</v>
      </c>
      <c r="BK96" s="333" t="s">
        <v>216</v>
      </c>
      <c r="BL96" s="573"/>
      <c r="BM96" s="644"/>
      <c r="BN96" s="677"/>
      <c r="BO96" s="677"/>
      <c r="BP96" s="644"/>
      <c r="BQ96" s="644"/>
      <c r="BR96" s="644"/>
      <c r="BS96" s="644"/>
      <c r="BT96" s="644"/>
      <c r="BU96" s="644"/>
      <c r="BV96" s="644"/>
      <c r="BW96" s="644"/>
      <c r="BX96" s="645"/>
      <c r="BY96" s="644"/>
      <c r="BZ96" s="646">
        <f ca="1">'CONTROL DE RENTAS'!$Z96-'CONTROL DE RENTAS'!$AA96</f>
        <v>-45957</v>
      </c>
      <c r="CA96" s="647" t="str">
        <f t="shared" ca="1" si="10"/>
        <v>POR VENCER</v>
      </c>
    </row>
    <row r="97" spans="1:79" ht="15" customHeight="1">
      <c r="A97" s="66">
        <v>93</v>
      </c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72"/>
      <c r="O97" s="64" t="s">
        <v>117</v>
      </c>
      <c r="P97" s="67"/>
      <c r="Q97" s="81"/>
      <c r="R97" s="69"/>
      <c r="S97" s="48"/>
      <c r="T97" s="48"/>
      <c r="U97" s="48"/>
      <c r="V97" s="64">
        <v>1</v>
      </c>
      <c r="W97" s="101"/>
      <c r="X97" s="48"/>
      <c r="Y97" s="104">
        <v>93</v>
      </c>
      <c r="Z97" s="862">
        <f t="shared" si="6"/>
        <v>0</v>
      </c>
      <c r="AA97" s="856">
        <f t="shared" ca="1" si="7"/>
        <v>45957</v>
      </c>
      <c r="AB97" s="857">
        <f t="shared" ca="1" si="8"/>
        <v>45957</v>
      </c>
      <c r="AC97" s="66" t="s">
        <v>85</v>
      </c>
      <c r="AD97" s="66" t="s">
        <v>214</v>
      </c>
      <c r="AE97" s="66" t="s">
        <v>85</v>
      </c>
      <c r="AF97" s="66" t="s">
        <v>138</v>
      </c>
      <c r="AG97" s="113">
        <v>93</v>
      </c>
      <c r="AH97" s="88" t="s">
        <v>236</v>
      </c>
      <c r="AI97" s="88" t="s">
        <v>373</v>
      </c>
      <c r="AJ97" s="88" t="s">
        <v>374</v>
      </c>
      <c r="AK97" s="66" t="s">
        <v>390</v>
      </c>
      <c r="AL97" s="66">
        <v>50</v>
      </c>
      <c r="AM97" s="117" t="s">
        <v>227</v>
      </c>
      <c r="AN97" s="66">
        <v>2015</v>
      </c>
      <c r="AO97" s="118">
        <v>12000</v>
      </c>
      <c r="AP97" s="119">
        <v>0</v>
      </c>
      <c r="AQ97" s="192"/>
      <c r="AR97" s="192"/>
      <c r="AS97" s="147"/>
      <c r="AT97" s="73"/>
      <c r="AU97" s="144"/>
      <c r="AV97" s="144"/>
      <c r="AW97" s="333"/>
      <c r="AX97" s="333"/>
      <c r="AY97" s="333"/>
      <c r="AZ97" s="333"/>
      <c r="BA97" s="490"/>
      <c r="BB97" s="494" t="s">
        <v>391</v>
      </c>
      <c r="BC97" s="494"/>
      <c r="BD97" s="494" t="s">
        <v>213</v>
      </c>
      <c r="BE97" s="523" t="s">
        <v>214</v>
      </c>
      <c r="BF97" s="333" t="s">
        <v>343</v>
      </c>
      <c r="BG97" s="333" t="s">
        <v>344</v>
      </c>
      <c r="BH97" s="570">
        <v>41052.42</v>
      </c>
      <c r="BI97" s="571"/>
      <c r="BJ97" s="572">
        <f>IF(BK97="mxn",BH97/#REF!,BH97)</f>
        <v>41052.42</v>
      </c>
      <c r="BK97" s="333" t="s">
        <v>216</v>
      </c>
      <c r="BL97" s="573"/>
      <c r="BM97" s="644"/>
      <c r="BN97" s="644"/>
      <c r="BO97" s="644"/>
      <c r="BP97" s="644"/>
      <c r="BQ97" s="644"/>
      <c r="BR97" s="644"/>
      <c r="BS97" s="644"/>
      <c r="BT97" s="644"/>
      <c r="BU97" s="644"/>
      <c r="BV97" s="644"/>
      <c r="BW97" s="644"/>
      <c r="BX97" s="645"/>
      <c r="BY97" s="644"/>
      <c r="BZ97" s="646">
        <f ca="1">'CONTROL DE RENTAS'!$Z97-'CONTROL DE RENTAS'!$AA97</f>
        <v>-45957</v>
      </c>
      <c r="CA97" s="647" t="str">
        <f t="shared" ca="1" si="10"/>
        <v>POR VENCER</v>
      </c>
    </row>
    <row r="98" spans="1:79" ht="15" customHeight="1">
      <c r="A98" s="66">
        <v>94</v>
      </c>
      <c r="B98" s="66">
        <v>2046</v>
      </c>
      <c r="C98" s="66" t="s">
        <v>392</v>
      </c>
      <c r="D98" s="66">
        <v>2471</v>
      </c>
      <c r="E98" s="66">
        <v>2578</v>
      </c>
      <c r="F98" s="66">
        <v>2615</v>
      </c>
      <c r="G98" s="66">
        <v>2769</v>
      </c>
      <c r="H98" s="66" t="s">
        <v>4312</v>
      </c>
      <c r="I98" s="66" t="s">
        <v>4372</v>
      </c>
      <c r="J98" s="66" t="s">
        <v>4596</v>
      </c>
      <c r="K98" s="63"/>
      <c r="L98" s="63"/>
      <c r="M98" s="63"/>
      <c r="N98" s="72"/>
      <c r="O98" s="64" t="s">
        <v>96</v>
      </c>
      <c r="P98" s="67">
        <v>5791</v>
      </c>
      <c r="Q98" s="81" t="s">
        <v>742</v>
      </c>
      <c r="R98" s="68" t="s">
        <v>4370</v>
      </c>
      <c r="S98" s="48" t="s">
        <v>262</v>
      </c>
      <c r="T98" s="48">
        <v>5010</v>
      </c>
      <c r="U98" s="64" t="s">
        <v>154</v>
      </c>
      <c r="V98" s="64">
        <v>1</v>
      </c>
      <c r="W98" s="96">
        <v>45931</v>
      </c>
      <c r="X98" s="48">
        <v>27</v>
      </c>
      <c r="Y98" s="104">
        <v>94</v>
      </c>
      <c r="Z98" s="855">
        <f t="shared" si="6"/>
        <v>45958</v>
      </c>
      <c r="AA98" s="856">
        <f t="shared" ca="1" si="7"/>
        <v>45957</v>
      </c>
      <c r="AB98" s="857">
        <f t="shared" ca="1" si="8"/>
        <v>26</v>
      </c>
      <c r="AC98" s="66" t="s">
        <v>85</v>
      </c>
      <c r="AD98" s="66" t="s">
        <v>86</v>
      </c>
      <c r="AE98" s="66" t="s">
        <v>85</v>
      </c>
      <c r="AF98" s="66" t="s">
        <v>138</v>
      </c>
      <c r="AG98" s="113">
        <v>94</v>
      </c>
      <c r="AH98" s="88" t="s">
        <v>284</v>
      </c>
      <c r="AI98" s="88" t="s">
        <v>89</v>
      </c>
      <c r="AJ98" s="88" t="s">
        <v>396</v>
      </c>
      <c r="AK98" s="66" t="s">
        <v>397</v>
      </c>
      <c r="AL98" s="66">
        <v>10</v>
      </c>
      <c r="AM98" s="117" t="s">
        <v>143</v>
      </c>
      <c r="AN98" s="66">
        <v>2016</v>
      </c>
      <c r="AO98" s="130">
        <v>33000</v>
      </c>
      <c r="AP98" s="119">
        <v>33000</v>
      </c>
      <c r="AQ98" s="192">
        <f>1028.72</f>
        <v>1028.72</v>
      </c>
      <c r="AR98" s="192">
        <f>AQ98*$AQ$1</f>
        <v>20324.112423999999</v>
      </c>
      <c r="AS98" s="147">
        <f>AP98-AR98</f>
        <v>12675.887576000001</v>
      </c>
      <c r="AT98" s="773" t="s">
        <v>101</v>
      </c>
      <c r="AU98" s="122">
        <v>45903</v>
      </c>
      <c r="AV98" s="144"/>
      <c r="AW98" s="333"/>
      <c r="AX98" s="490" t="s">
        <v>262</v>
      </c>
      <c r="AY98" s="527" t="s">
        <v>4470</v>
      </c>
      <c r="AZ98" s="333" t="s">
        <v>4471</v>
      </c>
      <c r="BA98" s="490">
        <v>8182535597</v>
      </c>
      <c r="BB98" s="536" t="s">
        <v>401</v>
      </c>
      <c r="BC98" s="494"/>
      <c r="BD98" s="494" t="s">
        <v>213</v>
      </c>
      <c r="BE98" s="523" t="s">
        <v>214</v>
      </c>
      <c r="BF98" s="333" t="s">
        <v>215</v>
      </c>
      <c r="BG98" s="333">
        <v>8132399095</v>
      </c>
      <c r="BH98" s="570">
        <v>54305.48</v>
      </c>
      <c r="BI98" s="571"/>
      <c r="BJ98" s="572">
        <f>IF(BK98="mxn",BH98/#REF!,BH98)</f>
        <v>54305.48</v>
      </c>
      <c r="BK98" s="333" t="s">
        <v>216</v>
      </c>
      <c r="BL98" s="573" t="s">
        <v>324</v>
      </c>
      <c r="BM98" s="644"/>
      <c r="BN98" s="677"/>
      <c r="BO98" s="677"/>
      <c r="BP98" s="644"/>
      <c r="BQ98" s="644"/>
      <c r="BR98" s="644"/>
      <c r="BS98" s="644"/>
      <c r="BT98" s="644"/>
      <c r="BU98" s="644"/>
      <c r="BV98" s="644"/>
      <c r="BW98" s="644"/>
      <c r="BX98" s="645"/>
      <c r="BY98" s="644"/>
      <c r="BZ98" s="646">
        <f ca="1">'CONTROL DE RENTAS'!$Z98-'CONTROL DE RENTAS'!$AA98</f>
        <v>1</v>
      </c>
      <c r="CA98" s="647" t="str">
        <f t="shared" ca="1" si="10"/>
        <v>POR VENCER</v>
      </c>
    </row>
    <row r="99" spans="1:79" ht="15" customHeight="1">
      <c r="A99" s="66">
        <v>95</v>
      </c>
      <c r="B99" s="66" t="s">
        <v>95</v>
      </c>
      <c r="C99" s="66" t="s">
        <v>95</v>
      </c>
      <c r="D99" s="66" t="s">
        <v>95</v>
      </c>
      <c r="E99" s="63"/>
      <c r="F99" s="63"/>
      <c r="G99" s="66">
        <v>2886</v>
      </c>
      <c r="H99" s="66">
        <v>3061</v>
      </c>
      <c r="I99" s="66">
        <v>3251</v>
      </c>
      <c r="J99" s="66" t="s">
        <v>4568</v>
      </c>
      <c r="K99" s="66">
        <v>3511</v>
      </c>
      <c r="L99" s="63"/>
      <c r="M99" s="63"/>
      <c r="N99" s="72"/>
      <c r="O99" s="64" t="s">
        <v>96</v>
      </c>
      <c r="P99" s="67">
        <v>5893</v>
      </c>
      <c r="Q99" s="750" t="s">
        <v>4644</v>
      </c>
      <c r="R99" s="65" t="s">
        <v>4645</v>
      </c>
      <c r="S99" s="64" t="s">
        <v>4646</v>
      </c>
      <c r="T99" s="48">
        <v>493</v>
      </c>
      <c r="U99" s="64" t="s">
        <v>3946</v>
      </c>
      <c r="V99" s="64">
        <v>1</v>
      </c>
      <c r="W99" s="101">
        <v>45946</v>
      </c>
      <c r="X99" s="48">
        <v>27</v>
      </c>
      <c r="Y99" s="66">
        <v>95</v>
      </c>
      <c r="Z99" s="862">
        <f t="shared" si="6"/>
        <v>45973</v>
      </c>
      <c r="AA99" s="856">
        <f t="shared" ca="1" si="7"/>
        <v>45957</v>
      </c>
      <c r="AB99" s="857">
        <f t="shared" ca="1" si="8"/>
        <v>11</v>
      </c>
      <c r="AC99" s="66" t="s">
        <v>85</v>
      </c>
      <c r="AD99" s="66" t="s">
        <v>320</v>
      </c>
      <c r="AE99" s="66" t="s">
        <v>85</v>
      </c>
      <c r="AG99" s="113">
        <v>95</v>
      </c>
      <c r="AH99" s="88" t="s">
        <v>169</v>
      </c>
      <c r="AI99" s="88" t="s">
        <v>89</v>
      </c>
      <c r="AJ99" s="88" t="s">
        <v>321</v>
      </c>
      <c r="AK99" s="66" t="s">
        <v>402</v>
      </c>
      <c r="AL99" s="66">
        <v>30</v>
      </c>
      <c r="AM99" s="117" t="s">
        <v>227</v>
      </c>
      <c r="AN99" s="66">
        <v>2018</v>
      </c>
      <c r="AO99" s="130">
        <v>18000</v>
      </c>
      <c r="AP99" s="119">
        <v>19500</v>
      </c>
      <c r="AQ99" s="192">
        <f>219.38</f>
        <v>219.38</v>
      </c>
      <c r="AR99" s="192">
        <f>AQ99*$AQ$1</f>
        <v>4334.2248459999992</v>
      </c>
      <c r="AS99" s="147">
        <f>AP99-AR99</f>
        <v>15165.775154000001</v>
      </c>
      <c r="AT99" s="773" t="s">
        <v>101</v>
      </c>
      <c r="AU99" s="132">
        <v>45946</v>
      </c>
      <c r="AV99" s="144"/>
      <c r="AW99" s="333"/>
      <c r="AX99" s="490"/>
      <c r="AY99" s="527"/>
      <c r="AZ99" s="333"/>
      <c r="BA99" s="490"/>
      <c r="BB99" s="523" t="s">
        <v>403</v>
      </c>
      <c r="BC99" s="509" t="s">
        <v>212</v>
      </c>
      <c r="BD99" s="697" t="s">
        <v>213</v>
      </c>
      <c r="BE99" s="523" t="s">
        <v>214</v>
      </c>
      <c r="BF99" s="333" t="s">
        <v>215</v>
      </c>
      <c r="BG99" s="333">
        <v>8132399103</v>
      </c>
      <c r="BH99" s="570">
        <v>30883</v>
      </c>
      <c r="BI99" s="571"/>
      <c r="BJ99" s="572">
        <f>IF(BK99="mxn",BH99/#REF!,BH99)</f>
        <v>30883</v>
      </c>
      <c r="BK99" s="333" t="s">
        <v>216</v>
      </c>
      <c r="BL99" s="573"/>
      <c r="BM99" s="679"/>
      <c r="BN99" s="678"/>
      <c r="BO99" s="678"/>
      <c r="BP99" s="644"/>
      <c r="BQ99" s="644"/>
      <c r="BR99" s="644"/>
      <c r="BS99" s="644"/>
      <c r="BT99" s="644"/>
      <c r="BU99" s="644"/>
      <c r="BV99" s="644"/>
      <c r="BW99" s="644"/>
      <c r="BX99" s="645"/>
      <c r="BY99" s="644"/>
      <c r="BZ99" s="646">
        <f ca="1">'CONTROL DE RENTAS'!$Z99-'CONTROL DE RENTAS'!$AA99</f>
        <v>16</v>
      </c>
      <c r="CA99" s="647" t="str">
        <f t="shared" ca="1" si="10"/>
        <v>VIGENTE</v>
      </c>
    </row>
    <row r="100" spans="1:79" ht="15" customHeight="1">
      <c r="A100" s="66">
        <v>96</v>
      </c>
      <c r="B100" s="66">
        <v>2133</v>
      </c>
      <c r="C100" s="63"/>
      <c r="D100" s="66" t="s">
        <v>404</v>
      </c>
      <c r="E100" s="66">
        <v>2477</v>
      </c>
      <c r="F100" s="63"/>
      <c r="G100" s="63"/>
      <c r="H100" s="66">
        <v>3002</v>
      </c>
      <c r="I100" s="66">
        <v>3163</v>
      </c>
      <c r="J100" s="66">
        <v>3333</v>
      </c>
      <c r="K100" s="63"/>
      <c r="L100" s="63"/>
      <c r="M100" s="63"/>
      <c r="N100" s="72"/>
      <c r="O100" s="64" t="s">
        <v>117</v>
      </c>
      <c r="P100" s="67"/>
      <c r="Q100" s="81"/>
      <c r="R100" s="81"/>
      <c r="S100" s="72"/>
      <c r="T100" s="48"/>
      <c r="U100" s="64"/>
      <c r="V100" s="64">
        <v>1</v>
      </c>
      <c r="W100" s="101"/>
      <c r="X100" s="48"/>
      <c r="Y100" s="104">
        <v>96</v>
      </c>
      <c r="Z100" s="862">
        <f t="shared" si="6"/>
        <v>0</v>
      </c>
      <c r="AA100" s="856">
        <f t="shared" ca="1" si="7"/>
        <v>45957</v>
      </c>
      <c r="AB100" s="857">
        <f t="shared" ca="1" si="8"/>
        <v>45957</v>
      </c>
      <c r="AC100" s="66" t="s">
        <v>85</v>
      </c>
      <c r="AD100" s="66" t="s">
        <v>85</v>
      </c>
      <c r="AE100" s="66" t="s">
        <v>85</v>
      </c>
      <c r="AF100" s="66" t="s">
        <v>138</v>
      </c>
      <c r="AG100" s="113">
        <v>96</v>
      </c>
      <c r="AH100" s="88" t="s">
        <v>236</v>
      </c>
      <c r="AI100" s="88" t="s">
        <v>406</v>
      </c>
      <c r="AJ100" s="88" t="s">
        <v>407</v>
      </c>
      <c r="AK100" s="66" t="s">
        <v>408</v>
      </c>
      <c r="AL100" s="66">
        <v>50</v>
      </c>
      <c r="AM100" s="117" t="s">
        <v>227</v>
      </c>
      <c r="AN100" s="66">
        <v>2018</v>
      </c>
      <c r="AO100" s="118"/>
      <c r="AP100" s="119">
        <v>0</v>
      </c>
      <c r="AQ100" s="192"/>
      <c r="AR100" s="192"/>
      <c r="AS100" s="864"/>
      <c r="AT100" s="880"/>
      <c r="AU100" s="132"/>
      <c r="AV100" s="144"/>
      <c r="AW100" s="333"/>
      <c r="AX100" s="490"/>
      <c r="AY100" s="527"/>
      <c r="AZ100" s="333"/>
      <c r="BA100" s="490"/>
      <c r="BB100" s="494"/>
      <c r="BC100" s="494"/>
      <c r="BD100" s="494"/>
      <c r="BE100" s="523"/>
      <c r="BF100" s="333"/>
      <c r="BG100" s="333"/>
      <c r="BH100" s="570"/>
      <c r="BI100" s="571"/>
      <c r="BJ100" s="572"/>
      <c r="BK100" s="333"/>
      <c r="BL100" s="573"/>
      <c r="BM100" s="679"/>
      <c r="BN100" s="677"/>
      <c r="BO100" s="677"/>
      <c r="BP100" s="644"/>
      <c r="BQ100" s="644"/>
      <c r="BR100" s="644"/>
      <c r="BS100" s="644"/>
      <c r="BT100" s="644"/>
      <c r="BU100" s="644"/>
      <c r="BV100" s="644"/>
      <c r="BW100" s="644"/>
      <c r="BX100" s="645"/>
      <c r="BY100" s="644"/>
      <c r="BZ100" s="646">
        <f ca="1">'CONTROL DE RENTAS'!$Z100-'CONTROL DE RENTAS'!$AA100</f>
        <v>-45957</v>
      </c>
      <c r="CA100" s="647" t="str">
        <f t="shared" ca="1" si="10"/>
        <v>POR VENCER</v>
      </c>
    </row>
    <row r="101" spans="1:79" ht="15" customHeight="1">
      <c r="A101" s="66">
        <v>97</v>
      </c>
      <c r="B101" s="66" t="s">
        <v>412</v>
      </c>
      <c r="C101" s="66" t="s">
        <v>413</v>
      </c>
      <c r="D101" s="66" t="s">
        <v>414</v>
      </c>
      <c r="E101" s="66" t="s">
        <v>4033</v>
      </c>
      <c r="F101" s="66">
        <v>2731</v>
      </c>
      <c r="G101" s="66">
        <v>2767</v>
      </c>
      <c r="H101" s="63"/>
      <c r="I101" s="66" t="s">
        <v>4433</v>
      </c>
      <c r="J101" s="66">
        <v>3367</v>
      </c>
      <c r="K101" s="66">
        <v>3541</v>
      </c>
      <c r="L101" s="63"/>
      <c r="M101" s="63"/>
      <c r="N101" s="72"/>
      <c r="O101" s="64" t="s">
        <v>96</v>
      </c>
      <c r="P101" s="67">
        <v>5826</v>
      </c>
      <c r="Q101" s="81" t="s">
        <v>4422</v>
      </c>
      <c r="R101" s="81" t="s">
        <v>4422</v>
      </c>
      <c r="S101" s="48" t="s">
        <v>4643</v>
      </c>
      <c r="T101" s="48">
        <v>6931</v>
      </c>
      <c r="U101" s="64" t="s">
        <v>154</v>
      </c>
      <c r="V101" s="64">
        <v>1</v>
      </c>
      <c r="W101" s="101">
        <v>45944</v>
      </c>
      <c r="X101" s="48">
        <v>27</v>
      </c>
      <c r="Y101" s="104">
        <v>97</v>
      </c>
      <c r="Z101" s="862">
        <f t="shared" si="6"/>
        <v>45971</v>
      </c>
      <c r="AA101" s="856">
        <f t="shared" ref="AA101:AA128" ca="1" si="11">TODAY()</f>
        <v>45957</v>
      </c>
      <c r="AB101" s="857">
        <f t="shared" ref="AB101:AB128" ca="1" si="12">AA101-W101</f>
        <v>13</v>
      </c>
      <c r="AC101" s="66" t="s">
        <v>85</v>
      </c>
      <c r="AD101" s="66" t="s">
        <v>320</v>
      </c>
      <c r="AE101" s="66" t="s">
        <v>85</v>
      </c>
      <c r="AF101" s="66" t="s">
        <v>138</v>
      </c>
      <c r="AG101" s="113">
        <v>97</v>
      </c>
      <c r="AH101" s="88" t="s">
        <v>284</v>
      </c>
      <c r="AI101" s="88" t="s">
        <v>89</v>
      </c>
      <c r="AJ101" s="88" t="s">
        <v>417</v>
      </c>
      <c r="AK101" s="66" t="s">
        <v>418</v>
      </c>
      <c r="AL101" s="66">
        <v>10</v>
      </c>
      <c r="AM101" s="117" t="s">
        <v>189</v>
      </c>
      <c r="AN101" s="66">
        <v>2014</v>
      </c>
      <c r="AO101" s="130">
        <v>51000</v>
      </c>
      <c r="AP101" s="119">
        <v>52500</v>
      </c>
      <c r="AQ101" s="192"/>
      <c r="AR101" s="192"/>
      <c r="AS101" s="147"/>
      <c r="AT101" s="73" t="s">
        <v>101</v>
      </c>
      <c r="AU101" s="132">
        <v>45918</v>
      </c>
      <c r="AV101" s="144"/>
      <c r="AW101" s="333"/>
      <c r="AX101" s="504"/>
      <c r="AY101" s="527"/>
      <c r="AZ101" s="333"/>
      <c r="BA101" s="490"/>
      <c r="BB101" s="494" t="s">
        <v>422</v>
      </c>
      <c r="BC101" s="494"/>
      <c r="BD101" s="494"/>
      <c r="BE101" s="523"/>
      <c r="BF101" s="333"/>
      <c r="BG101" s="333"/>
      <c r="BH101" s="570"/>
      <c r="BI101" s="571"/>
      <c r="BJ101" s="572"/>
      <c r="BK101" s="333"/>
      <c r="BL101" s="573"/>
      <c r="BM101" s="644"/>
      <c r="BN101" s="644"/>
      <c r="BO101" s="644"/>
      <c r="BP101" s="644"/>
      <c r="BQ101" s="644"/>
      <c r="BR101" s="644"/>
      <c r="BS101" s="644"/>
      <c r="BT101" s="644"/>
      <c r="BU101" s="644"/>
      <c r="BV101" s="644"/>
      <c r="BW101" s="644"/>
      <c r="BX101" s="645"/>
      <c r="BY101" s="644"/>
      <c r="BZ101" s="646">
        <f ca="1">'CONTROL DE RENTAS'!$Z101-'CONTROL DE RENTAS'!$AA101</f>
        <v>14</v>
      </c>
      <c r="CA101" s="647" t="str">
        <f t="shared" ca="1" si="10"/>
        <v>VIGENTE</v>
      </c>
    </row>
    <row r="102" spans="1:79" ht="15" customHeight="1">
      <c r="A102" s="66">
        <v>98</v>
      </c>
      <c r="B102" s="66" t="s">
        <v>423</v>
      </c>
      <c r="C102" s="66" t="s">
        <v>424</v>
      </c>
      <c r="D102" s="66">
        <v>2418</v>
      </c>
      <c r="E102" s="66" t="s">
        <v>4031</v>
      </c>
      <c r="F102" s="66">
        <v>2727</v>
      </c>
      <c r="G102" s="63"/>
      <c r="H102" s="66" t="s">
        <v>4354</v>
      </c>
      <c r="I102" s="66">
        <v>3112</v>
      </c>
      <c r="J102" s="237" t="s">
        <v>4588</v>
      </c>
      <c r="K102" s="63"/>
      <c r="L102" s="63"/>
      <c r="M102" s="63"/>
      <c r="N102" s="72"/>
      <c r="O102" s="64" t="s">
        <v>84</v>
      </c>
      <c r="P102" s="67"/>
      <c r="Q102" s="81"/>
      <c r="R102" s="69"/>
      <c r="S102" s="48"/>
      <c r="T102" s="48"/>
      <c r="U102" s="64"/>
      <c r="V102" s="64">
        <v>1</v>
      </c>
      <c r="W102" s="96"/>
      <c r="X102" s="48"/>
      <c r="Y102" s="104">
        <v>98</v>
      </c>
      <c r="Z102" s="862">
        <f t="shared" si="6"/>
        <v>0</v>
      </c>
      <c r="AA102" s="856">
        <f t="shared" ca="1" si="11"/>
        <v>45957</v>
      </c>
      <c r="AB102" s="857">
        <f t="shared" ca="1" si="12"/>
        <v>45957</v>
      </c>
      <c r="AC102" s="66" t="s">
        <v>85</v>
      </c>
      <c r="AD102" s="66" t="s">
        <v>86</v>
      </c>
      <c r="AE102" s="66" t="s">
        <v>85</v>
      </c>
      <c r="AF102" s="66" t="s">
        <v>87</v>
      </c>
      <c r="AG102" s="82">
        <v>98</v>
      </c>
      <c r="AH102" s="88" t="s">
        <v>88</v>
      </c>
      <c r="AI102" s="88" t="s">
        <v>89</v>
      </c>
      <c r="AJ102" s="88" t="s">
        <v>90</v>
      </c>
      <c r="AK102" s="66" t="s">
        <v>427</v>
      </c>
      <c r="AL102" s="66">
        <v>10</v>
      </c>
      <c r="AM102" s="117" t="s">
        <v>163</v>
      </c>
      <c r="AN102" s="66">
        <v>2016</v>
      </c>
      <c r="AO102" s="130">
        <v>27000</v>
      </c>
      <c r="AP102" s="119">
        <v>9833.33</v>
      </c>
      <c r="AQ102" s="192"/>
      <c r="AR102" s="192"/>
      <c r="AS102" s="147"/>
      <c r="AT102" s="773"/>
      <c r="AU102" s="132"/>
      <c r="AV102" s="144"/>
      <c r="AW102" s="333"/>
      <c r="AX102" s="520"/>
      <c r="AY102" s="671"/>
      <c r="AZ102" s="520"/>
      <c r="BA102" s="520"/>
      <c r="BB102" s="494" t="s">
        <v>430</v>
      </c>
      <c r="BC102" s="503" t="s">
        <v>431</v>
      </c>
      <c r="BD102" s="494" t="s">
        <v>432</v>
      </c>
      <c r="BE102" s="523">
        <v>44586</v>
      </c>
      <c r="BF102" s="333" t="s">
        <v>215</v>
      </c>
      <c r="BG102" s="333">
        <v>8121257904</v>
      </c>
      <c r="BH102" s="570">
        <v>39457</v>
      </c>
      <c r="BI102" s="571"/>
      <c r="BJ102" s="572">
        <f>IF(BK102="mxn",BH102/#REF!,BH102)</f>
        <v>39457</v>
      </c>
      <c r="BK102" s="333" t="s">
        <v>216</v>
      </c>
      <c r="BL102" s="573"/>
      <c r="BM102" s="644"/>
      <c r="BN102" s="677"/>
      <c r="BO102" s="677"/>
      <c r="BP102" s="644"/>
      <c r="BQ102" s="644"/>
      <c r="BR102" s="644"/>
      <c r="BS102" s="644"/>
      <c r="BT102" s="644"/>
      <c r="BU102" s="644"/>
      <c r="BV102" s="644"/>
      <c r="BW102" s="644"/>
      <c r="BX102" s="645"/>
      <c r="BY102" s="644"/>
      <c r="BZ102" s="646">
        <f ca="1">'CONTROL DE RENTAS'!$Z102-'CONTROL DE RENTAS'!$AA102</f>
        <v>-45957</v>
      </c>
      <c r="CA102" s="647" t="str">
        <f t="shared" ca="1" si="10"/>
        <v>POR VENCER</v>
      </c>
    </row>
    <row r="103" spans="1:79" ht="15" customHeight="1">
      <c r="A103" s="66">
        <v>99</v>
      </c>
      <c r="B103" s="66">
        <v>2076</v>
      </c>
      <c r="C103" s="66">
        <v>2210</v>
      </c>
      <c r="D103" s="63"/>
      <c r="E103" s="66">
        <v>2480</v>
      </c>
      <c r="F103" s="66">
        <v>2679</v>
      </c>
      <c r="G103" s="63"/>
      <c r="H103" s="66">
        <v>2980</v>
      </c>
      <c r="I103" s="66" t="s">
        <v>4451</v>
      </c>
      <c r="J103" s="66" t="s">
        <v>4512</v>
      </c>
      <c r="K103" s="66">
        <v>3588</v>
      </c>
      <c r="L103" s="63"/>
      <c r="M103" s="63"/>
      <c r="N103" s="72"/>
      <c r="O103" s="64" t="s">
        <v>96</v>
      </c>
      <c r="P103" s="67">
        <v>5911</v>
      </c>
      <c r="Q103" s="81" t="s">
        <v>472</v>
      </c>
      <c r="R103" s="69" t="s">
        <v>152</v>
      </c>
      <c r="S103" s="48" t="s">
        <v>1783</v>
      </c>
      <c r="T103" s="48">
        <v>3420</v>
      </c>
      <c r="U103" s="64" t="s">
        <v>154</v>
      </c>
      <c r="V103" s="64">
        <v>1</v>
      </c>
      <c r="W103" s="101">
        <v>45952</v>
      </c>
      <c r="X103" s="48">
        <v>29</v>
      </c>
      <c r="Y103" s="66">
        <v>99</v>
      </c>
      <c r="Z103" s="862">
        <f t="shared" si="6"/>
        <v>45981</v>
      </c>
      <c r="AA103" s="856">
        <f t="shared" ca="1" si="11"/>
        <v>45957</v>
      </c>
      <c r="AB103" s="857">
        <f t="shared" ca="1" si="12"/>
        <v>5</v>
      </c>
      <c r="AC103" s="66" t="s">
        <v>85</v>
      </c>
      <c r="AD103" s="66" t="s">
        <v>320</v>
      </c>
      <c r="AE103" s="66" t="s">
        <v>85</v>
      </c>
      <c r="AF103" s="66" t="s">
        <v>87</v>
      </c>
      <c r="AG103" s="113">
        <v>99</v>
      </c>
      <c r="AH103" s="88" t="s">
        <v>88</v>
      </c>
      <c r="AI103" s="88" t="s">
        <v>89</v>
      </c>
      <c r="AJ103" s="88" t="s">
        <v>433</v>
      </c>
      <c r="AK103" s="66">
        <v>1459</v>
      </c>
      <c r="AL103" s="66">
        <v>10</v>
      </c>
      <c r="AM103" s="117" t="s">
        <v>434</v>
      </c>
      <c r="AN103" s="66">
        <v>1998</v>
      </c>
      <c r="AO103" s="130">
        <v>27000</v>
      </c>
      <c r="AP103" s="119">
        <v>4000</v>
      </c>
      <c r="AQ103" s="192">
        <v>0</v>
      </c>
      <c r="AR103" s="192">
        <v>0</v>
      </c>
      <c r="AS103" s="147">
        <f>AP103-AR103</f>
        <v>4000</v>
      </c>
      <c r="AT103" s="773" t="s">
        <v>101</v>
      </c>
      <c r="AU103" s="132">
        <v>45952</v>
      </c>
      <c r="AV103" s="144"/>
      <c r="AW103" s="333"/>
      <c r="AX103" s="490"/>
      <c r="AY103" s="527"/>
      <c r="AZ103" s="333"/>
      <c r="BA103" s="490"/>
      <c r="BB103" s="494"/>
      <c r="BC103" s="494"/>
      <c r="BD103" s="523"/>
      <c r="BE103" s="523"/>
      <c r="BF103" s="333"/>
      <c r="BG103" s="333"/>
      <c r="BH103" s="333"/>
      <c r="BI103" s="333"/>
      <c r="BJ103" s="572"/>
      <c r="BK103" s="333"/>
      <c r="BL103" s="573"/>
      <c r="BM103" s="700"/>
      <c r="BN103" s="644"/>
      <c r="BO103" s="644"/>
      <c r="BP103" s="644"/>
      <c r="BQ103" s="644"/>
      <c r="BR103" s="644"/>
      <c r="BS103" s="644"/>
      <c r="BT103" s="644"/>
      <c r="BU103" s="644"/>
      <c r="BV103" s="644"/>
      <c r="BW103" s="644"/>
      <c r="BX103" s="645"/>
      <c r="BY103" s="644"/>
      <c r="BZ103" s="646">
        <f ca="1">'CONTROL DE RENTAS'!$Z103-'CONTROL DE RENTAS'!$AA103</f>
        <v>24</v>
      </c>
      <c r="CA103" s="647" t="str">
        <f t="shared" ca="1" si="10"/>
        <v>VIGENTE</v>
      </c>
    </row>
    <row r="104" spans="1:79" ht="15" customHeight="1">
      <c r="A104" s="66">
        <v>100</v>
      </c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72"/>
      <c r="O104" s="64" t="s">
        <v>117</v>
      </c>
      <c r="P104" s="67"/>
      <c r="Q104" s="81"/>
      <c r="R104" s="69"/>
      <c r="S104" s="48"/>
      <c r="T104" s="48"/>
      <c r="U104" s="48"/>
      <c r="V104" s="64">
        <v>1</v>
      </c>
      <c r="W104" s="101"/>
      <c r="X104" s="48"/>
      <c r="Y104" s="104">
        <v>100</v>
      </c>
      <c r="Z104" s="862">
        <f t="shared" si="6"/>
        <v>0</v>
      </c>
      <c r="AA104" s="856">
        <f t="shared" ca="1" si="11"/>
        <v>45957</v>
      </c>
      <c r="AB104" s="857">
        <f t="shared" ca="1" si="12"/>
        <v>45957</v>
      </c>
      <c r="AC104" s="66" t="s">
        <v>85</v>
      </c>
      <c r="AD104" s="66" t="s">
        <v>214</v>
      </c>
      <c r="AE104" s="66" t="s">
        <v>85</v>
      </c>
      <c r="AF104" s="66" t="s">
        <v>138</v>
      </c>
      <c r="AG104" s="113">
        <v>100</v>
      </c>
      <c r="AH104" s="88" t="s">
        <v>236</v>
      </c>
      <c r="AI104" s="88" t="s">
        <v>406</v>
      </c>
      <c r="AJ104" s="88" t="s">
        <v>435</v>
      </c>
      <c r="AK104" s="66">
        <v>24291405</v>
      </c>
      <c r="AL104" s="66">
        <v>50</v>
      </c>
      <c r="AM104" s="234" t="s">
        <v>227</v>
      </c>
      <c r="AN104" s="66">
        <v>2016</v>
      </c>
      <c r="AO104" s="118">
        <v>12000</v>
      </c>
      <c r="AP104" s="119">
        <v>12000</v>
      </c>
      <c r="AQ104" s="192"/>
      <c r="AR104" s="192"/>
      <c r="AS104" s="864"/>
      <c r="AT104" s="73"/>
      <c r="AU104" s="144"/>
      <c r="AV104" s="144"/>
      <c r="AW104" s="333"/>
      <c r="AX104" s="333"/>
      <c r="AY104" s="333"/>
      <c r="AZ104" s="333"/>
      <c r="BA104" s="490"/>
      <c r="BB104" s="494" t="s">
        <v>436</v>
      </c>
      <c r="BC104" s="494"/>
      <c r="BD104" s="697" t="s">
        <v>432</v>
      </c>
      <c r="BE104" s="523">
        <v>44244</v>
      </c>
      <c r="BF104" s="333" t="s">
        <v>215</v>
      </c>
      <c r="BG104" s="333">
        <v>8115640086</v>
      </c>
      <c r="BH104" s="570">
        <v>54305.48</v>
      </c>
      <c r="BI104" s="571"/>
      <c r="BJ104" s="572">
        <f>IF(BK104="mxn",BH104/#REF!,BH104)</f>
        <v>54305.48</v>
      </c>
      <c r="BK104" s="333" t="s">
        <v>216</v>
      </c>
      <c r="BL104" s="573"/>
      <c r="BM104" s="644"/>
      <c r="BN104" s="677"/>
      <c r="BO104" s="677"/>
      <c r="BP104" s="644"/>
      <c r="BQ104" s="644"/>
      <c r="BR104" s="644"/>
      <c r="BS104" s="644"/>
      <c r="BT104" s="644"/>
      <c r="BU104" s="644"/>
      <c r="BV104" s="644"/>
      <c r="BW104" s="644"/>
      <c r="BX104" s="645"/>
      <c r="BY104" s="644"/>
      <c r="BZ104" s="646">
        <f ca="1">'CONTROL DE RENTAS'!$Z104-'CONTROL DE RENTAS'!$AA104</f>
        <v>-45957</v>
      </c>
      <c r="CA104" s="647" t="str">
        <f t="shared" ca="1" si="10"/>
        <v>POR VENCER</v>
      </c>
    </row>
    <row r="105" spans="1:79" ht="16.5" customHeight="1">
      <c r="A105" s="66">
        <v>101</v>
      </c>
      <c r="B105" s="63"/>
      <c r="C105" s="63"/>
      <c r="D105" s="63"/>
      <c r="E105" s="63"/>
      <c r="F105" s="63"/>
      <c r="G105" s="63"/>
      <c r="H105" s="63"/>
      <c r="I105" s="63"/>
      <c r="J105" s="658"/>
      <c r="K105" s="63"/>
      <c r="L105" s="63"/>
      <c r="M105" s="63"/>
      <c r="N105" s="72"/>
      <c r="O105" s="64" t="s">
        <v>84</v>
      </c>
      <c r="P105" s="67"/>
      <c r="Q105" s="81"/>
      <c r="R105" s="69"/>
      <c r="S105" s="48"/>
      <c r="T105" s="48"/>
      <c r="U105" s="48"/>
      <c r="V105" s="64">
        <v>1</v>
      </c>
      <c r="W105" s="101"/>
      <c r="X105" s="48"/>
      <c r="Y105" s="104">
        <v>101</v>
      </c>
      <c r="Z105" s="862">
        <f t="shared" si="6"/>
        <v>0</v>
      </c>
      <c r="AA105" s="856">
        <f t="shared" ca="1" si="11"/>
        <v>45957</v>
      </c>
      <c r="AB105" s="857">
        <f t="shared" ca="1" si="12"/>
        <v>45957</v>
      </c>
      <c r="AC105" s="66" t="s">
        <v>85</v>
      </c>
      <c r="AD105" s="66" t="s">
        <v>214</v>
      </c>
      <c r="AE105" s="66" t="s">
        <v>85</v>
      </c>
      <c r="AF105" s="66" t="s">
        <v>138</v>
      </c>
      <c r="AG105" s="66">
        <v>101</v>
      </c>
      <c r="AH105" s="88" t="s">
        <v>223</v>
      </c>
      <c r="AI105" s="88" t="s">
        <v>224</v>
      </c>
      <c r="AJ105" s="88" t="s">
        <v>437</v>
      </c>
      <c r="AK105" s="66" t="s">
        <v>438</v>
      </c>
      <c r="AL105" s="66">
        <v>70</v>
      </c>
      <c r="AM105" s="117" t="s">
        <v>227</v>
      </c>
      <c r="AN105" s="66">
        <v>2016</v>
      </c>
      <c r="AO105" s="130">
        <v>24000</v>
      </c>
      <c r="AP105" s="130">
        <v>24000</v>
      </c>
      <c r="AQ105" s="192"/>
      <c r="AR105" s="192"/>
      <c r="AS105" s="147"/>
      <c r="AT105" s="73"/>
      <c r="AU105" s="144"/>
      <c r="AV105" s="144"/>
      <c r="AW105" s="333"/>
      <c r="AX105" s="333" t="s">
        <v>439</v>
      </c>
      <c r="AY105" s="527" t="s">
        <v>440</v>
      </c>
      <c r="AZ105" s="333" t="s">
        <v>441</v>
      </c>
      <c r="BA105" s="490" t="s">
        <v>442</v>
      </c>
      <c r="BB105" s="536" t="s">
        <v>443</v>
      </c>
      <c r="BC105" s="494"/>
      <c r="BD105" s="494"/>
      <c r="BE105" s="523"/>
      <c r="BF105" s="333"/>
      <c r="BG105" s="333"/>
      <c r="BH105" s="570"/>
      <c r="BI105" s="571"/>
      <c r="BJ105" s="572"/>
      <c r="BK105" s="333"/>
      <c r="BL105" s="573"/>
      <c r="BM105" s="644"/>
      <c r="BN105" s="678"/>
      <c r="BO105" s="678"/>
      <c r="BP105" s="644"/>
      <c r="BQ105" s="644"/>
      <c r="BR105" s="644"/>
      <c r="BS105" s="644"/>
      <c r="BT105" s="644"/>
      <c r="BU105" s="644"/>
      <c r="BV105" s="644"/>
      <c r="BW105" s="644"/>
      <c r="BX105" s="645"/>
      <c r="BY105" s="644"/>
      <c r="BZ105" s="646">
        <f ca="1">'CONTROL DE RENTAS'!$Z105-'CONTROL DE RENTAS'!$AA105</f>
        <v>-45957</v>
      </c>
      <c r="CA105" s="647" t="str">
        <f t="shared" ca="1" si="10"/>
        <v>POR VENCER</v>
      </c>
    </row>
    <row r="106" spans="1:79" ht="25.5" customHeight="1">
      <c r="A106" s="66">
        <v>102</v>
      </c>
      <c r="B106" s="66" t="s">
        <v>444</v>
      </c>
      <c r="C106" s="66">
        <v>2197</v>
      </c>
      <c r="D106" s="66">
        <v>2350</v>
      </c>
      <c r="E106" s="66">
        <v>2511</v>
      </c>
      <c r="F106" s="82">
        <v>2631</v>
      </c>
      <c r="G106" s="66">
        <v>2768</v>
      </c>
      <c r="H106" s="82" t="s">
        <v>4329</v>
      </c>
      <c r="I106" s="66">
        <v>3115</v>
      </c>
      <c r="J106" s="82">
        <v>3269</v>
      </c>
      <c r="K106" s="66">
        <v>3473</v>
      </c>
      <c r="L106" s="63"/>
      <c r="M106" s="63"/>
      <c r="N106" s="72"/>
      <c r="O106" s="64" t="s">
        <v>117</v>
      </c>
      <c r="P106" s="67"/>
      <c r="Q106" s="81"/>
      <c r="R106" s="69"/>
      <c r="S106" s="48"/>
      <c r="T106" s="48"/>
      <c r="U106" s="64"/>
      <c r="V106" s="64">
        <v>1</v>
      </c>
      <c r="W106" s="101"/>
      <c r="X106" s="48"/>
      <c r="Y106" s="104">
        <v>102</v>
      </c>
      <c r="Z106" s="855">
        <f t="shared" si="6"/>
        <v>0</v>
      </c>
      <c r="AA106" s="856">
        <f t="shared" ca="1" si="11"/>
        <v>45957</v>
      </c>
      <c r="AB106" s="857">
        <f t="shared" ca="1" si="12"/>
        <v>45957</v>
      </c>
      <c r="AC106" s="66" t="s">
        <v>85</v>
      </c>
      <c r="AD106" s="66" t="s">
        <v>320</v>
      </c>
      <c r="AE106" s="66" t="s">
        <v>85</v>
      </c>
      <c r="AF106" s="66" t="s">
        <v>138</v>
      </c>
      <c r="AG106" s="66">
        <v>102</v>
      </c>
      <c r="AH106" s="88" t="s">
        <v>284</v>
      </c>
      <c r="AI106" s="88" t="s">
        <v>89</v>
      </c>
      <c r="AJ106" s="88" t="s">
        <v>396</v>
      </c>
      <c r="AK106" s="66" t="s">
        <v>445</v>
      </c>
      <c r="AL106" s="66">
        <v>10</v>
      </c>
      <c r="AM106" s="117" t="s">
        <v>143</v>
      </c>
      <c r="AN106" s="66">
        <v>2014</v>
      </c>
      <c r="AO106" s="130">
        <v>33000</v>
      </c>
      <c r="AP106" s="119">
        <v>33000</v>
      </c>
      <c r="AQ106" s="192">
        <f>967.41</f>
        <v>967.41</v>
      </c>
      <c r="AR106" s="192">
        <f>AQ106*$AQ$1</f>
        <v>19112.829146999997</v>
      </c>
      <c r="AS106" s="147">
        <f>AP106-AR106</f>
        <v>13887.170853000003</v>
      </c>
      <c r="AT106" s="882"/>
      <c r="AU106" s="132"/>
      <c r="AV106" s="144"/>
      <c r="AW106" s="333"/>
      <c r="AX106" s="490"/>
      <c r="AY106" s="527"/>
      <c r="AZ106" s="333"/>
      <c r="BA106" s="490"/>
      <c r="BB106" s="494" t="s">
        <v>446</v>
      </c>
      <c r="BC106" s="494"/>
      <c r="BD106" s="494" t="s">
        <v>432</v>
      </c>
      <c r="BE106" s="523">
        <v>44449</v>
      </c>
      <c r="BF106" s="333" t="s">
        <v>343</v>
      </c>
      <c r="BG106" s="333" t="s">
        <v>344</v>
      </c>
      <c r="BH106" s="570">
        <v>42271.22</v>
      </c>
      <c r="BI106" s="571"/>
      <c r="BJ106" s="572">
        <f>IF(BK106="mxn",BH106/#REF!,BH106)</f>
        <v>42271.22</v>
      </c>
      <c r="BK106" s="333" t="s">
        <v>216</v>
      </c>
      <c r="BL106" s="573"/>
      <c r="BM106" s="679"/>
      <c r="BN106" s="677"/>
      <c r="BO106" s="677"/>
      <c r="BP106" s="644"/>
      <c r="BQ106" s="644"/>
      <c r="BR106" s="644"/>
      <c r="BS106" s="644"/>
      <c r="BT106" s="644"/>
      <c r="BU106" s="644"/>
      <c r="BV106" s="644"/>
      <c r="BW106" s="644"/>
      <c r="BX106" s="645"/>
      <c r="BY106" s="644"/>
      <c r="BZ106" s="646">
        <f ca="1">'CONTROL DE RENTAS'!$Z106-'CONTROL DE RENTAS'!$AA106</f>
        <v>-45957</v>
      </c>
      <c r="CA106" s="647" t="str">
        <f t="shared" ca="1" si="10"/>
        <v>POR VENCER</v>
      </c>
    </row>
    <row r="107" spans="1:79" ht="24" customHeight="1">
      <c r="A107" s="66">
        <v>103</v>
      </c>
      <c r="B107" s="66">
        <v>2051</v>
      </c>
      <c r="C107" s="66">
        <v>2245</v>
      </c>
      <c r="D107" s="82">
        <v>2409</v>
      </c>
      <c r="E107" s="82">
        <v>2519</v>
      </c>
      <c r="F107" s="82">
        <v>2666</v>
      </c>
      <c r="G107" s="66">
        <v>2810</v>
      </c>
      <c r="H107" s="82">
        <v>2991</v>
      </c>
      <c r="I107" s="82">
        <v>3139</v>
      </c>
      <c r="J107" s="82">
        <v>3304</v>
      </c>
      <c r="K107" s="66">
        <v>3470</v>
      </c>
      <c r="L107" s="63"/>
      <c r="M107" s="63"/>
      <c r="N107" s="72"/>
      <c r="O107" s="64" t="s">
        <v>96</v>
      </c>
      <c r="P107" s="67">
        <v>5385</v>
      </c>
      <c r="Q107" s="81" t="s">
        <v>370</v>
      </c>
      <c r="R107" s="69" t="s">
        <v>370</v>
      </c>
      <c r="S107" s="48" t="s">
        <v>371</v>
      </c>
      <c r="T107" s="48">
        <v>5481</v>
      </c>
      <c r="U107" s="64" t="s">
        <v>154</v>
      </c>
      <c r="V107" s="64">
        <v>1</v>
      </c>
      <c r="W107" s="101">
        <v>45932</v>
      </c>
      <c r="X107" s="48">
        <v>27</v>
      </c>
      <c r="Y107" s="104">
        <v>103</v>
      </c>
      <c r="Z107" s="855">
        <f t="shared" si="6"/>
        <v>45959</v>
      </c>
      <c r="AA107" s="856">
        <f t="shared" ca="1" si="11"/>
        <v>45957</v>
      </c>
      <c r="AB107" s="857">
        <f t="shared" ca="1" si="12"/>
        <v>25</v>
      </c>
      <c r="AC107" s="66" t="s">
        <v>85</v>
      </c>
      <c r="AD107" s="66" t="s">
        <v>320</v>
      </c>
      <c r="AE107" s="66" t="s">
        <v>85</v>
      </c>
      <c r="AF107" s="66" t="s">
        <v>138</v>
      </c>
      <c r="AG107" s="66">
        <v>103</v>
      </c>
      <c r="AH107" s="88" t="s">
        <v>284</v>
      </c>
      <c r="AI107" s="88" t="s">
        <v>89</v>
      </c>
      <c r="AJ107" s="88" t="s">
        <v>396</v>
      </c>
      <c r="AK107" s="66" t="s">
        <v>447</v>
      </c>
      <c r="AL107" s="66">
        <v>10</v>
      </c>
      <c r="AM107" s="117" t="s">
        <v>143</v>
      </c>
      <c r="AN107" s="66">
        <v>2014</v>
      </c>
      <c r="AO107" s="130">
        <v>33000</v>
      </c>
      <c r="AP107" s="130">
        <v>39020</v>
      </c>
      <c r="AQ107" s="192">
        <f>967.41</f>
        <v>967.41</v>
      </c>
      <c r="AR107" s="192">
        <f>AQ107*$AQ$1</f>
        <v>19112.829146999997</v>
      </c>
      <c r="AS107" s="147">
        <f>AP107-AR107</f>
        <v>19907.170853000003</v>
      </c>
      <c r="AT107" s="880" t="s">
        <v>101</v>
      </c>
      <c r="AU107" s="132">
        <v>45702</v>
      </c>
      <c r="AV107" s="144"/>
      <c r="AW107" s="333"/>
      <c r="AX107" s="490" t="s">
        <v>371</v>
      </c>
      <c r="AY107" s="527" t="s">
        <v>4076</v>
      </c>
      <c r="AZ107" s="333" t="s">
        <v>4077</v>
      </c>
      <c r="BA107" s="490" t="s">
        <v>4078</v>
      </c>
      <c r="BB107" s="333"/>
      <c r="BC107" s="494"/>
      <c r="BD107" s="494"/>
      <c r="BE107" s="523"/>
      <c r="BF107" s="333"/>
      <c r="BG107" s="333"/>
      <c r="BH107" s="570"/>
      <c r="BI107" s="333"/>
      <c r="BJ107" s="333"/>
      <c r="BK107" s="333"/>
      <c r="BL107" s="573"/>
      <c r="BM107" s="644"/>
      <c r="BN107" s="678"/>
      <c r="BO107" s="678"/>
      <c r="BP107" s="644"/>
      <c r="BQ107" s="644"/>
      <c r="BR107" s="644"/>
      <c r="BS107" s="644"/>
      <c r="BT107" s="644"/>
      <c r="BU107" s="644"/>
      <c r="BV107" s="644"/>
      <c r="BW107" s="644"/>
      <c r="BX107" s="645"/>
      <c r="BY107" s="644"/>
      <c r="BZ107" s="646">
        <f ca="1">'CONTROL DE RENTAS'!$Z107-'CONTROL DE RENTAS'!$AA107</f>
        <v>2</v>
      </c>
      <c r="CA107" s="647" t="str">
        <f t="shared" ca="1" si="10"/>
        <v>POR VENCER</v>
      </c>
    </row>
    <row r="108" spans="1:79" ht="21.75" customHeight="1">
      <c r="A108" s="66">
        <v>104</v>
      </c>
      <c r="B108" s="66">
        <v>2087</v>
      </c>
      <c r="C108" s="66">
        <v>2226</v>
      </c>
      <c r="D108" s="63"/>
      <c r="E108" s="66" t="s">
        <v>4067</v>
      </c>
      <c r="F108" s="66">
        <v>2736</v>
      </c>
      <c r="G108" s="66">
        <v>2842</v>
      </c>
      <c r="H108" s="66">
        <v>3001</v>
      </c>
      <c r="I108" s="82">
        <v>3154</v>
      </c>
      <c r="J108" s="82">
        <v>3348</v>
      </c>
      <c r="K108" s="82" t="s">
        <v>95</v>
      </c>
      <c r="L108" s="63"/>
      <c r="M108" s="63"/>
      <c r="N108" s="72"/>
      <c r="O108" s="64" t="s">
        <v>96</v>
      </c>
      <c r="P108" s="67">
        <v>5895</v>
      </c>
      <c r="Q108" s="81" t="s">
        <v>4518</v>
      </c>
      <c r="R108" s="69" t="s">
        <v>4518</v>
      </c>
      <c r="S108" s="48" t="s">
        <v>1214</v>
      </c>
      <c r="T108" s="48">
        <v>7954</v>
      </c>
      <c r="U108" s="64" t="s">
        <v>3946</v>
      </c>
      <c r="V108" s="64">
        <v>1</v>
      </c>
      <c r="W108" s="101">
        <v>45947</v>
      </c>
      <c r="X108" s="48">
        <v>27</v>
      </c>
      <c r="Y108" s="104">
        <v>104</v>
      </c>
      <c r="Z108" s="862">
        <f t="shared" si="6"/>
        <v>45974</v>
      </c>
      <c r="AA108" s="856">
        <f t="shared" ca="1" si="11"/>
        <v>45957</v>
      </c>
      <c r="AB108" s="857">
        <f t="shared" ca="1" si="12"/>
        <v>10</v>
      </c>
      <c r="AC108" s="66" t="s">
        <v>85</v>
      </c>
      <c r="AD108" s="66" t="s">
        <v>320</v>
      </c>
      <c r="AE108" s="66" t="s">
        <v>85</v>
      </c>
      <c r="AF108" s="66" t="s">
        <v>138</v>
      </c>
      <c r="AG108" s="66">
        <v>104</v>
      </c>
      <c r="AH108" s="88" t="s">
        <v>284</v>
      </c>
      <c r="AI108" s="88" t="s">
        <v>89</v>
      </c>
      <c r="AJ108" s="88" t="s">
        <v>396</v>
      </c>
      <c r="AK108" s="66" t="s">
        <v>449</v>
      </c>
      <c r="AL108" s="66">
        <v>10</v>
      </c>
      <c r="AM108" s="117" t="s">
        <v>143</v>
      </c>
      <c r="AN108" s="66">
        <v>2014</v>
      </c>
      <c r="AO108" s="130">
        <v>33000</v>
      </c>
      <c r="AP108" s="130">
        <v>28000</v>
      </c>
      <c r="AQ108" s="192">
        <f>967.41</f>
        <v>967.41</v>
      </c>
      <c r="AR108" s="192">
        <f>AQ108*$AQ$1</f>
        <v>19112.829146999997</v>
      </c>
      <c r="AS108" s="147">
        <f>AP108-AR108</f>
        <v>8887.1708530000033</v>
      </c>
      <c r="AT108" s="73" t="s">
        <v>101</v>
      </c>
      <c r="AU108" s="132">
        <v>45947</v>
      </c>
      <c r="AV108" s="144"/>
      <c r="AW108" s="334"/>
      <c r="AX108" s="442" t="s">
        <v>1214</v>
      </c>
      <c r="AY108" s="527" t="s">
        <v>4649</v>
      </c>
      <c r="AZ108" s="333" t="s">
        <v>4520</v>
      </c>
      <c r="BA108" s="490">
        <v>8124930939</v>
      </c>
      <c r="BB108" s="536" t="s">
        <v>454</v>
      </c>
      <c r="BC108" s="494" t="s">
        <v>455</v>
      </c>
      <c r="BD108" s="494" t="s">
        <v>213</v>
      </c>
      <c r="BE108" s="523"/>
      <c r="BF108" s="333" t="s">
        <v>215</v>
      </c>
      <c r="BG108" s="333">
        <v>8122940682</v>
      </c>
      <c r="BH108" s="570">
        <v>46542.239999999998</v>
      </c>
      <c r="BI108" s="571"/>
      <c r="BJ108" s="572">
        <f>IF(BK108="mxn",BH108/#REF!,BH108)</f>
        <v>46542.239999999998</v>
      </c>
      <c r="BK108" s="333" t="s">
        <v>216</v>
      </c>
      <c r="BL108" s="573"/>
      <c r="BM108" s="644"/>
      <c r="BN108" s="677"/>
      <c r="BO108" s="677"/>
      <c r="BP108" s="644"/>
      <c r="BQ108" s="644"/>
      <c r="BR108" s="644"/>
      <c r="BS108" s="644"/>
      <c r="BT108" s="644"/>
      <c r="BU108" s="644"/>
      <c r="BV108" s="644"/>
      <c r="BW108" s="644"/>
      <c r="BX108" s="645"/>
      <c r="BY108" s="644"/>
      <c r="BZ108" s="646">
        <f ca="1">'CONTROL DE RENTAS'!$Z108-'CONTROL DE RENTAS'!$AA108</f>
        <v>17</v>
      </c>
      <c r="CA108" s="647" t="str">
        <f t="shared" ca="1" si="10"/>
        <v>VIGENTE</v>
      </c>
    </row>
    <row r="109" spans="1:79" ht="15" customHeight="1">
      <c r="A109" s="66">
        <v>105</v>
      </c>
      <c r="B109" s="82" t="s">
        <v>456</v>
      </c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72"/>
      <c r="O109" s="64" t="s">
        <v>84</v>
      </c>
      <c r="P109" s="67"/>
      <c r="Q109" s="81"/>
      <c r="R109" s="69"/>
      <c r="S109" s="48"/>
      <c r="T109" s="48"/>
      <c r="U109" s="64"/>
      <c r="V109" s="64">
        <v>1</v>
      </c>
      <c r="W109" s="101"/>
      <c r="X109" s="48"/>
      <c r="Y109" s="104">
        <v>105</v>
      </c>
      <c r="Z109" s="862">
        <f t="shared" si="6"/>
        <v>0</v>
      </c>
      <c r="AA109" s="856">
        <f t="shared" ca="1" si="11"/>
        <v>45957</v>
      </c>
      <c r="AB109" s="857">
        <f t="shared" ca="1" si="12"/>
        <v>45957</v>
      </c>
      <c r="AC109" s="66" t="s">
        <v>85</v>
      </c>
      <c r="AD109" s="66" t="s">
        <v>320</v>
      </c>
      <c r="AE109" s="66" t="s">
        <v>85</v>
      </c>
      <c r="AF109" s="82" t="s">
        <v>138</v>
      </c>
      <c r="AG109" s="82">
        <v>105</v>
      </c>
      <c r="AH109" s="245" t="s">
        <v>223</v>
      </c>
      <c r="AI109" s="245" t="s">
        <v>224</v>
      </c>
      <c r="AJ109" s="245" t="s">
        <v>457</v>
      </c>
      <c r="AK109" s="82" t="s">
        <v>458</v>
      </c>
      <c r="AL109" s="82">
        <v>70</v>
      </c>
      <c r="AM109" s="250" t="s">
        <v>227</v>
      </c>
      <c r="AN109" s="82">
        <v>2015</v>
      </c>
      <c r="AO109" s="251">
        <v>24000</v>
      </c>
      <c r="AP109" s="119">
        <v>24000</v>
      </c>
      <c r="AQ109" s="192">
        <v>0</v>
      </c>
      <c r="AR109" s="192">
        <v>0</v>
      </c>
      <c r="AS109" s="147">
        <f>AP109-AR109</f>
        <v>24000</v>
      </c>
      <c r="AT109" s="73"/>
      <c r="AU109" s="144"/>
      <c r="AV109" s="144"/>
      <c r="AW109" s="333"/>
      <c r="AX109" s="333"/>
      <c r="AY109" s="527"/>
      <c r="AZ109" s="333"/>
      <c r="BA109" s="490"/>
      <c r="BB109" s="494"/>
      <c r="BC109" s="494" t="s">
        <v>212</v>
      </c>
      <c r="BD109" s="494" t="s">
        <v>213</v>
      </c>
      <c r="BE109" s="523" t="s">
        <v>214</v>
      </c>
      <c r="BF109" s="333" t="s">
        <v>215</v>
      </c>
      <c r="BG109" s="333">
        <v>8113728489</v>
      </c>
      <c r="BH109" s="570">
        <v>11546.1</v>
      </c>
      <c r="BI109" s="571"/>
      <c r="BJ109" s="572">
        <f>IF(BK109="mxn",BH109/#REF!,BH109)</f>
        <v>11546.1</v>
      </c>
      <c r="BK109" s="333"/>
      <c r="BL109" s="573"/>
      <c r="BM109" s="644"/>
      <c r="BN109" s="644"/>
      <c r="BO109" s="644"/>
      <c r="BP109" s="644"/>
      <c r="BQ109" s="644"/>
      <c r="BR109" s="644"/>
      <c r="BS109" s="644"/>
      <c r="BT109" s="644"/>
      <c r="BU109" s="644"/>
      <c r="BV109" s="644"/>
      <c r="BW109" s="644"/>
      <c r="BX109" s="645"/>
      <c r="BY109" s="644"/>
      <c r="BZ109" s="646">
        <f ca="1">'CONTROL DE RENTAS'!$Z109-'CONTROL DE RENTAS'!$AA109</f>
        <v>-45957</v>
      </c>
      <c r="CA109" s="647" t="str">
        <f t="shared" ca="1" si="10"/>
        <v>POR VENCER</v>
      </c>
    </row>
    <row r="110" spans="1:79" ht="15" customHeight="1">
      <c r="A110" s="66">
        <v>106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72"/>
      <c r="O110" s="64" t="s">
        <v>84</v>
      </c>
      <c r="P110" s="67"/>
      <c r="Q110" s="81"/>
      <c r="R110" s="69"/>
      <c r="S110" s="48"/>
      <c r="T110" s="48"/>
      <c r="U110" s="48"/>
      <c r="V110" s="64">
        <v>1</v>
      </c>
      <c r="W110" s="101"/>
      <c r="X110" s="48"/>
      <c r="Y110" s="104">
        <v>106</v>
      </c>
      <c r="Z110" s="862">
        <f t="shared" si="6"/>
        <v>0</v>
      </c>
      <c r="AA110" s="856">
        <f t="shared" ca="1" si="11"/>
        <v>45957</v>
      </c>
      <c r="AB110" s="857">
        <f t="shared" ca="1" si="12"/>
        <v>45957</v>
      </c>
      <c r="AC110" s="66" t="s">
        <v>85</v>
      </c>
      <c r="AD110" s="66" t="s">
        <v>320</v>
      </c>
      <c r="AE110" s="66" t="s">
        <v>85</v>
      </c>
      <c r="AF110" s="66" t="s">
        <v>138</v>
      </c>
      <c r="AG110" s="66">
        <v>106</v>
      </c>
      <c r="AH110" s="245" t="s">
        <v>223</v>
      </c>
      <c r="AI110" s="245" t="s">
        <v>224</v>
      </c>
      <c r="AJ110" s="245" t="s">
        <v>457</v>
      </c>
      <c r="AK110" s="66" t="s">
        <v>459</v>
      </c>
      <c r="AL110" s="82">
        <v>70</v>
      </c>
      <c r="AM110" s="250" t="s">
        <v>227</v>
      </c>
      <c r="AN110" s="82">
        <v>2015</v>
      </c>
      <c r="AO110" s="251">
        <v>24000</v>
      </c>
      <c r="AP110" s="130">
        <v>24000</v>
      </c>
      <c r="AQ110" s="192">
        <v>0</v>
      </c>
      <c r="AR110" s="192">
        <v>0</v>
      </c>
      <c r="AS110" s="147">
        <f>AP110-AR110</f>
        <v>24000</v>
      </c>
      <c r="AT110" s="73"/>
      <c r="AU110" s="265"/>
      <c r="AV110" s="144"/>
      <c r="AW110" s="333"/>
      <c r="AX110" s="333"/>
      <c r="AY110" s="527"/>
      <c r="AZ110" s="333"/>
      <c r="BA110" s="490"/>
      <c r="BB110" s="494"/>
      <c r="BC110" s="494"/>
      <c r="BD110" s="494"/>
      <c r="BE110" s="523"/>
      <c r="BF110" s="333"/>
      <c r="BG110" s="333"/>
      <c r="BH110" s="570"/>
      <c r="BI110" s="571"/>
      <c r="BJ110" s="572"/>
      <c r="BK110" s="333"/>
      <c r="BL110" s="573"/>
      <c r="BM110" s="644"/>
      <c r="BN110" s="677"/>
      <c r="BO110" s="677"/>
      <c r="BP110" s="644"/>
      <c r="BQ110" s="644"/>
      <c r="BR110" s="644"/>
      <c r="BS110" s="644"/>
      <c r="BT110" s="644"/>
      <c r="BU110" s="644"/>
      <c r="BV110" s="644"/>
      <c r="BW110" s="644"/>
      <c r="BX110" s="645"/>
      <c r="BY110" s="644"/>
      <c r="BZ110" s="646">
        <f ca="1">'CONTROL DE RENTAS'!$Z110-'CONTROL DE RENTAS'!$AA110</f>
        <v>-45957</v>
      </c>
      <c r="CA110" s="647" t="str">
        <f t="shared" ca="1" si="10"/>
        <v>POR VENCER</v>
      </c>
    </row>
    <row r="111" spans="1:79" ht="15" customHeight="1">
      <c r="A111" s="66">
        <v>107</v>
      </c>
      <c r="B111" s="63"/>
      <c r="C111" s="63"/>
      <c r="D111" s="63"/>
      <c r="E111" s="66">
        <v>2591</v>
      </c>
      <c r="F111" s="63"/>
      <c r="G111" s="66" t="s">
        <v>4240</v>
      </c>
      <c r="H111" s="66">
        <v>3062</v>
      </c>
      <c r="I111" s="63"/>
      <c r="J111" s="63"/>
      <c r="K111" s="63"/>
      <c r="L111" s="63"/>
      <c r="M111" s="63"/>
      <c r="N111" s="72"/>
      <c r="O111" s="64" t="s">
        <v>84</v>
      </c>
      <c r="P111" s="67"/>
      <c r="Q111" s="81"/>
      <c r="R111" s="69"/>
      <c r="S111" s="48"/>
      <c r="T111" s="48"/>
      <c r="U111" s="64"/>
      <c r="V111" s="64">
        <v>1</v>
      </c>
      <c r="W111" s="101"/>
      <c r="X111" s="48"/>
      <c r="Y111" s="104">
        <v>107</v>
      </c>
      <c r="Z111" s="862">
        <f t="shared" si="6"/>
        <v>0</v>
      </c>
      <c r="AA111" s="856">
        <f t="shared" ca="1" si="11"/>
        <v>45957</v>
      </c>
      <c r="AB111" s="857">
        <f t="shared" ca="1" si="12"/>
        <v>45957</v>
      </c>
      <c r="AC111" s="66" t="s">
        <v>85</v>
      </c>
      <c r="AD111" s="66" t="s">
        <v>214</v>
      </c>
      <c r="AE111" s="66" t="s">
        <v>85</v>
      </c>
      <c r="AF111" s="66" t="s">
        <v>138</v>
      </c>
      <c r="AG111" s="66">
        <v>107</v>
      </c>
      <c r="AH111" s="248" t="s">
        <v>223</v>
      </c>
      <c r="AI111" s="248" t="s">
        <v>460</v>
      </c>
      <c r="AJ111" s="248" t="s">
        <v>461</v>
      </c>
      <c r="AK111" s="124" t="s">
        <v>462</v>
      </c>
      <c r="AL111" s="104">
        <v>70</v>
      </c>
      <c r="AM111" s="250" t="s">
        <v>227</v>
      </c>
      <c r="AN111" s="104">
        <v>2015</v>
      </c>
      <c r="AO111" s="118">
        <v>24000</v>
      </c>
      <c r="AP111" s="119">
        <v>24000</v>
      </c>
      <c r="AQ111" s="192"/>
      <c r="AR111" s="192"/>
      <c r="AS111" s="865"/>
      <c r="AT111" s="773" t="s">
        <v>101</v>
      </c>
      <c r="AU111" s="132">
        <v>45863</v>
      </c>
      <c r="AV111" s="144"/>
      <c r="AW111" s="333"/>
      <c r="AX111" s="550"/>
      <c r="AY111" s="528"/>
      <c r="AZ111" s="334"/>
      <c r="BA111" s="442"/>
      <c r="BB111" s="494"/>
      <c r="BC111" s="494"/>
      <c r="BD111" s="494"/>
      <c r="BE111" s="523"/>
      <c r="BF111" s="333"/>
      <c r="BG111" s="333"/>
      <c r="BH111" s="570"/>
      <c r="BI111" s="571"/>
      <c r="BJ111" s="572"/>
      <c r="BK111" s="333"/>
      <c r="BL111" s="573"/>
      <c r="BM111" s="644"/>
      <c r="BN111" s="644"/>
      <c r="BO111" s="644"/>
      <c r="BP111" s="644"/>
      <c r="BQ111" s="644"/>
      <c r="BR111" s="644"/>
      <c r="BS111" s="644"/>
      <c r="BT111" s="644"/>
      <c r="BU111" s="644"/>
      <c r="BV111" s="644"/>
      <c r="BW111" s="644"/>
      <c r="BX111" s="645"/>
      <c r="BY111" s="644"/>
      <c r="BZ111" s="646">
        <f ca="1">'CONTROL DE RENTAS'!$Z111-'CONTROL DE RENTAS'!$AA111</f>
        <v>-45957</v>
      </c>
      <c r="CA111" s="647" t="str">
        <f t="shared" ca="1" si="10"/>
        <v>POR VENCER</v>
      </c>
    </row>
    <row r="112" spans="1:79" ht="15" customHeight="1">
      <c r="A112" s="66">
        <v>108</v>
      </c>
      <c r="B112" s="66" t="s">
        <v>463</v>
      </c>
      <c r="C112" s="63"/>
      <c r="D112" s="66">
        <v>2429</v>
      </c>
      <c r="E112" s="66">
        <v>2580</v>
      </c>
      <c r="F112" s="66">
        <v>2686</v>
      </c>
      <c r="G112" s="63"/>
      <c r="H112" s="66" t="s">
        <v>95</v>
      </c>
      <c r="I112" s="66" t="s">
        <v>95</v>
      </c>
      <c r="J112" s="66" t="s">
        <v>4597</v>
      </c>
      <c r="K112" s="63"/>
      <c r="L112" s="63"/>
      <c r="M112" s="63"/>
      <c r="N112" s="72"/>
      <c r="O112" s="64" t="s">
        <v>96</v>
      </c>
      <c r="P112" s="67">
        <v>5789</v>
      </c>
      <c r="Q112" s="81" t="s">
        <v>193</v>
      </c>
      <c r="R112" s="81" t="s">
        <v>193</v>
      </c>
      <c r="S112" s="48" t="s">
        <v>2596</v>
      </c>
      <c r="T112" s="48">
        <v>4828</v>
      </c>
      <c r="U112" s="64" t="s">
        <v>154</v>
      </c>
      <c r="V112" s="64">
        <v>1</v>
      </c>
      <c r="W112" s="101">
        <v>45931</v>
      </c>
      <c r="X112" s="48">
        <v>27</v>
      </c>
      <c r="Y112" s="104">
        <v>108</v>
      </c>
      <c r="Z112" s="855">
        <f t="shared" si="6"/>
        <v>45958</v>
      </c>
      <c r="AA112" s="856">
        <f t="shared" ca="1" si="11"/>
        <v>45957</v>
      </c>
      <c r="AB112" s="857">
        <f t="shared" ca="1" si="12"/>
        <v>26</v>
      </c>
      <c r="AC112" s="66" t="s">
        <v>85</v>
      </c>
      <c r="AD112" s="66" t="s">
        <v>320</v>
      </c>
      <c r="AE112" s="66" t="s">
        <v>85</v>
      </c>
      <c r="AF112" s="66" t="s">
        <v>138</v>
      </c>
      <c r="AG112" s="66">
        <v>108</v>
      </c>
      <c r="AH112" s="88" t="s">
        <v>284</v>
      </c>
      <c r="AI112" s="88" t="s">
        <v>89</v>
      </c>
      <c r="AJ112" s="88" t="s">
        <v>396</v>
      </c>
      <c r="AK112" s="66" t="s">
        <v>464</v>
      </c>
      <c r="AL112" s="66">
        <v>10</v>
      </c>
      <c r="AM112" s="117" t="s">
        <v>227</v>
      </c>
      <c r="AN112" s="66">
        <v>2014</v>
      </c>
      <c r="AO112" s="130">
        <v>33000</v>
      </c>
      <c r="AP112" s="119">
        <v>33000</v>
      </c>
      <c r="AQ112" s="192"/>
      <c r="AR112" s="192"/>
      <c r="AS112" s="147"/>
      <c r="AT112" s="73" t="s">
        <v>101</v>
      </c>
      <c r="AU112" s="132">
        <v>45903</v>
      </c>
      <c r="AV112" s="144"/>
      <c r="AW112" s="333"/>
      <c r="AX112" s="490" t="s">
        <v>1475</v>
      </c>
      <c r="AY112" s="527" t="s">
        <v>4495</v>
      </c>
      <c r="AZ112" s="536" t="s">
        <v>4496</v>
      </c>
      <c r="BA112" s="490" t="s">
        <v>4496</v>
      </c>
      <c r="BB112" s="536"/>
      <c r="BC112" s="494"/>
      <c r="BD112" s="494"/>
      <c r="BE112" s="523"/>
      <c r="BF112" s="333"/>
      <c r="BG112" s="333"/>
      <c r="BH112" s="570"/>
      <c r="BI112" s="571"/>
      <c r="BJ112" s="572"/>
      <c r="BK112" s="333"/>
      <c r="BL112" s="573"/>
      <c r="BM112" s="644"/>
      <c r="BN112" s="677"/>
      <c r="BO112" s="677"/>
      <c r="BP112" s="644"/>
      <c r="BQ112" s="644"/>
      <c r="BR112" s="644"/>
      <c r="BS112" s="644"/>
      <c r="BT112" s="644"/>
      <c r="BU112" s="644"/>
      <c r="BV112" s="644"/>
      <c r="BW112" s="644"/>
      <c r="BX112" s="645"/>
      <c r="BY112" s="644"/>
      <c r="BZ112" s="646">
        <f ca="1">'CONTROL DE RENTAS'!$Z112-'CONTROL DE RENTAS'!$AA112</f>
        <v>1</v>
      </c>
      <c r="CA112" s="647" t="str">
        <f t="shared" ca="1" si="10"/>
        <v>POR VENCER</v>
      </c>
    </row>
    <row r="113" spans="1:79" ht="15" customHeight="1">
      <c r="A113" s="66">
        <v>109</v>
      </c>
      <c r="B113" s="63"/>
      <c r="C113" s="63"/>
      <c r="D113" s="63"/>
      <c r="E113" s="63"/>
      <c r="F113" s="63"/>
      <c r="G113" s="63"/>
      <c r="H113" s="66" t="s">
        <v>4349</v>
      </c>
      <c r="I113" s="63"/>
      <c r="J113" s="237" t="s">
        <v>4588</v>
      </c>
      <c r="K113" s="63"/>
      <c r="L113" s="63"/>
      <c r="M113" s="63"/>
      <c r="N113" s="72"/>
      <c r="O113" s="64" t="s">
        <v>84</v>
      </c>
      <c r="P113" s="67"/>
      <c r="Q113" s="81"/>
      <c r="R113" s="69"/>
      <c r="S113" s="48"/>
      <c r="T113" s="48"/>
      <c r="U113" s="64"/>
      <c r="V113" s="64">
        <v>1</v>
      </c>
      <c r="W113" s="96"/>
      <c r="X113" s="48"/>
      <c r="Y113" s="104">
        <v>109</v>
      </c>
      <c r="Z113" s="862">
        <f t="shared" si="6"/>
        <v>0</v>
      </c>
      <c r="AA113" s="856">
        <f t="shared" ca="1" si="11"/>
        <v>45957</v>
      </c>
      <c r="AB113" s="857">
        <f t="shared" ca="1" si="12"/>
        <v>45957</v>
      </c>
      <c r="AC113" s="66" t="s">
        <v>85</v>
      </c>
      <c r="AD113" s="66" t="s">
        <v>214</v>
      </c>
      <c r="AE113" s="66" t="s">
        <v>85</v>
      </c>
      <c r="AF113" s="66" t="s">
        <v>138</v>
      </c>
      <c r="AG113" s="66">
        <v>109</v>
      </c>
      <c r="AH113" s="88" t="s">
        <v>223</v>
      </c>
      <c r="AI113" s="248" t="s">
        <v>224</v>
      </c>
      <c r="AJ113" s="88" t="s">
        <v>469</v>
      </c>
      <c r="AK113" s="258" t="s">
        <v>470</v>
      </c>
      <c r="AL113" s="66">
        <v>70</v>
      </c>
      <c r="AM113" s="117" t="s">
        <v>227</v>
      </c>
      <c r="AN113" s="66">
        <v>2019</v>
      </c>
      <c r="AO113" s="118">
        <v>24000</v>
      </c>
      <c r="AP113" s="119">
        <v>24000</v>
      </c>
      <c r="AQ113" s="192"/>
      <c r="AR113" s="192"/>
      <c r="AS113" s="865"/>
      <c r="AT113" s="773"/>
      <c r="AU113" s="132"/>
      <c r="AV113" s="144"/>
      <c r="AW113" s="333"/>
      <c r="AX113" s="520"/>
      <c r="AY113" s="671"/>
      <c r="AZ113" s="520"/>
      <c r="BA113" s="520"/>
      <c r="BB113" s="494"/>
      <c r="BC113" s="494"/>
      <c r="BD113" s="494"/>
      <c r="BE113" s="523"/>
      <c r="BF113" s="333"/>
      <c r="BG113" s="333"/>
      <c r="BH113" s="570"/>
      <c r="BI113" s="571"/>
      <c r="BJ113" s="572"/>
      <c r="BK113" s="333"/>
      <c r="BL113" s="573"/>
      <c r="BM113" s="679"/>
      <c r="BN113" s="678"/>
      <c r="BO113" s="683"/>
      <c r="BP113" s="644"/>
      <c r="BQ113" s="644"/>
      <c r="BR113" s="644"/>
      <c r="BS113" s="644"/>
      <c r="BT113" s="644"/>
      <c r="BU113" s="644"/>
      <c r="BV113" s="644"/>
      <c r="BW113" s="644"/>
      <c r="BX113" s="645"/>
      <c r="BY113" s="644"/>
      <c r="BZ113" s="646">
        <f ca="1">'CONTROL DE RENTAS'!$Z113-'CONTROL DE RENTAS'!$AA113</f>
        <v>-45957</v>
      </c>
      <c r="CA113" s="647" t="str">
        <f t="shared" ca="1" si="10"/>
        <v>POR VENCER</v>
      </c>
    </row>
    <row r="114" spans="1:79" ht="14.25" customHeight="1">
      <c r="A114" s="66">
        <v>110</v>
      </c>
      <c r="B114" s="66" t="s">
        <v>471</v>
      </c>
      <c r="C114" s="66">
        <v>2266</v>
      </c>
      <c r="D114" s="66">
        <v>2392</v>
      </c>
      <c r="E114" s="66">
        <v>2545</v>
      </c>
      <c r="F114" s="63"/>
      <c r="G114" s="66">
        <v>2856</v>
      </c>
      <c r="H114" s="66">
        <v>2945</v>
      </c>
      <c r="I114" s="66">
        <v>3116</v>
      </c>
      <c r="J114" s="66" t="s">
        <v>4598</v>
      </c>
      <c r="K114" s="66" t="s">
        <v>4682</v>
      </c>
      <c r="L114" s="63"/>
      <c r="M114" s="63"/>
      <c r="N114" s="72"/>
      <c r="O114" s="64" t="s">
        <v>96</v>
      </c>
      <c r="P114" s="67">
        <v>5583</v>
      </c>
      <c r="Q114" s="81" t="s">
        <v>742</v>
      </c>
      <c r="R114" s="69" t="s">
        <v>4164</v>
      </c>
      <c r="S114" s="48" t="s">
        <v>1660</v>
      </c>
      <c r="T114" s="48">
        <v>5787</v>
      </c>
      <c r="U114" s="64" t="s">
        <v>154</v>
      </c>
      <c r="V114" s="64">
        <v>1</v>
      </c>
      <c r="W114" s="101">
        <v>45953</v>
      </c>
      <c r="X114" s="48">
        <v>27</v>
      </c>
      <c r="Y114" s="66">
        <v>110</v>
      </c>
      <c r="Z114" s="862">
        <f t="shared" si="6"/>
        <v>45980</v>
      </c>
      <c r="AA114" s="856">
        <f t="shared" ca="1" si="11"/>
        <v>45957</v>
      </c>
      <c r="AB114" s="857">
        <f t="shared" ca="1" si="12"/>
        <v>4</v>
      </c>
      <c r="AC114" s="66" t="s">
        <v>85</v>
      </c>
      <c r="AD114" s="66" t="s">
        <v>320</v>
      </c>
      <c r="AE114" s="66" t="s">
        <v>85</v>
      </c>
      <c r="AF114" s="66" t="s">
        <v>138</v>
      </c>
      <c r="AG114" s="66">
        <v>110</v>
      </c>
      <c r="AH114" s="88" t="s">
        <v>284</v>
      </c>
      <c r="AI114" s="88" t="s">
        <v>89</v>
      </c>
      <c r="AJ114" s="88" t="s">
        <v>396</v>
      </c>
      <c r="AK114" s="66" t="s">
        <v>473</v>
      </c>
      <c r="AL114" s="66">
        <v>10</v>
      </c>
      <c r="AM114" s="117" t="s">
        <v>143</v>
      </c>
      <c r="AN114" s="66">
        <v>2015</v>
      </c>
      <c r="AO114" s="130">
        <v>33000</v>
      </c>
      <c r="AP114" s="130">
        <v>33200</v>
      </c>
      <c r="AQ114" s="192">
        <f>1084.96</f>
        <v>1084.96</v>
      </c>
      <c r="AR114" s="192">
        <f t="shared" ref="AR114:AR119" si="13">AQ114*$AQ$1</f>
        <v>21435.229231999998</v>
      </c>
      <c r="AS114" s="147">
        <f t="shared" ref="AS114:AS119" si="14">AP114-AR114</f>
        <v>11764.770768000002</v>
      </c>
      <c r="AT114" s="880" t="s">
        <v>101</v>
      </c>
      <c r="AU114" s="132">
        <v>45813</v>
      </c>
      <c r="AV114" s="144"/>
      <c r="AW114" s="333"/>
      <c r="AX114" s="490"/>
      <c r="AY114" s="527"/>
      <c r="AZ114" s="333"/>
      <c r="BA114" s="490"/>
      <c r="BB114" s="494"/>
      <c r="BC114" s="633"/>
      <c r="BD114" s="494"/>
      <c r="BE114" s="523"/>
      <c r="BF114" s="333"/>
      <c r="BG114" s="333"/>
      <c r="BH114" s="570"/>
      <c r="BI114" s="571"/>
      <c r="BJ114" s="572"/>
      <c r="BK114" s="333"/>
      <c r="BL114" s="573"/>
      <c r="BM114" s="644"/>
      <c r="BN114" s="644"/>
      <c r="BO114" s="644"/>
      <c r="BP114" s="644"/>
      <c r="BQ114" s="644"/>
      <c r="BR114" s="644"/>
      <c r="BS114" s="644"/>
      <c r="BT114" s="644"/>
      <c r="BU114" s="644"/>
      <c r="BV114" s="644"/>
      <c r="BW114" s="644"/>
      <c r="BX114" s="645"/>
      <c r="BY114" s="644"/>
      <c r="BZ114" s="646">
        <f ca="1">'CONTROL DE RENTAS'!$Z114-'CONTROL DE RENTAS'!$AA114</f>
        <v>23</v>
      </c>
      <c r="CA114" s="647" t="str">
        <f t="shared" ca="1" si="10"/>
        <v>VIGENTE</v>
      </c>
    </row>
    <row r="115" spans="1:79" ht="15" customHeight="1">
      <c r="A115" s="66">
        <v>111</v>
      </c>
      <c r="B115" s="66">
        <v>2048</v>
      </c>
      <c r="C115" s="66">
        <v>2232</v>
      </c>
      <c r="D115" s="66">
        <v>2357</v>
      </c>
      <c r="E115" s="66" t="s">
        <v>476</v>
      </c>
      <c r="F115" s="66" t="s">
        <v>4149</v>
      </c>
      <c r="G115" s="66">
        <v>2837</v>
      </c>
      <c r="H115" s="66">
        <v>3009</v>
      </c>
      <c r="I115" s="66">
        <v>3206</v>
      </c>
      <c r="J115" s="63"/>
      <c r="K115" s="66">
        <v>3497</v>
      </c>
      <c r="L115" s="63"/>
      <c r="M115" s="63"/>
      <c r="N115" s="72"/>
      <c r="O115" s="64" t="s">
        <v>96</v>
      </c>
      <c r="P115" s="67">
        <v>5878</v>
      </c>
      <c r="Q115" s="750" t="s">
        <v>3672</v>
      </c>
      <c r="R115" s="65" t="s">
        <v>4628</v>
      </c>
      <c r="S115" s="64" t="s">
        <v>1478</v>
      </c>
      <c r="T115" s="48">
        <v>59</v>
      </c>
      <c r="U115" s="64" t="s">
        <v>3474</v>
      </c>
      <c r="V115" s="64">
        <v>1</v>
      </c>
      <c r="W115" s="96">
        <v>45940</v>
      </c>
      <c r="X115" s="64">
        <v>29</v>
      </c>
      <c r="Y115" s="104">
        <v>111</v>
      </c>
      <c r="Z115" s="862">
        <f t="shared" si="6"/>
        <v>45969</v>
      </c>
      <c r="AA115" s="856">
        <f t="shared" ca="1" si="11"/>
        <v>45957</v>
      </c>
      <c r="AB115" s="857">
        <f t="shared" ca="1" si="12"/>
        <v>17</v>
      </c>
      <c r="AC115" s="66" t="s">
        <v>85</v>
      </c>
      <c r="AD115" s="66" t="s">
        <v>320</v>
      </c>
      <c r="AE115" s="66" t="s">
        <v>85</v>
      </c>
      <c r="AF115" s="66" t="s">
        <v>87</v>
      </c>
      <c r="AG115" s="66">
        <v>111</v>
      </c>
      <c r="AH115" s="88" t="s">
        <v>169</v>
      </c>
      <c r="AI115" s="88" t="s">
        <v>89</v>
      </c>
      <c r="AJ115" s="88" t="s">
        <v>480</v>
      </c>
      <c r="AK115" s="82" t="s">
        <v>481</v>
      </c>
      <c r="AL115" s="66">
        <v>30</v>
      </c>
      <c r="AM115" s="117" t="s">
        <v>244</v>
      </c>
      <c r="AN115" s="66">
        <v>2017</v>
      </c>
      <c r="AO115" s="130">
        <v>24000</v>
      </c>
      <c r="AP115" s="119">
        <v>18000</v>
      </c>
      <c r="AQ115" s="192">
        <f>554.38</f>
        <v>554.38</v>
      </c>
      <c r="AR115" s="192">
        <f t="shared" si="13"/>
        <v>10952.719346</v>
      </c>
      <c r="AS115" s="147">
        <f t="shared" si="14"/>
        <v>7047.2806540000001</v>
      </c>
      <c r="AT115" s="773" t="s">
        <v>101</v>
      </c>
      <c r="AU115" s="132">
        <v>45940</v>
      </c>
      <c r="AV115" s="144"/>
      <c r="AW115" s="333"/>
      <c r="AX115" s="490"/>
      <c r="AY115" s="527"/>
      <c r="AZ115" s="333"/>
      <c r="BA115" s="490"/>
      <c r="BB115" s="494" t="s">
        <v>485</v>
      </c>
      <c r="BC115" s="494" t="s">
        <v>214</v>
      </c>
      <c r="BD115" s="494" t="s">
        <v>213</v>
      </c>
      <c r="BE115" s="523" t="s">
        <v>214</v>
      </c>
      <c r="BF115" s="333" t="s">
        <v>215</v>
      </c>
      <c r="BG115" s="333">
        <v>8132399096</v>
      </c>
      <c r="BH115" s="570">
        <v>42271.12</v>
      </c>
      <c r="BI115" s="571"/>
      <c r="BJ115" s="572">
        <f>IF(BK115="mxn",BH115/#REF!,BH115)</f>
        <v>42271.12</v>
      </c>
      <c r="BK115" s="333" t="s">
        <v>216</v>
      </c>
      <c r="BL115" s="573"/>
      <c r="BM115" s="644"/>
      <c r="BN115" s="678"/>
      <c r="BO115" s="678"/>
      <c r="BP115" s="644"/>
      <c r="BQ115" s="644"/>
      <c r="BR115" s="644"/>
      <c r="BS115" s="644"/>
      <c r="BT115" s="644"/>
      <c r="BU115" s="644"/>
      <c r="BV115" s="644"/>
      <c r="BW115" s="644"/>
      <c r="BX115" s="645"/>
      <c r="BY115" s="644"/>
      <c r="BZ115" s="646">
        <f ca="1">'CONTROL DE RENTAS'!$Z115-'CONTROL DE RENTAS'!$AA115</f>
        <v>12</v>
      </c>
      <c r="CA115" s="647" t="str">
        <f t="shared" ca="1" si="10"/>
        <v>VIGENTE</v>
      </c>
    </row>
    <row r="116" spans="1:79" ht="15" customHeight="1">
      <c r="A116" s="66">
        <v>112</v>
      </c>
      <c r="B116" s="66">
        <v>2025</v>
      </c>
      <c r="C116" s="66">
        <v>2258</v>
      </c>
      <c r="D116" s="66">
        <v>2440</v>
      </c>
      <c r="E116" s="63"/>
      <c r="F116" s="63"/>
      <c r="G116" s="63"/>
      <c r="H116" s="66" t="s">
        <v>4350</v>
      </c>
      <c r="I116" s="66">
        <v>3104</v>
      </c>
      <c r="J116" s="63"/>
      <c r="K116" s="63"/>
      <c r="L116" s="63"/>
      <c r="M116" s="63"/>
      <c r="N116" s="72"/>
      <c r="O116" s="64" t="s">
        <v>84</v>
      </c>
      <c r="P116" s="67"/>
      <c r="Q116" s="81"/>
      <c r="R116" s="67"/>
      <c r="S116" s="48"/>
      <c r="T116" s="48"/>
      <c r="U116" s="64"/>
      <c r="V116" s="64">
        <v>1</v>
      </c>
      <c r="W116" s="101"/>
      <c r="X116" s="48"/>
      <c r="Y116" s="104">
        <v>112</v>
      </c>
      <c r="Z116" s="862">
        <f t="shared" si="6"/>
        <v>0</v>
      </c>
      <c r="AA116" s="856">
        <f t="shared" ca="1" si="11"/>
        <v>45957</v>
      </c>
      <c r="AB116" s="857">
        <f t="shared" ca="1" si="12"/>
        <v>45957</v>
      </c>
      <c r="AC116" s="66" t="s">
        <v>85</v>
      </c>
      <c r="AD116" s="66" t="s">
        <v>320</v>
      </c>
      <c r="AE116" s="66" t="s">
        <v>85</v>
      </c>
      <c r="AF116" s="66" t="s">
        <v>87</v>
      </c>
      <c r="AG116" s="66">
        <v>112</v>
      </c>
      <c r="AH116" s="88" t="s">
        <v>169</v>
      </c>
      <c r="AI116" s="88" t="s">
        <v>89</v>
      </c>
      <c r="AJ116" s="88" t="s">
        <v>480</v>
      </c>
      <c r="AK116" s="66" t="s">
        <v>486</v>
      </c>
      <c r="AL116" s="66">
        <v>30</v>
      </c>
      <c r="AM116" s="117" t="s">
        <v>244</v>
      </c>
      <c r="AN116" s="66">
        <v>2016</v>
      </c>
      <c r="AO116" s="130">
        <v>24000</v>
      </c>
      <c r="AP116" s="119">
        <v>29000</v>
      </c>
      <c r="AQ116" s="192">
        <f>566.63</f>
        <v>566.63</v>
      </c>
      <c r="AR116" s="192">
        <f t="shared" si="13"/>
        <v>11194.738920999998</v>
      </c>
      <c r="AS116" s="147">
        <f t="shared" si="14"/>
        <v>17805.261079000004</v>
      </c>
      <c r="AT116" s="773"/>
      <c r="AU116" s="132"/>
      <c r="AV116" s="144"/>
      <c r="AW116" s="333"/>
      <c r="AX116" s="490"/>
      <c r="AY116" s="527"/>
      <c r="AZ116" s="333"/>
      <c r="BA116" s="490"/>
      <c r="BB116" s="502" t="s">
        <v>487</v>
      </c>
      <c r="BC116" s="494"/>
      <c r="BD116" s="494" t="s">
        <v>432</v>
      </c>
      <c r="BE116" s="523">
        <v>44622</v>
      </c>
      <c r="BF116" s="333" t="s">
        <v>215</v>
      </c>
      <c r="BG116" s="333">
        <v>8117038084</v>
      </c>
      <c r="BH116" s="570">
        <v>40658.71</v>
      </c>
      <c r="BI116" s="571"/>
      <c r="BJ116" s="572">
        <f>IF(BK116="mxn",BH116/#REF!,BH116)</f>
        <v>40658.71</v>
      </c>
      <c r="BK116" s="333" t="s">
        <v>216</v>
      </c>
      <c r="BL116" s="573"/>
      <c r="BM116" s="644"/>
      <c r="BN116" s="677"/>
      <c r="BO116" s="677"/>
      <c r="BP116" s="644"/>
      <c r="BQ116" s="644"/>
      <c r="BR116" s="644"/>
      <c r="BS116" s="644"/>
      <c r="BT116" s="644"/>
      <c r="BU116" s="644"/>
      <c r="BV116" s="644"/>
      <c r="BW116" s="644"/>
      <c r="BX116" s="645"/>
      <c r="BY116" s="644"/>
      <c r="BZ116" s="646">
        <f ca="1">'CONTROL DE RENTAS'!$Z116-'CONTROL DE RENTAS'!$AA116</f>
        <v>-45957</v>
      </c>
      <c r="CA116" s="647" t="str">
        <f t="shared" ca="1" si="10"/>
        <v>POR VENCER</v>
      </c>
    </row>
    <row r="117" spans="1:79" ht="15" customHeight="1">
      <c r="A117" s="66">
        <v>113</v>
      </c>
      <c r="B117" s="66">
        <v>2059</v>
      </c>
      <c r="C117" s="66" t="s">
        <v>488</v>
      </c>
      <c r="D117" s="380" t="s">
        <v>489</v>
      </c>
      <c r="E117" s="66">
        <v>2532</v>
      </c>
      <c r="F117" s="66">
        <v>2659</v>
      </c>
      <c r="G117" s="66">
        <v>2858</v>
      </c>
      <c r="H117" s="66" t="s">
        <v>4328</v>
      </c>
      <c r="I117" s="82" t="s">
        <v>4371</v>
      </c>
      <c r="J117" s="66">
        <v>3272</v>
      </c>
      <c r="K117" s="66" t="s">
        <v>4647</v>
      </c>
      <c r="L117" s="63"/>
      <c r="M117" s="63"/>
      <c r="N117" s="72"/>
      <c r="O117" s="64" t="s">
        <v>96</v>
      </c>
      <c r="P117" s="67">
        <v>5863</v>
      </c>
      <c r="Q117" s="81" t="s">
        <v>742</v>
      </c>
      <c r="R117" s="69" t="s">
        <v>4164</v>
      </c>
      <c r="S117" s="48" t="s">
        <v>4607</v>
      </c>
      <c r="T117" s="48">
        <v>6656</v>
      </c>
      <c r="U117" s="64" t="s">
        <v>154</v>
      </c>
      <c r="V117" s="64">
        <v>1</v>
      </c>
      <c r="W117" s="101">
        <v>45947</v>
      </c>
      <c r="X117" s="48">
        <v>13</v>
      </c>
      <c r="Y117" s="104">
        <v>113</v>
      </c>
      <c r="Z117" s="855">
        <f t="shared" si="6"/>
        <v>45960</v>
      </c>
      <c r="AA117" s="856">
        <f t="shared" ca="1" si="11"/>
        <v>45957</v>
      </c>
      <c r="AB117" s="857">
        <f t="shared" ca="1" si="12"/>
        <v>10</v>
      </c>
      <c r="AC117" s="66" t="s">
        <v>85</v>
      </c>
      <c r="AD117" s="66" t="s">
        <v>320</v>
      </c>
      <c r="AE117" s="66" t="s">
        <v>85</v>
      </c>
      <c r="AF117" s="66" t="s">
        <v>138</v>
      </c>
      <c r="AG117" s="66">
        <v>113</v>
      </c>
      <c r="AH117" s="88" t="s">
        <v>284</v>
      </c>
      <c r="AI117" s="88" t="s">
        <v>89</v>
      </c>
      <c r="AJ117" s="88" t="s">
        <v>396</v>
      </c>
      <c r="AK117" s="66" t="s">
        <v>490</v>
      </c>
      <c r="AL117" s="66">
        <v>10</v>
      </c>
      <c r="AM117" s="117" t="s">
        <v>143</v>
      </c>
      <c r="AN117" s="66">
        <v>2014</v>
      </c>
      <c r="AO117" s="130">
        <v>33000</v>
      </c>
      <c r="AP117" s="130">
        <v>30000</v>
      </c>
      <c r="AQ117" s="192">
        <f>1034.1</f>
        <v>1034.0999999999999</v>
      </c>
      <c r="AR117" s="192">
        <f t="shared" si="13"/>
        <v>20430.403469999997</v>
      </c>
      <c r="AS117" s="147">
        <f t="shared" si="14"/>
        <v>9569.5965300000025</v>
      </c>
      <c r="AT117" s="773"/>
      <c r="AU117" s="132"/>
      <c r="AV117" s="144"/>
      <c r="AW117" s="333"/>
      <c r="AX117" s="490"/>
      <c r="AY117" s="527"/>
      <c r="AZ117" s="333"/>
      <c r="BA117" s="490"/>
      <c r="BB117" s="494" t="s">
        <v>491</v>
      </c>
      <c r="BC117" s="494" t="s">
        <v>212</v>
      </c>
      <c r="BD117" s="494" t="s">
        <v>213</v>
      </c>
      <c r="BE117" s="523" t="s">
        <v>214</v>
      </c>
      <c r="BF117" s="333" t="s">
        <v>215</v>
      </c>
      <c r="BG117" s="333">
        <v>8112725188</v>
      </c>
      <c r="BH117" s="570">
        <v>11546.1</v>
      </c>
      <c r="BI117" s="571"/>
      <c r="BJ117" s="572">
        <f>IF(BK117="mxn",BH117/#REF!,BH117)</f>
        <v>11546.1</v>
      </c>
      <c r="BK117" s="333" t="s">
        <v>216</v>
      </c>
      <c r="BL117" s="573"/>
      <c r="BM117" s="644"/>
      <c r="BN117" s="678"/>
      <c r="BO117" s="678"/>
      <c r="BP117" s="644"/>
      <c r="BQ117" s="644"/>
      <c r="BR117" s="644"/>
      <c r="BS117" s="644"/>
      <c r="BT117" s="644"/>
      <c r="BU117" s="644"/>
      <c r="BV117" s="644"/>
      <c r="BW117" s="644"/>
      <c r="BX117" s="645"/>
      <c r="BY117" s="644"/>
      <c r="BZ117" s="646">
        <f ca="1">'CONTROL DE RENTAS'!$Z117-'CONTROL DE RENTAS'!$AA117</f>
        <v>3</v>
      </c>
      <c r="CA117" s="647" t="str">
        <f t="shared" ca="1" si="10"/>
        <v>POR VENCER</v>
      </c>
    </row>
    <row r="118" spans="1:79">
      <c r="A118" s="66">
        <v>114</v>
      </c>
      <c r="B118" s="66">
        <v>2120</v>
      </c>
      <c r="C118" s="66" t="s">
        <v>492</v>
      </c>
      <c r="D118" s="66">
        <v>2383</v>
      </c>
      <c r="E118" s="66">
        <v>2508</v>
      </c>
      <c r="F118" s="66" t="s">
        <v>4153</v>
      </c>
      <c r="G118" s="66">
        <v>2784</v>
      </c>
      <c r="H118" s="871">
        <v>2952</v>
      </c>
      <c r="I118" s="66">
        <v>3107</v>
      </c>
      <c r="J118" s="63"/>
      <c r="K118" s="66">
        <v>3492</v>
      </c>
      <c r="L118" s="63"/>
      <c r="M118" s="63"/>
      <c r="N118" s="72"/>
      <c r="O118" s="64" t="s">
        <v>96</v>
      </c>
      <c r="P118" s="67">
        <v>5866</v>
      </c>
      <c r="Q118" s="81" t="s">
        <v>4184</v>
      </c>
      <c r="R118" s="69" t="s">
        <v>4612</v>
      </c>
      <c r="S118" s="48" t="s">
        <v>1664</v>
      </c>
      <c r="T118" s="48">
        <v>565</v>
      </c>
      <c r="U118" s="64" t="s">
        <v>3474</v>
      </c>
      <c r="V118" s="64">
        <v>1</v>
      </c>
      <c r="W118" s="101">
        <v>45936</v>
      </c>
      <c r="X118" s="48">
        <v>27</v>
      </c>
      <c r="Y118" s="104">
        <v>114</v>
      </c>
      <c r="Z118" s="855">
        <f t="shared" si="6"/>
        <v>45963</v>
      </c>
      <c r="AA118" s="856">
        <f t="shared" ca="1" si="11"/>
        <v>45957</v>
      </c>
      <c r="AB118" s="857">
        <f t="shared" ca="1" si="12"/>
        <v>21</v>
      </c>
      <c r="AC118" s="66" t="s">
        <v>85</v>
      </c>
      <c r="AD118" s="66" t="s">
        <v>320</v>
      </c>
      <c r="AE118" s="66" t="s">
        <v>85</v>
      </c>
      <c r="AF118" s="66" t="s">
        <v>138</v>
      </c>
      <c r="AG118" s="66">
        <v>114</v>
      </c>
      <c r="AH118" s="88" t="s">
        <v>284</v>
      </c>
      <c r="AI118" s="88" t="s">
        <v>89</v>
      </c>
      <c r="AJ118" s="88" t="s">
        <v>396</v>
      </c>
      <c r="AK118" s="66" t="s">
        <v>496</v>
      </c>
      <c r="AL118" s="66">
        <v>10</v>
      </c>
      <c r="AM118" s="117" t="s">
        <v>143</v>
      </c>
      <c r="AN118" s="66">
        <v>2017</v>
      </c>
      <c r="AO118" s="130">
        <v>33000</v>
      </c>
      <c r="AP118" s="119">
        <v>33000</v>
      </c>
      <c r="AQ118" s="192">
        <f>1216.31</f>
        <v>1216.31</v>
      </c>
      <c r="AR118" s="192">
        <f t="shared" si="13"/>
        <v>24030.271776999998</v>
      </c>
      <c r="AS118" s="147">
        <f t="shared" si="14"/>
        <v>8969.7282230000019</v>
      </c>
      <c r="AT118" s="773" t="s">
        <v>101</v>
      </c>
      <c r="AU118" s="132">
        <v>45936</v>
      </c>
      <c r="AV118" s="144"/>
      <c r="AW118" s="333"/>
      <c r="AX118" s="490"/>
      <c r="AY118" s="527"/>
      <c r="AZ118" s="333"/>
      <c r="BA118" s="490"/>
      <c r="BB118" s="494" t="s">
        <v>500</v>
      </c>
      <c r="BC118" s="494" t="s">
        <v>212</v>
      </c>
      <c r="BD118" s="494" t="s">
        <v>213</v>
      </c>
      <c r="BE118" s="523" t="s">
        <v>214</v>
      </c>
      <c r="BF118" s="333" t="s">
        <v>215</v>
      </c>
      <c r="BG118" s="333">
        <v>8121601906</v>
      </c>
      <c r="BH118" s="570">
        <v>11327.96</v>
      </c>
      <c r="BI118" s="571"/>
      <c r="BJ118" s="572">
        <f>IF(BK118="mxn",BH118/#REF!,BH118)</f>
        <v>11327.96</v>
      </c>
      <c r="BK118" s="333" t="s">
        <v>216</v>
      </c>
      <c r="BL118" s="573"/>
      <c r="BM118" s="644"/>
      <c r="BN118" s="644"/>
      <c r="BO118" s="644"/>
      <c r="BP118" s="644"/>
      <c r="BQ118" s="644"/>
      <c r="BR118" s="644"/>
      <c r="BS118" s="644"/>
      <c r="BT118" s="644"/>
      <c r="BU118" s="644"/>
      <c r="BV118" s="644"/>
      <c r="BW118" s="644"/>
      <c r="BX118" s="645"/>
      <c r="BY118" s="644"/>
      <c r="BZ118" s="646">
        <f ca="1">'CONTROL DE RENTAS'!$Z118-'CONTROL DE RENTAS'!$AA118</f>
        <v>6</v>
      </c>
      <c r="CA118" s="647" t="str">
        <f t="shared" ca="1" si="10"/>
        <v>POR VENCER</v>
      </c>
    </row>
    <row r="119" spans="1:79">
      <c r="A119" s="66">
        <v>115</v>
      </c>
      <c r="B119" s="66">
        <v>2033</v>
      </c>
      <c r="C119" s="66">
        <v>2256</v>
      </c>
      <c r="D119" s="63"/>
      <c r="E119" s="66">
        <v>2478</v>
      </c>
      <c r="F119" s="66" t="s">
        <v>4151</v>
      </c>
      <c r="G119" s="63"/>
      <c r="H119" s="82">
        <v>3023</v>
      </c>
      <c r="I119" s="853">
        <v>3129</v>
      </c>
      <c r="J119" s="66">
        <v>3303</v>
      </c>
      <c r="K119" s="66">
        <v>3476</v>
      </c>
      <c r="L119" s="63"/>
      <c r="M119" s="63"/>
      <c r="N119" s="72"/>
      <c r="O119" s="64" t="s">
        <v>117</v>
      </c>
      <c r="P119" s="67"/>
      <c r="Q119" s="81"/>
      <c r="R119" s="69"/>
      <c r="S119" s="48"/>
      <c r="T119" s="48"/>
      <c r="U119" s="64"/>
      <c r="V119" s="64">
        <v>1</v>
      </c>
      <c r="W119" s="101"/>
      <c r="X119" s="48"/>
      <c r="Y119" s="104">
        <v>115</v>
      </c>
      <c r="Z119" s="855">
        <f t="shared" si="6"/>
        <v>0</v>
      </c>
      <c r="AA119" s="856">
        <f t="shared" ca="1" si="11"/>
        <v>45957</v>
      </c>
      <c r="AB119" s="857">
        <f t="shared" ca="1" si="12"/>
        <v>45957</v>
      </c>
      <c r="AC119" s="66" t="s">
        <v>85</v>
      </c>
      <c r="AD119" s="66" t="s">
        <v>320</v>
      </c>
      <c r="AE119" s="66" t="s">
        <v>85</v>
      </c>
      <c r="AF119" s="66" t="s">
        <v>138</v>
      </c>
      <c r="AG119" s="66">
        <v>115</v>
      </c>
      <c r="AH119" s="88" t="s">
        <v>284</v>
      </c>
      <c r="AI119" s="88" t="s">
        <v>89</v>
      </c>
      <c r="AJ119" s="88" t="s">
        <v>396</v>
      </c>
      <c r="AK119" s="66" t="s">
        <v>502</v>
      </c>
      <c r="AL119" s="66">
        <v>10</v>
      </c>
      <c r="AM119" s="117" t="s">
        <v>143</v>
      </c>
      <c r="AN119" s="66">
        <v>2017</v>
      </c>
      <c r="AO119" s="130">
        <v>33000</v>
      </c>
      <c r="AP119" s="130">
        <v>33200</v>
      </c>
      <c r="AQ119" s="192">
        <f>1216.31</f>
        <v>1216.31</v>
      </c>
      <c r="AR119" s="192">
        <f t="shared" si="13"/>
        <v>24030.271776999998</v>
      </c>
      <c r="AS119" s="147">
        <f t="shared" si="14"/>
        <v>9169.7282230000019</v>
      </c>
      <c r="AT119" s="773"/>
      <c r="AU119" s="132"/>
      <c r="AV119" s="144"/>
      <c r="AW119" s="333"/>
      <c r="AX119" s="490"/>
      <c r="AY119" s="527"/>
      <c r="AZ119" s="333"/>
      <c r="BA119" s="490"/>
      <c r="BB119" s="494" t="s">
        <v>507</v>
      </c>
      <c r="BC119" s="494" t="s">
        <v>212</v>
      </c>
      <c r="BD119" s="494" t="s">
        <v>432</v>
      </c>
      <c r="BE119" s="523">
        <v>44443</v>
      </c>
      <c r="BF119" s="333" t="s">
        <v>215</v>
      </c>
      <c r="BG119" s="333">
        <v>8112210583</v>
      </c>
      <c r="BH119" s="570">
        <v>47466.92</v>
      </c>
      <c r="BI119" s="571"/>
      <c r="BJ119" s="572"/>
      <c r="BK119" s="333"/>
      <c r="BL119" s="573"/>
      <c r="BM119" s="644"/>
      <c r="BN119" s="678"/>
      <c r="BO119" s="678"/>
      <c r="BP119" s="644"/>
      <c r="BQ119" s="644"/>
      <c r="BR119" s="644"/>
      <c r="BS119" s="644"/>
      <c r="BT119" s="644"/>
      <c r="BU119" s="644"/>
      <c r="BV119" s="644"/>
      <c r="BW119" s="644"/>
      <c r="BX119" s="645"/>
      <c r="BY119" s="644"/>
      <c r="BZ119" s="646">
        <f ca="1">'CONTROL DE RENTAS'!$Z119-'CONTROL DE RENTAS'!$AA119</f>
        <v>-45957</v>
      </c>
      <c r="CA119" s="647" t="str">
        <f t="shared" ca="1" si="10"/>
        <v>POR VENCER</v>
      </c>
    </row>
    <row r="120" spans="1:79" ht="15" customHeight="1">
      <c r="A120" s="66">
        <v>116</v>
      </c>
      <c r="B120" s="63"/>
      <c r="C120" s="66">
        <v>2219</v>
      </c>
      <c r="D120" s="63"/>
      <c r="E120" s="63"/>
      <c r="F120" s="63"/>
      <c r="G120" s="63"/>
      <c r="H120" s="870"/>
      <c r="I120" s="63"/>
      <c r="J120" s="66" t="s">
        <v>4577</v>
      </c>
      <c r="K120" s="63"/>
      <c r="L120" s="63"/>
      <c r="M120" s="63"/>
      <c r="N120" s="72"/>
      <c r="O120" s="64" t="s">
        <v>117</v>
      </c>
      <c r="P120" s="67"/>
      <c r="Q120" s="81"/>
      <c r="R120" s="69"/>
      <c r="S120" s="48"/>
      <c r="T120" s="48"/>
      <c r="U120" s="64"/>
      <c r="V120" s="64">
        <v>1</v>
      </c>
      <c r="W120" s="101"/>
      <c r="X120" s="67"/>
      <c r="Y120" s="104">
        <v>116</v>
      </c>
      <c r="Z120" s="855">
        <f t="shared" si="6"/>
        <v>0</v>
      </c>
      <c r="AA120" s="856">
        <f t="shared" ca="1" si="11"/>
        <v>45957</v>
      </c>
      <c r="AB120" s="857">
        <f t="shared" ca="1" si="12"/>
        <v>45957</v>
      </c>
      <c r="AC120" s="66" t="s">
        <v>85</v>
      </c>
      <c r="AD120" s="66" t="s">
        <v>85</v>
      </c>
      <c r="AE120" s="66" t="s">
        <v>85</v>
      </c>
      <c r="AF120" s="66" t="s">
        <v>138</v>
      </c>
      <c r="AG120" s="66">
        <v>116</v>
      </c>
      <c r="AH120" s="88" t="s">
        <v>236</v>
      </c>
      <c r="AI120" s="88" t="s">
        <v>308</v>
      </c>
      <c r="AJ120" s="88" t="s">
        <v>309</v>
      </c>
      <c r="AK120" s="117" t="s">
        <v>508</v>
      </c>
      <c r="AL120" s="66">
        <v>50</v>
      </c>
      <c r="AM120" s="124" t="s">
        <v>227</v>
      </c>
      <c r="AN120" s="66"/>
      <c r="AO120" s="118">
        <v>12000</v>
      </c>
      <c r="AP120" s="119">
        <v>12480</v>
      </c>
      <c r="AQ120" s="192"/>
      <c r="AR120" s="192"/>
      <c r="AS120" s="865"/>
      <c r="AT120" s="73"/>
      <c r="AU120" s="132"/>
      <c r="AV120" s="144"/>
      <c r="AW120" s="333"/>
      <c r="AX120" s="333"/>
      <c r="AY120" s="527"/>
      <c r="AZ120" s="333"/>
      <c r="BA120" s="490"/>
      <c r="BB120" s="494" t="s">
        <v>509</v>
      </c>
      <c r="BC120" s="494" t="s">
        <v>214</v>
      </c>
      <c r="BD120" s="494" t="s">
        <v>213</v>
      </c>
      <c r="BE120" s="523" t="s">
        <v>214</v>
      </c>
      <c r="BF120" s="333" t="s">
        <v>343</v>
      </c>
      <c r="BG120" s="333" t="s">
        <v>344</v>
      </c>
      <c r="BH120" s="570">
        <v>12967</v>
      </c>
      <c r="BI120" s="571"/>
      <c r="BJ120" s="572">
        <f>IF(BK120="mxn",BH120/#REF!,BH120)</f>
        <v>12967</v>
      </c>
      <c r="BK120" s="333" t="s">
        <v>216</v>
      </c>
      <c r="BL120" s="573"/>
      <c r="BM120" s="644"/>
      <c r="BN120" s="644"/>
      <c r="BO120" s="644"/>
      <c r="BP120" s="644"/>
      <c r="BQ120" s="644"/>
      <c r="BR120" s="644"/>
      <c r="BS120" s="644"/>
      <c r="BT120" s="644"/>
      <c r="BU120" s="644"/>
      <c r="BV120" s="644"/>
      <c r="BW120" s="644"/>
      <c r="BX120" s="645"/>
      <c r="BY120" s="644"/>
      <c r="BZ120" s="646">
        <f ca="1">'CONTROL DE RENTAS'!$Z120-'CONTROL DE RENTAS'!$AA120</f>
        <v>-45957</v>
      </c>
      <c r="CA120" s="647" t="str">
        <f t="shared" ca="1" si="10"/>
        <v>POR VENCER</v>
      </c>
    </row>
    <row r="121" spans="1:79" ht="15" customHeight="1">
      <c r="A121" s="66">
        <v>117</v>
      </c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72"/>
      <c r="O121" s="64" t="s">
        <v>84</v>
      </c>
      <c r="P121" s="67"/>
      <c r="Q121" s="81"/>
      <c r="R121" s="69"/>
      <c r="S121" s="48"/>
      <c r="T121" s="48"/>
      <c r="U121" s="48"/>
      <c r="V121" s="64">
        <v>1</v>
      </c>
      <c r="W121" s="101"/>
      <c r="X121" s="48"/>
      <c r="Y121" s="104">
        <v>117</v>
      </c>
      <c r="Z121" s="862">
        <f t="shared" si="6"/>
        <v>0</v>
      </c>
      <c r="AA121" s="856">
        <f t="shared" ca="1" si="11"/>
        <v>45957</v>
      </c>
      <c r="AB121" s="857">
        <f t="shared" ca="1" si="12"/>
        <v>45957</v>
      </c>
      <c r="AC121" s="66" t="s">
        <v>85</v>
      </c>
      <c r="AD121" s="66" t="s">
        <v>320</v>
      </c>
      <c r="AE121" s="66" t="s">
        <v>85</v>
      </c>
      <c r="AF121" s="66" t="s">
        <v>138</v>
      </c>
      <c r="AG121" s="66">
        <v>117</v>
      </c>
      <c r="AH121" s="248" t="s">
        <v>236</v>
      </c>
      <c r="AI121" s="248" t="s">
        <v>312</v>
      </c>
      <c r="AJ121" s="248" t="s">
        <v>313</v>
      </c>
      <c r="AK121" s="104">
        <v>1000892</v>
      </c>
      <c r="AL121" s="104">
        <v>50</v>
      </c>
      <c r="AM121" s="124" t="s">
        <v>227</v>
      </c>
      <c r="AN121" s="104">
        <v>2012</v>
      </c>
      <c r="AO121" s="135">
        <v>12000</v>
      </c>
      <c r="AP121" s="135">
        <v>6933.33</v>
      </c>
      <c r="AQ121" s="192">
        <v>0</v>
      </c>
      <c r="AR121" s="192">
        <v>0</v>
      </c>
      <c r="AS121" s="147">
        <f>AP121-AR121</f>
        <v>6933.33</v>
      </c>
      <c r="AT121" s="73"/>
      <c r="AU121" s="144"/>
      <c r="AV121" s="144"/>
      <c r="AW121" s="333"/>
      <c r="AX121" s="333"/>
      <c r="AY121" s="333"/>
      <c r="AZ121" s="333"/>
      <c r="BA121" s="490"/>
      <c r="BB121" s="523"/>
      <c r="BC121" s="509"/>
      <c r="BD121" s="494"/>
      <c r="BE121" s="523"/>
      <c r="BF121" s="333"/>
      <c r="BG121" s="333"/>
      <c r="BH121" s="570"/>
      <c r="BI121" s="571"/>
      <c r="BJ121" s="572"/>
      <c r="BK121" s="333"/>
      <c r="BL121" s="573"/>
      <c r="BM121" s="644"/>
      <c r="BN121" s="678"/>
      <c r="BO121" s="678"/>
      <c r="BP121" s="644"/>
      <c r="BQ121" s="644"/>
      <c r="BR121" s="644"/>
      <c r="BS121" s="644"/>
      <c r="BT121" s="644"/>
      <c r="BU121" s="644"/>
      <c r="BV121" s="644"/>
      <c r="BW121" s="644"/>
      <c r="BX121" s="645"/>
      <c r="BY121" s="644"/>
      <c r="BZ121" s="646">
        <f ca="1">'CONTROL DE RENTAS'!$Z121-'CONTROL DE RENTAS'!$AA121</f>
        <v>-45957</v>
      </c>
      <c r="CA121" s="647" t="str">
        <f t="shared" ca="1" si="10"/>
        <v>POR VENCER</v>
      </c>
    </row>
    <row r="122" spans="1:79" ht="15" customHeight="1">
      <c r="A122" s="66">
        <v>118</v>
      </c>
      <c r="B122" s="63"/>
      <c r="C122" s="63"/>
      <c r="D122" s="63"/>
      <c r="E122" s="87"/>
      <c r="F122" s="63"/>
      <c r="G122" s="63"/>
      <c r="H122" s="63"/>
      <c r="I122" s="63"/>
      <c r="J122" s="63"/>
      <c r="K122" s="63"/>
      <c r="L122" s="63"/>
      <c r="M122" s="63"/>
      <c r="N122" s="72"/>
      <c r="O122" s="64" t="s">
        <v>117</v>
      </c>
      <c r="P122" s="67"/>
      <c r="Q122" s="81"/>
      <c r="R122" s="69"/>
      <c r="S122" s="48"/>
      <c r="T122" s="48"/>
      <c r="U122" s="48"/>
      <c r="V122" s="64">
        <v>1</v>
      </c>
      <c r="W122" s="101"/>
      <c r="X122" s="48"/>
      <c r="Y122" s="104">
        <v>118</v>
      </c>
      <c r="Z122" s="862">
        <f t="shared" si="6"/>
        <v>0</v>
      </c>
      <c r="AA122" s="856">
        <f t="shared" ca="1" si="11"/>
        <v>45957</v>
      </c>
      <c r="AB122" s="857">
        <f t="shared" ca="1" si="12"/>
        <v>45957</v>
      </c>
      <c r="AC122" s="66" t="s">
        <v>85</v>
      </c>
      <c r="AD122" s="66" t="s">
        <v>320</v>
      </c>
      <c r="AE122" s="66" t="s">
        <v>85</v>
      </c>
      <c r="AF122" s="66" t="s">
        <v>138</v>
      </c>
      <c r="AG122" s="113">
        <v>118</v>
      </c>
      <c r="AH122" s="88" t="s">
        <v>186</v>
      </c>
      <c r="AI122" s="88" t="s">
        <v>510</v>
      </c>
      <c r="AJ122" s="88" t="s">
        <v>511</v>
      </c>
      <c r="AK122" s="117" t="s">
        <v>512</v>
      </c>
      <c r="AL122" s="66">
        <v>20</v>
      </c>
      <c r="AM122" s="117" t="s">
        <v>227</v>
      </c>
      <c r="AN122" s="66">
        <v>2005</v>
      </c>
      <c r="AO122" s="130">
        <v>48000</v>
      </c>
      <c r="AP122" s="119">
        <v>0</v>
      </c>
      <c r="AQ122" s="192">
        <v>0</v>
      </c>
      <c r="AR122" s="192">
        <v>0</v>
      </c>
      <c r="AS122" s="147">
        <f>AP122-AR122</f>
        <v>0</v>
      </c>
      <c r="AT122" s="73"/>
      <c r="AU122" s="144"/>
      <c r="AV122" s="144"/>
      <c r="AW122" s="333"/>
      <c r="AX122" s="333"/>
      <c r="AY122" s="333"/>
      <c r="AZ122" s="333"/>
      <c r="BA122" s="490"/>
      <c r="BB122" s="494"/>
      <c r="BC122" s="494" t="s">
        <v>214</v>
      </c>
      <c r="BD122" s="494" t="s">
        <v>213</v>
      </c>
      <c r="BE122" s="523" t="s">
        <v>214</v>
      </c>
      <c r="BF122" s="333" t="s">
        <v>343</v>
      </c>
      <c r="BG122" s="333" t="s">
        <v>344</v>
      </c>
      <c r="BH122" s="570">
        <v>27000</v>
      </c>
      <c r="BI122" s="571"/>
      <c r="BJ122" s="572">
        <f>IF(BK122="mxn",BH122/#REF!,BH122)</f>
        <v>27000</v>
      </c>
      <c r="BK122" s="333" t="s">
        <v>216</v>
      </c>
      <c r="BL122" s="573"/>
      <c r="BM122" s="679"/>
      <c r="BN122" s="677"/>
      <c r="BO122" s="680"/>
      <c r="BP122" s="644"/>
      <c r="BQ122" s="644"/>
      <c r="BR122" s="644"/>
      <c r="BS122" s="644"/>
      <c r="BT122" s="644"/>
      <c r="BU122" s="644"/>
      <c r="BV122" s="644"/>
      <c r="BW122" s="644"/>
      <c r="BX122" s="645"/>
      <c r="BY122" s="644"/>
      <c r="BZ122" s="646">
        <f ca="1">'CONTROL DE RENTAS'!$Z122-'CONTROL DE RENTAS'!$AA122</f>
        <v>-45957</v>
      </c>
      <c r="CA122" s="647" t="str">
        <f t="shared" ca="1" si="10"/>
        <v>POR VENCER</v>
      </c>
    </row>
    <row r="123" spans="1:79" ht="24.75" customHeight="1">
      <c r="A123" s="66">
        <v>119</v>
      </c>
      <c r="B123" s="66">
        <v>2081</v>
      </c>
      <c r="C123" s="66">
        <v>2212</v>
      </c>
      <c r="D123" s="66">
        <v>2397</v>
      </c>
      <c r="E123" s="66">
        <v>2484</v>
      </c>
      <c r="F123" s="66">
        <v>2728</v>
      </c>
      <c r="G123" s="66">
        <v>2893</v>
      </c>
      <c r="H123" s="66">
        <v>3052</v>
      </c>
      <c r="I123" s="66"/>
      <c r="J123" s="63"/>
      <c r="K123" s="82">
        <v>3515</v>
      </c>
      <c r="L123" s="63"/>
      <c r="M123" s="63"/>
      <c r="N123" s="64"/>
      <c r="O123" s="64" t="s">
        <v>96</v>
      </c>
      <c r="P123" s="67">
        <v>5861</v>
      </c>
      <c r="Q123" s="81" t="s">
        <v>472</v>
      </c>
      <c r="R123" s="69" t="s">
        <v>152</v>
      </c>
      <c r="S123" s="48" t="s">
        <v>4604</v>
      </c>
      <c r="T123" s="48">
        <v>1255</v>
      </c>
      <c r="U123" s="64" t="s">
        <v>154</v>
      </c>
      <c r="V123" s="64">
        <v>1</v>
      </c>
      <c r="W123" s="101">
        <v>45932</v>
      </c>
      <c r="X123" s="48">
        <v>29</v>
      </c>
      <c r="Y123" s="104">
        <v>119</v>
      </c>
      <c r="Z123" s="855">
        <f t="shared" si="6"/>
        <v>45961</v>
      </c>
      <c r="AA123" s="856">
        <f t="shared" ca="1" si="11"/>
        <v>45957</v>
      </c>
      <c r="AB123" s="857">
        <f t="shared" ca="1" si="12"/>
        <v>25</v>
      </c>
      <c r="AC123" s="66" t="s">
        <v>85</v>
      </c>
      <c r="AD123" s="66" t="s">
        <v>214</v>
      </c>
      <c r="AE123" s="66" t="s">
        <v>85</v>
      </c>
      <c r="AF123" s="66" t="s">
        <v>138</v>
      </c>
      <c r="AG123" s="66">
        <v>119</v>
      </c>
      <c r="AH123" s="88" t="s">
        <v>515</v>
      </c>
      <c r="AI123" s="88" t="s">
        <v>516</v>
      </c>
      <c r="AJ123" s="88" t="s">
        <v>517</v>
      </c>
      <c r="AK123" s="117" t="s">
        <v>518</v>
      </c>
      <c r="AL123" s="66">
        <v>60</v>
      </c>
      <c r="AM123" s="117" t="s">
        <v>227</v>
      </c>
      <c r="AN123" s="66">
        <v>2024</v>
      </c>
      <c r="AO123" s="118">
        <v>15000</v>
      </c>
      <c r="AP123" s="119">
        <v>18000</v>
      </c>
      <c r="AQ123" s="192"/>
      <c r="AR123" s="192"/>
      <c r="AS123" s="147"/>
      <c r="AT123" s="773" t="s">
        <v>101</v>
      </c>
      <c r="AU123" s="132">
        <v>45932</v>
      </c>
      <c r="AV123" s="144"/>
      <c r="AW123" s="334"/>
      <c r="AX123" s="490"/>
      <c r="AY123" s="527"/>
      <c r="AZ123" s="333"/>
      <c r="BA123" s="490"/>
      <c r="BB123" s="494" t="s">
        <v>523</v>
      </c>
      <c r="BC123" s="697" t="s">
        <v>212</v>
      </c>
      <c r="BD123" s="494" t="s">
        <v>432</v>
      </c>
      <c r="BE123" s="523">
        <v>44327</v>
      </c>
      <c r="BF123" s="333" t="s">
        <v>215</v>
      </c>
      <c r="BG123" s="333"/>
      <c r="BH123" s="570">
        <v>47466.92</v>
      </c>
      <c r="BI123" s="571"/>
      <c r="BJ123" s="572">
        <f>IF(BK123="mxn",BH123/#REF!,BH123)</f>
        <v>47466.92</v>
      </c>
      <c r="BK123" s="333" t="s">
        <v>216</v>
      </c>
      <c r="BL123" s="573" t="s">
        <v>524</v>
      </c>
      <c r="BM123" s="679"/>
      <c r="BN123" s="678"/>
      <c r="BO123" s="678"/>
      <c r="BP123" s="644"/>
      <c r="BQ123" s="644"/>
      <c r="BR123" s="644"/>
      <c r="BS123" s="644"/>
      <c r="BT123" s="644"/>
      <c r="BU123" s="644"/>
      <c r="BV123" s="644"/>
      <c r="BW123" s="644"/>
      <c r="BX123" s="645"/>
      <c r="BY123" s="644"/>
      <c r="BZ123" s="646">
        <f ca="1">'CONTROL DE RENTAS'!$Z123-'CONTROL DE RENTAS'!$AA123</f>
        <v>4</v>
      </c>
      <c r="CA123" s="647" t="str">
        <f t="shared" ca="1" si="10"/>
        <v>POR VENCER</v>
      </c>
    </row>
    <row r="124" spans="1:79" ht="15" customHeight="1">
      <c r="A124" s="66">
        <v>120</v>
      </c>
      <c r="B124" s="63"/>
      <c r="C124" s="63"/>
      <c r="D124" s="63"/>
      <c r="E124" s="63"/>
      <c r="F124" s="63"/>
      <c r="G124" s="63"/>
      <c r="H124" s="63"/>
      <c r="I124" s="63"/>
      <c r="J124" s="82" t="s">
        <v>95</v>
      </c>
      <c r="K124" s="66">
        <v>3608</v>
      </c>
      <c r="L124" s="63"/>
      <c r="M124" s="63"/>
      <c r="N124" s="72"/>
      <c r="O124" s="64" t="s">
        <v>96</v>
      </c>
      <c r="P124" s="67">
        <v>5914</v>
      </c>
      <c r="Q124" s="750" t="s">
        <v>4676</v>
      </c>
      <c r="R124" s="68" t="s">
        <v>4677</v>
      </c>
      <c r="S124" s="64" t="s">
        <v>4678</v>
      </c>
      <c r="T124" s="48">
        <v>1650</v>
      </c>
      <c r="U124" s="64" t="s">
        <v>3474</v>
      </c>
      <c r="V124" s="64">
        <v>1</v>
      </c>
      <c r="W124" s="96">
        <v>45953</v>
      </c>
      <c r="X124" s="48">
        <v>13</v>
      </c>
      <c r="Y124" s="104">
        <v>120</v>
      </c>
      <c r="Z124" s="862">
        <f t="shared" si="6"/>
        <v>45966</v>
      </c>
      <c r="AA124" s="856">
        <f t="shared" ca="1" si="11"/>
        <v>45957</v>
      </c>
      <c r="AB124" s="857">
        <f t="shared" ca="1" si="12"/>
        <v>4</v>
      </c>
      <c r="AC124" s="66" t="s">
        <v>85</v>
      </c>
      <c r="AD124" s="66" t="s">
        <v>86</v>
      </c>
      <c r="AE124" s="66" t="s">
        <v>85</v>
      </c>
      <c r="AF124" s="66" t="s">
        <v>138</v>
      </c>
      <c r="AG124" s="66">
        <v>120</v>
      </c>
      <c r="AH124" s="88" t="s">
        <v>169</v>
      </c>
      <c r="AI124" s="88" t="s">
        <v>89</v>
      </c>
      <c r="AJ124" s="88" t="s">
        <v>167</v>
      </c>
      <c r="AK124" s="124" t="s">
        <v>4424</v>
      </c>
      <c r="AL124" s="66">
        <v>30</v>
      </c>
      <c r="AM124" s="117" t="s">
        <v>127</v>
      </c>
      <c r="AN124" s="66">
        <v>2015</v>
      </c>
      <c r="AO124" s="118"/>
      <c r="AP124" s="119"/>
      <c r="AQ124" s="192"/>
      <c r="AR124" s="192"/>
      <c r="AS124" s="147"/>
      <c r="AT124" s="73" t="s">
        <v>101</v>
      </c>
      <c r="AU124" s="132">
        <v>45953</v>
      </c>
      <c r="AV124" s="144"/>
      <c r="AW124" s="333"/>
      <c r="AX124" s="333"/>
      <c r="AY124" s="333"/>
      <c r="AZ124" s="333"/>
      <c r="BA124" s="490"/>
      <c r="BB124" s="523" t="s">
        <v>525</v>
      </c>
      <c r="BC124" s="509"/>
      <c r="BD124" s="697"/>
      <c r="BE124" s="523"/>
      <c r="BF124" s="333"/>
      <c r="BG124" s="333"/>
      <c r="BH124" s="570"/>
      <c r="BI124" s="571"/>
      <c r="BJ124" s="572"/>
      <c r="BK124" s="333"/>
      <c r="BL124" s="573"/>
      <c r="BM124" s="644"/>
      <c r="BN124" s="644"/>
      <c r="BO124" s="644"/>
      <c r="BP124" s="644"/>
      <c r="BQ124" s="644"/>
      <c r="BR124" s="644"/>
      <c r="BS124" s="644"/>
      <c r="BT124" s="644"/>
      <c r="BU124" s="644"/>
      <c r="BV124" s="644"/>
      <c r="BW124" s="644"/>
      <c r="BX124" s="645"/>
      <c r="BY124" s="644"/>
      <c r="BZ124" s="646">
        <f ca="1">'CONTROL DE RENTAS'!$Z124-'CONTROL DE RENTAS'!$AA124</f>
        <v>9</v>
      </c>
      <c r="CA124" s="647" t="str">
        <f t="shared" ca="1" si="10"/>
        <v>VIGENTE</v>
      </c>
    </row>
    <row r="125" spans="1:79" ht="15" customHeight="1">
      <c r="A125" s="66">
        <v>121</v>
      </c>
      <c r="B125" s="63"/>
      <c r="C125" s="86"/>
      <c r="D125" s="63"/>
      <c r="E125" s="63"/>
      <c r="F125" s="66" t="s">
        <v>95</v>
      </c>
      <c r="G125" s="63"/>
      <c r="H125" s="63"/>
      <c r="I125" s="63"/>
      <c r="J125" s="63"/>
      <c r="K125" s="66">
        <v>3505</v>
      </c>
      <c r="L125" s="63"/>
      <c r="M125" s="63"/>
      <c r="N125" s="72"/>
      <c r="O125" s="64" t="s">
        <v>96</v>
      </c>
      <c r="P125" s="67">
        <v>5925</v>
      </c>
      <c r="Q125" s="750" t="s">
        <v>4380</v>
      </c>
      <c r="R125" s="773" t="s">
        <v>4381</v>
      </c>
      <c r="S125" s="64" t="s">
        <v>1664</v>
      </c>
      <c r="T125" s="48">
        <v>9001</v>
      </c>
      <c r="U125" s="64" t="s">
        <v>3946</v>
      </c>
      <c r="V125" s="64">
        <v>1</v>
      </c>
      <c r="W125" s="96">
        <v>45957</v>
      </c>
      <c r="X125" s="64">
        <v>27</v>
      </c>
      <c r="Y125" s="104">
        <v>121</v>
      </c>
      <c r="Z125" s="862">
        <f t="shared" si="6"/>
        <v>45984</v>
      </c>
      <c r="AA125" s="856">
        <f t="shared" ca="1" si="11"/>
        <v>45957</v>
      </c>
      <c r="AB125" s="857">
        <f t="shared" ca="1" si="12"/>
        <v>0</v>
      </c>
      <c r="AC125" s="66" t="s">
        <v>85</v>
      </c>
      <c r="AD125" s="66" t="s">
        <v>85</v>
      </c>
      <c r="AE125" s="66" t="s">
        <v>85</v>
      </c>
      <c r="AF125" s="66" t="s">
        <v>138</v>
      </c>
      <c r="AG125" s="66">
        <v>121</v>
      </c>
      <c r="AH125" s="88" t="s">
        <v>145</v>
      </c>
      <c r="AI125" s="88" t="s">
        <v>146</v>
      </c>
      <c r="AJ125" s="88" t="s">
        <v>147</v>
      </c>
      <c r="AK125" s="66">
        <v>171004429</v>
      </c>
      <c r="AL125" s="104">
        <v>60</v>
      </c>
      <c r="AM125" s="124" t="s">
        <v>148</v>
      </c>
      <c r="AN125" s="66">
        <v>2017</v>
      </c>
      <c r="AO125" s="118">
        <v>18000</v>
      </c>
      <c r="AP125" s="119"/>
      <c r="AQ125" s="192"/>
      <c r="AR125" s="192"/>
      <c r="AS125" s="147"/>
      <c r="AT125" s="773"/>
      <c r="AU125" s="122"/>
      <c r="AV125" s="64"/>
      <c r="AW125" s="520"/>
      <c r="AX125" s="520"/>
      <c r="AY125" s="671"/>
      <c r="AZ125" s="620"/>
      <c r="BA125" s="520"/>
      <c r="BB125" s="494" t="s">
        <v>526</v>
      </c>
      <c r="BC125" s="494"/>
      <c r="BD125" s="494"/>
      <c r="BE125" s="523"/>
      <c r="BF125" s="333"/>
      <c r="BG125" s="333"/>
      <c r="BH125" s="570"/>
      <c r="BI125" s="571"/>
      <c r="BJ125" s="572"/>
      <c r="BK125" s="333"/>
      <c r="BL125" s="573"/>
      <c r="BM125" s="644"/>
      <c r="BN125" s="678"/>
      <c r="BO125" s="678"/>
      <c r="BP125" s="644"/>
      <c r="BQ125" s="644"/>
      <c r="BR125" s="644"/>
      <c r="BS125" s="644"/>
      <c r="BT125" s="644"/>
      <c r="BU125" s="644"/>
      <c r="BV125" s="644"/>
      <c r="BW125" s="644"/>
      <c r="BX125" s="645"/>
      <c r="BY125" s="644"/>
      <c r="BZ125" s="646">
        <f ca="1">'CONTROL DE RENTAS'!$Z125-'CONTROL DE RENTAS'!$AA125</f>
        <v>27</v>
      </c>
      <c r="CA125" s="647" t="str">
        <f t="shared" ca="1" si="10"/>
        <v>VIGENTE</v>
      </c>
    </row>
    <row r="126" spans="1:79" ht="13.5" customHeight="1">
      <c r="A126" s="66">
        <v>122</v>
      </c>
      <c r="B126" s="66">
        <v>2040</v>
      </c>
      <c r="C126" s="63"/>
      <c r="D126" s="63"/>
      <c r="E126" s="63"/>
      <c r="F126" s="66">
        <v>2696</v>
      </c>
      <c r="G126" s="63"/>
      <c r="H126" s="63"/>
      <c r="I126" s="63"/>
      <c r="J126" s="66" t="s">
        <v>4594</v>
      </c>
      <c r="K126" s="66">
        <v>3598</v>
      </c>
      <c r="L126" s="63"/>
      <c r="M126" s="63"/>
      <c r="N126" s="72"/>
      <c r="O126" s="64" t="s">
        <v>96</v>
      </c>
      <c r="P126" s="67">
        <v>5912</v>
      </c>
      <c r="Q126" s="81" t="s">
        <v>1721</v>
      </c>
      <c r="R126" s="69" t="s">
        <v>4669</v>
      </c>
      <c r="S126" s="48" t="s">
        <v>334</v>
      </c>
      <c r="T126" s="48">
        <v>1426</v>
      </c>
      <c r="U126" s="64" t="s">
        <v>3474</v>
      </c>
      <c r="V126" s="64">
        <v>1</v>
      </c>
      <c r="W126" s="101">
        <v>45952</v>
      </c>
      <c r="X126" s="48">
        <v>27</v>
      </c>
      <c r="Y126" s="104">
        <v>122</v>
      </c>
      <c r="Z126" s="862">
        <f t="shared" si="6"/>
        <v>45979</v>
      </c>
      <c r="AA126" s="856">
        <f t="shared" ca="1" si="11"/>
        <v>45957</v>
      </c>
      <c r="AB126" s="857">
        <f t="shared" ca="1" si="12"/>
        <v>5</v>
      </c>
      <c r="AC126" s="66" t="s">
        <v>85</v>
      </c>
      <c r="AD126" s="66" t="s">
        <v>320</v>
      </c>
      <c r="AE126" s="66" t="s">
        <v>85</v>
      </c>
      <c r="AF126" s="66" t="s">
        <v>138</v>
      </c>
      <c r="AG126" s="66">
        <v>122</v>
      </c>
      <c r="AH126" s="88" t="s">
        <v>139</v>
      </c>
      <c r="AI126" s="88" t="s">
        <v>335</v>
      </c>
      <c r="AJ126" s="88" t="s">
        <v>336</v>
      </c>
      <c r="AK126" s="66" t="s">
        <v>527</v>
      </c>
      <c r="AL126" s="66">
        <v>40</v>
      </c>
      <c r="AM126" s="117" t="s">
        <v>227</v>
      </c>
      <c r="AN126" s="66">
        <v>2022</v>
      </c>
      <c r="AO126" s="118">
        <v>30000</v>
      </c>
      <c r="AP126" s="119">
        <v>33000</v>
      </c>
      <c r="AQ126" s="192">
        <v>0</v>
      </c>
      <c r="AR126" s="192">
        <v>0</v>
      </c>
      <c r="AS126" s="147">
        <f>AP126-AR126</f>
        <v>33000</v>
      </c>
      <c r="AT126" s="73" t="s">
        <v>101</v>
      </c>
      <c r="AU126" s="132">
        <v>45952</v>
      </c>
      <c r="AV126" s="144"/>
      <c r="AW126" s="333"/>
      <c r="AX126" s="333"/>
      <c r="AY126" s="527"/>
      <c r="AZ126" s="333"/>
      <c r="BA126" s="490"/>
      <c r="BB126" s="494"/>
      <c r="BC126" s="494" t="s">
        <v>214</v>
      </c>
      <c r="BD126" s="494" t="s">
        <v>213</v>
      </c>
      <c r="BE126" s="523" t="s">
        <v>214</v>
      </c>
      <c r="BF126" s="333"/>
      <c r="BG126" s="333"/>
      <c r="BH126" s="570"/>
      <c r="BI126" s="333"/>
      <c r="BJ126" s="333"/>
      <c r="BK126" s="333"/>
      <c r="BL126" s="573"/>
      <c r="BM126" s="644"/>
      <c r="BN126" s="644"/>
      <c r="BO126" s="644"/>
      <c r="BP126" s="644"/>
      <c r="BQ126" s="644"/>
      <c r="BR126" s="644"/>
      <c r="BS126" s="644"/>
      <c r="BT126" s="644"/>
      <c r="BU126" s="644"/>
      <c r="BV126" s="644"/>
      <c r="BW126" s="644"/>
      <c r="BX126" s="645"/>
      <c r="BY126" s="644"/>
      <c r="BZ126" s="646">
        <f ca="1">'CONTROL DE RENTAS'!$Z126-'CONTROL DE RENTAS'!$AA126</f>
        <v>22</v>
      </c>
      <c r="CA126" s="647" t="str">
        <f t="shared" ref="CA126:CA157" ca="1" si="15">IF(BZ126&gt;=7,"VIGENTE","POR VENCER")</f>
        <v>VIGENTE</v>
      </c>
    </row>
    <row r="127" spans="1:79" ht="15" customHeight="1">
      <c r="A127" s="66">
        <v>123</v>
      </c>
      <c r="B127" s="66" t="s">
        <v>528</v>
      </c>
      <c r="C127" s="66">
        <v>2279</v>
      </c>
      <c r="D127" s="66">
        <v>2395</v>
      </c>
      <c r="E127" s="66">
        <v>2523</v>
      </c>
      <c r="F127" s="82">
        <v>2633</v>
      </c>
      <c r="G127" s="66">
        <v>2818</v>
      </c>
      <c r="H127" s="66">
        <v>2977</v>
      </c>
      <c r="I127" s="66">
        <v>3102</v>
      </c>
      <c r="J127" s="63"/>
      <c r="K127" s="63"/>
      <c r="L127" s="63"/>
      <c r="M127" s="63"/>
      <c r="N127" s="72"/>
      <c r="O127" s="64" t="s">
        <v>84</v>
      </c>
      <c r="P127" s="67"/>
      <c r="Q127" s="81"/>
      <c r="R127" s="68"/>
      <c r="S127" s="48"/>
      <c r="T127" s="48"/>
      <c r="U127" s="64"/>
      <c r="V127" s="64">
        <v>1</v>
      </c>
      <c r="W127" s="101"/>
      <c r="X127" s="48"/>
      <c r="Y127" s="104">
        <v>123</v>
      </c>
      <c r="Z127" s="862">
        <f t="shared" si="6"/>
        <v>0</v>
      </c>
      <c r="AA127" s="856">
        <f t="shared" ca="1" si="11"/>
        <v>45957</v>
      </c>
      <c r="AB127" s="857">
        <f t="shared" ca="1" si="12"/>
        <v>45957</v>
      </c>
      <c r="AC127" s="66" t="s">
        <v>85</v>
      </c>
      <c r="AD127" s="66" t="s">
        <v>320</v>
      </c>
      <c r="AE127" s="66" t="s">
        <v>85</v>
      </c>
      <c r="AF127" s="66" t="s">
        <v>138</v>
      </c>
      <c r="AG127" s="66">
        <v>123</v>
      </c>
      <c r="AH127" s="88" t="s">
        <v>139</v>
      </c>
      <c r="AI127" s="88" t="s">
        <v>335</v>
      </c>
      <c r="AJ127" s="88" t="s">
        <v>336</v>
      </c>
      <c r="AK127" s="117" t="s">
        <v>530</v>
      </c>
      <c r="AL127" s="66">
        <v>40</v>
      </c>
      <c r="AM127" s="117" t="s">
        <v>227</v>
      </c>
      <c r="AN127" s="66">
        <v>2022</v>
      </c>
      <c r="AO127" s="118">
        <v>30000</v>
      </c>
      <c r="AP127" s="119">
        <v>33000</v>
      </c>
      <c r="AQ127" s="192">
        <v>0</v>
      </c>
      <c r="AR127" s="192">
        <v>0</v>
      </c>
      <c r="AS127" s="147">
        <f>AP127-AR127</f>
        <v>33000</v>
      </c>
      <c r="AT127" s="73"/>
      <c r="AU127" s="132"/>
      <c r="AV127" s="144"/>
      <c r="AW127" s="333"/>
      <c r="AX127" s="490"/>
      <c r="AY127" s="603"/>
      <c r="AZ127" s="503"/>
      <c r="BA127" s="490"/>
      <c r="BB127" s="494" t="s">
        <v>535</v>
      </c>
      <c r="BC127" s="494"/>
      <c r="BD127" s="494"/>
      <c r="BE127" s="523"/>
      <c r="BF127" s="333"/>
      <c r="BG127" s="333"/>
      <c r="BH127" s="570"/>
      <c r="BI127" s="571"/>
      <c r="BJ127" s="572"/>
      <c r="BK127" s="333"/>
      <c r="BL127" s="573"/>
      <c r="BM127" s="743"/>
      <c r="BN127" s="678"/>
      <c r="BO127" s="678"/>
      <c r="BP127" s="644"/>
      <c r="BQ127" s="644"/>
      <c r="BR127" s="644"/>
      <c r="BS127" s="644"/>
      <c r="BT127" s="644"/>
      <c r="BU127" s="644"/>
      <c r="BV127" s="644"/>
      <c r="BW127" s="644"/>
      <c r="BX127" s="645"/>
      <c r="BY127" s="644"/>
      <c r="BZ127" s="646">
        <f ca="1">'CONTROL DE RENTAS'!$Z127-'CONTROL DE RENTAS'!$AA127</f>
        <v>-45957</v>
      </c>
      <c r="CA127" s="647" t="str">
        <f t="shared" ca="1" si="15"/>
        <v>POR VENCER</v>
      </c>
    </row>
    <row r="128" spans="1:79" ht="21.75" customHeight="1">
      <c r="A128" s="66">
        <v>124</v>
      </c>
      <c r="B128" s="82">
        <v>2162</v>
      </c>
      <c r="C128" s="66">
        <v>2267</v>
      </c>
      <c r="D128" s="66">
        <v>2410</v>
      </c>
      <c r="E128" s="66">
        <v>2555</v>
      </c>
      <c r="F128" s="66">
        <v>2673</v>
      </c>
      <c r="G128" s="63"/>
      <c r="H128" s="82">
        <v>3087</v>
      </c>
      <c r="I128" s="63"/>
      <c r="J128" s="63"/>
      <c r="K128" s="63"/>
      <c r="L128" s="63"/>
      <c r="M128" s="63"/>
      <c r="N128" s="72"/>
      <c r="O128" s="64" t="s">
        <v>84</v>
      </c>
      <c r="P128" s="67"/>
      <c r="Q128" s="750"/>
      <c r="R128" s="65"/>
      <c r="S128" s="64"/>
      <c r="T128" s="48"/>
      <c r="U128" s="64"/>
      <c r="V128" s="64">
        <v>1</v>
      </c>
      <c r="W128" s="101"/>
      <c r="X128" s="48"/>
      <c r="Y128" s="104">
        <v>124</v>
      </c>
      <c r="Z128" s="862">
        <f t="shared" si="6"/>
        <v>0</v>
      </c>
      <c r="AA128" s="856">
        <f t="shared" ca="1" si="11"/>
        <v>45957</v>
      </c>
      <c r="AB128" s="857">
        <f t="shared" ca="1" si="12"/>
        <v>45957</v>
      </c>
      <c r="AC128" s="66" t="s">
        <v>160</v>
      </c>
      <c r="AD128" s="66" t="s">
        <v>85</v>
      </c>
      <c r="AE128" s="66" t="s">
        <v>86</v>
      </c>
      <c r="AF128" s="66" t="s">
        <v>87</v>
      </c>
      <c r="AG128" s="66">
        <v>124</v>
      </c>
      <c r="AH128" s="280" t="s">
        <v>88</v>
      </c>
      <c r="AI128" s="88" t="s">
        <v>89</v>
      </c>
      <c r="AJ128" s="88" t="s">
        <v>90</v>
      </c>
      <c r="AK128" s="66" t="s">
        <v>537</v>
      </c>
      <c r="AL128" s="66">
        <v>10</v>
      </c>
      <c r="AM128" s="117" t="s">
        <v>92</v>
      </c>
      <c r="AN128" s="66">
        <v>2017</v>
      </c>
      <c r="AO128" s="130">
        <v>33000</v>
      </c>
      <c r="AP128" s="119">
        <v>0</v>
      </c>
      <c r="AQ128" s="192">
        <f>1052.24</f>
        <v>1052.24</v>
      </c>
      <c r="AR128" s="192">
        <f>AQ128*$AQ$1</f>
        <v>20788.790008</v>
      </c>
      <c r="AS128" s="147">
        <f>AP128-AR128</f>
        <v>-20788.790008</v>
      </c>
      <c r="AT128" s="773"/>
      <c r="AU128" s="122"/>
      <c r="AV128" s="144"/>
      <c r="AW128" s="333"/>
      <c r="AX128" s="490"/>
      <c r="AY128" s="333"/>
      <c r="AZ128" s="333"/>
      <c r="BA128" s="490"/>
      <c r="BB128" s="333"/>
      <c r="BC128" s="494"/>
      <c r="BD128" s="494"/>
      <c r="BE128" s="523"/>
      <c r="BF128" s="333"/>
      <c r="BG128" s="333"/>
      <c r="BH128" s="570"/>
      <c r="BI128" s="571"/>
      <c r="BJ128" s="572"/>
      <c r="BK128" s="333"/>
      <c r="BL128" s="573"/>
      <c r="BM128" s="643"/>
      <c r="BN128" s="644"/>
      <c r="BO128" s="644"/>
      <c r="BP128" s="644"/>
      <c r="BQ128" s="644"/>
      <c r="BR128" s="644"/>
      <c r="BS128" s="644"/>
      <c r="BT128" s="644"/>
      <c r="BU128" s="644"/>
      <c r="BV128" s="644"/>
      <c r="BW128" s="644"/>
      <c r="BX128" s="645"/>
      <c r="BY128" s="644"/>
      <c r="BZ128" s="646">
        <f ca="1">'CONTROL DE RENTAS'!$Z128-'CONTROL DE RENTAS'!$AA128</f>
        <v>-45957</v>
      </c>
      <c r="CA128" s="647" t="str">
        <f t="shared" ca="1" si="15"/>
        <v>POR VENCER</v>
      </c>
    </row>
    <row r="129" spans="1:79" ht="15" customHeight="1">
      <c r="A129" s="66">
        <v>125</v>
      </c>
      <c r="B129" s="66" t="s">
        <v>538</v>
      </c>
      <c r="C129" s="66">
        <v>2242</v>
      </c>
      <c r="D129" s="66" t="s">
        <v>539</v>
      </c>
      <c r="E129" s="66" t="s">
        <v>4067</v>
      </c>
      <c r="F129" s="66">
        <v>2736</v>
      </c>
      <c r="G129" s="66">
        <v>2902</v>
      </c>
      <c r="H129" s="66">
        <v>3019</v>
      </c>
      <c r="I129" s="66">
        <v>3260</v>
      </c>
      <c r="J129" s="66">
        <v>3445</v>
      </c>
      <c r="K129" s="66" t="s">
        <v>4683</v>
      </c>
      <c r="L129" s="63"/>
      <c r="M129" s="63"/>
      <c r="N129" s="72"/>
      <c r="O129" s="64" t="s">
        <v>96</v>
      </c>
      <c r="P129" s="67">
        <v>5905</v>
      </c>
      <c r="Q129" s="81" t="s">
        <v>4658</v>
      </c>
      <c r="R129" s="69" t="s">
        <v>4658</v>
      </c>
      <c r="S129" s="48" t="s">
        <v>4659</v>
      </c>
      <c r="T129" s="48">
        <v>7026</v>
      </c>
      <c r="U129" s="64" t="s">
        <v>154</v>
      </c>
      <c r="V129" s="64">
        <v>1</v>
      </c>
      <c r="W129" s="101">
        <v>45951</v>
      </c>
      <c r="X129" s="48">
        <v>6</v>
      </c>
      <c r="Y129" s="104">
        <v>125</v>
      </c>
      <c r="Z129" s="855">
        <f t="shared" si="6"/>
        <v>45957</v>
      </c>
      <c r="AA129" s="856">
        <v>45818</v>
      </c>
      <c r="AB129" s="857">
        <v>13</v>
      </c>
      <c r="AC129" s="66" t="s">
        <v>85</v>
      </c>
      <c r="AD129" s="66" t="s">
        <v>320</v>
      </c>
      <c r="AE129" s="66" t="s">
        <v>85</v>
      </c>
      <c r="AF129" s="66" t="s">
        <v>138</v>
      </c>
      <c r="AG129" s="66">
        <v>125</v>
      </c>
      <c r="AH129" s="88" t="s">
        <v>284</v>
      </c>
      <c r="AI129" s="88" t="s">
        <v>89</v>
      </c>
      <c r="AJ129" s="88" t="s">
        <v>396</v>
      </c>
      <c r="AK129" s="66" t="s">
        <v>540</v>
      </c>
      <c r="AL129" s="66">
        <v>10</v>
      </c>
      <c r="AM129" s="117" t="s">
        <v>143</v>
      </c>
      <c r="AN129" s="66">
        <v>2014</v>
      </c>
      <c r="AO129" s="130">
        <v>33000</v>
      </c>
      <c r="AP129" s="119">
        <v>35200</v>
      </c>
      <c r="AQ129" s="192"/>
      <c r="AR129" s="883"/>
      <c r="AS129" s="147"/>
      <c r="AT129" s="773" t="s">
        <v>101</v>
      </c>
      <c r="AU129" s="122">
        <v>45950</v>
      </c>
      <c r="AV129" s="144"/>
      <c r="AW129" s="333"/>
      <c r="AX129" s="490"/>
      <c r="AY129" s="333"/>
      <c r="AZ129" s="333"/>
      <c r="BA129" s="490"/>
      <c r="BB129" s="536" t="s">
        <v>541</v>
      </c>
      <c r="BC129" s="509"/>
      <c r="BD129" s="494" t="s">
        <v>213</v>
      </c>
      <c r="BE129" s="523" t="s">
        <v>214</v>
      </c>
      <c r="BF129" s="333"/>
      <c r="BG129" s="333"/>
      <c r="BH129" s="570"/>
      <c r="BI129" s="333"/>
      <c r="BJ129" s="333"/>
      <c r="BK129" s="333"/>
      <c r="BL129" s="573"/>
      <c r="BM129" s="644"/>
      <c r="BN129" s="678"/>
      <c r="BO129" s="678"/>
      <c r="BP129" s="644"/>
      <c r="BQ129" s="644"/>
      <c r="BR129" s="644"/>
      <c r="BS129" s="644"/>
      <c r="BT129" s="644"/>
      <c r="BU129" s="644"/>
      <c r="BV129" s="644"/>
      <c r="BW129" s="644"/>
      <c r="BX129" s="645"/>
      <c r="BY129" s="644"/>
      <c r="BZ129" s="646">
        <f>'CONTROL DE RENTAS'!$Z129-'CONTROL DE RENTAS'!$AA129</f>
        <v>139</v>
      </c>
      <c r="CA129" s="647" t="str">
        <f t="shared" si="15"/>
        <v>VIGENTE</v>
      </c>
    </row>
    <row r="130" spans="1:79" ht="15" customHeight="1">
      <c r="A130" s="66">
        <v>126</v>
      </c>
      <c r="B130" s="63"/>
      <c r="C130" s="63"/>
      <c r="D130" s="63"/>
      <c r="E130" s="86"/>
      <c r="F130" s="63"/>
      <c r="G130" s="63"/>
      <c r="H130" s="86"/>
      <c r="I130" s="87"/>
      <c r="J130" s="63"/>
      <c r="K130" s="63"/>
      <c r="L130" s="63"/>
      <c r="M130" s="63"/>
      <c r="N130" s="72"/>
      <c r="O130" s="64" t="s">
        <v>84</v>
      </c>
      <c r="P130" s="67"/>
      <c r="Q130" s="81"/>
      <c r="R130" s="69"/>
      <c r="S130" s="48"/>
      <c r="T130" s="48"/>
      <c r="U130" s="48"/>
      <c r="V130" s="64">
        <v>1</v>
      </c>
      <c r="W130" s="101"/>
      <c r="X130" s="48"/>
      <c r="Y130" s="104">
        <v>126</v>
      </c>
      <c r="Z130" s="862">
        <f t="shared" si="6"/>
        <v>0</v>
      </c>
      <c r="AA130" s="856">
        <f ca="1">TODAY()</f>
        <v>45957</v>
      </c>
      <c r="AB130" s="857">
        <f ca="1">AA130-W130</f>
        <v>45957</v>
      </c>
      <c r="AC130" s="66" t="s">
        <v>85</v>
      </c>
      <c r="AD130" s="66" t="s">
        <v>320</v>
      </c>
      <c r="AE130" s="66" t="s">
        <v>85</v>
      </c>
      <c r="AF130" s="66" t="s">
        <v>138</v>
      </c>
      <c r="AG130" s="66">
        <v>126</v>
      </c>
      <c r="AH130" s="88" t="s">
        <v>155</v>
      </c>
      <c r="AI130" s="248" t="s">
        <v>146</v>
      </c>
      <c r="AJ130" s="88" t="s">
        <v>217</v>
      </c>
      <c r="AK130" s="66">
        <v>221003410</v>
      </c>
      <c r="AL130" s="66">
        <v>60</v>
      </c>
      <c r="AM130" s="117" t="s">
        <v>143</v>
      </c>
      <c r="AN130" s="66">
        <v>2022</v>
      </c>
      <c r="AO130" s="118">
        <v>35000</v>
      </c>
      <c r="AP130" s="119">
        <v>13666.67</v>
      </c>
      <c r="AQ130" s="192">
        <v>0</v>
      </c>
      <c r="AR130" s="192">
        <v>0</v>
      </c>
      <c r="AS130" s="147">
        <f>AP130-AR130</f>
        <v>13666.67</v>
      </c>
      <c r="AT130" s="73"/>
      <c r="AU130" s="144"/>
      <c r="AV130" s="144" t="s">
        <v>4525</v>
      </c>
      <c r="AW130" s="333"/>
      <c r="AX130" s="333"/>
      <c r="AY130" s="527"/>
      <c r="AZ130" s="333"/>
      <c r="BA130" s="490"/>
      <c r="BB130" s="523" t="s">
        <v>542</v>
      </c>
      <c r="BC130" s="494"/>
      <c r="BD130" s="494" t="s">
        <v>432</v>
      </c>
      <c r="BE130" s="523" t="s">
        <v>214</v>
      </c>
      <c r="BF130" s="333" t="s">
        <v>215</v>
      </c>
      <c r="BG130" s="333">
        <v>8132399065</v>
      </c>
      <c r="BH130" s="570">
        <v>40266.51</v>
      </c>
      <c r="BI130" s="571"/>
      <c r="BJ130" s="572">
        <f>IF(BK130="mxn",BH130/#REF!,BH130)</f>
        <v>40266.51</v>
      </c>
      <c r="BK130" s="333" t="s">
        <v>216</v>
      </c>
      <c r="BL130" s="573"/>
      <c r="BM130" s="679"/>
      <c r="BN130" s="677"/>
      <c r="BO130" s="677"/>
      <c r="BP130" s="644"/>
      <c r="BQ130" s="644"/>
      <c r="BR130" s="644"/>
      <c r="BS130" s="644"/>
      <c r="BT130" s="644"/>
      <c r="BU130" s="644"/>
      <c r="BV130" s="644"/>
      <c r="BW130" s="644"/>
      <c r="BX130" s="645"/>
      <c r="BY130" s="644"/>
      <c r="BZ130" s="646">
        <f ca="1">'CONTROL DE RENTAS'!$Z130-'CONTROL DE RENTAS'!$AA130</f>
        <v>-45957</v>
      </c>
      <c r="CA130" s="647" t="str">
        <f t="shared" ca="1" si="15"/>
        <v>POR VENCER</v>
      </c>
    </row>
    <row r="131" spans="1:79" ht="15" customHeight="1">
      <c r="A131" s="66">
        <v>127</v>
      </c>
      <c r="B131" s="66">
        <v>2131</v>
      </c>
      <c r="C131" s="66">
        <v>2286</v>
      </c>
      <c r="D131" s="63"/>
      <c r="E131" s="63"/>
      <c r="F131" s="63"/>
      <c r="G131" s="63"/>
      <c r="H131" s="63"/>
      <c r="I131" s="658"/>
      <c r="J131" s="63"/>
      <c r="K131" s="63"/>
      <c r="L131" s="63"/>
      <c r="M131" s="63"/>
      <c r="N131" s="72"/>
      <c r="O131" s="64" t="s">
        <v>84</v>
      </c>
      <c r="P131" s="67"/>
      <c r="Q131" s="81"/>
      <c r="R131" s="69"/>
      <c r="S131" s="48"/>
      <c r="T131" s="48"/>
      <c r="U131" s="64"/>
      <c r="V131" s="64">
        <v>1</v>
      </c>
      <c r="W131" s="101"/>
      <c r="X131" s="48"/>
      <c r="Y131" s="104">
        <v>127</v>
      </c>
      <c r="Z131" s="862">
        <f t="shared" si="6"/>
        <v>0</v>
      </c>
      <c r="AA131" s="856">
        <f ca="1">TODAY()</f>
        <v>45957</v>
      </c>
      <c r="AB131" s="857">
        <f ca="1">AA131-W131</f>
        <v>45957</v>
      </c>
      <c r="AC131" s="66" t="s">
        <v>85</v>
      </c>
      <c r="AD131" s="66" t="s">
        <v>320</v>
      </c>
      <c r="AE131" s="66" t="s">
        <v>85</v>
      </c>
      <c r="AF131" s="66" t="s">
        <v>138</v>
      </c>
      <c r="AG131" s="66">
        <v>127</v>
      </c>
      <c r="AH131" s="88" t="s">
        <v>155</v>
      </c>
      <c r="AI131" s="248" t="s">
        <v>146</v>
      </c>
      <c r="AJ131" s="88" t="s">
        <v>217</v>
      </c>
      <c r="AK131" s="66">
        <v>221003540</v>
      </c>
      <c r="AL131" s="66">
        <v>60</v>
      </c>
      <c r="AM131" s="117" t="s">
        <v>143</v>
      </c>
      <c r="AN131" s="66">
        <v>2022</v>
      </c>
      <c r="AO131" s="118">
        <v>35000</v>
      </c>
      <c r="AP131" s="130">
        <v>27080</v>
      </c>
      <c r="AQ131" s="192">
        <v>0</v>
      </c>
      <c r="AR131" s="192">
        <v>0</v>
      </c>
      <c r="AS131" s="147">
        <f>AP131-AR131</f>
        <v>27080</v>
      </c>
      <c r="AT131" s="73"/>
      <c r="AU131" s="144"/>
      <c r="AV131" s="144"/>
      <c r="AW131" s="333"/>
      <c r="AX131" s="333"/>
      <c r="AY131" s="527"/>
      <c r="AZ131" s="333"/>
      <c r="BA131" s="490"/>
      <c r="BB131" s="494" t="s">
        <v>543</v>
      </c>
      <c r="BC131" s="509"/>
      <c r="BD131" s="494" t="s">
        <v>432</v>
      </c>
      <c r="BE131" s="523">
        <v>44498</v>
      </c>
      <c r="BF131" s="333" t="s">
        <v>215</v>
      </c>
      <c r="BG131" s="333">
        <v>8125058895</v>
      </c>
      <c r="BH131" s="570">
        <v>55380.83</v>
      </c>
      <c r="BI131" s="571"/>
      <c r="BJ131" s="572">
        <f>IF(BK131="mxn",BH131/#REF!,BH131)</f>
        <v>55380.83</v>
      </c>
      <c r="BK131" s="333" t="s">
        <v>216</v>
      </c>
      <c r="BL131" s="573"/>
      <c r="BM131" s="700"/>
      <c r="BN131" s="678"/>
      <c r="BO131" s="678"/>
      <c r="BP131" s="644"/>
      <c r="BQ131" s="644"/>
      <c r="BR131" s="644"/>
      <c r="BS131" s="644"/>
      <c r="BT131" s="644"/>
      <c r="BU131" s="644"/>
      <c r="BV131" s="644"/>
      <c r="BW131" s="644"/>
      <c r="BX131" s="645"/>
      <c r="BY131" s="644"/>
      <c r="BZ131" s="646">
        <f ca="1">'CONTROL DE RENTAS'!$Z131-'CONTROL DE RENTAS'!$AA131</f>
        <v>-45957</v>
      </c>
      <c r="CA131" s="647" t="str">
        <f t="shared" ca="1" si="15"/>
        <v>POR VENCER</v>
      </c>
    </row>
    <row r="132" spans="1:79" ht="15" customHeight="1">
      <c r="A132" s="66">
        <v>128</v>
      </c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72"/>
      <c r="O132" s="64" t="s">
        <v>117</v>
      </c>
      <c r="P132" s="67"/>
      <c r="Q132" s="81"/>
      <c r="R132" s="69"/>
      <c r="S132" s="48"/>
      <c r="T132" s="48"/>
      <c r="U132" s="48"/>
      <c r="V132" s="64">
        <v>1</v>
      </c>
      <c r="W132" s="101"/>
      <c r="X132" s="48"/>
      <c r="Y132" s="104">
        <v>128</v>
      </c>
      <c r="Z132" s="862">
        <f t="shared" si="6"/>
        <v>0</v>
      </c>
      <c r="AA132" s="856">
        <f ca="1">TODAY()</f>
        <v>45957</v>
      </c>
      <c r="AB132" s="857">
        <v>10</v>
      </c>
      <c r="AC132" s="66" t="s">
        <v>544</v>
      </c>
      <c r="AD132" s="66" t="s">
        <v>85</v>
      </c>
      <c r="AE132" s="88" t="s">
        <v>545</v>
      </c>
      <c r="AF132" s="66" t="s">
        <v>138</v>
      </c>
      <c r="AG132" s="66">
        <v>128</v>
      </c>
      <c r="AH132" s="88" t="s">
        <v>186</v>
      </c>
      <c r="AI132" s="88" t="s">
        <v>510</v>
      </c>
      <c r="AJ132" s="88" t="s">
        <v>547</v>
      </c>
      <c r="AK132" s="117" t="s">
        <v>548</v>
      </c>
      <c r="AL132" s="66">
        <v>20</v>
      </c>
      <c r="AM132" s="117" t="s">
        <v>227</v>
      </c>
      <c r="AN132" s="66">
        <v>1999</v>
      </c>
      <c r="AO132" s="130">
        <v>46000</v>
      </c>
      <c r="AP132" s="119">
        <v>0</v>
      </c>
      <c r="AQ132" s="192"/>
      <c r="AR132" s="883"/>
      <c r="AS132" s="147"/>
      <c r="AT132" s="73"/>
      <c r="AU132" s="144"/>
      <c r="AV132" s="144"/>
      <c r="AW132" s="333"/>
      <c r="AX132" s="333"/>
      <c r="AY132" s="333"/>
      <c r="AZ132" s="333"/>
      <c r="BA132" s="490"/>
      <c r="BB132" s="333"/>
      <c r="BC132" s="494"/>
      <c r="BD132" s="494"/>
      <c r="BE132" s="523"/>
      <c r="BF132" s="333"/>
      <c r="BG132" s="333"/>
      <c r="BH132" s="570"/>
      <c r="BI132" s="571"/>
      <c r="BJ132" s="572"/>
      <c r="BK132" s="333"/>
      <c r="BL132" s="573"/>
      <c r="BM132" s="643"/>
      <c r="BN132" s="677"/>
      <c r="BO132" s="677"/>
      <c r="BP132" s="644"/>
      <c r="BQ132" s="644"/>
      <c r="BR132" s="644"/>
      <c r="BS132" s="644"/>
      <c r="BT132" s="644"/>
      <c r="BU132" s="644"/>
      <c r="BV132" s="644"/>
      <c r="BW132" s="644"/>
      <c r="BX132" s="645"/>
      <c r="BY132" s="644"/>
      <c r="BZ132" s="646">
        <f ca="1">'CONTROL DE RENTAS'!$Z132-'CONTROL DE RENTAS'!$AA132</f>
        <v>-45957</v>
      </c>
      <c r="CA132" s="647" t="str">
        <f t="shared" ca="1" si="15"/>
        <v>POR VENCER</v>
      </c>
    </row>
    <row r="133" spans="1:79" ht="15" customHeight="1">
      <c r="A133" s="66">
        <v>129</v>
      </c>
      <c r="B133" s="66">
        <v>2092</v>
      </c>
      <c r="C133" s="63"/>
      <c r="D133" s="66" t="s">
        <v>549</v>
      </c>
      <c r="E133" s="66" t="s">
        <v>4048</v>
      </c>
      <c r="F133" s="63"/>
      <c r="G133" s="66" t="s">
        <v>4245</v>
      </c>
      <c r="H133" s="66">
        <v>3091</v>
      </c>
      <c r="I133" s="66" t="s">
        <v>4391</v>
      </c>
      <c r="J133" s="82" t="s">
        <v>95</v>
      </c>
      <c r="K133" s="66">
        <v>3518</v>
      </c>
      <c r="L133" s="63"/>
      <c r="M133" s="63"/>
      <c r="N133" s="72"/>
      <c r="O133" s="64" t="s">
        <v>1179</v>
      </c>
      <c r="P133" s="67">
        <v>5687</v>
      </c>
      <c r="Q133" s="81" t="s">
        <v>650</v>
      </c>
      <c r="R133" s="68" t="s">
        <v>650</v>
      </c>
      <c r="S133" s="48" t="s">
        <v>1166</v>
      </c>
      <c r="T133" s="48">
        <v>1779</v>
      </c>
      <c r="U133" s="64" t="s">
        <v>154</v>
      </c>
      <c r="V133" s="64">
        <v>1</v>
      </c>
      <c r="W133" s="101">
        <v>45953</v>
      </c>
      <c r="X133" s="48">
        <v>27</v>
      </c>
      <c r="Y133" s="104">
        <v>129</v>
      </c>
      <c r="Z133" s="862">
        <f t="shared" ref="Z133:Z196" si="16">W133+X133</f>
        <v>45980</v>
      </c>
      <c r="AA133" s="856">
        <f ca="1">TODAY()</f>
        <v>45957</v>
      </c>
      <c r="AB133" s="857">
        <f ca="1">AA133-W133</f>
        <v>4</v>
      </c>
      <c r="AC133" s="66" t="s">
        <v>85</v>
      </c>
      <c r="AD133" s="66" t="s">
        <v>85</v>
      </c>
      <c r="AE133" s="66" t="s">
        <v>85</v>
      </c>
      <c r="AF133" s="66" t="s">
        <v>87</v>
      </c>
      <c r="AG133" s="66">
        <v>129</v>
      </c>
      <c r="AH133" s="88" t="s">
        <v>88</v>
      </c>
      <c r="AI133" s="88" t="s">
        <v>89</v>
      </c>
      <c r="AJ133" s="88" t="s">
        <v>550</v>
      </c>
      <c r="AK133" s="66" t="s">
        <v>551</v>
      </c>
      <c r="AL133" s="66">
        <v>10</v>
      </c>
      <c r="AM133" s="117" t="s">
        <v>92</v>
      </c>
      <c r="AN133" s="66">
        <v>2016</v>
      </c>
      <c r="AO133" s="118">
        <v>33000</v>
      </c>
      <c r="AP133" s="119">
        <v>33000</v>
      </c>
      <c r="AQ133" s="192"/>
      <c r="AR133" s="192"/>
      <c r="AS133" s="864"/>
      <c r="AT133" s="773" t="s">
        <v>101</v>
      </c>
      <c r="AU133" s="132">
        <v>45936</v>
      </c>
      <c r="AV133" s="144"/>
      <c r="AW133" s="334"/>
      <c r="AX133" s="490" t="s">
        <v>4620</v>
      </c>
      <c r="AY133" s="527" t="s">
        <v>4621</v>
      </c>
      <c r="AZ133" s="492" t="s">
        <v>1541</v>
      </c>
      <c r="BA133" s="490">
        <v>8992830409</v>
      </c>
      <c r="BB133" s="333"/>
      <c r="BC133" s="494"/>
      <c r="BD133" s="494"/>
      <c r="BE133" s="523"/>
      <c r="BF133" s="333"/>
      <c r="BG133" s="333"/>
      <c r="BH133" s="570"/>
      <c r="BI133" s="571"/>
      <c r="BJ133" s="572"/>
      <c r="BK133" s="333"/>
      <c r="BL133" s="573" t="s">
        <v>324</v>
      </c>
      <c r="BM133" s="679"/>
      <c r="BN133" s="678"/>
      <c r="BO133" s="678"/>
      <c r="BP133" s="644"/>
      <c r="BQ133" s="644"/>
      <c r="BR133" s="644"/>
      <c r="BS133" s="644"/>
      <c r="BT133" s="644"/>
      <c r="BU133" s="644"/>
      <c r="BV133" s="644"/>
      <c r="BW133" s="644"/>
      <c r="BX133" s="645"/>
      <c r="BY133" s="644"/>
      <c r="BZ133" s="646">
        <f ca="1">'CONTROL DE RENTAS'!$Z133-'CONTROL DE RENTAS'!$AA133</f>
        <v>23</v>
      </c>
      <c r="CA133" s="647" t="str">
        <f t="shared" ca="1" si="15"/>
        <v>VIGENTE</v>
      </c>
    </row>
    <row r="134" spans="1:79" ht="15" customHeight="1">
      <c r="A134" s="66">
        <v>130</v>
      </c>
      <c r="B134" s="66">
        <v>2047</v>
      </c>
      <c r="C134" s="66">
        <v>2203</v>
      </c>
      <c r="D134" s="66">
        <v>2353</v>
      </c>
      <c r="E134" s="66">
        <v>2511</v>
      </c>
      <c r="F134" s="66">
        <v>2632</v>
      </c>
      <c r="G134" s="66">
        <v>2768</v>
      </c>
      <c r="H134" s="82" t="s">
        <v>4329</v>
      </c>
      <c r="I134" s="66">
        <v>3115</v>
      </c>
      <c r="J134" s="82">
        <v>3270</v>
      </c>
      <c r="K134" s="66">
        <v>3474</v>
      </c>
      <c r="L134" s="63"/>
      <c r="M134" s="63"/>
      <c r="N134" s="72"/>
      <c r="O134" s="64" t="s">
        <v>117</v>
      </c>
      <c r="P134" s="67"/>
      <c r="Q134" s="81"/>
      <c r="R134" s="69"/>
      <c r="S134" s="48"/>
      <c r="T134" s="48"/>
      <c r="U134" s="64"/>
      <c r="V134" s="64">
        <v>1</v>
      </c>
      <c r="W134" s="101"/>
      <c r="X134" s="48"/>
      <c r="Y134" s="104">
        <v>130</v>
      </c>
      <c r="Z134" s="855">
        <f t="shared" si="16"/>
        <v>0</v>
      </c>
      <c r="AA134" s="856">
        <f ca="1">TODAY()</f>
        <v>45957</v>
      </c>
      <c r="AB134" s="857">
        <f ca="1">AA134-W134</f>
        <v>45957</v>
      </c>
      <c r="AC134" s="66" t="s">
        <v>85</v>
      </c>
      <c r="AD134" s="66" t="s">
        <v>85</v>
      </c>
      <c r="AE134" s="66" t="s">
        <v>85</v>
      </c>
      <c r="AF134" s="66" t="s">
        <v>138</v>
      </c>
      <c r="AG134" s="51">
        <v>130</v>
      </c>
      <c r="AH134" s="88" t="s">
        <v>284</v>
      </c>
      <c r="AI134" s="88" t="s">
        <v>89</v>
      </c>
      <c r="AJ134" s="88" t="s">
        <v>396</v>
      </c>
      <c r="AK134" s="117" t="s">
        <v>555</v>
      </c>
      <c r="AL134" s="66">
        <v>10</v>
      </c>
      <c r="AM134" s="117" t="s">
        <v>143</v>
      </c>
      <c r="AN134" s="66">
        <v>2014</v>
      </c>
      <c r="AO134" s="118">
        <v>33000</v>
      </c>
      <c r="AP134" s="119">
        <v>30000</v>
      </c>
      <c r="AQ134" s="192"/>
      <c r="AR134" s="192"/>
      <c r="AS134" s="865"/>
      <c r="AT134" s="882"/>
      <c r="AU134" s="132"/>
      <c r="AV134" s="144"/>
      <c r="AW134" s="333"/>
      <c r="AX134" s="490"/>
      <c r="AY134" s="527"/>
      <c r="AZ134" s="333"/>
      <c r="BA134" s="490"/>
      <c r="BB134" s="494"/>
      <c r="BC134" s="494"/>
      <c r="BD134" s="494" t="s">
        <v>213</v>
      </c>
      <c r="BE134" s="523" t="s">
        <v>214</v>
      </c>
      <c r="BF134" s="333"/>
      <c r="BG134" s="333"/>
      <c r="BH134" s="570"/>
      <c r="BI134" s="333"/>
      <c r="BJ134" s="333"/>
      <c r="BK134" s="333"/>
      <c r="BL134" s="573"/>
      <c r="BM134" s="743"/>
      <c r="BN134" s="677"/>
      <c r="BO134" s="677"/>
      <c r="BP134" s="644"/>
      <c r="BQ134" s="644"/>
      <c r="BR134" s="644"/>
      <c r="BS134" s="644"/>
      <c r="BT134" s="644"/>
      <c r="BU134" s="644"/>
      <c r="BV134" s="644"/>
      <c r="BW134" s="644"/>
      <c r="BX134" s="645"/>
      <c r="BY134" s="644"/>
      <c r="BZ134" s="646">
        <f ca="1">'CONTROL DE RENTAS'!$Z134-'CONTROL DE RENTAS'!$AA134</f>
        <v>-45957</v>
      </c>
      <c r="CA134" s="647" t="str">
        <f t="shared" ca="1" si="15"/>
        <v>POR VENCER</v>
      </c>
    </row>
    <row r="135" spans="1:79" ht="15" customHeight="1">
      <c r="A135" s="66">
        <v>131</v>
      </c>
      <c r="B135" s="66" t="s">
        <v>95</v>
      </c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72"/>
      <c r="O135" s="64" t="s">
        <v>84</v>
      </c>
      <c r="P135" s="67"/>
      <c r="Q135" s="81"/>
      <c r="R135" s="69"/>
      <c r="S135" s="48"/>
      <c r="T135" s="48"/>
      <c r="U135" s="48"/>
      <c r="V135" s="64">
        <v>1</v>
      </c>
      <c r="W135" s="101"/>
      <c r="X135" s="48"/>
      <c r="Y135" s="104">
        <v>131</v>
      </c>
      <c r="Z135" s="862">
        <f t="shared" si="16"/>
        <v>0</v>
      </c>
      <c r="AA135" s="856">
        <v>45570</v>
      </c>
      <c r="AB135" s="857">
        <v>24</v>
      </c>
      <c r="AC135" s="66" t="s">
        <v>85</v>
      </c>
      <c r="AD135" s="66" t="s">
        <v>320</v>
      </c>
      <c r="AE135" s="66" t="s">
        <v>85</v>
      </c>
      <c r="AF135" s="66" t="s">
        <v>138</v>
      </c>
      <c r="AG135" s="66">
        <v>131</v>
      </c>
      <c r="AH135" s="88" t="s">
        <v>556</v>
      </c>
      <c r="AI135" s="88" t="s">
        <v>140</v>
      </c>
      <c r="AJ135" s="88" t="s">
        <v>557</v>
      </c>
      <c r="AK135" s="66" t="s">
        <v>558</v>
      </c>
      <c r="AL135" s="66">
        <v>60</v>
      </c>
      <c r="AM135" s="117" t="s">
        <v>92</v>
      </c>
      <c r="AN135" s="66">
        <v>2008</v>
      </c>
      <c r="AO135" s="130">
        <v>35000</v>
      </c>
      <c r="AP135" s="119">
        <v>36000</v>
      </c>
      <c r="AQ135" s="136"/>
      <c r="AR135" s="136"/>
      <c r="AS135" s="136"/>
      <c r="AT135" s="73"/>
      <c r="AU135" s="144"/>
      <c r="AV135" s="144"/>
      <c r="AW135" s="333"/>
      <c r="AX135" s="333"/>
      <c r="AY135" s="527"/>
      <c r="AZ135" s="333"/>
      <c r="BA135" s="490"/>
      <c r="BB135" s="523" t="s">
        <v>559</v>
      </c>
      <c r="BC135" s="509"/>
      <c r="BD135" s="494"/>
      <c r="BE135" s="523"/>
      <c r="BF135" s="333"/>
      <c r="BG135" s="333"/>
      <c r="BH135" s="570"/>
      <c r="BI135" s="571"/>
      <c r="BJ135" s="572"/>
      <c r="BK135" s="333"/>
      <c r="BL135" s="573"/>
      <c r="BM135" s="643"/>
      <c r="BN135" s="678"/>
      <c r="BO135" s="678"/>
      <c r="BP135" s="644"/>
      <c r="BQ135" s="644"/>
      <c r="BR135" s="644"/>
      <c r="BS135" s="644"/>
      <c r="BT135" s="644"/>
      <c r="BU135" s="644"/>
      <c r="BV135" s="644"/>
      <c r="BW135" s="644"/>
      <c r="BX135" s="645"/>
      <c r="BY135" s="644"/>
      <c r="BZ135" s="646">
        <f>'CONTROL DE RENTAS'!$Z135-'CONTROL DE RENTAS'!$AA135</f>
        <v>-45570</v>
      </c>
      <c r="CA135" s="647" t="str">
        <f t="shared" si="15"/>
        <v>POR VENCER</v>
      </c>
    </row>
    <row r="136" spans="1:79" ht="15" customHeight="1">
      <c r="A136" s="66">
        <v>132</v>
      </c>
      <c r="B136" s="66" t="s">
        <v>560</v>
      </c>
      <c r="C136" s="63"/>
      <c r="D136" s="63"/>
      <c r="E136" s="63"/>
      <c r="F136" s="63"/>
      <c r="G136" s="63"/>
      <c r="H136" s="63"/>
      <c r="I136" s="87"/>
      <c r="J136" s="63"/>
      <c r="K136" s="63"/>
      <c r="L136" s="63"/>
      <c r="M136" s="63"/>
      <c r="N136" s="72"/>
      <c r="O136" s="64" t="s">
        <v>84</v>
      </c>
      <c r="P136" s="67"/>
      <c r="Q136" s="81"/>
      <c r="R136" s="69"/>
      <c r="S136" s="48"/>
      <c r="T136" s="48"/>
      <c r="U136" s="48"/>
      <c r="V136" s="64">
        <v>1</v>
      </c>
      <c r="W136" s="101"/>
      <c r="X136" s="48"/>
      <c r="Y136" s="104">
        <v>132</v>
      </c>
      <c r="Z136" s="862">
        <f t="shared" si="16"/>
        <v>0</v>
      </c>
      <c r="AA136" s="856">
        <f t="shared" ref="AA136:AA181" ca="1" si="17">TODAY()</f>
        <v>45957</v>
      </c>
      <c r="AB136" s="857">
        <f t="shared" ref="AB136:AB173" ca="1" si="18">AA136-W136</f>
        <v>45957</v>
      </c>
      <c r="AC136" s="66" t="s">
        <v>85</v>
      </c>
      <c r="AD136" s="66" t="s">
        <v>320</v>
      </c>
      <c r="AE136" s="66" t="s">
        <v>85</v>
      </c>
      <c r="AF136" s="66" t="s">
        <v>138</v>
      </c>
      <c r="AG136" s="113">
        <v>132</v>
      </c>
      <c r="AH136" s="88" t="s">
        <v>556</v>
      </c>
      <c r="AI136" s="88" t="s">
        <v>140</v>
      </c>
      <c r="AJ136" s="88" t="s">
        <v>557</v>
      </c>
      <c r="AK136" s="66" t="s">
        <v>561</v>
      </c>
      <c r="AL136" s="66">
        <v>60</v>
      </c>
      <c r="AM136" s="117" t="s">
        <v>92</v>
      </c>
      <c r="AN136" s="66">
        <v>2008</v>
      </c>
      <c r="AO136" s="130">
        <v>35000</v>
      </c>
      <c r="AP136" s="119">
        <v>35200</v>
      </c>
      <c r="AQ136" s="192">
        <v>0</v>
      </c>
      <c r="AR136" s="192">
        <v>0</v>
      </c>
      <c r="AS136" s="147">
        <f>AP136-AR136</f>
        <v>35200</v>
      </c>
      <c r="AT136" s="73"/>
      <c r="AU136" s="144"/>
      <c r="AV136" s="144"/>
      <c r="AW136" s="333"/>
      <c r="AX136" s="333"/>
      <c r="AY136" s="333"/>
      <c r="AZ136" s="333"/>
      <c r="BA136" s="490"/>
      <c r="BB136" s="333"/>
      <c r="BC136" s="494"/>
      <c r="BD136" s="494"/>
      <c r="BE136" s="523"/>
      <c r="BF136" s="333"/>
      <c r="BG136" s="333"/>
      <c r="BH136" s="570"/>
      <c r="BI136" s="571"/>
      <c r="BJ136" s="572"/>
      <c r="BK136" s="333"/>
      <c r="BL136" s="573"/>
      <c r="BM136" s="679"/>
      <c r="BN136" s="677"/>
      <c r="BO136" s="677"/>
      <c r="BP136" s="644"/>
      <c r="BQ136" s="644"/>
      <c r="BR136" s="644"/>
      <c r="BS136" s="644"/>
      <c r="BT136" s="644"/>
      <c r="BU136" s="644"/>
      <c r="BV136" s="644"/>
      <c r="BW136" s="644"/>
      <c r="BX136" s="645"/>
      <c r="BY136" s="644"/>
      <c r="BZ136" s="646">
        <f ca="1">'CONTROL DE RENTAS'!$Z136-'CONTROL DE RENTAS'!$AA136</f>
        <v>-45957</v>
      </c>
      <c r="CA136" s="647" t="str">
        <f t="shared" ca="1" si="15"/>
        <v>POR VENCER</v>
      </c>
    </row>
    <row r="137" spans="1:79" ht="15" customHeight="1">
      <c r="A137" s="66">
        <v>133</v>
      </c>
      <c r="B137" s="66">
        <v>2040</v>
      </c>
      <c r="C137" s="66" t="s">
        <v>95</v>
      </c>
      <c r="D137" s="66" t="s">
        <v>95</v>
      </c>
      <c r="E137" s="66" t="s">
        <v>95</v>
      </c>
      <c r="F137" s="66" t="s">
        <v>95</v>
      </c>
      <c r="G137" s="66" t="s">
        <v>95</v>
      </c>
      <c r="H137" s="63"/>
      <c r="I137" s="63"/>
      <c r="J137" s="63"/>
      <c r="K137" s="63"/>
      <c r="L137" s="63"/>
      <c r="M137" s="63"/>
      <c r="N137" s="72"/>
      <c r="O137" s="64" t="s">
        <v>84</v>
      </c>
      <c r="P137" s="67"/>
      <c r="Q137" s="81"/>
      <c r="R137" s="69"/>
      <c r="S137" s="48"/>
      <c r="T137" s="48"/>
      <c r="U137" s="64"/>
      <c r="V137" s="64">
        <v>1</v>
      </c>
      <c r="W137" s="101"/>
      <c r="X137" s="48"/>
      <c r="Y137" s="104">
        <v>133</v>
      </c>
      <c r="Z137" s="862">
        <f t="shared" si="16"/>
        <v>0</v>
      </c>
      <c r="AA137" s="856">
        <f t="shared" ca="1" si="17"/>
        <v>45957</v>
      </c>
      <c r="AB137" s="857">
        <f t="shared" ca="1" si="18"/>
        <v>45957</v>
      </c>
      <c r="AC137" s="66" t="s">
        <v>85</v>
      </c>
      <c r="AD137" s="66"/>
      <c r="AE137" s="66" t="s">
        <v>85</v>
      </c>
      <c r="AF137" s="66" t="s">
        <v>138</v>
      </c>
      <c r="AG137" s="113">
        <v>133</v>
      </c>
      <c r="AH137" s="88" t="s">
        <v>139</v>
      </c>
      <c r="AI137" s="88" t="s">
        <v>335</v>
      </c>
      <c r="AJ137" s="88" t="s">
        <v>336</v>
      </c>
      <c r="AK137" s="66" t="s">
        <v>564</v>
      </c>
      <c r="AL137" s="66">
        <v>40</v>
      </c>
      <c r="AM137" s="117" t="s">
        <v>227</v>
      </c>
      <c r="AN137" s="66">
        <v>2023</v>
      </c>
      <c r="AO137" s="118">
        <v>30000</v>
      </c>
      <c r="AP137" s="119">
        <v>33000</v>
      </c>
      <c r="AQ137" s="192"/>
      <c r="AR137" s="192"/>
      <c r="AS137" s="865"/>
      <c r="AT137" s="880"/>
      <c r="AU137" s="132"/>
      <c r="AV137" s="144"/>
      <c r="AW137" s="333"/>
      <c r="AX137" s="490"/>
      <c r="AY137" s="527"/>
      <c r="AZ137" s="333"/>
      <c r="BA137" s="490"/>
      <c r="BB137" s="494" t="s">
        <v>568</v>
      </c>
      <c r="BC137" s="494" t="s">
        <v>214</v>
      </c>
      <c r="BD137" s="494" t="s">
        <v>213</v>
      </c>
      <c r="BE137" s="523" t="s">
        <v>214</v>
      </c>
      <c r="BF137" s="333" t="s">
        <v>215</v>
      </c>
      <c r="BG137" s="333">
        <v>8122565601</v>
      </c>
      <c r="BH137" s="570">
        <v>6766</v>
      </c>
      <c r="BI137" s="571"/>
      <c r="BJ137" s="572">
        <f>IF(BK137="mxn",BH137/#REF!,BH137)</f>
        <v>6766</v>
      </c>
      <c r="BK137" s="333" t="s">
        <v>216</v>
      </c>
      <c r="BL137" s="573"/>
      <c r="BM137" s="644"/>
      <c r="BN137" s="644"/>
      <c r="BO137" s="644"/>
      <c r="BP137" s="644"/>
      <c r="BQ137" s="644"/>
      <c r="BR137" s="644"/>
      <c r="BS137" s="644"/>
      <c r="BT137" s="644"/>
      <c r="BU137" s="644"/>
      <c r="BV137" s="644"/>
      <c r="BW137" s="644"/>
      <c r="BX137" s="645"/>
      <c r="BY137" s="644"/>
      <c r="BZ137" s="646">
        <f ca="1">'CONTROL DE RENTAS'!$Z137-'CONTROL DE RENTAS'!$AA137</f>
        <v>-45957</v>
      </c>
      <c r="CA137" s="647" t="str">
        <f t="shared" ca="1" si="15"/>
        <v>POR VENCER</v>
      </c>
    </row>
    <row r="138" spans="1:79" ht="15" customHeight="1">
      <c r="A138" s="66">
        <v>134</v>
      </c>
      <c r="B138" s="63"/>
      <c r="C138" s="63"/>
      <c r="D138" s="63"/>
      <c r="E138" s="84"/>
      <c r="F138" s="63"/>
      <c r="G138" s="63"/>
      <c r="H138" s="66">
        <v>2997</v>
      </c>
      <c r="I138" s="66" t="s">
        <v>4379</v>
      </c>
      <c r="J138" s="63"/>
      <c r="K138" s="63"/>
      <c r="L138" s="63"/>
      <c r="M138" s="63"/>
      <c r="N138" s="72"/>
      <c r="O138" s="64" t="s">
        <v>84</v>
      </c>
      <c r="P138" s="67"/>
      <c r="Q138" s="81"/>
      <c r="R138" s="69"/>
      <c r="S138" s="48"/>
      <c r="T138" s="48"/>
      <c r="U138" s="64"/>
      <c r="V138" s="64">
        <v>1</v>
      </c>
      <c r="W138" s="101"/>
      <c r="X138" s="48"/>
      <c r="Y138" s="104">
        <v>134</v>
      </c>
      <c r="Z138" s="862">
        <f t="shared" si="16"/>
        <v>0</v>
      </c>
      <c r="AA138" s="856">
        <f t="shared" ca="1" si="17"/>
        <v>45957</v>
      </c>
      <c r="AB138" s="857">
        <f t="shared" ca="1" si="18"/>
        <v>45957</v>
      </c>
      <c r="AC138" s="66" t="s">
        <v>85</v>
      </c>
      <c r="AD138" s="66" t="s">
        <v>85</v>
      </c>
      <c r="AE138" s="66" t="s">
        <v>85</v>
      </c>
      <c r="AF138" s="66" t="s">
        <v>138</v>
      </c>
      <c r="AG138" s="113">
        <v>134</v>
      </c>
      <c r="AH138" s="88" t="s">
        <v>139</v>
      </c>
      <c r="AI138" s="88" t="s">
        <v>569</v>
      </c>
      <c r="AJ138" s="88" t="s">
        <v>570</v>
      </c>
      <c r="AK138" s="66">
        <v>1139</v>
      </c>
      <c r="AL138" s="66">
        <v>40</v>
      </c>
      <c r="AM138" s="117" t="s">
        <v>143</v>
      </c>
      <c r="AN138" s="66">
        <v>2013</v>
      </c>
      <c r="AO138" s="130">
        <v>51000</v>
      </c>
      <c r="AP138" s="119">
        <v>51000</v>
      </c>
      <c r="AQ138" s="192"/>
      <c r="AR138" s="192"/>
      <c r="AS138" s="147"/>
      <c r="AT138" s="773"/>
      <c r="AU138" s="132"/>
      <c r="AV138" s="144"/>
      <c r="AW138" s="333"/>
      <c r="AX138" s="333"/>
      <c r="AY138" s="527"/>
      <c r="AZ138" s="333"/>
      <c r="BA138" s="490"/>
      <c r="BB138" s="494"/>
      <c r="BC138" s="494" t="s">
        <v>214</v>
      </c>
      <c r="BD138" s="494" t="s">
        <v>213</v>
      </c>
      <c r="BE138" s="523" t="s">
        <v>214</v>
      </c>
      <c r="BF138" s="333" t="s">
        <v>343</v>
      </c>
      <c r="BG138" s="333" t="s">
        <v>344</v>
      </c>
      <c r="BH138" s="570">
        <v>9750</v>
      </c>
      <c r="BI138" s="571"/>
      <c r="BJ138" s="572">
        <f>IF(BK138="mxn",BH138/#REF!,BH138)</f>
        <v>9750</v>
      </c>
      <c r="BK138" s="333" t="s">
        <v>216</v>
      </c>
      <c r="BL138" s="573"/>
      <c r="BM138" s="700"/>
      <c r="BN138" s="677"/>
      <c r="BO138" s="677"/>
      <c r="BP138" s="644"/>
      <c r="BQ138" s="644"/>
      <c r="BR138" s="644"/>
      <c r="BS138" s="644"/>
      <c r="BT138" s="644"/>
      <c r="BU138" s="644"/>
      <c r="BV138" s="644"/>
      <c r="BW138" s="644"/>
      <c r="BX138" s="645"/>
      <c r="BY138" s="644"/>
      <c r="BZ138" s="646">
        <f ca="1">'CONTROL DE RENTAS'!$Z138-'CONTROL DE RENTAS'!$AA138</f>
        <v>-45957</v>
      </c>
      <c r="CA138" s="647" t="str">
        <f t="shared" ca="1" si="15"/>
        <v>POR VENCER</v>
      </c>
    </row>
    <row r="139" spans="1:79" ht="15" customHeight="1">
      <c r="A139" s="66">
        <v>135</v>
      </c>
      <c r="B139" s="66">
        <v>2045</v>
      </c>
      <c r="C139" s="66">
        <v>2202</v>
      </c>
      <c r="D139" s="66">
        <v>2348</v>
      </c>
      <c r="E139" s="66">
        <v>2513</v>
      </c>
      <c r="F139" s="66">
        <v>2612</v>
      </c>
      <c r="G139" s="66" t="s">
        <v>4260</v>
      </c>
      <c r="H139" s="63"/>
      <c r="I139" s="63"/>
      <c r="J139" s="66">
        <v>3296</v>
      </c>
      <c r="K139" s="82" t="s">
        <v>95</v>
      </c>
      <c r="L139" s="63"/>
      <c r="M139" s="63"/>
      <c r="N139" s="72"/>
      <c r="O139" s="64" t="s">
        <v>96</v>
      </c>
      <c r="P139" s="67">
        <v>5894</v>
      </c>
      <c r="Q139" s="81" t="s">
        <v>4518</v>
      </c>
      <c r="R139" s="81" t="s">
        <v>4518</v>
      </c>
      <c r="S139" s="48" t="s">
        <v>1214</v>
      </c>
      <c r="T139" s="48">
        <v>6032</v>
      </c>
      <c r="U139" s="64" t="s">
        <v>3946</v>
      </c>
      <c r="V139" s="64">
        <v>1</v>
      </c>
      <c r="W139" s="96">
        <v>45946</v>
      </c>
      <c r="X139" s="48">
        <v>27</v>
      </c>
      <c r="Y139" s="104">
        <v>135</v>
      </c>
      <c r="Z139" s="862">
        <f t="shared" si="16"/>
        <v>45973</v>
      </c>
      <c r="AA139" s="856">
        <f t="shared" ca="1" si="17"/>
        <v>45957</v>
      </c>
      <c r="AB139" s="857">
        <f t="shared" ca="1" si="18"/>
        <v>11</v>
      </c>
      <c r="AC139" s="66" t="s">
        <v>85</v>
      </c>
      <c r="AD139" s="66" t="s">
        <v>320</v>
      </c>
      <c r="AE139" s="66" t="s">
        <v>85</v>
      </c>
      <c r="AF139" s="66" t="s">
        <v>138</v>
      </c>
      <c r="AG139" s="170">
        <v>135</v>
      </c>
      <c r="AH139" s="88" t="s">
        <v>284</v>
      </c>
      <c r="AI139" s="88" t="s">
        <v>89</v>
      </c>
      <c r="AJ139" s="88" t="s">
        <v>396</v>
      </c>
      <c r="AK139" s="66" t="s">
        <v>571</v>
      </c>
      <c r="AL139" s="66">
        <v>10</v>
      </c>
      <c r="AM139" s="117" t="s">
        <v>143</v>
      </c>
      <c r="AN139" s="66">
        <v>2015</v>
      </c>
      <c r="AO139" s="130">
        <v>33000</v>
      </c>
      <c r="AP139" s="119">
        <v>35200</v>
      </c>
      <c r="AQ139" s="192">
        <f>1060.22</f>
        <v>1060.22</v>
      </c>
      <c r="AR139" s="192">
        <f>AQ139*$AQ$1</f>
        <v>20946.448474000001</v>
      </c>
      <c r="AS139" s="147">
        <f>AP139-AR139</f>
        <v>14253.551525999999</v>
      </c>
      <c r="AT139" s="73" t="s">
        <v>101</v>
      </c>
      <c r="AU139" s="132">
        <v>45946</v>
      </c>
      <c r="AV139" s="144"/>
      <c r="AW139" s="334"/>
      <c r="AX139" s="550"/>
      <c r="AY139" s="528"/>
      <c r="AZ139" s="334"/>
      <c r="BA139" s="442"/>
      <c r="BB139" s="494"/>
      <c r="BC139" s="494"/>
      <c r="BD139" s="494"/>
      <c r="BE139" s="523"/>
      <c r="BF139" s="333"/>
      <c r="BG139" s="333"/>
      <c r="BH139" s="570"/>
      <c r="BI139" s="571"/>
      <c r="BJ139" s="572"/>
      <c r="BK139" s="333"/>
      <c r="BL139" s="573"/>
      <c r="BM139" s="643"/>
      <c r="BN139" s="644"/>
      <c r="BO139" s="644"/>
      <c r="BP139" s="644"/>
      <c r="BQ139" s="644"/>
      <c r="BR139" s="644"/>
      <c r="BS139" s="644"/>
      <c r="BT139" s="644"/>
      <c r="BU139" s="644"/>
      <c r="BV139" s="644"/>
      <c r="BW139" s="644"/>
      <c r="BX139" s="645"/>
      <c r="BY139" s="644"/>
      <c r="BZ139" s="646">
        <f ca="1">'CONTROL DE RENTAS'!$Z139-'CONTROL DE RENTAS'!$AA139</f>
        <v>16</v>
      </c>
      <c r="CA139" s="647" t="str">
        <f t="shared" ca="1" si="15"/>
        <v>VIGENTE</v>
      </c>
    </row>
    <row r="140" spans="1:79" ht="15" customHeight="1">
      <c r="A140" s="66">
        <v>136</v>
      </c>
      <c r="B140" s="237">
        <v>2133</v>
      </c>
      <c r="C140" s="63"/>
      <c r="D140" s="88" t="s">
        <v>572</v>
      </c>
      <c r="E140" s="66" t="s">
        <v>95</v>
      </c>
      <c r="F140" s="66" t="s">
        <v>95</v>
      </c>
      <c r="G140" s="66" t="s">
        <v>95</v>
      </c>
      <c r="H140" s="63"/>
      <c r="I140" s="66">
        <v>3130</v>
      </c>
      <c r="J140" s="66">
        <v>3277</v>
      </c>
      <c r="K140" s="63"/>
      <c r="L140" s="63"/>
      <c r="M140" s="63"/>
      <c r="N140" s="72"/>
      <c r="O140" s="64" t="s">
        <v>117</v>
      </c>
      <c r="P140" s="67"/>
      <c r="Q140" s="81"/>
      <c r="R140" s="81"/>
      <c r="S140" s="72"/>
      <c r="T140" s="48"/>
      <c r="U140" s="64"/>
      <c r="V140" s="64">
        <v>1</v>
      </c>
      <c r="W140" s="101"/>
      <c r="X140" s="48"/>
      <c r="Y140" s="104">
        <v>136</v>
      </c>
      <c r="Z140" s="862">
        <f t="shared" si="16"/>
        <v>0</v>
      </c>
      <c r="AA140" s="856">
        <f t="shared" ca="1" si="17"/>
        <v>45957</v>
      </c>
      <c r="AB140" s="857">
        <f t="shared" ca="1" si="18"/>
        <v>45957</v>
      </c>
      <c r="AC140" s="66" t="s">
        <v>85</v>
      </c>
      <c r="AD140" s="66" t="s">
        <v>85</v>
      </c>
      <c r="AE140" s="66" t="s">
        <v>85</v>
      </c>
      <c r="AF140" s="66" t="s">
        <v>138</v>
      </c>
      <c r="AG140" s="113">
        <v>136</v>
      </c>
      <c r="AH140" s="88" t="s">
        <v>236</v>
      </c>
      <c r="AI140" s="88" t="s">
        <v>406</v>
      </c>
      <c r="AJ140" s="88" t="s">
        <v>574</v>
      </c>
      <c r="AK140" s="66" t="s">
        <v>575</v>
      </c>
      <c r="AL140" s="66">
        <v>50</v>
      </c>
      <c r="AM140" s="117" t="s">
        <v>227</v>
      </c>
      <c r="AN140" s="66">
        <v>2018</v>
      </c>
      <c r="AO140" s="130"/>
      <c r="AP140" s="130"/>
      <c r="AQ140" s="192"/>
      <c r="AR140" s="192"/>
      <c r="AS140" s="147"/>
      <c r="AT140" s="880"/>
      <c r="AU140" s="132"/>
      <c r="AV140" s="144"/>
      <c r="AW140" s="333"/>
      <c r="AX140" s="490"/>
      <c r="AY140" s="527"/>
      <c r="AZ140" s="333"/>
      <c r="BA140" s="490"/>
      <c r="BB140" s="494"/>
      <c r="BC140" s="494"/>
      <c r="BD140" s="494"/>
      <c r="BE140" s="523"/>
      <c r="BF140" s="333"/>
      <c r="BG140" s="333"/>
      <c r="BH140" s="333"/>
      <c r="BI140" s="333"/>
      <c r="BJ140" s="572"/>
      <c r="BK140" s="333"/>
      <c r="BL140" s="573"/>
      <c r="BM140" s="829"/>
      <c r="BN140" s="829"/>
      <c r="BO140" s="829"/>
      <c r="BP140" s="829"/>
      <c r="BQ140" s="829"/>
      <c r="BR140" s="830"/>
      <c r="BS140" s="830"/>
      <c r="BT140" s="877"/>
      <c r="BU140" s="877"/>
      <c r="BV140" s="831"/>
      <c r="BW140" s="831"/>
      <c r="BX140" s="832"/>
      <c r="BY140" s="831"/>
      <c r="BZ140" s="646">
        <f ca="1">'CONTROL DE RENTAS'!$Z140-'CONTROL DE RENTAS'!$AA140</f>
        <v>-45957</v>
      </c>
      <c r="CA140" s="647" t="str">
        <f t="shared" ca="1" si="15"/>
        <v>POR VENCER</v>
      </c>
    </row>
    <row r="141" spans="1:79" ht="15" customHeight="1">
      <c r="A141" s="66">
        <v>137</v>
      </c>
      <c r="B141" s="66">
        <v>2121</v>
      </c>
      <c r="C141" s="63"/>
      <c r="D141" s="63"/>
      <c r="E141" s="63"/>
      <c r="F141" s="66">
        <v>2616</v>
      </c>
      <c r="G141" s="66">
        <v>2769</v>
      </c>
      <c r="H141" s="380" t="s">
        <v>4316</v>
      </c>
      <c r="I141" s="63"/>
      <c r="J141" s="63"/>
      <c r="K141" s="63"/>
      <c r="L141" s="63"/>
      <c r="M141" s="63"/>
      <c r="N141" s="72"/>
      <c r="O141" s="64" t="s">
        <v>84</v>
      </c>
      <c r="P141" s="67"/>
      <c r="Q141" s="81"/>
      <c r="R141" s="69"/>
      <c r="S141" s="48"/>
      <c r="T141" s="48"/>
      <c r="U141" s="64"/>
      <c r="V141" s="64">
        <v>1</v>
      </c>
      <c r="W141" s="96"/>
      <c r="X141" s="48"/>
      <c r="Y141" s="104">
        <v>137</v>
      </c>
      <c r="Z141" s="862">
        <f t="shared" si="16"/>
        <v>0</v>
      </c>
      <c r="AA141" s="856">
        <f t="shared" ca="1" si="17"/>
        <v>45957</v>
      </c>
      <c r="AB141" s="857">
        <f t="shared" ca="1" si="18"/>
        <v>45957</v>
      </c>
      <c r="AC141" s="66" t="s">
        <v>85</v>
      </c>
      <c r="AD141" s="66" t="s">
        <v>214</v>
      </c>
      <c r="AE141" s="66" t="s">
        <v>85</v>
      </c>
      <c r="AF141" s="66" t="s">
        <v>138</v>
      </c>
      <c r="AG141" s="113">
        <v>137</v>
      </c>
      <c r="AH141" s="88" t="s">
        <v>284</v>
      </c>
      <c r="AI141" s="248" t="s">
        <v>510</v>
      </c>
      <c r="AJ141" s="248" t="s">
        <v>579</v>
      </c>
      <c r="AK141" s="124" t="s">
        <v>580</v>
      </c>
      <c r="AL141" s="66">
        <v>10</v>
      </c>
      <c r="AM141" s="117" t="s">
        <v>143</v>
      </c>
      <c r="AN141" s="66">
        <v>2015</v>
      </c>
      <c r="AO141" s="130">
        <v>33000</v>
      </c>
      <c r="AP141" s="130">
        <v>38320</v>
      </c>
      <c r="AQ141" s="192"/>
      <c r="AR141" s="192"/>
      <c r="AS141" s="147"/>
      <c r="AT141" s="773"/>
      <c r="AU141" s="122"/>
      <c r="AV141" s="144"/>
      <c r="AW141" s="333"/>
      <c r="AX141" s="490"/>
      <c r="AY141" s="527"/>
      <c r="AZ141" s="333"/>
      <c r="BA141" s="490"/>
      <c r="BB141" s="523" t="s">
        <v>581</v>
      </c>
      <c r="BC141" s="701"/>
      <c r="BD141" s="494" t="s">
        <v>432</v>
      </c>
      <c r="BE141" s="523">
        <v>44657</v>
      </c>
      <c r="BF141" s="333" t="s">
        <v>215</v>
      </c>
      <c r="BG141" s="333">
        <v>8132399094</v>
      </c>
      <c r="BH141" s="570">
        <v>9750</v>
      </c>
      <c r="BI141" s="571"/>
      <c r="BJ141" s="572">
        <f>IF(BK141="mxn",BH141/#REF!,BH141)</f>
        <v>9750</v>
      </c>
      <c r="BK141" s="333" t="s">
        <v>216</v>
      </c>
      <c r="BL141" s="573"/>
      <c r="BM141" s="679"/>
      <c r="BN141" s="644"/>
      <c r="BO141" s="644"/>
      <c r="BP141" s="644"/>
      <c r="BQ141" s="644"/>
      <c r="BR141" s="644"/>
      <c r="BS141" s="644"/>
      <c r="BT141" s="644"/>
      <c r="BU141" s="644"/>
      <c r="BV141" s="644"/>
      <c r="BW141" s="644"/>
      <c r="BX141" s="645"/>
      <c r="BY141" s="644"/>
      <c r="BZ141" s="646">
        <f ca="1">'CONTROL DE RENTAS'!$Z141-'CONTROL DE RENTAS'!$AA141</f>
        <v>-45957</v>
      </c>
      <c r="CA141" s="647" t="str">
        <f t="shared" ca="1" si="15"/>
        <v>POR VENCER</v>
      </c>
    </row>
    <row r="142" spans="1:79" ht="12.75" customHeight="1">
      <c r="A142" s="66">
        <v>138</v>
      </c>
      <c r="B142" s="66" t="s">
        <v>582</v>
      </c>
      <c r="C142" s="63"/>
      <c r="D142" s="63"/>
      <c r="E142" s="63"/>
      <c r="F142" s="63"/>
      <c r="G142" s="63"/>
      <c r="H142" s="66">
        <v>3075</v>
      </c>
      <c r="I142" s="66">
        <v>3257</v>
      </c>
      <c r="J142" s="66">
        <v>3416</v>
      </c>
      <c r="K142" s="66">
        <v>3589</v>
      </c>
      <c r="L142" s="63"/>
      <c r="M142" s="63"/>
      <c r="N142" s="72"/>
      <c r="O142" s="64" t="s">
        <v>96</v>
      </c>
      <c r="P142" s="67">
        <v>5686</v>
      </c>
      <c r="Q142" s="81" t="s">
        <v>4187</v>
      </c>
      <c r="R142" s="69" t="s">
        <v>4187</v>
      </c>
      <c r="S142" s="48" t="s">
        <v>4359</v>
      </c>
      <c r="T142" s="48">
        <v>912</v>
      </c>
      <c r="U142" s="64" t="s">
        <v>3474</v>
      </c>
      <c r="V142" s="64">
        <v>1</v>
      </c>
      <c r="W142" s="101">
        <v>45953</v>
      </c>
      <c r="X142" s="48">
        <v>27</v>
      </c>
      <c r="Y142" s="104">
        <v>138</v>
      </c>
      <c r="Z142" s="862">
        <f t="shared" si="16"/>
        <v>45980</v>
      </c>
      <c r="AA142" s="856">
        <f t="shared" ca="1" si="17"/>
        <v>45957</v>
      </c>
      <c r="AB142" s="857">
        <f t="shared" ca="1" si="18"/>
        <v>4</v>
      </c>
      <c r="AC142" s="66" t="s">
        <v>85</v>
      </c>
      <c r="AD142" s="66" t="s">
        <v>214</v>
      </c>
      <c r="AE142" s="66" t="s">
        <v>85</v>
      </c>
      <c r="AF142" s="66" t="s">
        <v>138</v>
      </c>
      <c r="AG142" s="113">
        <v>138</v>
      </c>
      <c r="AH142" s="88" t="s">
        <v>155</v>
      </c>
      <c r="AI142" s="88" t="s">
        <v>583</v>
      </c>
      <c r="AJ142" s="88" t="s">
        <v>217</v>
      </c>
      <c r="AK142" s="66">
        <v>231006425</v>
      </c>
      <c r="AL142" s="66">
        <v>60</v>
      </c>
      <c r="AM142" s="117" t="s">
        <v>143</v>
      </c>
      <c r="AN142" s="66">
        <v>2023</v>
      </c>
      <c r="AO142" s="118">
        <v>35000</v>
      </c>
      <c r="AP142" s="119">
        <v>35950</v>
      </c>
      <c r="AQ142" s="192"/>
      <c r="AR142" s="192"/>
      <c r="AS142" s="865"/>
      <c r="AT142" s="73" t="s">
        <v>101</v>
      </c>
      <c r="AU142" s="132">
        <v>45869</v>
      </c>
      <c r="AV142" s="144"/>
      <c r="AW142" s="333"/>
      <c r="AX142" s="490"/>
      <c r="AY142" s="527"/>
      <c r="AZ142" s="334"/>
      <c r="BA142" s="490"/>
      <c r="BB142" s="494"/>
      <c r="BC142" s="494"/>
      <c r="BD142" s="494" t="s">
        <v>432</v>
      </c>
      <c r="BE142" s="523"/>
      <c r="BF142" s="333"/>
      <c r="BG142" s="333"/>
      <c r="BH142" s="570"/>
      <c r="BI142" s="571"/>
      <c r="BJ142" s="572"/>
      <c r="BK142" s="333"/>
      <c r="BL142" s="573"/>
      <c r="BM142" s="644"/>
      <c r="BN142" s="644"/>
      <c r="BO142" s="644"/>
      <c r="BP142" s="644"/>
      <c r="BQ142" s="644"/>
      <c r="BR142" s="644"/>
      <c r="BS142" s="644"/>
      <c r="BT142" s="644"/>
      <c r="BU142" s="644"/>
      <c r="BV142" s="691"/>
      <c r="BW142" s="691"/>
      <c r="BX142" s="645"/>
      <c r="BY142" s="644"/>
      <c r="BZ142" s="646">
        <f ca="1">'CONTROL DE RENTAS'!$Z142-'CONTROL DE RENTAS'!$AA142</f>
        <v>23</v>
      </c>
      <c r="CA142" s="647" t="str">
        <f t="shared" ca="1" si="15"/>
        <v>VIGENTE</v>
      </c>
    </row>
    <row r="143" spans="1:79" ht="27.75" customHeight="1">
      <c r="A143" s="66">
        <v>139</v>
      </c>
      <c r="B143" s="66" t="s">
        <v>584</v>
      </c>
      <c r="C143" s="66" t="s">
        <v>585</v>
      </c>
      <c r="D143" s="66" t="s">
        <v>95</v>
      </c>
      <c r="E143" s="66" t="s">
        <v>95</v>
      </c>
      <c r="F143" s="66" t="s">
        <v>95</v>
      </c>
      <c r="G143" s="63"/>
      <c r="H143" s="92"/>
      <c r="I143" s="63"/>
      <c r="J143" s="66">
        <v>3422</v>
      </c>
      <c r="K143" s="63"/>
      <c r="L143" s="63"/>
      <c r="M143" s="63"/>
      <c r="N143" s="75"/>
      <c r="O143" s="64" t="s">
        <v>117</v>
      </c>
      <c r="P143" s="67"/>
      <c r="Q143" s="81"/>
      <c r="R143" s="69"/>
      <c r="S143" s="64"/>
      <c r="T143" s="72"/>
      <c r="U143" s="64"/>
      <c r="V143" s="64">
        <v>1</v>
      </c>
      <c r="W143" s="101"/>
      <c r="X143" s="67"/>
      <c r="Y143" s="104">
        <v>139</v>
      </c>
      <c r="Z143" s="855">
        <f t="shared" si="16"/>
        <v>0</v>
      </c>
      <c r="AA143" s="856">
        <f t="shared" ca="1" si="17"/>
        <v>45957</v>
      </c>
      <c r="AB143" s="857">
        <f t="shared" ca="1" si="18"/>
        <v>45957</v>
      </c>
      <c r="AC143" s="66" t="s">
        <v>85</v>
      </c>
      <c r="AD143" s="66" t="s">
        <v>86</v>
      </c>
      <c r="AE143" s="66" t="s">
        <v>85</v>
      </c>
      <c r="AF143" s="66" t="s">
        <v>87</v>
      </c>
      <c r="AG143" s="170">
        <v>139</v>
      </c>
      <c r="AH143" s="88" t="s">
        <v>169</v>
      </c>
      <c r="AI143" s="88" t="s">
        <v>89</v>
      </c>
      <c r="AJ143" s="88" t="s">
        <v>4466</v>
      </c>
      <c r="AK143" s="66" t="s">
        <v>4467</v>
      </c>
      <c r="AL143" s="66"/>
      <c r="AM143" s="117"/>
      <c r="AN143" s="66">
        <v>2017</v>
      </c>
      <c r="AO143" s="130"/>
      <c r="AP143" s="119"/>
      <c r="AQ143" s="192"/>
      <c r="AR143" s="192"/>
      <c r="AS143" s="147"/>
      <c r="AT143" s="882"/>
      <c r="AU143" s="123"/>
      <c r="AV143" s="123"/>
      <c r="AW143" s="582"/>
      <c r="AX143" s="763"/>
      <c r="AY143" s="764"/>
      <c r="AZ143" s="763"/>
      <c r="BA143" s="763"/>
      <c r="BB143" s="494"/>
      <c r="BC143" s="494" t="s">
        <v>214</v>
      </c>
      <c r="BD143" s="494" t="s">
        <v>213</v>
      </c>
      <c r="BE143" s="523" t="s">
        <v>214</v>
      </c>
      <c r="BF143" s="333" t="s">
        <v>215</v>
      </c>
      <c r="BG143" s="333">
        <v>8132399098</v>
      </c>
      <c r="BH143" s="570">
        <v>9750</v>
      </c>
      <c r="BI143" s="571"/>
      <c r="BJ143" s="572">
        <f>IF(BK143="mxn",BH143/#REF!,BH143)</f>
        <v>9750</v>
      </c>
      <c r="BK143" s="333" t="s">
        <v>216</v>
      </c>
      <c r="BL143" s="573"/>
      <c r="BM143" s="644"/>
      <c r="BN143" s="644"/>
      <c r="BO143" s="644"/>
      <c r="BP143" s="644"/>
      <c r="BQ143" s="644"/>
      <c r="BR143" s="644"/>
      <c r="BS143" s="644"/>
      <c r="BT143" s="644"/>
      <c r="BU143" s="644"/>
      <c r="BV143" s="644"/>
      <c r="BW143" s="644"/>
      <c r="BX143" s="645"/>
      <c r="BY143" s="644"/>
      <c r="BZ143" s="646">
        <f ca="1">'CONTROL DE RENTAS'!$Z143-'CONTROL DE RENTAS'!$AA143</f>
        <v>-45957</v>
      </c>
      <c r="CA143" s="647" t="str">
        <f t="shared" ca="1" si="15"/>
        <v>POR VENCER</v>
      </c>
    </row>
    <row r="144" spans="1:79" ht="19.5" customHeight="1">
      <c r="A144" s="66">
        <v>140</v>
      </c>
      <c r="B144" s="66" t="s">
        <v>95</v>
      </c>
      <c r="C144" s="66" t="s">
        <v>95</v>
      </c>
      <c r="D144" s="66" t="s">
        <v>95</v>
      </c>
      <c r="E144" s="66" t="s">
        <v>95</v>
      </c>
      <c r="F144" s="63"/>
      <c r="G144" s="66" t="s">
        <v>4259</v>
      </c>
      <c r="H144" s="63"/>
      <c r="I144" s="82">
        <v>3189</v>
      </c>
      <c r="J144" s="66">
        <v>3415</v>
      </c>
      <c r="K144" s="66">
        <v>3565</v>
      </c>
      <c r="L144" s="63"/>
      <c r="M144" s="63"/>
      <c r="N144" s="72"/>
      <c r="O144" s="64" t="s">
        <v>96</v>
      </c>
      <c r="P144" s="67">
        <v>5843</v>
      </c>
      <c r="Q144" s="81" t="s">
        <v>4380</v>
      </c>
      <c r="R144" s="773" t="s">
        <v>4381</v>
      </c>
      <c r="S144" s="48" t="s">
        <v>1664</v>
      </c>
      <c r="T144" s="48">
        <v>2070</v>
      </c>
      <c r="U144" s="64" t="s">
        <v>3946</v>
      </c>
      <c r="V144" s="64">
        <v>1</v>
      </c>
      <c r="W144" s="101">
        <v>45953</v>
      </c>
      <c r="X144" s="48">
        <v>27</v>
      </c>
      <c r="Y144" s="104">
        <v>140</v>
      </c>
      <c r="Z144" s="862">
        <f t="shared" si="16"/>
        <v>45980</v>
      </c>
      <c r="AA144" s="856">
        <f t="shared" ca="1" si="17"/>
        <v>45957</v>
      </c>
      <c r="AB144" s="857">
        <f t="shared" ca="1" si="18"/>
        <v>4</v>
      </c>
      <c r="AC144" s="66" t="s">
        <v>85</v>
      </c>
      <c r="AD144" s="66" t="s">
        <v>86</v>
      </c>
      <c r="AE144" s="66" t="s">
        <v>85</v>
      </c>
      <c r="AF144" s="66" t="s">
        <v>87</v>
      </c>
      <c r="AG144" s="170">
        <v>140</v>
      </c>
      <c r="AH144" s="88" t="s">
        <v>88</v>
      </c>
      <c r="AI144" s="88" t="s">
        <v>89</v>
      </c>
      <c r="AJ144" s="88" t="s">
        <v>586</v>
      </c>
      <c r="AK144" s="66" t="s">
        <v>590</v>
      </c>
      <c r="AL144" s="66">
        <v>10</v>
      </c>
      <c r="AM144" s="117" t="s">
        <v>227</v>
      </c>
      <c r="AN144" s="66">
        <v>2017</v>
      </c>
      <c r="AO144" s="130">
        <v>33000</v>
      </c>
      <c r="AP144" s="119">
        <v>33000</v>
      </c>
      <c r="AQ144" s="192">
        <f>1052.24</f>
        <v>1052.24</v>
      </c>
      <c r="AR144" s="192">
        <f>AQ144*$AQ$1</f>
        <v>20788.790008</v>
      </c>
      <c r="AS144" s="147">
        <f>AP144-AR144</f>
        <v>12211.209992</v>
      </c>
      <c r="AT144" s="773" t="s">
        <v>101</v>
      </c>
      <c r="AU144" s="132">
        <v>45924</v>
      </c>
      <c r="AV144" s="144"/>
      <c r="AW144" s="334"/>
      <c r="AX144" s="490"/>
      <c r="AY144" s="702"/>
      <c r="AZ144" s="549"/>
      <c r="BA144" s="490"/>
      <c r="BB144" s="494" t="s">
        <v>593</v>
      </c>
      <c r="BC144" s="509"/>
      <c r="BD144" s="494" t="s">
        <v>432</v>
      </c>
      <c r="BE144" s="523">
        <v>44695</v>
      </c>
      <c r="BF144" s="333" t="s">
        <v>215</v>
      </c>
      <c r="BG144" s="333">
        <v>8122203523</v>
      </c>
      <c r="BH144" s="570">
        <v>47004.58</v>
      </c>
      <c r="BI144" s="571"/>
      <c r="BJ144" s="572">
        <f>IF(BK144="mxn",BH144/#REF!,BH144)</f>
        <v>47004.58</v>
      </c>
      <c r="BK144" s="333" t="s">
        <v>216</v>
      </c>
      <c r="BL144" s="573"/>
      <c r="BM144" s="644"/>
      <c r="BN144" s="644"/>
      <c r="BO144" s="644"/>
      <c r="BP144" s="644"/>
      <c r="BQ144" s="644"/>
      <c r="BR144" s="644"/>
      <c r="BS144" s="644"/>
      <c r="BT144" s="644"/>
      <c r="BU144" s="644"/>
      <c r="BV144" s="644"/>
      <c r="BW144" s="644"/>
      <c r="BX144" s="645"/>
      <c r="BY144" s="644"/>
      <c r="BZ144" s="646">
        <f ca="1">'CONTROL DE RENTAS'!$Z144-'CONTROL DE RENTAS'!$AA144</f>
        <v>23</v>
      </c>
      <c r="CA144" s="647" t="str">
        <f t="shared" ca="1" si="15"/>
        <v>VIGENTE</v>
      </c>
    </row>
    <row r="145" spans="1:79" ht="12" customHeight="1">
      <c r="A145" s="66">
        <v>141</v>
      </c>
      <c r="B145" s="66">
        <v>2052</v>
      </c>
      <c r="C145" s="66">
        <v>2211</v>
      </c>
      <c r="D145" s="66">
        <v>2430</v>
      </c>
      <c r="E145" s="66">
        <v>2583</v>
      </c>
      <c r="F145" s="66">
        <v>2726</v>
      </c>
      <c r="G145" s="63"/>
      <c r="H145" s="63"/>
      <c r="I145" s="86"/>
      <c r="J145" s="63"/>
      <c r="K145" s="63"/>
      <c r="L145" s="63"/>
      <c r="M145" s="63"/>
      <c r="N145" s="72"/>
      <c r="O145" s="64" t="s">
        <v>84</v>
      </c>
      <c r="P145" s="67"/>
      <c r="Q145" s="81"/>
      <c r="R145" s="750"/>
      <c r="S145" s="48"/>
      <c r="T145" s="48"/>
      <c r="U145" s="64"/>
      <c r="V145" s="64">
        <v>1</v>
      </c>
      <c r="W145" s="101"/>
      <c r="X145" s="48"/>
      <c r="Y145" s="104">
        <v>141</v>
      </c>
      <c r="Z145" s="862">
        <f t="shared" si="16"/>
        <v>0</v>
      </c>
      <c r="AA145" s="856">
        <f t="shared" ca="1" si="17"/>
        <v>45957</v>
      </c>
      <c r="AB145" s="857">
        <f t="shared" ca="1" si="18"/>
        <v>45957</v>
      </c>
      <c r="AC145" s="66" t="s">
        <v>85</v>
      </c>
      <c r="AD145" s="66" t="s">
        <v>86</v>
      </c>
      <c r="AE145" s="66" t="s">
        <v>85</v>
      </c>
      <c r="AF145" s="66" t="s">
        <v>87</v>
      </c>
      <c r="AG145" s="113">
        <v>141</v>
      </c>
      <c r="AH145" s="88" t="s">
        <v>88</v>
      </c>
      <c r="AI145" s="88" t="s">
        <v>89</v>
      </c>
      <c r="AJ145" s="88" t="s">
        <v>90</v>
      </c>
      <c r="AK145" s="66" t="s">
        <v>594</v>
      </c>
      <c r="AL145" s="66">
        <v>10</v>
      </c>
      <c r="AM145" s="117" t="s">
        <v>163</v>
      </c>
      <c r="AN145" s="66">
        <v>2016</v>
      </c>
      <c r="AO145" s="130">
        <v>27000</v>
      </c>
      <c r="AP145" s="130">
        <v>24000</v>
      </c>
      <c r="AQ145" s="192">
        <f>773.36</f>
        <v>773.36</v>
      </c>
      <c r="AR145" s="192">
        <f>AQ145*$AQ$1</f>
        <v>15279.041512</v>
      </c>
      <c r="AS145" s="147">
        <f>AP145-AR145</f>
        <v>8720.9584880000002</v>
      </c>
      <c r="AT145" s="880"/>
      <c r="AU145" s="144"/>
      <c r="AV145" s="144"/>
      <c r="AW145" s="333"/>
      <c r="AX145" s="490"/>
      <c r="AY145" s="527"/>
      <c r="AZ145" s="333"/>
      <c r="BA145" s="490"/>
      <c r="BB145" s="494"/>
      <c r="BC145" s="494" t="s">
        <v>214</v>
      </c>
      <c r="BD145" s="494" t="s">
        <v>213</v>
      </c>
      <c r="BE145" s="523" t="s">
        <v>214</v>
      </c>
      <c r="BF145" s="333" t="s">
        <v>215</v>
      </c>
      <c r="BG145" s="333">
        <v>8132399061</v>
      </c>
      <c r="BH145" s="570">
        <v>9750</v>
      </c>
      <c r="BI145" s="571"/>
      <c r="BJ145" s="572">
        <f>IF(BK145="mxn",BH145/#REF!,BH145)</f>
        <v>9750</v>
      </c>
      <c r="BK145" s="333" t="s">
        <v>216</v>
      </c>
      <c r="BL145" s="573"/>
      <c r="BM145" s="700"/>
      <c r="BN145" s="644"/>
      <c r="BO145" s="644"/>
      <c r="BP145" s="644"/>
      <c r="BQ145" s="644"/>
      <c r="BR145" s="644"/>
      <c r="BS145" s="644"/>
      <c r="BT145" s="644"/>
      <c r="BU145" s="644"/>
      <c r="BV145" s="644"/>
      <c r="BW145" s="644"/>
      <c r="BX145" s="645"/>
      <c r="BY145" s="644"/>
      <c r="BZ145" s="646">
        <f ca="1">'CONTROL DE RENTAS'!$Z145-'CONTROL DE RENTAS'!$AA145</f>
        <v>-45957</v>
      </c>
      <c r="CA145" s="647" t="str">
        <f t="shared" ca="1" si="15"/>
        <v>POR VENCER</v>
      </c>
    </row>
    <row r="146" spans="1:79" ht="19.5" customHeight="1">
      <c r="A146" s="66">
        <v>142</v>
      </c>
      <c r="B146" s="66">
        <v>2073</v>
      </c>
      <c r="C146" s="66">
        <v>2209</v>
      </c>
      <c r="D146" s="66">
        <v>2345</v>
      </c>
      <c r="E146" s="66">
        <v>2488</v>
      </c>
      <c r="F146" s="82" t="s">
        <v>4174</v>
      </c>
      <c r="G146" s="82">
        <v>2909</v>
      </c>
      <c r="H146" s="63"/>
      <c r="I146" s="63"/>
      <c r="J146" s="237" t="s">
        <v>4588</v>
      </c>
      <c r="K146" s="63"/>
      <c r="L146" s="63"/>
      <c r="M146" s="63"/>
      <c r="N146" s="72"/>
      <c r="O146" s="64" t="s">
        <v>84</v>
      </c>
      <c r="P146" s="67"/>
      <c r="Q146" s="81"/>
      <c r="R146" s="69"/>
      <c r="S146" s="48"/>
      <c r="T146" s="48"/>
      <c r="U146" s="64"/>
      <c r="V146" s="64">
        <v>1</v>
      </c>
      <c r="W146" s="96"/>
      <c r="X146" s="48"/>
      <c r="Y146" s="104">
        <v>142</v>
      </c>
      <c r="Z146" s="862">
        <f t="shared" si="16"/>
        <v>0</v>
      </c>
      <c r="AA146" s="856">
        <f t="shared" ca="1" si="17"/>
        <v>45957</v>
      </c>
      <c r="AB146" s="857">
        <f t="shared" ca="1" si="18"/>
        <v>45957</v>
      </c>
      <c r="AC146" s="66" t="s">
        <v>85</v>
      </c>
      <c r="AD146" s="66" t="s">
        <v>86</v>
      </c>
      <c r="AE146" s="66" t="s">
        <v>85</v>
      </c>
      <c r="AF146" s="66" t="s">
        <v>87</v>
      </c>
      <c r="AG146" s="113">
        <v>142</v>
      </c>
      <c r="AH146" s="88" t="s">
        <v>88</v>
      </c>
      <c r="AI146" s="88" t="s">
        <v>89</v>
      </c>
      <c r="AJ146" s="88" t="s">
        <v>90</v>
      </c>
      <c r="AK146" s="66" t="s">
        <v>597</v>
      </c>
      <c r="AL146" s="66">
        <v>10</v>
      </c>
      <c r="AM146" s="117" t="s">
        <v>163</v>
      </c>
      <c r="AN146" s="66">
        <v>2016</v>
      </c>
      <c r="AO146" s="130">
        <v>27000</v>
      </c>
      <c r="AP146" s="130">
        <v>36000</v>
      </c>
      <c r="AQ146" s="192">
        <f>727.46</f>
        <v>727.46</v>
      </c>
      <c r="AR146" s="192">
        <f>AQ146*$AQ$1</f>
        <v>14372.208982</v>
      </c>
      <c r="AS146" s="147">
        <f>AP146-AR146</f>
        <v>21627.791018</v>
      </c>
      <c r="AT146" s="880"/>
      <c r="AU146" s="132"/>
      <c r="AV146" s="144"/>
      <c r="AW146" s="333"/>
      <c r="AX146" s="520"/>
      <c r="AY146" s="671"/>
      <c r="AZ146" s="520"/>
      <c r="BA146" s="520"/>
      <c r="BB146" s="701"/>
      <c r="BC146" s="494"/>
      <c r="BD146" s="494"/>
      <c r="BE146" s="523"/>
      <c r="BF146" s="333"/>
      <c r="BG146" s="333"/>
      <c r="BH146" s="570"/>
      <c r="BI146" s="333"/>
      <c r="BJ146" s="333"/>
      <c r="BK146" s="333"/>
      <c r="BL146" s="573"/>
      <c r="BM146" s="643"/>
      <c r="BN146" s="644"/>
      <c r="BO146" s="644"/>
      <c r="BP146" s="644"/>
      <c r="BQ146" s="644"/>
      <c r="BR146" s="644"/>
      <c r="BS146" s="644"/>
      <c r="BT146" s="644"/>
      <c r="BU146" s="644"/>
      <c r="BV146" s="644"/>
      <c r="BW146" s="644"/>
      <c r="BX146" s="645"/>
      <c r="BY146" s="644"/>
      <c r="BZ146" s="646">
        <f ca="1">'CONTROL DE RENTAS'!$Z146-'CONTROL DE RENTAS'!$AA146</f>
        <v>-45957</v>
      </c>
      <c r="CA146" s="647" t="str">
        <f t="shared" ca="1" si="15"/>
        <v>POR VENCER</v>
      </c>
    </row>
    <row r="147" spans="1:79" ht="16.5" customHeight="1">
      <c r="A147" s="66">
        <v>143</v>
      </c>
      <c r="B147" s="66">
        <v>2101</v>
      </c>
      <c r="C147" s="66" t="s">
        <v>601</v>
      </c>
      <c r="D147" s="66">
        <v>2383</v>
      </c>
      <c r="E147" s="66">
        <v>2508</v>
      </c>
      <c r="F147" s="66">
        <v>2643</v>
      </c>
      <c r="G147" s="66">
        <v>2792</v>
      </c>
      <c r="H147" s="66">
        <v>2963</v>
      </c>
      <c r="I147" s="66">
        <v>3099</v>
      </c>
      <c r="J147" s="66">
        <v>3290</v>
      </c>
      <c r="K147" s="66">
        <v>3471</v>
      </c>
      <c r="L147" s="63"/>
      <c r="M147" s="63"/>
      <c r="N147" s="72"/>
      <c r="O147" s="64" t="s">
        <v>96</v>
      </c>
      <c r="P147" s="67">
        <v>5792</v>
      </c>
      <c r="Q147" s="81" t="s">
        <v>193</v>
      </c>
      <c r="R147" s="81" t="s">
        <v>193</v>
      </c>
      <c r="S147" s="48" t="s">
        <v>4472</v>
      </c>
      <c r="T147" s="48">
        <v>7281</v>
      </c>
      <c r="U147" s="64" t="s">
        <v>154</v>
      </c>
      <c r="V147" s="64">
        <v>1</v>
      </c>
      <c r="W147" s="101">
        <v>45932</v>
      </c>
      <c r="X147" s="48">
        <v>27</v>
      </c>
      <c r="Y147" s="104">
        <v>143</v>
      </c>
      <c r="Z147" s="855">
        <f t="shared" si="16"/>
        <v>45959</v>
      </c>
      <c r="AA147" s="856">
        <f t="shared" ca="1" si="17"/>
        <v>45957</v>
      </c>
      <c r="AB147" s="857">
        <f t="shared" ca="1" si="18"/>
        <v>25</v>
      </c>
      <c r="AC147" s="66" t="s">
        <v>85</v>
      </c>
      <c r="AD147" s="66">
        <v>0</v>
      </c>
      <c r="AE147" s="66" t="s">
        <v>85</v>
      </c>
      <c r="AF147" s="66" t="s">
        <v>138</v>
      </c>
      <c r="AG147" s="113">
        <v>143</v>
      </c>
      <c r="AH147" s="88" t="s">
        <v>284</v>
      </c>
      <c r="AI147" s="88" t="s">
        <v>89</v>
      </c>
      <c r="AJ147" s="88" t="s">
        <v>396</v>
      </c>
      <c r="AK147" s="66" t="s">
        <v>602</v>
      </c>
      <c r="AL147" s="66">
        <v>10</v>
      </c>
      <c r="AM147" s="117" t="s">
        <v>143</v>
      </c>
      <c r="AN147" s="66">
        <v>2014</v>
      </c>
      <c r="AO147" s="130">
        <v>33000</v>
      </c>
      <c r="AP147" s="119">
        <v>35200</v>
      </c>
      <c r="AQ147" s="192">
        <f>1023.93</f>
        <v>1023.93</v>
      </c>
      <c r="AR147" s="192">
        <f>AQ147*$AQ$1</f>
        <v>20229.477830999997</v>
      </c>
      <c r="AS147" s="147">
        <f>AP147-AR147</f>
        <v>14970.522169000003</v>
      </c>
      <c r="AT147" s="73" t="s">
        <v>101</v>
      </c>
      <c r="AU147" s="132">
        <v>45903</v>
      </c>
      <c r="AV147" s="144"/>
      <c r="AW147" s="333"/>
      <c r="AX147" s="490"/>
      <c r="AY147" s="527"/>
      <c r="AZ147" s="333"/>
      <c r="BA147" s="490"/>
      <c r="BB147" s="536" t="s">
        <v>604</v>
      </c>
      <c r="BC147" s="697" t="s">
        <v>212</v>
      </c>
      <c r="BD147" s="697" t="s">
        <v>213</v>
      </c>
      <c r="BE147" s="523" t="s">
        <v>214</v>
      </c>
      <c r="BF147" s="333" t="s">
        <v>215</v>
      </c>
      <c r="BG147" s="333">
        <v>8117028886</v>
      </c>
      <c r="BH147" s="570">
        <v>43367</v>
      </c>
      <c r="BI147" s="571"/>
      <c r="BJ147" s="572">
        <f>IF(BK147="mxn",BH147/#REF!,BH147)</f>
        <v>43367</v>
      </c>
      <c r="BK147" s="333" t="s">
        <v>216</v>
      </c>
      <c r="BL147" s="573"/>
      <c r="BM147" s="643"/>
      <c r="BN147" s="644"/>
      <c r="BO147" s="644"/>
      <c r="BP147" s="644"/>
      <c r="BQ147" s="644"/>
      <c r="BR147" s="644"/>
      <c r="BS147" s="644"/>
      <c r="BT147" s="644"/>
      <c r="BU147" s="644"/>
      <c r="BV147" s="644"/>
      <c r="BW147" s="644"/>
      <c r="BX147" s="645"/>
      <c r="BY147" s="644"/>
      <c r="BZ147" s="646">
        <f ca="1">'CONTROL DE RENTAS'!$Z147-'CONTROL DE RENTAS'!$AA147</f>
        <v>2</v>
      </c>
      <c r="CA147" s="647" t="str">
        <f t="shared" ca="1" si="15"/>
        <v>POR VENCER</v>
      </c>
    </row>
    <row r="148" spans="1:79" ht="15" customHeight="1">
      <c r="A148" s="66">
        <v>144</v>
      </c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72"/>
      <c r="O148" s="64" t="s">
        <v>117</v>
      </c>
      <c r="P148" s="67"/>
      <c r="Q148" s="81"/>
      <c r="R148" s="69"/>
      <c r="S148" s="48"/>
      <c r="T148" s="48"/>
      <c r="U148" s="48"/>
      <c r="V148" s="64">
        <v>1</v>
      </c>
      <c r="W148" s="101"/>
      <c r="X148" s="48"/>
      <c r="Y148" s="104">
        <v>144</v>
      </c>
      <c r="Z148" s="862">
        <f t="shared" si="16"/>
        <v>0</v>
      </c>
      <c r="AA148" s="856">
        <f t="shared" ca="1" si="17"/>
        <v>45957</v>
      </c>
      <c r="AB148" s="857">
        <f t="shared" ca="1" si="18"/>
        <v>45957</v>
      </c>
      <c r="AC148" s="66" t="s">
        <v>85</v>
      </c>
      <c r="AD148" s="66" t="s">
        <v>320</v>
      </c>
      <c r="AE148" s="66" t="s">
        <v>85</v>
      </c>
      <c r="AF148" s="66" t="s">
        <v>138</v>
      </c>
      <c r="AG148" s="113">
        <v>144</v>
      </c>
      <c r="AH148" s="88" t="s">
        <v>284</v>
      </c>
      <c r="AI148" s="88" t="s">
        <v>89</v>
      </c>
      <c r="AJ148" s="88" t="s">
        <v>417</v>
      </c>
      <c r="AK148" s="66" t="s">
        <v>605</v>
      </c>
      <c r="AL148" s="66">
        <v>10</v>
      </c>
      <c r="AM148" s="117" t="s">
        <v>189</v>
      </c>
      <c r="AN148" s="66">
        <v>2014</v>
      </c>
      <c r="AO148" s="130">
        <v>51000</v>
      </c>
      <c r="AP148" s="119">
        <v>0</v>
      </c>
      <c r="AQ148" s="192">
        <f>1492.27</f>
        <v>1492.27</v>
      </c>
      <c r="AR148" s="192">
        <f>AQ148*$AQ$1</f>
        <v>29482.330708999998</v>
      </c>
      <c r="AS148" s="147">
        <f>AP148-AR148</f>
        <v>-29482.330708999998</v>
      </c>
      <c r="AT148" s="73"/>
      <c r="AU148" s="144"/>
      <c r="AV148" s="144"/>
      <c r="AW148" s="333"/>
      <c r="AX148" s="333"/>
      <c r="AY148" s="333"/>
      <c r="AZ148" s="333"/>
      <c r="BA148" s="490"/>
      <c r="BB148" s="334"/>
      <c r="BC148" s="494"/>
      <c r="BD148" s="494" t="s">
        <v>432</v>
      </c>
      <c r="BE148" s="523"/>
      <c r="BF148" s="333" t="s">
        <v>214</v>
      </c>
      <c r="BG148" s="333" t="s">
        <v>214</v>
      </c>
      <c r="BH148" s="570"/>
      <c r="BI148" s="571">
        <v>0</v>
      </c>
      <c r="BJ148" s="572">
        <f>IF(BK148="mxn",BI148/#REF!,BI148)</f>
        <v>0</v>
      </c>
      <c r="BK148" s="333"/>
      <c r="BL148" s="573"/>
      <c r="BM148" s="644"/>
      <c r="BN148" s="644"/>
      <c r="BO148" s="644"/>
      <c r="BP148" s="644"/>
      <c r="BQ148" s="644"/>
      <c r="BR148" s="644"/>
      <c r="BS148" s="644"/>
      <c r="BT148" s="644"/>
      <c r="BU148" s="644"/>
      <c r="BV148" s="644"/>
      <c r="BW148" s="644"/>
      <c r="BX148" s="645"/>
      <c r="BY148" s="644"/>
      <c r="BZ148" s="646">
        <f ca="1">'CONTROL DE RENTAS'!$Z148-'CONTROL DE RENTAS'!$AA148</f>
        <v>-45957</v>
      </c>
      <c r="CA148" s="647" t="str">
        <f t="shared" ca="1" si="15"/>
        <v>POR VENCER</v>
      </c>
    </row>
    <row r="149" spans="1:79" ht="15" customHeight="1">
      <c r="A149" s="66">
        <v>145</v>
      </c>
      <c r="B149" s="63"/>
      <c r="C149" s="66" t="s">
        <v>606</v>
      </c>
      <c r="D149" s="63"/>
      <c r="E149" s="63"/>
      <c r="F149" s="63"/>
      <c r="G149" s="63"/>
      <c r="H149" s="63"/>
      <c r="I149" s="66">
        <v>3240</v>
      </c>
      <c r="J149" s="66">
        <v>3409</v>
      </c>
      <c r="K149" s="82">
        <v>3582</v>
      </c>
      <c r="L149" s="63"/>
      <c r="M149" s="63"/>
      <c r="N149" s="72"/>
      <c r="O149" s="64" t="s">
        <v>96</v>
      </c>
      <c r="P149" s="67">
        <v>5566</v>
      </c>
      <c r="Q149" s="81" t="s">
        <v>472</v>
      </c>
      <c r="R149" s="69" t="s">
        <v>152</v>
      </c>
      <c r="S149" s="48" t="s">
        <v>4171</v>
      </c>
      <c r="T149" s="48">
        <v>1044</v>
      </c>
      <c r="U149" s="64" t="s">
        <v>154</v>
      </c>
      <c r="V149" s="64">
        <v>1</v>
      </c>
      <c r="W149" s="101">
        <v>45953</v>
      </c>
      <c r="X149" s="48">
        <v>29</v>
      </c>
      <c r="Y149" s="104">
        <v>145</v>
      </c>
      <c r="Z149" s="862">
        <f t="shared" si="16"/>
        <v>45982</v>
      </c>
      <c r="AA149" s="856">
        <f t="shared" ca="1" si="17"/>
        <v>45957</v>
      </c>
      <c r="AB149" s="857">
        <f t="shared" ca="1" si="18"/>
        <v>4</v>
      </c>
      <c r="AC149" s="66" t="s">
        <v>85</v>
      </c>
      <c r="AD149" s="66" t="s">
        <v>214</v>
      </c>
      <c r="AE149" s="66" t="s">
        <v>85</v>
      </c>
      <c r="AF149" s="66" t="s">
        <v>138</v>
      </c>
      <c r="AG149" s="113">
        <v>145</v>
      </c>
      <c r="AH149" s="88" t="s">
        <v>155</v>
      </c>
      <c r="AI149" s="88" t="s">
        <v>583</v>
      </c>
      <c r="AJ149" s="88" t="s">
        <v>217</v>
      </c>
      <c r="AK149" s="66">
        <v>231006426</v>
      </c>
      <c r="AL149" s="66">
        <v>60</v>
      </c>
      <c r="AM149" s="117" t="s">
        <v>143</v>
      </c>
      <c r="AN149" s="66">
        <v>2023</v>
      </c>
      <c r="AO149" s="130">
        <v>35000</v>
      </c>
      <c r="AP149" s="119">
        <v>35000</v>
      </c>
      <c r="AQ149" s="192"/>
      <c r="AR149" s="192"/>
      <c r="AS149" s="147"/>
      <c r="AT149" s="73" t="s">
        <v>101</v>
      </c>
      <c r="AU149" s="132">
        <v>45884</v>
      </c>
      <c r="AV149" s="144"/>
      <c r="AW149" s="333"/>
      <c r="AX149" s="490" t="s">
        <v>519</v>
      </c>
      <c r="AY149" s="639" t="s">
        <v>4491</v>
      </c>
      <c r="AZ149" s="490" t="s">
        <v>4492</v>
      </c>
      <c r="BA149" s="490">
        <v>8443558003</v>
      </c>
      <c r="BB149" s="494" t="s">
        <v>607</v>
      </c>
      <c r="BC149" s="509"/>
      <c r="BD149" s="494" t="s">
        <v>213</v>
      </c>
      <c r="BE149" s="523" t="s">
        <v>214</v>
      </c>
      <c r="BF149" s="333" t="s">
        <v>215</v>
      </c>
      <c r="BG149" s="333">
        <v>8112038033</v>
      </c>
      <c r="BH149" s="570">
        <v>33066.370000000003</v>
      </c>
      <c r="BI149" s="571"/>
      <c r="BJ149" s="572">
        <f>IF(BK149="mxn",BH149/#REF!,BH149)</f>
        <v>33066.370000000003</v>
      </c>
      <c r="BK149" s="333" t="s">
        <v>216</v>
      </c>
      <c r="BL149" s="573"/>
      <c r="BM149" s="700"/>
      <c r="BN149" s="644"/>
      <c r="BO149" s="644"/>
      <c r="BP149" s="644"/>
      <c r="BQ149" s="644"/>
      <c r="BR149" s="644"/>
      <c r="BS149" s="644"/>
      <c r="BT149" s="644"/>
      <c r="BU149" s="644"/>
      <c r="BV149" s="644"/>
      <c r="BW149" s="644"/>
      <c r="BX149" s="645"/>
      <c r="BY149" s="644"/>
      <c r="BZ149" s="646">
        <f ca="1">'CONTROL DE RENTAS'!$Z149-'CONTROL DE RENTAS'!$AA149</f>
        <v>25</v>
      </c>
      <c r="CA149" s="647" t="str">
        <f t="shared" ca="1" si="15"/>
        <v>VIGENTE</v>
      </c>
    </row>
    <row r="150" spans="1:79" ht="15" customHeight="1">
      <c r="A150" s="66">
        <v>146</v>
      </c>
      <c r="B150" s="66" t="s">
        <v>608</v>
      </c>
      <c r="C150" s="63"/>
      <c r="D150" s="66" t="s">
        <v>609</v>
      </c>
      <c r="E150" s="66">
        <v>2497</v>
      </c>
      <c r="F150" s="66">
        <v>2625</v>
      </c>
      <c r="G150" s="66">
        <v>2806</v>
      </c>
      <c r="H150" s="66">
        <v>2953</v>
      </c>
      <c r="I150" s="66" t="s">
        <v>4408</v>
      </c>
      <c r="J150" s="66">
        <v>3335</v>
      </c>
      <c r="K150" s="66">
        <v>3494</v>
      </c>
      <c r="L150" s="63"/>
      <c r="M150" s="63"/>
      <c r="N150" s="72"/>
      <c r="O150" s="64" t="s">
        <v>96</v>
      </c>
      <c r="P150" s="67">
        <v>5722</v>
      </c>
      <c r="Q150" s="81" t="s">
        <v>4188</v>
      </c>
      <c r="R150" s="81" t="s">
        <v>4188</v>
      </c>
      <c r="S150" s="48" t="s">
        <v>1664</v>
      </c>
      <c r="T150" s="48">
        <v>630</v>
      </c>
      <c r="U150" s="64" t="s">
        <v>3474</v>
      </c>
      <c r="V150" s="64">
        <v>1</v>
      </c>
      <c r="W150" s="101">
        <v>45939</v>
      </c>
      <c r="X150" s="48">
        <v>27</v>
      </c>
      <c r="Y150" s="104">
        <v>146</v>
      </c>
      <c r="Z150" s="862">
        <f t="shared" si="16"/>
        <v>45966</v>
      </c>
      <c r="AA150" s="856">
        <f t="shared" ca="1" si="17"/>
        <v>45957</v>
      </c>
      <c r="AB150" s="857">
        <f t="shared" ca="1" si="18"/>
        <v>18</v>
      </c>
      <c r="AC150" s="66" t="s">
        <v>160</v>
      </c>
      <c r="AD150" s="66" t="s">
        <v>86</v>
      </c>
      <c r="AE150" s="66" t="s">
        <v>86</v>
      </c>
      <c r="AF150" s="66" t="s">
        <v>87</v>
      </c>
      <c r="AG150" s="113">
        <v>146</v>
      </c>
      <c r="AH150" s="88" t="s">
        <v>88</v>
      </c>
      <c r="AI150" s="88" t="s">
        <v>89</v>
      </c>
      <c r="AJ150" s="88" t="s">
        <v>586</v>
      </c>
      <c r="AK150" s="66" t="s">
        <v>611</v>
      </c>
      <c r="AL150" s="66">
        <v>10</v>
      </c>
      <c r="AM150" s="117" t="s">
        <v>227</v>
      </c>
      <c r="AN150" s="66">
        <v>2023</v>
      </c>
      <c r="AO150" s="130">
        <v>33000</v>
      </c>
      <c r="AP150" s="130">
        <v>28000</v>
      </c>
      <c r="AQ150" s="192">
        <v>0</v>
      </c>
      <c r="AR150" s="192">
        <v>27700</v>
      </c>
      <c r="AS150" s="147">
        <f>AP150-AR150</f>
        <v>300</v>
      </c>
      <c r="AT150" s="73" t="s">
        <v>101</v>
      </c>
      <c r="AU150" s="132">
        <v>45883</v>
      </c>
      <c r="AV150" s="266"/>
      <c r="AW150" s="333"/>
      <c r="AX150" s="490"/>
      <c r="AY150" s="527"/>
      <c r="AZ150" s="333"/>
      <c r="BA150" s="490"/>
      <c r="BB150" s="536"/>
      <c r="BC150" s="575"/>
      <c r="BD150" s="575"/>
      <c r="BE150" s="704"/>
      <c r="BF150" s="705"/>
      <c r="BG150" s="705"/>
      <c r="BH150" s="706"/>
      <c r="BI150" s="828"/>
      <c r="BJ150" s="707">
        <f>IF(BK150="mxn",BH150/#REF!,BH150)</f>
        <v>0</v>
      </c>
      <c r="BK150" s="705"/>
      <c r="BL150" s="573"/>
      <c r="BM150" s="644"/>
      <c r="BN150" s="644"/>
      <c r="BO150" s="644"/>
      <c r="BP150" s="644"/>
      <c r="BQ150" s="644"/>
      <c r="BR150" s="644"/>
      <c r="BS150" s="644"/>
      <c r="BT150" s="644"/>
      <c r="BU150" s="644"/>
      <c r="BV150" s="644"/>
      <c r="BW150" s="644"/>
      <c r="BX150" s="645"/>
      <c r="BY150" s="644"/>
      <c r="BZ150" s="646">
        <f ca="1">'CONTROL DE RENTAS'!$Z150-'CONTROL DE RENTAS'!$AA150</f>
        <v>9</v>
      </c>
      <c r="CA150" s="647" t="str">
        <f t="shared" ca="1" si="15"/>
        <v>VIGENTE</v>
      </c>
    </row>
    <row r="151" spans="1:79" ht="15" customHeight="1">
      <c r="A151" s="66">
        <v>147</v>
      </c>
      <c r="B151" s="63"/>
      <c r="C151" s="63"/>
      <c r="D151" s="63"/>
      <c r="E151" s="63"/>
      <c r="F151" s="63"/>
      <c r="G151" s="63"/>
      <c r="H151" s="63"/>
      <c r="I151" s="63"/>
      <c r="J151" s="63"/>
      <c r="K151" s="66">
        <v>3486</v>
      </c>
      <c r="L151" s="63"/>
      <c r="M151" s="63"/>
      <c r="N151" s="72"/>
      <c r="O151" s="64" t="s">
        <v>84</v>
      </c>
      <c r="P151" s="67"/>
      <c r="Q151" s="750"/>
      <c r="R151" s="773"/>
      <c r="S151" s="64"/>
      <c r="T151" s="48"/>
      <c r="U151" s="64"/>
      <c r="V151" s="64">
        <v>1</v>
      </c>
      <c r="W151" s="96"/>
      <c r="X151" s="64"/>
      <c r="Y151" s="104">
        <v>147</v>
      </c>
      <c r="Z151" s="862">
        <f t="shared" si="16"/>
        <v>0</v>
      </c>
      <c r="AA151" s="856">
        <f t="shared" ca="1" si="17"/>
        <v>45957</v>
      </c>
      <c r="AB151" s="857">
        <f t="shared" ca="1" si="18"/>
        <v>45957</v>
      </c>
      <c r="AC151" s="66" t="s">
        <v>85</v>
      </c>
      <c r="AD151" s="66" t="s">
        <v>85</v>
      </c>
      <c r="AE151" s="66" t="s">
        <v>616</v>
      </c>
      <c r="AF151" s="66" t="s">
        <v>138</v>
      </c>
      <c r="AG151" s="113">
        <v>147</v>
      </c>
      <c r="AH151" s="88" t="s">
        <v>617</v>
      </c>
      <c r="AI151" s="88" t="s">
        <v>146</v>
      </c>
      <c r="AJ151" s="88" t="s">
        <v>618</v>
      </c>
      <c r="AK151" s="66">
        <v>181005992</v>
      </c>
      <c r="AL151" s="66">
        <v>60</v>
      </c>
      <c r="AM151" s="117" t="s">
        <v>148</v>
      </c>
      <c r="AN151" s="66">
        <v>2018</v>
      </c>
      <c r="AO151" s="130"/>
      <c r="AP151" s="119"/>
      <c r="AQ151" s="192"/>
      <c r="AR151" s="192"/>
      <c r="AS151" s="147"/>
      <c r="AT151" s="773" t="s">
        <v>101</v>
      </c>
      <c r="AU151" s="122">
        <v>45955</v>
      </c>
      <c r="AV151" s="144"/>
      <c r="AW151" s="333"/>
      <c r="AX151" s="333"/>
      <c r="AY151" s="527"/>
      <c r="AZ151" s="333"/>
      <c r="BA151" s="333"/>
      <c r="BB151" s="494" t="s">
        <v>619</v>
      </c>
      <c r="BC151" s="697" t="s">
        <v>212</v>
      </c>
      <c r="BD151" s="697" t="s">
        <v>213</v>
      </c>
      <c r="BE151" s="523" t="s">
        <v>214</v>
      </c>
      <c r="BF151" s="333" t="s">
        <v>343</v>
      </c>
      <c r="BG151" s="333" t="s">
        <v>344</v>
      </c>
      <c r="BH151" s="570"/>
      <c r="BI151" s="571">
        <v>450000</v>
      </c>
      <c r="BJ151" s="572" t="e">
        <f>IF(BK151="mxn",BI151/#REF!,BI151)</f>
        <v>#REF!</v>
      </c>
      <c r="BK151" s="333" t="s">
        <v>266</v>
      </c>
      <c r="BL151" s="573"/>
      <c r="BM151" s="644"/>
      <c r="BN151" s="644"/>
      <c r="BO151" s="644"/>
      <c r="BP151" s="644"/>
      <c r="BQ151" s="644"/>
      <c r="BR151" s="644"/>
      <c r="BS151" s="644"/>
      <c r="BT151" s="644"/>
      <c r="BU151" s="700"/>
      <c r="BV151" s="700"/>
      <c r="BW151" s="700"/>
      <c r="BX151" s="645"/>
      <c r="BY151" s="644"/>
      <c r="BZ151" s="646">
        <f ca="1">'CONTROL DE RENTAS'!$Z151-'CONTROL DE RENTAS'!$AA151</f>
        <v>-45957</v>
      </c>
      <c r="CA151" s="647" t="str">
        <f t="shared" ca="1" si="15"/>
        <v>POR VENCER</v>
      </c>
    </row>
    <row r="152" spans="1:79" ht="21.75" customHeight="1">
      <c r="A152" s="66">
        <v>148</v>
      </c>
      <c r="B152" s="66">
        <v>2090</v>
      </c>
      <c r="C152" s="66" t="s">
        <v>620</v>
      </c>
      <c r="D152" s="66">
        <v>2549</v>
      </c>
      <c r="E152" s="63"/>
      <c r="F152" s="66">
        <v>2680</v>
      </c>
      <c r="G152" s="66">
        <v>2775</v>
      </c>
      <c r="H152" s="63"/>
      <c r="I152" s="63"/>
      <c r="J152" s="66">
        <v>3340</v>
      </c>
      <c r="K152" s="63"/>
      <c r="L152" s="63"/>
      <c r="M152" s="63"/>
      <c r="N152" s="72"/>
      <c r="O152" s="64" t="s">
        <v>117</v>
      </c>
      <c r="P152" s="67"/>
      <c r="Q152" s="81"/>
      <c r="R152" s="69"/>
      <c r="S152" s="48"/>
      <c r="T152" s="48"/>
      <c r="U152" s="64"/>
      <c r="V152" s="64">
        <v>1</v>
      </c>
      <c r="W152" s="101"/>
      <c r="X152" s="48"/>
      <c r="Y152" s="104">
        <v>148</v>
      </c>
      <c r="Z152" s="862">
        <f t="shared" si="16"/>
        <v>0</v>
      </c>
      <c r="AA152" s="856">
        <f t="shared" ca="1" si="17"/>
        <v>45957</v>
      </c>
      <c r="AB152" s="857">
        <f t="shared" ca="1" si="18"/>
        <v>45957</v>
      </c>
      <c r="AC152" s="66" t="s">
        <v>85</v>
      </c>
      <c r="AD152" s="66" t="s">
        <v>320</v>
      </c>
      <c r="AE152" s="66" t="s">
        <v>85</v>
      </c>
      <c r="AF152" s="66" t="s">
        <v>87</v>
      </c>
      <c r="AG152" s="113">
        <v>148</v>
      </c>
      <c r="AH152" s="88" t="s">
        <v>624</v>
      </c>
      <c r="AI152" s="88" t="s">
        <v>89</v>
      </c>
      <c r="AJ152" s="88" t="s">
        <v>90</v>
      </c>
      <c r="AK152" s="66" t="s">
        <v>625</v>
      </c>
      <c r="AL152" s="66">
        <v>10</v>
      </c>
      <c r="AM152" s="117" t="s">
        <v>163</v>
      </c>
      <c r="AN152" s="66">
        <v>2016</v>
      </c>
      <c r="AO152" s="130">
        <v>27000</v>
      </c>
      <c r="AP152" s="119">
        <v>33000</v>
      </c>
      <c r="AQ152" s="192">
        <f>714.04</f>
        <v>714.04</v>
      </c>
      <c r="AR152" s="192">
        <f>AQ152*$AQ$1</f>
        <v>14107.074067999998</v>
      </c>
      <c r="AS152" s="147">
        <f>AP152-AR152</f>
        <v>18892.925932000002</v>
      </c>
      <c r="AT152" s="73"/>
      <c r="AU152" s="132"/>
      <c r="AV152" s="144"/>
      <c r="AW152" s="333"/>
      <c r="AX152" s="490"/>
      <c r="AY152" s="527"/>
      <c r="AZ152" s="333"/>
      <c r="BA152" s="490"/>
      <c r="BB152" s="494" t="s">
        <v>628</v>
      </c>
      <c r="BC152" s="494"/>
      <c r="BD152" s="494"/>
      <c r="BE152" s="523"/>
      <c r="BF152" s="333" t="s">
        <v>215</v>
      </c>
      <c r="BG152" s="333">
        <v>8113697002</v>
      </c>
      <c r="BH152" s="570"/>
      <c r="BI152" s="571"/>
      <c r="BJ152" s="572"/>
      <c r="BK152" s="333"/>
      <c r="BL152" s="573"/>
      <c r="BM152" s="644"/>
      <c r="BN152" s="644"/>
      <c r="BO152" s="644"/>
      <c r="BP152" s="644"/>
      <c r="BQ152" s="644"/>
      <c r="BR152" s="644"/>
      <c r="BS152" s="644"/>
      <c r="BT152" s="644"/>
      <c r="BU152" s="644"/>
      <c r="BV152" s="644"/>
      <c r="BW152" s="644"/>
      <c r="BX152" s="645"/>
      <c r="BY152" s="644"/>
      <c r="BZ152" s="646">
        <f ca="1">'CONTROL DE RENTAS'!$Z152-'CONTROL DE RENTAS'!$AA152</f>
        <v>-45957</v>
      </c>
      <c r="CA152" s="647" t="str">
        <f t="shared" ca="1" si="15"/>
        <v>POR VENCER</v>
      </c>
    </row>
    <row r="153" spans="1:79" ht="15" customHeight="1">
      <c r="A153" s="66">
        <v>149</v>
      </c>
      <c r="B153" s="66" t="s">
        <v>629</v>
      </c>
      <c r="C153" s="66">
        <v>2221</v>
      </c>
      <c r="D153" s="66" t="s">
        <v>630</v>
      </c>
      <c r="E153" s="63"/>
      <c r="F153" s="66" t="s">
        <v>4155</v>
      </c>
      <c r="G153" s="63"/>
      <c r="H153" s="63"/>
      <c r="I153" s="63"/>
      <c r="J153" s="63"/>
      <c r="K153" s="66">
        <v>3586</v>
      </c>
      <c r="L153" s="63"/>
      <c r="M153" s="63"/>
      <c r="N153" s="72"/>
      <c r="O153" s="64" t="s">
        <v>96</v>
      </c>
      <c r="P153" s="67">
        <v>5921</v>
      </c>
      <c r="Q153" s="81" t="s">
        <v>4680</v>
      </c>
      <c r="R153" s="81" t="s">
        <v>4680</v>
      </c>
      <c r="S153" s="48" t="s">
        <v>4681</v>
      </c>
      <c r="T153" s="48">
        <v>1630</v>
      </c>
      <c r="U153" s="64" t="s">
        <v>3474</v>
      </c>
      <c r="V153" s="64">
        <v>1</v>
      </c>
      <c r="W153" s="231">
        <v>45954</v>
      </c>
      <c r="X153" s="48">
        <v>6</v>
      </c>
      <c r="Y153" s="104">
        <v>149</v>
      </c>
      <c r="Z153" s="855">
        <f t="shared" si="16"/>
        <v>45960</v>
      </c>
      <c r="AA153" s="856">
        <f t="shared" ca="1" si="17"/>
        <v>45957</v>
      </c>
      <c r="AB153" s="857">
        <f t="shared" ca="1" si="18"/>
        <v>3</v>
      </c>
      <c r="AC153" s="66" t="s">
        <v>160</v>
      </c>
      <c r="AD153" s="66" t="s">
        <v>85</v>
      </c>
      <c r="AE153" s="66" t="s">
        <v>86</v>
      </c>
      <c r="AF153" s="66" t="s">
        <v>87</v>
      </c>
      <c r="AG153" s="113">
        <v>149</v>
      </c>
      <c r="AH153" s="280" t="s">
        <v>88</v>
      </c>
      <c r="AI153" s="88" t="s">
        <v>631</v>
      </c>
      <c r="AJ153" s="88" t="s">
        <v>90</v>
      </c>
      <c r="AK153" s="66" t="s">
        <v>632</v>
      </c>
      <c r="AL153" s="66">
        <v>10</v>
      </c>
      <c r="AM153" s="117" t="s">
        <v>92</v>
      </c>
      <c r="AN153" s="66"/>
      <c r="AO153" s="118">
        <v>33000</v>
      </c>
      <c r="AP153" s="119">
        <v>0</v>
      </c>
      <c r="AQ153" s="192"/>
      <c r="AR153" s="192"/>
      <c r="AS153" s="864"/>
      <c r="AT153" s="880" t="s">
        <v>101</v>
      </c>
      <c r="AU153" s="132">
        <v>45954</v>
      </c>
      <c r="AV153" s="144"/>
      <c r="AW153" s="333"/>
      <c r="AX153" s="442"/>
      <c r="AY153" s="528"/>
      <c r="AZ153" s="334"/>
      <c r="BA153" s="442"/>
      <c r="BB153" s="523" t="s">
        <v>633</v>
      </c>
      <c r="BC153" s="509" t="s">
        <v>455</v>
      </c>
      <c r="BD153" s="494" t="s">
        <v>432</v>
      </c>
      <c r="BE153" s="523">
        <v>44443</v>
      </c>
      <c r="BF153" s="333" t="s">
        <v>215</v>
      </c>
      <c r="BG153" s="333">
        <v>8132399063</v>
      </c>
      <c r="BH153" s="570"/>
      <c r="BI153" s="571"/>
      <c r="BJ153" s="572"/>
      <c r="BK153" s="333"/>
      <c r="BL153" s="573"/>
      <c r="BM153" s="644"/>
      <c r="BN153" s="644"/>
      <c r="BO153" s="644"/>
      <c r="BP153" s="644"/>
      <c r="BQ153" s="644"/>
      <c r="BR153" s="644"/>
      <c r="BS153" s="644"/>
      <c r="BT153" s="644"/>
      <c r="BU153" s="644"/>
      <c r="BV153" s="644"/>
      <c r="BW153" s="644"/>
      <c r="BX153" s="645"/>
      <c r="BY153" s="644"/>
      <c r="BZ153" s="646">
        <f ca="1">'CONTROL DE RENTAS'!$Z153-'CONTROL DE RENTAS'!$AA153</f>
        <v>3</v>
      </c>
      <c r="CA153" s="647" t="str">
        <f t="shared" ca="1" si="15"/>
        <v>POR VENCER</v>
      </c>
    </row>
    <row r="154" spans="1:79" ht="15" customHeight="1">
      <c r="A154" s="66">
        <v>150</v>
      </c>
      <c r="B154" s="66" t="s">
        <v>634</v>
      </c>
      <c r="C154" s="66">
        <v>2240</v>
      </c>
      <c r="D154" s="66">
        <v>2393</v>
      </c>
      <c r="E154" s="66">
        <v>2514</v>
      </c>
      <c r="F154" s="66">
        <v>2623</v>
      </c>
      <c r="G154" s="66">
        <v>2791</v>
      </c>
      <c r="H154" s="66">
        <v>2951</v>
      </c>
      <c r="I154" s="66">
        <v>3212</v>
      </c>
      <c r="J154" s="66">
        <v>3443</v>
      </c>
      <c r="K154" s="66" t="s">
        <v>4690</v>
      </c>
      <c r="L154" s="63"/>
      <c r="M154" s="63"/>
      <c r="N154" s="72"/>
      <c r="O154" s="64" t="s">
        <v>96</v>
      </c>
      <c r="P154" s="67">
        <v>5909</v>
      </c>
      <c r="Q154" s="81" t="s">
        <v>229</v>
      </c>
      <c r="R154" s="69" t="s">
        <v>229</v>
      </c>
      <c r="S154" s="48" t="s">
        <v>1501</v>
      </c>
      <c r="T154" s="48">
        <v>6673</v>
      </c>
      <c r="U154" s="64" t="s">
        <v>3474</v>
      </c>
      <c r="V154" s="64">
        <v>1</v>
      </c>
      <c r="W154" s="101">
        <v>45952</v>
      </c>
      <c r="X154" s="48">
        <v>6</v>
      </c>
      <c r="Y154" s="104">
        <v>150</v>
      </c>
      <c r="Z154" s="855">
        <f t="shared" si="16"/>
        <v>45958</v>
      </c>
      <c r="AA154" s="856">
        <f t="shared" ca="1" si="17"/>
        <v>45957</v>
      </c>
      <c r="AB154" s="857">
        <f t="shared" ca="1" si="18"/>
        <v>5</v>
      </c>
      <c r="AC154" s="66" t="s">
        <v>85</v>
      </c>
      <c r="AD154" s="66" t="s">
        <v>320</v>
      </c>
      <c r="AE154" s="66" t="s">
        <v>85</v>
      </c>
      <c r="AF154" s="66" t="s">
        <v>138</v>
      </c>
      <c r="AG154" s="113">
        <v>150</v>
      </c>
      <c r="AH154" s="88" t="s">
        <v>284</v>
      </c>
      <c r="AI154" s="88" t="s">
        <v>89</v>
      </c>
      <c r="AJ154" s="88" t="s">
        <v>396</v>
      </c>
      <c r="AK154" s="66" t="s">
        <v>638</v>
      </c>
      <c r="AL154" s="66">
        <v>10</v>
      </c>
      <c r="AM154" s="117" t="s">
        <v>143</v>
      </c>
      <c r="AN154" s="66">
        <v>2014</v>
      </c>
      <c r="AO154" s="130">
        <v>33000</v>
      </c>
      <c r="AP154" s="130">
        <v>33000</v>
      </c>
      <c r="AQ154" s="192">
        <f>1034.1</f>
        <v>1034.0999999999999</v>
      </c>
      <c r="AR154" s="192">
        <f>AQ154*$AQ$1</f>
        <v>20430.403469999997</v>
      </c>
      <c r="AS154" s="147">
        <f>AP154-AR154</f>
        <v>12569.596530000003</v>
      </c>
      <c r="AT154" s="884" t="s">
        <v>101</v>
      </c>
      <c r="AU154" s="260">
        <v>45952</v>
      </c>
      <c r="AV154" s="144"/>
      <c r="AW154" s="334"/>
      <c r="AX154" s="490"/>
      <c r="AY154" s="527"/>
      <c r="AZ154" s="333"/>
      <c r="BA154" s="490"/>
      <c r="BB154" s="494"/>
      <c r="BC154" s="494" t="s">
        <v>212</v>
      </c>
      <c r="BD154" s="494" t="s">
        <v>213</v>
      </c>
      <c r="BE154" s="523" t="s">
        <v>214</v>
      </c>
      <c r="BF154" s="333"/>
      <c r="BG154" s="333">
        <v>8118621793</v>
      </c>
      <c r="BH154" s="570"/>
      <c r="BI154" s="571"/>
      <c r="BJ154" s="572"/>
      <c r="BK154" s="333"/>
      <c r="BL154" s="573"/>
      <c r="BM154" s="700"/>
      <c r="BN154" s="644"/>
      <c r="BO154" s="644"/>
      <c r="BP154" s="644"/>
      <c r="BQ154" s="644"/>
      <c r="BR154" s="644"/>
      <c r="BS154" s="644"/>
      <c r="BT154" s="644"/>
      <c r="BU154" s="644"/>
      <c r="BV154" s="644"/>
      <c r="BW154" s="644"/>
      <c r="BX154" s="645"/>
      <c r="BY154" s="644"/>
      <c r="BZ154" s="646">
        <f ca="1">'CONTROL DE RENTAS'!$Z154-'CONTROL DE RENTAS'!$AA154</f>
        <v>1</v>
      </c>
      <c r="CA154" s="647" t="str">
        <f t="shared" ca="1" si="15"/>
        <v>POR VENCER</v>
      </c>
    </row>
    <row r="155" spans="1:79" ht="20.25" customHeight="1">
      <c r="A155" s="66">
        <v>151</v>
      </c>
      <c r="B155" s="66">
        <v>2077</v>
      </c>
      <c r="C155" s="66" t="s">
        <v>642</v>
      </c>
      <c r="D155" s="380" t="s">
        <v>643</v>
      </c>
      <c r="E155" s="66">
        <v>2580</v>
      </c>
      <c r="F155" s="66">
        <v>2686</v>
      </c>
      <c r="G155" s="63"/>
      <c r="H155" s="66">
        <v>2981</v>
      </c>
      <c r="I155" s="66">
        <v>3263</v>
      </c>
      <c r="J155" s="66" t="s">
        <v>4561</v>
      </c>
      <c r="K155" s="63"/>
      <c r="L155" s="63"/>
      <c r="M155" s="63"/>
      <c r="N155" s="72"/>
      <c r="O155" s="64" t="s">
        <v>117</v>
      </c>
      <c r="P155" s="67"/>
      <c r="Q155" s="81"/>
      <c r="R155" s="69"/>
      <c r="S155" s="48"/>
      <c r="T155" s="48"/>
      <c r="U155" s="64"/>
      <c r="V155" s="64">
        <v>1</v>
      </c>
      <c r="W155" s="101"/>
      <c r="X155" s="48"/>
      <c r="Y155" s="104">
        <v>151</v>
      </c>
      <c r="Z155" s="862">
        <f t="shared" si="16"/>
        <v>0</v>
      </c>
      <c r="AA155" s="856">
        <f t="shared" ca="1" si="17"/>
        <v>45957</v>
      </c>
      <c r="AB155" s="857">
        <f t="shared" ca="1" si="18"/>
        <v>45957</v>
      </c>
      <c r="AC155" s="66" t="s">
        <v>85</v>
      </c>
      <c r="AD155" s="66" t="s">
        <v>320</v>
      </c>
      <c r="AE155" s="66" t="s">
        <v>85</v>
      </c>
      <c r="AF155" s="66" t="s">
        <v>138</v>
      </c>
      <c r="AG155" s="113">
        <v>151</v>
      </c>
      <c r="AH155" s="88" t="s">
        <v>284</v>
      </c>
      <c r="AI155" s="88" t="s">
        <v>89</v>
      </c>
      <c r="AJ155" s="88" t="s">
        <v>396</v>
      </c>
      <c r="AK155" s="66" t="s">
        <v>644</v>
      </c>
      <c r="AL155" s="66">
        <v>10</v>
      </c>
      <c r="AM155" s="117" t="s">
        <v>143</v>
      </c>
      <c r="AN155" s="66">
        <v>2014</v>
      </c>
      <c r="AO155" s="130">
        <v>33000</v>
      </c>
      <c r="AP155" s="119">
        <v>35200</v>
      </c>
      <c r="AQ155" s="192">
        <f>1044.27</f>
        <v>1044.27</v>
      </c>
      <c r="AR155" s="192">
        <f>AQ155*$AQ$1</f>
        <v>20631.329108999998</v>
      </c>
      <c r="AS155" s="147">
        <f>AP155-AR155</f>
        <v>14568.670891000002</v>
      </c>
      <c r="AT155" s="773"/>
      <c r="AU155" s="132"/>
      <c r="AV155" s="144"/>
      <c r="AW155" s="333"/>
      <c r="AX155" s="490"/>
      <c r="AY155" s="527"/>
      <c r="AZ155" s="333"/>
      <c r="BA155" s="490"/>
      <c r="BB155" s="333"/>
      <c r="BC155" s="494" t="s">
        <v>214</v>
      </c>
      <c r="BD155" s="494" t="s">
        <v>214</v>
      </c>
      <c r="BE155" s="523" t="s">
        <v>214</v>
      </c>
      <c r="BF155" s="333"/>
      <c r="BG155" s="333"/>
      <c r="BH155" s="570"/>
      <c r="BI155" s="333"/>
      <c r="BJ155" s="333"/>
      <c r="BK155" s="333"/>
      <c r="BL155" s="573"/>
      <c r="BM155" s="644"/>
      <c r="BN155" s="644"/>
      <c r="BO155" s="644"/>
      <c r="BP155" s="644"/>
      <c r="BQ155" s="644"/>
      <c r="BR155" s="644"/>
      <c r="BS155" s="644"/>
      <c r="BT155" s="644"/>
      <c r="BU155" s="644"/>
      <c r="BV155" s="644"/>
      <c r="BW155" s="644"/>
      <c r="BX155" s="645"/>
      <c r="BY155" s="644"/>
      <c r="BZ155" s="646">
        <f ca="1">'CONTROL DE RENTAS'!$Z155-'CONTROL DE RENTAS'!$AA155</f>
        <v>-45957</v>
      </c>
      <c r="CA155" s="647" t="str">
        <f t="shared" ca="1" si="15"/>
        <v>POR VENCER</v>
      </c>
    </row>
    <row r="156" spans="1:79" ht="33" customHeight="1">
      <c r="A156" s="66">
        <v>152</v>
      </c>
      <c r="B156" s="66" t="s">
        <v>95</v>
      </c>
      <c r="C156" s="66" t="s">
        <v>95</v>
      </c>
      <c r="D156" s="66" t="s">
        <v>95</v>
      </c>
      <c r="E156" s="82">
        <v>2531</v>
      </c>
      <c r="F156" s="82">
        <v>2729</v>
      </c>
      <c r="G156" s="66">
        <v>2816</v>
      </c>
      <c r="H156" s="66">
        <v>2929</v>
      </c>
      <c r="I156" s="66" t="s">
        <v>4421</v>
      </c>
      <c r="J156" s="82">
        <v>3405</v>
      </c>
      <c r="K156" s="82">
        <v>3542</v>
      </c>
      <c r="L156" s="63"/>
      <c r="M156" s="63"/>
      <c r="N156" s="72"/>
      <c r="O156" s="64" t="s">
        <v>96</v>
      </c>
      <c r="P156" s="67">
        <v>5822</v>
      </c>
      <c r="Q156" s="750" t="s">
        <v>370</v>
      </c>
      <c r="R156" s="69" t="s">
        <v>370</v>
      </c>
      <c r="S156" s="48" t="s">
        <v>395</v>
      </c>
      <c r="T156" s="48">
        <v>2442</v>
      </c>
      <c r="U156" s="64" t="s">
        <v>154</v>
      </c>
      <c r="V156" s="64">
        <v>1</v>
      </c>
      <c r="W156" s="101">
        <v>45945</v>
      </c>
      <c r="X156" s="48">
        <v>27</v>
      </c>
      <c r="Y156" s="104">
        <v>152</v>
      </c>
      <c r="Z156" s="862">
        <f t="shared" si="16"/>
        <v>45972</v>
      </c>
      <c r="AA156" s="856">
        <f t="shared" ca="1" si="17"/>
        <v>45957</v>
      </c>
      <c r="AB156" s="857">
        <f t="shared" ca="1" si="18"/>
        <v>12</v>
      </c>
      <c r="AC156" s="66" t="s">
        <v>85</v>
      </c>
      <c r="AD156" s="66" t="s">
        <v>320</v>
      </c>
      <c r="AE156" s="66" t="s">
        <v>85</v>
      </c>
      <c r="AF156" s="66" t="s">
        <v>87</v>
      </c>
      <c r="AG156" s="170">
        <v>152</v>
      </c>
      <c r="AH156" s="88" t="s">
        <v>88</v>
      </c>
      <c r="AI156" s="88" t="s">
        <v>89</v>
      </c>
      <c r="AJ156" s="88" t="s">
        <v>586</v>
      </c>
      <c r="AK156" s="66" t="s">
        <v>647</v>
      </c>
      <c r="AL156" s="66">
        <v>10</v>
      </c>
      <c r="AM156" s="117" t="s">
        <v>227</v>
      </c>
      <c r="AN156" s="66">
        <v>2017</v>
      </c>
      <c r="AO156" s="130">
        <v>33000</v>
      </c>
      <c r="AP156" s="119">
        <v>31400</v>
      </c>
      <c r="AQ156" s="192">
        <f>1031.8</f>
        <v>1031.8</v>
      </c>
      <c r="AR156" s="192">
        <f>AQ156*$AQ$1</f>
        <v>20384.963059999998</v>
      </c>
      <c r="AS156" s="147">
        <f>AP156-AR156</f>
        <v>11015.036940000002</v>
      </c>
      <c r="AT156" s="773" t="s">
        <v>101</v>
      </c>
      <c r="AU156" s="132">
        <v>45917</v>
      </c>
      <c r="AV156" s="144"/>
      <c r="AW156" s="333"/>
      <c r="AX156" s="490" t="s">
        <v>395</v>
      </c>
      <c r="AY156" s="527" t="s">
        <v>4531</v>
      </c>
      <c r="AZ156" s="333" t="s">
        <v>4532</v>
      </c>
      <c r="BA156" s="490">
        <v>8128966120</v>
      </c>
      <c r="BB156" s="494"/>
      <c r="BC156" s="509"/>
      <c r="BD156" s="494" t="s">
        <v>432</v>
      </c>
      <c r="BE156" s="523">
        <v>44796</v>
      </c>
      <c r="BF156" s="333"/>
      <c r="BG156" s="333"/>
      <c r="BH156" s="570"/>
      <c r="BI156" s="333"/>
      <c r="BJ156" s="333"/>
      <c r="BK156" s="333"/>
      <c r="BL156" s="573"/>
      <c r="BM156" s="644"/>
      <c r="BN156" s="644"/>
      <c r="BO156" s="644"/>
      <c r="BP156" s="644"/>
      <c r="BQ156" s="644"/>
      <c r="BR156" s="644"/>
      <c r="BS156" s="644"/>
      <c r="BT156" s="644"/>
      <c r="BU156" s="644"/>
      <c r="BV156" s="644"/>
      <c r="BW156" s="644"/>
      <c r="BX156" s="645"/>
      <c r="BY156" s="644"/>
      <c r="BZ156" s="646">
        <f ca="1">'CONTROL DE RENTAS'!$Z156-'CONTROL DE RENTAS'!$AA156</f>
        <v>15</v>
      </c>
      <c r="CA156" s="647" t="str">
        <f t="shared" ca="1" si="15"/>
        <v>VIGENTE</v>
      </c>
    </row>
    <row r="157" spans="1:79" ht="21.75" customHeight="1">
      <c r="A157" s="66">
        <v>153</v>
      </c>
      <c r="B157" s="66">
        <v>2078</v>
      </c>
      <c r="C157" s="63"/>
      <c r="D157" s="66">
        <v>2356</v>
      </c>
      <c r="E157" s="66">
        <v>2495</v>
      </c>
      <c r="F157" s="82">
        <v>0</v>
      </c>
      <c r="G157" s="66" t="s">
        <v>4258</v>
      </c>
      <c r="H157" s="82" t="s">
        <v>4331</v>
      </c>
      <c r="I157" s="82">
        <v>3189</v>
      </c>
      <c r="J157" s="82">
        <v>3378</v>
      </c>
      <c r="K157" s="82">
        <v>3538</v>
      </c>
      <c r="L157" s="63"/>
      <c r="M157" s="63"/>
      <c r="N157" s="72"/>
      <c r="O157" s="64" t="s">
        <v>96</v>
      </c>
      <c r="P157" s="67">
        <v>5756</v>
      </c>
      <c r="Q157" s="81" t="s">
        <v>4418</v>
      </c>
      <c r="R157" s="73" t="s">
        <v>4418</v>
      </c>
      <c r="S157" s="64" t="s">
        <v>1664</v>
      </c>
      <c r="T157" s="48">
        <v>2055</v>
      </c>
      <c r="U157" s="64" t="s">
        <v>154</v>
      </c>
      <c r="V157" s="64">
        <v>1</v>
      </c>
      <c r="W157" s="101">
        <v>45947</v>
      </c>
      <c r="X157" s="48">
        <v>27</v>
      </c>
      <c r="Y157" s="104">
        <v>153</v>
      </c>
      <c r="Z157" s="862">
        <f t="shared" si="16"/>
        <v>45974</v>
      </c>
      <c r="AA157" s="856">
        <f t="shared" ca="1" si="17"/>
        <v>45957</v>
      </c>
      <c r="AB157" s="857">
        <f t="shared" ca="1" si="18"/>
        <v>10</v>
      </c>
      <c r="AC157" s="66" t="s">
        <v>85</v>
      </c>
      <c r="AD157" s="66" t="s">
        <v>320</v>
      </c>
      <c r="AE157" s="66" t="s">
        <v>85</v>
      </c>
      <c r="AF157" s="66" t="s">
        <v>87</v>
      </c>
      <c r="AG157" s="113">
        <v>153</v>
      </c>
      <c r="AH157" s="88" t="s">
        <v>88</v>
      </c>
      <c r="AI157" s="88" t="s">
        <v>89</v>
      </c>
      <c r="AJ157" s="88" t="s">
        <v>586</v>
      </c>
      <c r="AK157" s="66" t="s">
        <v>652</v>
      </c>
      <c r="AL157" s="66">
        <v>10</v>
      </c>
      <c r="AM157" s="117" t="s">
        <v>227</v>
      </c>
      <c r="AN157" s="66">
        <v>2017</v>
      </c>
      <c r="AO157" s="130">
        <v>33000</v>
      </c>
      <c r="AP157" s="119">
        <v>29000</v>
      </c>
      <c r="AQ157" s="192">
        <f>1031.8</f>
        <v>1031.8</v>
      </c>
      <c r="AR157" s="192">
        <f>AQ157*$AQ$1</f>
        <v>20384.963059999998</v>
      </c>
      <c r="AS157" s="147">
        <f>AP157-AR157</f>
        <v>8615.0369400000018</v>
      </c>
      <c r="AT157" s="773" t="s">
        <v>101</v>
      </c>
      <c r="AU157" s="132">
        <v>45889</v>
      </c>
      <c r="AV157" s="144"/>
      <c r="AW157" s="333"/>
      <c r="AX157" s="490"/>
      <c r="AY157" s="527"/>
      <c r="AZ157" s="333"/>
      <c r="BA157" s="490"/>
      <c r="BB157" s="333"/>
      <c r="BC157" s="494"/>
      <c r="BD157" s="494"/>
      <c r="BE157" s="523"/>
      <c r="BF157" s="333"/>
      <c r="BG157" s="333"/>
      <c r="BH157" s="570"/>
      <c r="BI157" s="333"/>
      <c r="BJ157" s="333"/>
      <c r="BK157" s="333"/>
      <c r="BL157" s="573" t="s">
        <v>324</v>
      </c>
      <c r="BM157" s="644"/>
      <c r="BN157" s="644"/>
      <c r="BO157" s="644"/>
      <c r="BP157" s="644"/>
      <c r="BQ157" s="644"/>
      <c r="BR157" s="644"/>
      <c r="BS157" s="644"/>
      <c r="BT157" s="644"/>
      <c r="BU157" s="644"/>
      <c r="BV157" s="644"/>
      <c r="BW157" s="644"/>
      <c r="BX157" s="645"/>
      <c r="BY157" s="644"/>
      <c r="BZ157" s="646">
        <f ca="1">'CONTROL DE RENTAS'!$Z157-'CONTROL DE RENTAS'!$AA157</f>
        <v>17</v>
      </c>
      <c r="CA157" s="647" t="str">
        <f t="shared" ca="1" si="15"/>
        <v>VIGENTE</v>
      </c>
    </row>
    <row r="158" spans="1:79" ht="25.5" customHeight="1">
      <c r="A158" s="66">
        <v>154</v>
      </c>
      <c r="B158" s="66" t="s">
        <v>656</v>
      </c>
      <c r="C158" s="66">
        <v>2239</v>
      </c>
      <c r="D158" s="66">
        <v>2378</v>
      </c>
      <c r="E158" s="66">
        <v>2506</v>
      </c>
      <c r="F158" s="82">
        <v>2648</v>
      </c>
      <c r="G158" s="66">
        <v>2795</v>
      </c>
      <c r="H158" s="66">
        <v>2939</v>
      </c>
      <c r="I158" s="82">
        <v>3123</v>
      </c>
      <c r="J158" s="66">
        <v>3306</v>
      </c>
      <c r="K158" s="82">
        <v>3464</v>
      </c>
      <c r="L158" s="63"/>
      <c r="M158" s="63"/>
      <c r="N158" s="866"/>
      <c r="O158" s="64" t="s">
        <v>96</v>
      </c>
      <c r="P158" s="67">
        <v>349</v>
      </c>
      <c r="Q158" s="81" t="s">
        <v>657</v>
      </c>
      <c r="R158" s="68" t="s">
        <v>181</v>
      </c>
      <c r="S158" s="48" t="s">
        <v>657</v>
      </c>
      <c r="T158" s="48">
        <v>1751</v>
      </c>
      <c r="U158" s="64" t="s">
        <v>3474</v>
      </c>
      <c r="V158" s="64">
        <v>1</v>
      </c>
      <c r="W158" s="101">
        <v>45931</v>
      </c>
      <c r="X158" s="48">
        <v>30</v>
      </c>
      <c r="Y158" s="104">
        <v>154</v>
      </c>
      <c r="Z158" s="855">
        <f t="shared" si="16"/>
        <v>45961</v>
      </c>
      <c r="AA158" s="856">
        <f t="shared" ca="1" si="17"/>
        <v>45957</v>
      </c>
      <c r="AB158" s="857">
        <f t="shared" ca="1" si="18"/>
        <v>26</v>
      </c>
      <c r="AC158" s="66" t="s">
        <v>85</v>
      </c>
      <c r="AD158" s="66" t="s">
        <v>320</v>
      </c>
      <c r="AE158" s="66" t="s">
        <v>85</v>
      </c>
      <c r="AF158" s="66" t="s">
        <v>87</v>
      </c>
      <c r="AG158" s="170">
        <v>154</v>
      </c>
      <c r="AH158" s="88" t="s">
        <v>88</v>
      </c>
      <c r="AI158" s="88" t="s">
        <v>89</v>
      </c>
      <c r="AJ158" s="88" t="s">
        <v>586</v>
      </c>
      <c r="AK158" s="66" t="s">
        <v>658</v>
      </c>
      <c r="AL158" s="66">
        <v>10</v>
      </c>
      <c r="AM158" s="117" t="s">
        <v>227</v>
      </c>
      <c r="AN158" s="66">
        <v>2017</v>
      </c>
      <c r="AO158" s="130">
        <v>33000</v>
      </c>
      <c r="AP158" s="119">
        <v>35200</v>
      </c>
      <c r="AQ158" s="192">
        <f>1031.8</f>
        <v>1031.8</v>
      </c>
      <c r="AR158" s="192">
        <f>AQ158*$AQ$1</f>
        <v>20384.963059999998</v>
      </c>
      <c r="AS158" s="147">
        <f>AP158-AR158</f>
        <v>14815.036940000002</v>
      </c>
      <c r="AT158" s="73" t="s">
        <v>101</v>
      </c>
      <c r="AU158" s="132">
        <v>43709</v>
      </c>
      <c r="AV158" s="132">
        <v>45715</v>
      </c>
      <c r="AW158" s="141" t="s">
        <v>659</v>
      </c>
      <c r="AX158" s="490" t="s">
        <v>660</v>
      </c>
      <c r="AY158" s="527" t="s">
        <v>661</v>
      </c>
      <c r="AZ158" s="333" t="s">
        <v>662</v>
      </c>
      <c r="BA158" s="490">
        <v>8110234910</v>
      </c>
      <c r="BB158" s="536"/>
      <c r="BC158" s="494" t="s">
        <v>214</v>
      </c>
      <c r="BD158" s="494" t="s">
        <v>213</v>
      </c>
      <c r="BE158" s="523" t="s">
        <v>214</v>
      </c>
      <c r="BF158" s="333" t="s">
        <v>215</v>
      </c>
      <c r="BG158" s="333">
        <v>8115704055</v>
      </c>
      <c r="BH158" s="570">
        <v>48192</v>
      </c>
      <c r="BI158" s="571"/>
      <c r="BJ158" s="572">
        <f>IF(BK158="mxn",BH158/#REF!,BH158)</f>
        <v>48192</v>
      </c>
      <c r="BK158" s="333" t="s">
        <v>216</v>
      </c>
      <c r="BL158" s="573" t="s">
        <v>324</v>
      </c>
      <c r="BM158" s="644"/>
      <c r="BN158" s="644"/>
      <c r="BO158" s="644"/>
      <c r="BP158" s="644"/>
      <c r="BQ158" s="644"/>
      <c r="BR158" s="644"/>
      <c r="BS158" s="644"/>
      <c r="BT158" s="644"/>
      <c r="BU158" s="644"/>
      <c r="BV158" s="644"/>
      <c r="BW158" s="644"/>
      <c r="BX158" s="645"/>
      <c r="BY158" s="644"/>
      <c r="BZ158" s="646">
        <f ca="1">'CONTROL DE RENTAS'!$Z158-'CONTROL DE RENTAS'!$AA158</f>
        <v>4</v>
      </c>
      <c r="CA158" s="647" t="str">
        <f t="shared" ref="CA158:CA189" ca="1" si="19">IF(BZ158&gt;=7,"VIGENTE","POR VENCER")</f>
        <v>POR VENCER</v>
      </c>
    </row>
    <row r="159" spans="1:79" ht="15" customHeight="1">
      <c r="A159" s="66">
        <v>155</v>
      </c>
      <c r="B159" s="66">
        <v>2030</v>
      </c>
      <c r="C159" s="66" t="s">
        <v>663</v>
      </c>
      <c r="D159" s="63"/>
      <c r="E159" s="66" t="s">
        <v>4049</v>
      </c>
      <c r="F159" s="66">
        <v>2640</v>
      </c>
      <c r="G159" s="66" t="s">
        <v>95</v>
      </c>
      <c r="H159" s="66" t="s">
        <v>95</v>
      </c>
      <c r="I159" s="82">
        <v>3189</v>
      </c>
      <c r="J159" s="82">
        <v>3378</v>
      </c>
      <c r="K159" s="82">
        <v>3538</v>
      </c>
      <c r="L159" s="63"/>
      <c r="M159" s="63"/>
      <c r="N159" s="72"/>
      <c r="O159" s="64" t="s">
        <v>96</v>
      </c>
      <c r="P159" s="67">
        <v>5757</v>
      </c>
      <c r="Q159" s="81" t="s">
        <v>4418</v>
      </c>
      <c r="R159" s="73" t="s">
        <v>4418</v>
      </c>
      <c r="S159" s="64" t="s">
        <v>1664</v>
      </c>
      <c r="T159" s="48">
        <v>1614</v>
      </c>
      <c r="U159" s="64" t="s">
        <v>154</v>
      </c>
      <c r="V159" s="64">
        <v>1</v>
      </c>
      <c r="W159" s="101">
        <v>45947</v>
      </c>
      <c r="X159" s="48">
        <v>27</v>
      </c>
      <c r="Y159" s="66">
        <v>155</v>
      </c>
      <c r="Z159" s="862">
        <f t="shared" si="16"/>
        <v>45974</v>
      </c>
      <c r="AA159" s="856">
        <f t="shared" ca="1" si="17"/>
        <v>45957</v>
      </c>
      <c r="AB159" s="857">
        <f t="shared" ca="1" si="18"/>
        <v>10</v>
      </c>
      <c r="AC159" s="66" t="s">
        <v>85</v>
      </c>
      <c r="AD159" s="66"/>
      <c r="AE159" s="66" t="s">
        <v>85</v>
      </c>
      <c r="AF159" s="66" t="s">
        <v>87</v>
      </c>
      <c r="AG159" s="113">
        <v>155</v>
      </c>
      <c r="AH159" s="88" t="s">
        <v>88</v>
      </c>
      <c r="AI159" s="88" t="s">
        <v>89</v>
      </c>
      <c r="AJ159" s="88" t="s">
        <v>550</v>
      </c>
      <c r="AK159" s="66" t="s">
        <v>664</v>
      </c>
      <c r="AL159" s="66">
        <v>10</v>
      </c>
      <c r="AM159" s="117" t="s">
        <v>92</v>
      </c>
      <c r="AN159" s="66">
        <v>2016</v>
      </c>
      <c r="AO159" s="130">
        <v>33000</v>
      </c>
      <c r="AP159" s="119">
        <v>35200</v>
      </c>
      <c r="AQ159" s="130"/>
      <c r="AR159" s="867"/>
      <c r="AS159" s="868"/>
      <c r="AT159" s="773" t="s">
        <v>101</v>
      </c>
      <c r="AU159" s="132">
        <v>45889</v>
      </c>
      <c r="AV159" s="144"/>
      <c r="AW159" s="333"/>
      <c r="AX159" s="490" t="s">
        <v>395</v>
      </c>
      <c r="AY159" s="527"/>
      <c r="AZ159" s="333"/>
      <c r="BA159" s="490"/>
      <c r="BB159" s="494" t="s">
        <v>666</v>
      </c>
      <c r="BC159" s="494" t="s">
        <v>212</v>
      </c>
      <c r="BD159" s="494" t="s">
        <v>213</v>
      </c>
      <c r="BE159" s="523" t="s">
        <v>214</v>
      </c>
      <c r="BF159" s="333" t="s">
        <v>215</v>
      </c>
      <c r="BG159" s="333">
        <v>8113274834</v>
      </c>
      <c r="BH159" s="570">
        <v>11546.1</v>
      </c>
      <c r="BI159" s="571"/>
      <c r="BJ159" s="572">
        <f>IF(BK159="mxn",BH159/#REF!,BH159)</f>
        <v>11546.1</v>
      </c>
      <c r="BK159" s="333" t="s">
        <v>216</v>
      </c>
      <c r="BL159" s="573"/>
      <c r="BM159" s="644"/>
      <c r="BN159" s="644"/>
      <c r="BO159" s="644"/>
      <c r="BP159" s="644"/>
      <c r="BQ159" s="644"/>
      <c r="BR159" s="644"/>
      <c r="BS159" s="644"/>
      <c r="BT159" s="644"/>
      <c r="BU159" s="644"/>
      <c r="BV159" s="644"/>
      <c r="BW159" s="644"/>
      <c r="BX159" s="645"/>
      <c r="BY159" s="644"/>
      <c r="BZ159" s="646">
        <f ca="1">'CONTROL DE RENTAS'!$Z159-'CONTROL DE RENTAS'!$AA159</f>
        <v>17</v>
      </c>
      <c r="CA159" s="647" t="str">
        <f t="shared" ca="1" si="19"/>
        <v>VIGENTE</v>
      </c>
    </row>
    <row r="160" spans="1:79" ht="18.75" customHeight="1">
      <c r="A160" s="66">
        <v>156</v>
      </c>
      <c r="B160" s="66" t="s">
        <v>667</v>
      </c>
      <c r="C160" s="66">
        <v>2302</v>
      </c>
      <c r="D160" s="66">
        <v>2464</v>
      </c>
      <c r="E160" s="66">
        <v>2543</v>
      </c>
      <c r="F160" s="66">
        <v>2701</v>
      </c>
      <c r="G160" s="66">
        <v>2854</v>
      </c>
      <c r="H160" s="66">
        <v>3059</v>
      </c>
      <c r="I160" s="66">
        <v>3092</v>
      </c>
      <c r="J160" s="82" t="s">
        <v>4599</v>
      </c>
      <c r="K160" s="63"/>
      <c r="L160" s="63"/>
      <c r="M160" s="63"/>
      <c r="N160" s="72"/>
      <c r="O160" s="64" t="s">
        <v>96</v>
      </c>
      <c r="P160" s="67">
        <v>5697</v>
      </c>
      <c r="Q160" s="81" t="s">
        <v>2203</v>
      </c>
      <c r="R160" s="69" t="s">
        <v>2203</v>
      </c>
      <c r="S160" s="48" t="s">
        <v>395</v>
      </c>
      <c r="T160" s="48">
        <v>2528</v>
      </c>
      <c r="U160" s="64" t="s">
        <v>154</v>
      </c>
      <c r="V160" s="64">
        <v>1</v>
      </c>
      <c r="W160" s="101">
        <v>45930</v>
      </c>
      <c r="X160" s="48">
        <v>27</v>
      </c>
      <c r="Y160" s="765">
        <v>156</v>
      </c>
      <c r="Z160" s="855">
        <f t="shared" si="16"/>
        <v>45957</v>
      </c>
      <c r="AA160" s="856">
        <f t="shared" ca="1" si="17"/>
        <v>45957</v>
      </c>
      <c r="AB160" s="857">
        <f t="shared" ca="1" si="18"/>
        <v>27</v>
      </c>
      <c r="AC160" s="66" t="s">
        <v>85</v>
      </c>
      <c r="AD160" s="66" t="s">
        <v>320</v>
      </c>
      <c r="AE160" s="66" t="s">
        <v>85</v>
      </c>
      <c r="AF160" s="66" t="s">
        <v>87</v>
      </c>
      <c r="AG160" s="113">
        <v>156</v>
      </c>
      <c r="AH160" s="88" t="s">
        <v>88</v>
      </c>
      <c r="AI160" s="88" t="s">
        <v>89</v>
      </c>
      <c r="AJ160" s="88" t="s">
        <v>586</v>
      </c>
      <c r="AK160" s="66" t="s">
        <v>668</v>
      </c>
      <c r="AL160" s="66">
        <v>10</v>
      </c>
      <c r="AM160" s="117" t="s">
        <v>227</v>
      </c>
      <c r="AN160" s="66">
        <v>2015</v>
      </c>
      <c r="AO160" s="130">
        <v>33000</v>
      </c>
      <c r="AP160" s="130">
        <v>0</v>
      </c>
      <c r="AQ160" s="192">
        <f>894.49</f>
        <v>894.49</v>
      </c>
      <c r="AR160" s="192">
        <f>AQ160*$AQ$1</f>
        <v>17672.170582999999</v>
      </c>
      <c r="AS160" s="147">
        <f>AP160-AR160</f>
        <v>-17672.170582999999</v>
      </c>
      <c r="AT160" s="73" t="s">
        <v>101</v>
      </c>
      <c r="AU160" s="132">
        <v>45874</v>
      </c>
      <c r="AV160" s="144"/>
      <c r="AW160" s="333"/>
      <c r="AX160" s="490" t="s">
        <v>395</v>
      </c>
      <c r="AY160" s="603" t="s">
        <v>4394</v>
      </c>
      <c r="AZ160" s="333"/>
      <c r="BA160" s="490"/>
      <c r="BB160" s="569"/>
      <c r="BC160" s="494"/>
      <c r="BD160" s="494"/>
      <c r="BE160" s="523"/>
      <c r="BF160" s="333"/>
      <c r="BG160" s="333"/>
      <c r="BH160" s="570"/>
      <c r="BI160" s="333"/>
      <c r="BJ160" s="333"/>
      <c r="BK160" s="333"/>
      <c r="BL160" s="573"/>
      <c r="BM160" s="644"/>
      <c r="BN160" s="644"/>
      <c r="BO160" s="644"/>
      <c r="BP160" s="644"/>
      <c r="BQ160" s="644"/>
      <c r="BR160" s="644"/>
      <c r="BS160" s="644"/>
      <c r="BT160" s="644"/>
      <c r="BU160" s="644"/>
      <c r="BV160" s="644"/>
      <c r="BW160" s="644"/>
      <c r="BX160" s="645"/>
      <c r="BY160" s="644"/>
      <c r="BZ160" s="646">
        <f ca="1">'CONTROL DE RENTAS'!$Z160-'CONTROL DE RENTAS'!$AA160</f>
        <v>0</v>
      </c>
      <c r="CA160" s="647" t="str">
        <f t="shared" ca="1" si="19"/>
        <v>POR VENCER</v>
      </c>
    </row>
    <row r="161" spans="1:79" ht="15" customHeight="1">
      <c r="A161" s="66">
        <v>157</v>
      </c>
      <c r="B161" s="66" t="s">
        <v>672</v>
      </c>
      <c r="C161" s="66">
        <v>2331</v>
      </c>
      <c r="D161" s="66">
        <v>2455</v>
      </c>
      <c r="E161" s="66">
        <v>2594</v>
      </c>
      <c r="F161" s="66">
        <v>2722</v>
      </c>
      <c r="G161" s="66">
        <v>2904</v>
      </c>
      <c r="H161" s="66">
        <v>3034</v>
      </c>
      <c r="I161" s="66">
        <v>3034</v>
      </c>
      <c r="J161" s="66" t="s">
        <v>4534</v>
      </c>
      <c r="K161" s="66" t="s">
        <v>4689</v>
      </c>
      <c r="L161" s="63"/>
      <c r="M161" s="63"/>
      <c r="N161" s="72"/>
      <c r="O161" s="64" t="s">
        <v>96</v>
      </c>
      <c r="P161" s="67">
        <v>5910</v>
      </c>
      <c r="Q161" s="81" t="s">
        <v>1721</v>
      </c>
      <c r="R161" s="81" t="s">
        <v>1026</v>
      </c>
      <c r="S161" s="48" t="s">
        <v>4664</v>
      </c>
      <c r="T161" s="48">
        <v>2758</v>
      </c>
      <c r="U161" s="64" t="s">
        <v>3474</v>
      </c>
      <c r="V161" s="64">
        <v>1</v>
      </c>
      <c r="W161" s="101">
        <v>45952</v>
      </c>
      <c r="X161" s="48">
        <v>6</v>
      </c>
      <c r="Y161" s="104">
        <v>157</v>
      </c>
      <c r="Z161" s="855">
        <f t="shared" si="16"/>
        <v>45958</v>
      </c>
      <c r="AA161" s="856">
        <f t="shared" ca="1" si="17"/>
        <v>45957</v>
      </c>
      <c r="AB161" s="857">
        <f t="shared" ca="1" si="18"/>
        <v>5</v>
      </c>
      <c r="AC161" s="66" t="s">
        <v>85</v>
      </c>
      <c r="AD161" s="66" t="s">
        <v>320</v>
      </c>
      <c r="AE161" s="66" t="s">
        <v>85</v>
      </c>
      <c r="AF161" s="66" t="s">
        <v>87</v>
      </c>
      <c r="AG161" s="113">
        <v>157</v>
      </c>
      <c r="AH161" s="88" t="s">
        <v>88</v>
      </c>
      <c r="AI161" s="88" t="s">
        <v>89</v>
      </c>
      <c r="AJ161" s="88" t="s">
        <v>586</v>
      </c>
      <c r="AK161" s="66" t="s">
        <v>675</v>
      </c>
      <c r="AL161" s="66">
        <v>10</v>
      </c>
      <c r="AM161" s="117" t="s">
        <v>227</v>
      </c>
      <c r="AN161" s="66">
        <v>2016</v>
      </c>
      <c r="AO161" s="130">
        <v>33000</v>
      </c>
      <c r="AP161" s="119">
        <v>35200</v>
      </c>
      <c r="AQ161" s="192"/>
      <c r="AR161" s="192"/>
      <c r="AS161" s="147"/>
      <c r="AT161" s="880" t="s">
        <v>101</v>
      </c>
      <c r="AU161" s="132">
        <v>45952</v>
      </c>
      <c r="AV161" s="144"/>
      <c r="AW161" s="533"/>
      <c r="AX161" s="547"/>
      <c r="AY161" s="527"/>
      <c r="AZ161" s="333"/>
      <c r="BA161" s="490"/>
      <c r="BB161" s="494" t="s">
        <v>676</v>
      </c>
      <c r="BC161" s="494"/>
      <c r="BD161" s="697" t="s">
        <v>213</v>
      </c>
      <c r="BE161" s="523" t="s">
        <v>214</v>
      </c>
      <c r="BF161" s="333" t="s">
        <v>215</v>
      </c>
      <c r="BG161" s="333"/>
      <c r="BH161" s="570">
        <v>42706.9</v>
      </c>
      <c r="BI161" s="571"/>
      <c r="BJ161" s="572">
        <f>IF(BK161="mxn",BH161/#REF!,BH161)</f>
        <v>42706.9</v>
      </c>
      <c r="BK161" s="333"/>
      <c r="BL161" s="573"/>
      <c r="BM161" s="644"/>
      <c r="BN161" s="644"/>
      <c r="BO161" s="644"/>
      <c r="BP161" s="644"/>
      <c r="BQ161" s="644"/>
      <c r="BR161" s="644"/>
      <c r="BS161" s="644"/>
      <c r="BT161" s="644"/>
      <c r="BU161" s="644"/>
      <c r="BV161" s="644"/>
      <c r="BW161" s="644"/>
      <c r="BX161" s="645"/>
      <c r="BY161" s="644"/>
      <c r="BZ161" s="646">
        <f ca="1">'CONTROL DE RENTAS'!$Z161-'CONTROL DE RENTAS'!$AA161</f>
        <v>1</v>
      </c>
      <c r="CA161" s="647" t="str">
        <f t="shared" ca="1" si="19"/>
        <v>POR VENCER</v>
      </c>
    </row>
    <row r="162" spans="1:79" ht="15" customHeight="1">
      <c r="A162" s="66">
        <v>158</v>
      </c>
      <c r="B162" s="66">
        <v>2019</v>
      </c>
      <c r="C162" s="66">
        <v>2220</v>
      </c>
      <c r="D162" s="66">
        <v>2344</v>
      </c>
      <c r="E162" s="63"/>
      <c r="F162" s="63"/>
      <c r="G162" s="63"/>
      <c r="H162" s="63"/>
      <c r="I162" s="82">
        <v>3247</v>
      </c>
      <c r="J162" s="63"/>
      <c r="K162" s="63"/>
      <c r="L162" s="63"/>
      <c r="M162" s="63"/>
      <c r="N162" s="72"/>
      <c r="O162" s="64" t="s">
        <v>84</v>
      </c>
      <c r="P162" s="67"/>
      <c r="Q162" s="81"/>
      <c r="R162" s="68"/>
      <c r="S162" s="48"/>
      <c r="T162" s="48"/>
      <c r="U162" s="64"/>
      <c r="V162" s="64">
        <v>1</v>
      </c>
      <c r="W162" s="101"/>
      <c r="X162" s="48"/>
      <c r="Y162" s="104">
        <v>158</v>
      </c>
      <c r="Z162" s="862">
        <f t="shared" si="16"/>
        <v>0</v>
      </c>
      <c r="AA162" s="856">
        <f t="shared" ca="1" si="17"/>
        <v>45957</v>
      </c>
      <c r="AB162" s="857">
        <f t="shared" ca="1" si="18"/>
        <v>45957</v>
      </c>
      <c r="AC162" s="66" t="s">
        <v>85</v>
      </c>
      <c r="AD162" s="66" t="s">
        <v>86</v>
      </c>
      <c r="AE162" s="66" t="s">
        <v>85</v>
      </c>
      <c r="AF162" s="66" t="s">
        <v>138</v>
      </c>
      <c r="AG162" s="113">
        <v>158</v>
      </c>
      <c r="AH162" s="88" t="s">
        <v>236</v>
      </c>
      <c r="AI162" s="88" t="s">
        <v>89</v>
      </c>
      <c r="AJ162" s="88" t="s">
        <v>383</v>
      </c>
      <c r="AK162" s="66" t="s">
        <v>677</v>
      </c>
      <c r="AL162" s="104">
        <v>50</v>
      </c>
      <c r="AM162" s="124" t="s">
        <v>227</v>
      </c>
      <c r="AN162" s="66" t="s">
        <v>0</v>
      </c>
      <c r="AO162" s="130">
        <v>15000</v>
      </c>
      <c r="AP162" s="119">
        <v>12000</v>
      </c>
      <c r="AQ162" s="192">
        <f>266.91</f>
        <v>266.91000000000003</v>
      </c>
      <c r="AR162" s="192">
        <f>AQ162*$AQ$1</f>
        <v>5273.2607969999999</v>
      </c>
      <c r="AS162" s="147">
        <f>AP162-AR162</f>
        <v>6726.7392030000001</v>
      </c>
      <c r="AT162" s="73"/>
      <c r="AU162" s="132"/>
      <c r="AV162" s="144"/>
      <c r="AW162" s="333"/>
      <c r="AX162" s="333"/>
      <c r="AY162" s="377"/>
      <c r="AZ162" s="616"/>
      <c r="BA162" s="490"/>
      <c r="BB162" s="494"/>
      <c r="BC162" s="509"/>
      <c r="BD162" s="494" t="s">
        <v>213</v>
      </c>
      <c r="BE162" s="523" t="s">
        <v>214</v>
      </c>
      <c r="BF162" s="333" t="s">
        <v>215</v>
      </c>
      <c r="BG162" s="333">
        <v>8132399101</v>
      </c>
      <c r="BH162" s="570"/>
      <c r="BI162" s="571">
        <v>60000</v>
      </c>
      <c r="BJ162" s="572" t="e">
        <f>IF(BK162="mxn",BI162/#REF!,BI162)</f>
        <v>#REF!</v>
      </c>
      <c r="BK162" s="333" t="s">
        <v>266</v>
      </c>
      <c r="BL162" s="573"/>
      <c r="BM162" s="700"/>
      <c r="BN162" s="644"/>
      <c r="BO162" s="644"/>
      <c r="BP162" s="644"/>
      <c r="BQ162" s="644"/>
      <c r="BR162" s="644"/>
      <c r="BS162" s="644"/>
      <c r="BT162" s="644"/>
      <c r="BU162" s="644"/>
      <c r="BV162" s="644"/>
      <c r="BW162" s="644"/>
      <c r="BX162" s="645"/>
      <c r="BY162" s="644"/>
      <c r="BZ162" s="646">
        <f ca="1">'CONTROL DE RENTAS'!$Z162-'CONTROL DE RENTAS'!$AA162</f>
        <v>-45957</v>
      </c>
      <c r="CA162" s="647" t="str">
        <f t="shared" ca="1" si="19"/>
        <v>POR VENCER</v>
      </c>
    </row>
    <row r="163" spans="1:79" ht="15" customHeight="1">
      <c r="A163" s="66">
        <v>159</v>
      </c>
      <c r="B163" s="66" t="s">
        <v>95</v>
      </c>
      <c r="C163" s="63"/>
      <c r="D163" s="66">
        <v>2428</v>
      </c>
      <c r="E163" s="63"/>
      <c r="F163" s="63"/>
      <c r="G163" s="66" t="s">
        <v>95</v>
      </c>
      <c r="H163" s="63"/>
      <c r="I163" s="63"/>
      <c r="J163" s="66" t="s">
        <v>4589</v>
      </c>
      <c r="K163" s="66" t="s">
        <v>4660</v>
      </c>
      <c r="L163" s="63"/>
      <c r="M163" s="63"/>
      <c r="N163" s="72"/>
      <c r="O163" s="64" t="s">
        <v>96</v>
      </c>
      <c r="P163" s="64">
        <v>5871</v>
      </c>
      <c r="Q163" s="750" t="s">
        <v>4586</v>
      </c>
      <c r="R163" s="68" t="s">
        <v>4587</v>
      </c>
      <c r="S163" s="48" t="s">
        <v>531</v>
      </c>
      <c r="T163" s="64">
        <v>1263</v>
      </c>
      <c r="U163" s="64" t="s">
        <v>3946</v>
      </c>
      <c r="V163" s="64">
        <v>1</v>
      </c>
      <c r="W163" s="96">
        <v>45950</v>
      </c>
      <c r="X163" s="64">
        <v>6</v>
      </c>
      <c r="Y163" s="104">
        <v>159</v>
      </c>
      <c r="Z163" s="855">
        <f t="shared" si="16"/>
        <v>45956</v>
      </c>
      <c r="AA163" s="856">
        <f t="shared" ca="1" si="17"/>
        <v>45957</v>
      </c>
      <c r="AB163" s="857">
        <f t="shared" ca="1" si="18"/>
        <v>7</v>
      </c>
      <c r="AC163" s="66" t="s">
        <v>85</v>
      </c>
      <c r="AD163" s="66" t="s">
        <v>85</v>
      </c>
      <c r="AE163" s="66" t="s">
        <v>616</v>
      </c>
      <c r="AF163" s="66" t="s">
        <v>138</v>
      </c>
      <c r="AG163" s="113">
        <v>159</v>
      </c>
      <c r="AH163" s="88" t="s">
        <v>617</v>
      </c>
      <c r="AI163" s="88" t="s">
        <v>146</v>
      </c>
      <c r="AJ163" s="88" t="s">
        <v>618</v>
      </c>
      <c r="AK163" s="66">
        <v>161000335</v>
      </c>
      <c r="AL163" s="104">
        <v>60</v>
      </c>
      <c r="AM163" s="124" t="s">
        <v>148</v>
      </c>
      <c r="AN163" s="66">
        <v>2016</v>
      </c>
      <c r="AO163" s="130"/>
      <c r="AP163" s="119"/>
      <c r="AQ163" s="192"/>
      <c r="AR163" s="192"/>
      <c r="AS163" s="147"/>
      <c r="AT163" s="73" t="s">
        <v>101</v>
      </c>
      <c r="AU163" s="132">
        <v>45936</v>
      </c>
      <c r="AV163" s="144"/>
      <c r="AW163" s="333"/>
      <c r="AX163" s="490" t="s">
        <v>1554</v>
      </c>
      <c r="AY163" s="527" t="s">
        <v>4619</v>
      </c>
      <c r="AZ163" s="333" t="s">
        <v>4587</v>
      </c>
      <c r="BA163" s="490">
        <v>5536623143</v>
      </c>
      <c r="BB163" s="494" t="s">
        <v>678</v>
      </c>
      <c r="BC163" s="494" t="s">
        <v>214</v>
      </c>
      <c r="BD163" s="494" t="s">
        <v>213</v>
      </c>
      <c r="BE163" s="523" t="s">
        <v>214</v>
      </c>
      <c r="BF163" s="333" t="s">
        <v>215</v>
      </c>
      <c r="BG163" s="333">
        <v>8116664720</v>
      </c>
      <c r="BH163" s="570">
        <v>6766.83</v>
      </c>
      <c r="BI163" s="571"/>
      <c r="BJ163" s="572">
        <f>IF(BK163="mxn",BH163/#REF!,BH163)</f>
        <v>6766.83</v>
      </c>
      <c r="BK163" s="333" t="s">
        <v>216</v>
      </c>
      <c r="BL163" s="573"/>
      <c r="BM163" s="643"/>
      <c r="BN163" s="644"/>
      <c r="BO163" s="644"/>
      <c r="BP163" s="644"/>
      <c r="BQ163" s="644"/>
      <c r="BR163" s="644"/>
      <c r="BS163" s="644"/>
      <c r="BT163" s="644"/>
      <c r="BU163" s="644"/>
      <c r="BV163" s="644"/>
      <c r="BW163" s="644"/>
      <c r="BX163" s="645"/>
      <c r="BY163" s="644"/>
      <c r="BZ163" s="646">
        <f ca="1">'CONTROL DE RENTAS'!$Z163-'CONTROL DE RENTAS'!$AA163</f>
        <v>-1</v>
      </c>
      <c r="CA163" s="647" t="str">
        <f t="shared" ca="1" si="19"/>
        <v>POR VENCER</v>
      </c>
    </row>
    <row r="164" spans="1:79" ht="15" customHeight="1">
      <c r="A164" s="66">
        <v>160</v>
      </c>
      <c r="B164" s="66">
        <v>2070</v>
      </c>
      <c r="C164" s="66">
        <v>2254</v>
      </c>
      <c r="D164" s="63"/>
      <c r="E164" s="63"/>
      <c r="F164" s="63"/>
      <c r="G164" s="63"/>
      <c r="H164" s="63"/>
      <c r="I164" s="82">
        <v>3247</v>
      </c>
      <c r="J164" s="66">
        <v>3445</v>
      </c>
      <c r="K164" s="63"/>
      <c r="L164" s="63"/>
      <c r="M164" s="63"/>
      <c r="N164" s="75"/>
      <c r="O164" s="64" t="s">
        <v>96</v>
      </c>
      <c r="P164" s="67">
        <v>5847</v>
      </c>
      <c r="Q164" s="81" t="s">
        <v>742</v>
      </c>
      <c r="R164" s="68"/>
      <c r="S164" s="48" t="s">
        <v>4578</v>
      </c>
      <c r="T164" s="48">
        <v>7231</v>
      </c>
      <c r="U164" s="64" t="s">
        <v>154</v>
      </c>
      <c r="V164" s="64">
        <v>1</v>
      </c>
      <c r="W164" s="101">
        <v>45929</v>
      </c>
      <c r="X164" s="48">
        <v>27</v>
      </c>
      <c r="Y164" s="104">
        <v>160</v>
      </c>
      <c r="Z164" s="855">
        <f t="shared" si="16"/>
        <v>45956</v>
      </c>
      <c r="AA164" s="856">
        <f t="shared" ca="1" si="17"/>
        <v>45957</v>
      </c>
      <c r="AB164" s="857">
        <f t="shared" ca="1" si="18"/>
        <v>28</v>
      </c>
      <c r="AC164" s="66" t="s">
        <v>85</v>
      </c>
      <c r="AD164" s="66" t="s">
        <v>86</v>
      </c>
      <c r="AE164" s="66" t="s">
        <v>85</v>
      </c>
      <c r="AF164" s="66" t="s">
        <v>138</v>
      </c>
      <c r="AG164" s="113">
        <v>160</v>
      </c>
      <c r="AH164" s="248" t="s">
        <v>236</v>
      </c>
      <c r="AI164" s="248" t="s">
        <v>308</v>
      </c>
      <c r="AJ164" s="248" t="s">
        <v>383</v>
      </c>
      <c r="AK164" s="104" t="s">
        <v>679</v>
      </c>
      <c r="AL164" s="104">
        <v>50</v>
      </c>
      <c r="AM164" s="124" t="s">
        <v>227</v>
      </c>
      <c r="AN164" s="66">
        <v>2016</v>
      </c>
      <c r="AO164" s="130">
        <v>15000</v>
      </c>
      <c r="AP164" s="119">
        <v>12000</v>
      </c>
      <c r="AQ164" s="192">
        <f>266.91</f>
        <v>266.91000000000003</v>
      </c>
      <c r="AR164" s="192">
        <f>AQ164*$AQ$1</f>
        <v>5273.2607969999999</v>
      </c>
      <c r="AS164" s="147">
        <f>AP164-AR164</f>
        <v>6726.7392030000001</v>
      </c>
      <c r="AT164" s="73" t="s">
        <v>101</v>
      </c>
      <c r="AU164" s="132">
        <v>45837</v>
      </c>
      <c r="AV164" s="144"/>
      <c r="AW164" s="333"/>
      <c r="AX164" s="333"/>
      <c r="AY164" s="603"/>
      <c r="AZ164" s="503"/>
      <c r="BA164" s="490"/>
      <c r="BB164" s="494" t="s">
        <v>680</v>
      </c>
      <c r="BC164" s="494" t="s">
        <v>214</v>
      </c>
      <c r="BD164" s="494" t="s">
        <v>213</v>
      </c>
      <c r="BE164" s="523" t="s">
        <v>214</v>
      </c>
      <c r="BF164" s="333" t="s">
        <v>215</v>
      </c>
      <c r="BG164" s="333">
        <v>8117168210</v>
      </c>
      <c r="BH164" s="570">
        <v>6090.15</v>
      </c>
      <c r="BI164" s="571"/>
      <c r="BJ164" s="572">
        <f>IF(BK164="mxn",BH164/#REF!,BH164)</f>
        <v>6090.15</v>
      </c>
      <c r="BK164" s="333"/>
      <c r="BL164" s="573"/>
      <c r="BM164" s="644"/>
      <c r="BN164" s="644"/>
      <c r="BO164" s="644"/>
      <c r="BP164" s="644"/>
      <c r="BQ164" s="644"/>
      <c r="BR164" s="644"/>
      <c r="BS164" s="644"/>
      <c r="BT164" s="644"/>
      <c r="BU164" s="644"/>
      <c r="BV164" s="644"/>
      <c r="BW164" s="644"/>
      <c r="BX164" s="645"/>
      <c r="BY164" s="644"/>
      <c r="BZ164" s="646">
        <f ca="1">'CONTROL DE RENTAS'!$Z164-'CONTROL DE RENTAS'!$AA164</f>
        <v>-1</v>
      </c>
      <c r="CA164" s="647" t="str">
        <f t="shared" ca="1" si="19"/>
        <v>POR VENCER</v>
      </c>
    </row>
    <row r="165" spans="1:79" ht="18" customHeight="1">
      <c r="A165" s="66">
        <v>161</v>
      </c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72"/>
      <c r="O165" s="64" t="s">
        <v>117</v>
      </c>
      <c r="P165" s="67"/>
      <c r="Q165" s="81"/>
      <c r="R165" s="69"/>
      <c r="S165" s="48"/>
      <c r="T165" s="48"/>
      <c r="U165" s="48"/>
      <c r="V165" s="64">
        <v>1</v>
      </c>
      <c r="W165" s="101"/>
      <c r="X165" s="48"/>
      <c r="Y165" s="104">
        <v>161</v>
      </c>
      <c r="Z165" s="862">
        <f t="shared" si="16"/>
        <v>0</v>
      </c>
      <c r="AA165" s="856">
        <f t="shared" ca="1" si="17"/>
        <v>45957</v>
      </c>
      <c r="AB165" s="857">
        <f t="shared" ca="1" si="18"/>
        <v>45957</v>
      </c>
      <c r="AC165" s="66" t="s">
        <v>85</v>
      </c>
      <c r="AD165" s="66" t="s">
        <v>320</v>
      </c>
      <c r="AE165" s="66" t="s">
        <v>85</v>
      </c>
      <c r="AF165" s="66" t="s">
        <v>87</v>
      </c>
      <c r="AG165" s="113">
        <v>161</v>
      </c>
      <c r="AH165" s="88" t="s">
        <v>88</v>
      </c>
      <c r="AI165" s="88" t="s">
        <v>510</v>
      </c>
      <c r="AJ165" s="88" t="s">
        <v>681</v>
      </c>
      <c r="AK165" s="117" t="s">
        <v>682</v>
      </c>
      <c r="AL165" s="66">
        <v>10</v>
      </c>
      <c r="AM165" s="117" t="s">
        <v>227</v>
      </c>
      <c r="AN165" s="66">
        <v>2006</v>
      </c>
      <c r="AO165" s="130">
        <v>30000</v>
      </c>
      <c r="AP165" s="119">
        <v>0</v>
      </c>
      <c r="AQ165" s="192"/>
      <c r="AR165" s="192"/>
      <c r="AS165" s="147"/>
      <c r="AT165" s="73"/>
      <c r="AU165" s="144"/>
      <c r="AV165" s="144"/>
      <c r="AW165" s="333"/>
      <c r="AX165" s="333"/>
      <c r="AY165" s="333"/>
      <c r="AZ165" s="333"/>
      <c r="BA165" s="490"/>
      <c r="BB165" s="523" t="s">
        <v>683</v>
      </c>
      <c r="BC165" s="494"/>
      <c r="BD165" s="494" t="s">
        <v>213</v>
      </c>
      <c r="BE165" s="523" t="s">
        <v>214</v>
      </c>
      <c r="BF165" s="333" t="s">
        <v>215</v>
      </c>
      <c r="BG165" s="333">
        <v>8119023545</v>
      </c>
      <c r="BH165" s="570">
        <v>43973</v>
      </c>
      <c r="BI165" s="571"/>
      <c r="BJ165" s="572">
        <f>IF(BK165="mxn",BH165/#REF!,BH165)</f>
        <v>43973</v>
      </c>
      <c r="BK165" s="333" t="s">
        <v>216</v>
      </c>
      <c r="BL165" s="573"/>
      <c r="BM165" s="700"/>
      <c r="BN165" s="644"/>
      <c r="BO165" s="644"/>
      <c r="BP165" s="644"/>
      <c r="BQ165" s="644"/>
      <c r="BR165" s="644"/>
      <c r="BS165" s="644"/>
      <c r="BT165" s="644"/>
      <c r="BU165" s="644"/>
      <c r="BV165" s="644"/>
      <c r="BW165" s="644"/>
      <c r="BX165" s="645"/>
      <c r="BY165" s="644"/>
      <c r="BZ165" s="646">
        <f ca="1">'CONTROL DE RENTAS'!$Z165-'CONTROL DE RENTAS'!$AA165</f>
        <v>-45957</v>
      </c>
      <c r="CA165" s="647" t="str">
        <f t="shared" ca="1" si="19"/>
        <v>POR VENCER</v>
      </c>
    </row>
    <row r="166" spans="1:79" ht="15" customHeight="1">
      <c r="A166" s="66">
        <v>162</v>
      </c>
      <c r="B166" s="66" t="s">
        <v>235</v>
      </c>
      <c r="C166" s="66" t="s">
        <v>684</v>
      </c>
      <c r="D166" s="66">
        <v>2361</v>
      </c>
      <c r="E166" s="63"/>
      <c r="F166" s="63"/>
      <c r="G166" s="63"/>
      <c r="H166" s="63"/>
      <c r="I166" s="82">
        <v>3221</v>
      </c>
      <c r="J166" s="66" t="s">
        <v>95</v>
      </c>
      <c r="K166" s="66" t="s">
        <v>95</v>
      </c>
      <c r="L166" s="63"/>
      <c r="M166" s="63"/>
      <c r="N166" s="72"/>
      <c r="O166" s="64" t="s">
        <v>96</v>
      </c>
      <c r="P166" s="67">
        <v>5854</v>
      </c>
      <c r="Q166" s="750" t="s">
        <v>4583</v>
      </c>
      <c r="R166" s="750" t="s">
        <v>4583</v>
      </c>
      <c r="S166" s="48" t="s">
        <v>109</v>
      </c>
      <c r="T166" s="48">
        <v>6916</v>
      </c>
      <c r="U166" s="64" t="s">
        <v>3474</v>
      </c>
      <c r="V166" s="64">
        <v>1</v>
      </c>
      <c r="W166" s="101">
        <v>45929</v>
      </c>
      <c r="X166" s="67">
        <v>27</v>
      </c>
      <c r="Y166" s="104">
        <v>162</v>
      </c>
      <c r="Z166" s="855">
        <f t="shared" si="16"/>
        <v>45956</v>
      </c>
      <c r="AA166" s="856">
        <f t="shared" ca="1" si="17"/>
        <v>45957</v>
      </c>
      <c r="AB166" s="857">
        <f t="shared" ca="1" si="18"/>
        <v>28</v>
      </c>
      <c r="AC166" s="66" t="s">
        <v>85</v>
      </c>
      <c r="AD166" s="66" t="s">
        <v>214</v>
      </c>
      <c r="AE166" s="66" t="s">
        <v>85</v>
      </c>
      <c r="AF166" s="66" t="s">
        <v>138</v>
      </c>
      <c r="AG166" s="113">
        <v>162</v>
      </c>
      <c r="AH166" s="88" t="s">
        <v>236</v>
      </c>
      <c r="AI166" s="88" t="s">
        <v>406</v>
      </c>
      <c r="AJ166" s="88" t="s">
        <v>238</v>
      </c>
      <c r="AK166" s="117" t="s">
        <v>685</v>
      </c>
      <c r="AL166" s="66">
        <v>50</v>
      </c>
      <c r="AM166" s="117" t="s">
        <v>227</v>
      </c>
      <c r="AN166" s="66">
        <v>2018</v>
      </c>
      <c r="AO166" s="118">
        <v>12000</v>
      </c>
      <c r="AP166" s="135">
        <v>15000</v>
      </c>
      <c r="AQ166" s="192"/>
      <c r="AR166" s="192"/>
      <c r="AS166" s="864"/>
      <c r="AT166" s="73" t="s">
        <v>101</v>
      </c>
      <c r="AU166" s="132">
        <v>45929</v>
      </c>
      <c r="AV166" s="144"/>
      <c r="AW166" s="333"/>
      <c r="AX166" s="333"/>
      <c r="AY166" s="527"/>
      <c r="AZ166" s="333"/>
      <c r="BA166" s="490"/>
      <c r="BB166" s="333"/>
      <c r="BC166" s="494" t="s">
        <v>214</v>
      </c>
      <c r="BD166" s="494" t="s">
        <v>214</v>
      </c>
      <c r="BE166" s="523" t="s">
        <v>214</v>
      </c>
      <c r="BF166" s="333"/>
      <c r="BG166" s="333"/>
      <c r="BH166" s="570"/>
      <c r="BI166" s="333"/>
      <c r="BJ166" s="333"/>
      <c r="BK166" s="333"/>
      <c r="BL166" s="573"/>
      <c r="BM166" s="644"/>
      <c r="BN166" s="644"/>
      <c r="BO166" s="644"/>
      <c r="BP166" s="644"/>
      <c r="BQ166" s="644"/>
      <c r="BR166" s="644"/>
      <c r="BS166" s="644"/>
      <c r="BT166" s="644"/>
      <c r="BU166" s="644"/>
      <c r="BV166" s="644"/>
      <c r="BW166" s="644"/>
      <c r="BX166" s="645"/>
      <c r="BY166" s="644"/>
      <c r="BZ166" s="646">
        <f ca="1">'CONTROL DE RENTAS'!$Z166-'CONTROL DE RENTAS'!$AA166</f>
        <v>-1</v>
      </c>
      <c r="CA166" s="647" t="str">
        <f t="shared" ca="1" si="19"/>
        <v>POR VENCER</v>
      </c>
    </row>
    <row r="167" spans="1:79" ht="15" customHeight="1">
      <c r="A167" s="66">
        <v>163</v>
      </c>
      <c r="B167" s="66">
        <v>2026</v>
      </c>
      <c r="C167" s="66">
        <v>2196</v>
      </c>
      <c r="D167" s="66">
        <v>2347</v>
      </c>
      <c r="E167" s="82">
        <v>2486</v>
      </c>
      <c r="F167" s="66">
        <v>2638</v>
      </c>
      <c r="G167" s="63"/>
      <c r="H167" s="63"/>
      <c r="I167" s="63"/>
      <c r="J167" s="63"/>
      <c r="K167" s="82">
        <v>3600</v>
      </c>
      <c r="L167" s="63"/>
      <c r="M167" s="63"/>
      <c r="N167" s="72"/>
      <c r="O167" s="64" t="s">
        <v>96</v>
      </c>
      <c r="P167" s="67">
        <v>5915</v>
      </c>
      <c r="Q167" s="81" t="s">
        <v>1628</v>
      </c>
      <c r="R167" s="69" t="s">
        <v>4104</v>
      </c>
      <c r="S167" s="48" t="s">
        <v>2188</v>
      </c>
      <c r="T167" s="48">
        <v>403</v>
      </c>
      <c r="U167" s="64" t="s">
        <v>3474</v>
      </c>
      <c r="V167" s="64">
        <v>1</v>
      </c>
      <c r="W167" s="96">
        <v>45953</v>
      </c>
      <c r="X167" s="48">
        <v>6</v>
      </c>
      <c r="Y167" s="104">
        <v>163</v>
      </c>
      <c r="Z167" s="855">
        <f t="shared" si="16"/>
        <v>45959</v>
      </c>
      <c r="AA167" s="856">
        <f t="shared" ca="1" si="17"/>
        <v>45957</v>
      </c>
      <c r="AB167" s="857">
        <f t="shared" ca="1" si="18"/>
        <v>4</v>
      </c>
      <c r="AC167" s="66" t="s">
        <v>85</v>
      </c>
      <c r="AD167" s="66" t="s">
        <v>85</v>
      </c>
      <c r="AE167" s="66" t="s">
        <v>86</v>
      </c>
      <c r="AF167" s="66" t="s">
        <v>87</v>
      </c>
      <c r="AG167" s="113">
        <v>163</v>
      </c>
      <c r="AH167" s="88" t="s">
        <v>169</v>
      </c>
      <c r="AI167" s="88" t="s">
        <v>89</v>
      </c>
      <c r="AJ167" s="88" t="s">
        <v>834</v>
      </c>
      <c r="AK167" s="66" t="s">
        <v>4436</v>
      </c>
      <c r="AL167" s="66"/>
      <c r="AM167" s="117"/>
      <c r="AN167" s="66"/>
      <c r="AO167" s="130"/>
      <c r="AP167" s="119"/>
      <c r="AQ167" s="192"/>
      <c r="AR167" s="192"/>
      <c r="AS167" s="147"/>
      <c r="AT167" s="880" t="s">
        <v>101</v>
      </c>
      <c r="AU167" s="132">
        <v>45953</v>
      </c>
      <c r="AV167" s="266"/>
      <c r="AW167" s="334"/>
      <c r="AX167" s="442"/>
      <c r="AY167" s="528"/>
      <c r="AZ167" s="334"/>
      <c r="BA167" s="490"/>
      <c r="BB167" s="494"/>
      <c r="BC167" s="509"/>
      <c r="BD167" s="494"/>
      <c r="BE167" s="523"/>
      <c r="BF167" s="333"/>
      <c r="BG167" s="333"/>
      <c r="BH167" s="570"/>
      <c r="BI167" s="571"/>
      <c r="BJ167" s="572"/>
      <c r="BK167" s="333"/>
      <c r="BL167" s="573"/>
      <c r="BM167" s="644"/>
      <c r="BN167" s="644"/>
      <c r="BO167" s="644"/>
      <c r="BP167" s="644"/>
      <c r="BQ167" s="644"/>
      <c r="BR167" s="644"/>
      <c r="BS167" s="644"/>
      <c r="BT167" s="644"/>
      <c r="BU167" s="644"/>
      <c r="BV167" s="644"/>
      <c r="BW167" s="644"/>
      <c r="BX167" s="645"/>
      <c r="BY167" s="644"/>
      <c r="BZ167" s="646">
        <f ca="1">'CONTROL DE RENTAS'!$Z167-'CONTROL DE RENTAS'!$AA167</f>
        <v>2</v>
      </c>
      <c r="CA167" s="647" t="str">
        <f t="shared" ca="1" si="19"/>
        <v>POR VENCER</v>
      </c>
    </row>
    <row r="168" spans="1:79" ht="15" customHeight="1">
      <c r="A168" s="66">
        <v>164</v>
      </c>
      <c r="B168" s="66" t="s">
        <v>235</v>
      </c>
      <c r="C168" s="66">
        <v>2235</v>
      </c>
      <c r="D168" s="88" t="s">
        <v>572</v>
      </c>
      <c r="E168" s="66" t="s">
        <v>95</v>
      </c>
      <c r="F168" s="66" t="s">
        <v>95</v>
      </c>
      <c r="G168" s="66" t="s">
        <v>95</v>
      </c>
      <c r="H168" s="63"/>
      <c r="I168" s="66">
        <v>3130</v>
      </c>
      <c r="J168" s="66">
        <v>3277</v>
      </c>
      <c r="K168" s="63"/>
      <c r="L168" s="63"/>
      <c r="M168" s="63"/>
      <c r="N168" s="72"/>
      <c r="O168" s="64" t="s">
        <v>117</v>
      </c>
      <c r="P168" s="67"/>
      <c r="Q168" s="81"/>
      <c r="R168" s="81"/>
      <c r="S168" s="72"/>
      <c r="T168" s="48"/>
      <c r="U168" s="64"/>
      <c r="V168" s="64">
        <v>1</v>
      </c>
      <c r="W168" s="101"/>
      <c r="X168" s="67"/>
      <c r="Y168" s="104">
        <v>164</v>
      </c>
      <c r="Z168" s="862">
        <f t="shared" si="16"/>
        <v>0</v>
      </c>
      <c r="AA168" s="856">
        <f t="shared" ca="1" si="17"/>
        <v>45957</v>
      </c>
      <c r="AB168" s="857">
        <f t="shared" ca="1" si="18"/>
        <v>45957</v>
      </c>
      <c r="AC168" s="66" t="s">
        <v>85</v>
      </c>
      <c r="AD168" s="66" t="s">
        <v>214</v>
      </c>
      <c r="AE168" s="66" t="s">
        <v>85</v>
      </c>
      <c r="AF168" s="66" t="s">
        <v>138</v>
      </c>
      <c r="AG168" s="113">
        <v>164</v>
      </c>
      <c r="AH168" s="88" t="s">
        <v>236</v>
      </c>
      <c r="AI168" s="88" t="s">
        <v>406</v>
      </c>
      <c r="AJ168" s="88" t="s">
        <v>238</v>
      </c>
      <c r="AK168" s="117" t="s">
        <v>689</v>
      </c>
      <c r="AL168" s="66">
        <v>50</v>
      </c>
      <c r="AM168" s="117" t="s">
        <v>227</v>
      </c>
      <c r="AN168" s="66">
        <v>2018</v>
      </c>
      <c r="AO168" s="118">
        <v>12000</v>
      </c>
      <c r="AP168" s="135">
        <v>15000</v>
      </c>
      <c r="AQ168" s="192"/>
      <c r="AR168" s="192"/>
      <c r="AS168" s="864"/>
      <c r="AT168" s="880"/>
      <c r="AU168" s="132"/>
      <c r="AV168" s="144"/>
      <c r="AW168" s="333"/>
      <c r="AX168" s="490"/>
      <c r="AY168" s="527"/>
      <c r="AZ168" s="333"/>
      <c r="BA168" s="490"/>
      <c r="BB168" s="490"/>
      <c r="BC168" s="494"/>
      <c r="BD168" s="494"/>
      <c r="BE168" s="523"/>
      <c r="BF168" s="333"/>
      <c r="BG168" s="333"/>
      <c r="BH168" s="570"/>
      <c r="BI168" s="571"/>
      <c r="BJ168" s="572">
        <f>IF(BK168="mxn",BH168/#REF!,BH168)</f>
        <v>0</v>
      </c>
      <c r="BK168" s="333"/>
      <c r="BL168" s="573"/>
      <c r="BM168" s="644"/>
      <c r="BN168" s="644"/>
      <c r="BO168" s="644"/>
      <c r="BP168" s="644"/>
      <c r="BQ168" s="644"/>
      <c r="BR168" s="644"/>
      <c r="BS168" s="644"/>
      <c r="BT168" s="644"/>
      <c r="BU168" s="644"/>
      <c r="BV168" s="644"/>
      <c r="BW168" s="644"/>
      <c r="BX168" s="645"/>
      <c r="BY168" s="644"/>
      <c r="BZ168" s="646">
        <f ca="1">'CONTROL DE RENTAS'!$Z168-'CONTROL DE RENTAS'!$AA168</f>
        <v>-45957</v>
      </c>
      <c r="CA168" s="647" t="str">
        <f t="shared" ca="1" si="19"/>
        <v>POR VENCER</v>
      </c>
    </row>
    <row r="169" spans="1:79" ht="15" customHeight="1">
      <c r="A169" s="66">
        <v>165</v>
      </c>
      <c r="B169" s="63"/>
      <c r="C169" s="63"/>
      <c r="D169" s="63"/>
      <c r="E169" s="87"/>
      <c r="F169" s="63"/>
      <c r="G169" s="63"/>
      <c r="H169" s="63"/>
      <c r="I169" s="63"/>
      <c r="J169" s="63"/>
      <c r="K169" s="63"/>
      <c r="L169" s="63"/>
      <c r="M169" s="63"/>
      <c r="N169" s="72"/>
      <c r="O169" s="64" t="s">
        <v>117</v>
      </c>
      <c r="P169" s="67"/>
      <c r="Q169" s="81"/>
      <c r="R169" s="79"/>
      <c r="S169" s="48"/>
      <c r="T169" s="48"/>
      <c r="U169" s="48"/>
      <c r="V169" s="64">
        <v>1</v>
      </c>
      <c r="W169" s="101"/>
      <c r="X169" s="48"/>
      <c r="Y169" s="104">
        <v>165</v>
      </c>
      <c r="Z169" s="862">
        <f t="shared" si="16"/>
        <v>0</v>
      </c>
      <c r="AA169" s="856">
        <f t="shared" ca="1" si="17"/>
        <v>45957</v>
      </c>
      <c r="AB169" s="857">
        <f t="shared" ca="1" si="18"/>
        <v>45957</v>
      </c>
      <c r="AC169" s="66" t="s">
        <v>85</v>
      </c>
      <c r="AD169" s="66" t="s">
        <v>214</v>
      </c>
      <c r="AE169" s="66" t="s">
        <v>85</v>
      </c>
      <c r="AF169" s="66" t="s">
        <v>138</v>
      </c>
      <c r="AG169" s="113">
        <v>165</v>
      </c>
      <c r="AH169" s="88" t="s">
        <v>236</v>
      </c>
      <c r="AI169" s="88" t="s">
        <v>308</v>
      </c>
      <c r="AJ169" s="88" t="s">
        <v>690</v>
      </c>
      <c r="AK169" s="117" t="s">
        <v>691</v>
      </c>
      <c r="AL169" s="104">
        <v>50</v>
      </c>
      <c r="AM169" s="124" t="s">
        <v>227</v>
      </c>
      <c r="AN169" s="66">
        <v>2009</v>
      </c>
      <c r="AO169" s="118">
        <v>12000</v>
      </c>
      <c r="AP169" s="119">
        <v>0</v>
      </c>
      <c r="AQ169" s="192">
        <v>0</v>
      </c>
      <c r="AR169" s="192">
        <v>0</v>
      </c>
      <c r="AS169" s="147">
        <f>AP169-AR169</f>
        <v>0</v>
      </c>
      <c r="AT169" s="73"/>
      <c r="AU169" s="144"/>
      <c r="AV169" s="144"/>
      <c r="AW169" s="333"/>
      <c r="AX169" s="333"/>
      <c r="AY169" s="333"/>
      <c r="AZ169" s="333"/>
      <c r="BA169" s="490"/>
      <c r="BB169" s="494" t="s">
        <v>692</v>
      </c>
      <c r="BC169" s="494"/>
      <c r="BD169" s="494"/>
      <c r="BE169" s="523"/>
      <c r="BF169" s="333"/>
      <c r="BG169" s="333"/>
      <c r="BH169" s="570"/>
      <c r="BI169" s="571"/>
      <c r="BJ169" s="572"/>
      <c r="BK169" s="333"/>
      <c r="BL169" s="573"/>
      <c r="BM169" s="644"/>
      <c r="BN169" s="644"/>
      <c r="BO169" s="644"/>
      <c r="BP169" s="644"/>
      <c r="BQ169" s="644"/>
      <c r="BR169" s="644"/>
      <c r="BS169" s="644"/>
      <c r="BT169" s="644"/>
      <c r="BU169" s="644"/>
      <c r="BV169" s="644"/>
      <c r="BW169" s="644"/>
      <c r="BX169" s="645"/>
      <c r="BY169" s="644"/>
      <c r="BZ169" s="646">
        <f ca="1">'CONTROL DE RENTAS'!$Z169-'CONTROL DE RENTAS'!$AA169</f>
        <v>-45957</v>
      </c>
      <c r="CA169" s="647" t="str">
        <f t="shared" ca="1" si="19"/>
        <v>POR VENCER</v>
      </c>
    </row>
    <row r="170" spans="1:79" ht="15" customHeight="1">
      <c r="A170" s="66">
        <v>166</v>
      </c>
      <c r="B170" s="66" t="s">
        <v>693</v>
      </c>
      <c r="C170" s="63"/>
      <c r="D170" s="88" t="s">
        <v>694</v>
      </c>
      <c r="E170" s="63"/>
      <c r="F170" s="63"/>
      <c r="G170" s="63"/>
      <c r="H170" s="63"/>
      <c r="I170" s="82">
        <v>3244</v>
      </c>
      <c r="J170" s="66">
        <v>3414</v>
      </c>
      <c r="K170" s="66">
        <v>3578</v>
      </c>
      <c r="L170" s="63"/>
      <c r="M170" s="63"/>
      <c r="N170" s="75"/>
      <c r="O170" s="64" t="s">
        <v>96</v>
      </c>
      <c r="P170" s="67">
        <v>5776</v>
      </c>
      <c r="Q170" s="81" t="s">
        <v>4422</v>
      </c>
      <c r="R170" s="68" t="s">
        <v>4423</v>
      </c>
      <c r="S170" s="48" t="s">
        <v>4643</v>
      </c>
      <c r="T170" s="48">
        <v>6019</v>
      </c>
      <c r="U170" s="64" t="s">
        <v>154</v>
      </c>
      <c r="V170" s="64">
        <v>1</v>
      </c>
      <c r="W170" s="101">
        <v>45952</v>
      </c>
      <c r="X170" s="48">
        <v>27</v>
      </c>
      <c r="Y170" s="104">
        <v>166</v>
      </c>
      <c r="Z170" s="862">
        <f t="shared" si="16"/>
        <v>45979</v>
      </c>
      <c r="AA170" s="856">
        <f t="shared" ca="1" si="17"/>
        <v>45957</v>
      </c>
      <c r="AB170" s="857">
        <f t="shared" ca="1" si="18"/>
        <v>5</v>
      </c>
      <c r="AC170" s="66" t="s">
        <v>85</v>
      </c>
      <c r="AD170" s="66" t="s">
        <v>214</v>
      </c>
      <c r="AE170" s="66" t="s">
        <v>85</v>
      </c>
      <c r="AF170" s="66" t="s">
        <v>138</v>
      </c>
      <c r="AG170" s="113">
        <v>166</v>
      </c>
      <c r="AH170" s="88" t="s">
        <v>236</v>
      </c>
      <c r="AI170" s="88" t="s">
        <v>406</v>
      </c>
      <c r="AJ170" s="88" t="s">
        <v>238</v>
      </c>
      <c r="AK170" s="117" t="s">
        <v>695</v>
      </c>
      <c r="AL170" s="66">
        <v>50</v>
      </c>
      <c r="AM170" s="117" t="s">
        <v>227</v>
      </c>
      <c r="AN170" s="66">
        <v>2018</v>
      </c>
      <c r="AO170" s="118">
        <v>12000</v>
      </c>
      <c r="AP170" s="119">
        <v>12000</v>
      </c>
      <c r="AQ170" s="192"/>
      <c r="AR170" s="192"/>
      <c r="AS170" s="864"/>
      <c r="AT170" s="73" t="s">
        <v>101</v>
      </c>
      <c r="AU170" s="132">
        <v>45896</v>
      </c>
      <c r="AV170" s="144"/>
      <c r="AW170" s="333"/>
      <c r="AX170" s="490"/>
      <c r="AY170" s="527"/>
      <c r="AZ170" s="333"/>
      <c r="BA170" s="490"/>
      <c r="BB170" s="536" t="s">
        <v>696</v>
      </c>
      <c r="BC170" s="509"/>
      <c r="BD170" s="494"/>
      <c r="BE170" s="523"/>
      <c r="BF170" s="333"/>
      <c r="BG170" s="333"/>
      <c r="BH170" s="570"/>
      <c r="BI170" s="571"/>
      <c r="BJ170" s="572"/>
      <c r="BK170" s="333"/>
      <c r="BL170" s="573"/>
      <c r="BM170" s="644"/>
      <c r="BN170" s="644"/>
      <c r="BO170" s="644"/>
      <c r="BP170" s="644"/>
      <c r="BQ170" s="644"/>
      <c r="BR170" s="644"/>
      <c r="BS170" s="644"/>
      <c r="BT170" s="644"/>
      <c r="BU170" s="644"/>
      <c r="BV170" s="644"/>
      <c r="BW170" s="644"/>
      <c r="BX170" s="645"/>
      <c r="BY170" s="644"/>
      <c r="BZ170" s="646">
        <f ca="1">'CONTROL DE RENTAS'!$Z170-'CONTROL DE RENTAS'!$AA170</f>
        <v>22</v>
      </c>
      <c r="CA170" s="647" t="str">
        <f t="shared" ca="1" si="19"/>
        <v>VIGENTE</v>
      </c>
    </row>
    <row r="171" spans="1:79" ht="15" customHeight="1">
      <c r="A171" s="66">
        <v>167</v>
      </c>
      <c r="B171" s="66">
        <v>2150</v>
      </c>
      <c r="C171" s="66">
        <v>2290</v>
      </c>
      <c r="D171" s="66">
        <v>2424</v>
      </c>
      <c r="E171" s="66">
        <v>2577</v>
      </c>
      <c r="F171" s="66" t="s">
        <v>4150</v>
      </c>
      <c r="G171" s="66">
        <v>2831</v>
      </c>
      <c r="H171" s="66">
        <v>2996</v>
      </c>
      <c r="I171" s="82">
        <v>3121</v>
      </c>
      <c r="J171" s="66">
        <v>3284</v>
      </c>
      <c r="K171" s="66">
        <v>3468</v>
      </c>
      <c r="L171" s="63"/>
      <c r="M171" s="63"/>
      <c r="N171" s="75"/>
      <c r="O171" s="64" t="s">
        <v>96</v>
      </c>
      <c r="P171" s="67">
        <v>5599</v>
      </c>
      <c r="Q171" s="81" t="s">
        <v>4223</v>
      </c>
      <c r="R171" s="68" t="s">
        <v>4224</v>
      </c>
      <c r="S171" s="48" t="s">
        <v>1664</v>
      </c>
      <c r="T171" s="48">
        <v>2117</v>
      </c>
      <c r="U171" s="64" t="s">
        <v>3946</v>
      </c>
      <c r="V171" s="64">
        <v>1</v>
      </c>
      <c r="W171" s="101">
        <v>45933</v>
      </c>
      <c r="X171" s="48">
        <v>27</v>
      </c>
      <c r="Y171" s="104">
        <v>167</v>
      </c>
      <c r="Z171" s="855">
        <f t="shared" si="16"/>
        <v>45960</v>
      </c>
      <c r="AA171" s="856">
        <f t="shared" ca="1" si="17"/>
        <v>45957</v>
      </c>
      <c r="AB171" s="857">
        <f t="shared" ca="1" si="18"/>
        <v>24</v>
      </c>
      <c r="AC171" s="66" t="s">
        <v>85</v>
      </c>
      <c r="AD171" s="66" t="s">
        <v>86</v>
      </c>
      <c r="AE171" s="66" t="s">
        <v>85</v>
      </c>
      <c r="AF171" s="66" t="s">
        <v>87</v>
      </c>
      <c r="AG171" s="113">
        <v>167</v>
      </c>
      <c r="AH171" s="88" t="s">
        <v>88</v>
      </c>
      <c r="AI171" s="88" t="s">
        <v>89</v>
      </c>
      <c r="AJ171" s="248" t="s">
        <v>586</v>
      </c>
      <c r="AK171" s="117" t="s">
        <v>700</v>
      </c>
      <c r="AL171" s="66">
        <v>10</v>
      </c>
      <c r="AM171" s="117" t="s">
        <v>227</v>
      </c>
      <c r="AN171" s="66">
        <v>2017</v>
      </c>
      <c r="AO171" s="130">
        <v>33000</v>
      </c>
      <c r="AP171" s="119">
        <v>32000</v>
      </c>
      <c r="AQ171" s="192">
        <f>997.08</f>
        <v>997.08</v>
      </c>
      <c r="AR171" s="192">
        <f>AQ171*$AQ$1</f>
        <v>19699.010436</v>
      </c>
      <c r="AS171" s="147">
        <f>AP171-AR171</f>
        <v>12300.989564</v>
      </c>
      <c r="AT171" s="773" t="s">
        <v>101</v>
      </c>
      <c r="AU171" s="132">
        <v>45821</v>
      </c>
      <c r="AV171" s="144"/>
      <c r="AW171" s="333"/>
      <c r="AX171" s="490" t="s">
        <v>395</v>
      </c>
      <c r="AY171" s="527" t="s">
        <v>4394</v>
      </c>
      <c r="AZ171" s="575"/>
      <c r="BA171" s="490"/>
      <c r="BB171" s="494" t="s">
        <v>702</v>
      </c>
      <c r="BC171" s="494"/>
      <c r="BD171" s="494"/>
      <c r="BE171" s="523"/>
      <c r="BF171" s="333"/>
      <c r="BG171" s="333"/>
      <c r="BH171" s="570"/>
      <c r="BI171" s="571"/>
      <c r="BJ171" s="572"/>
      <c r="BK171" s="333"/>
      <c r="BL171" s="573"/>
      <c r="BM171" s="644"/>
      <c r="BN171" s="644"/>
      <c r="BO171" s="644"/>
      <c r="BP171" s="644"/>
      <c r="BQ171" s="644"/>
      <c r="BR171" s="644"/>
      <c r="BS171" s="644"/>
      <c r="BT171" s="644"/>
      <c r="BU171" s="644"/>
      <c r="BV171" s="644"/>
      <c r="BW171" s="644"/>
      <c r="BX171" s="645"/>
      <c r="BY171" s="644"/>
      <c r="BZ171" s="646">
        <f ca="1">'CONTROL DE RENTAS'!$Z171-'CONTROL DE RENTAS'!$AA171</f>
        <v>3</v>
      </c>
      <c r="CA171" s="647" t="str">
        <f t="shared" ca="1" si="19"/>
        <v>POR VENCER</v>
      </c>
    </row>
    <row r="172" spans="1:79" ht="15" customHeight="1">
      <c r="A172" s="66">
        <v>168</v>
      </c>
      <c r="B172" s="66">
        <v>2028</v>
      </c>
      <c r="C172" s="66">
        <v>2294</v>
      </c>
      <c r="D172" s="66">
        <v>2438</v>
      </c>
      <c r="E172" s="63"/>
      <c r="F172" s="63"/>
      <c r="G172" s="63"/>
      <c r="H172" s="63"/>
      <c r="I172" s="82">
        <v>3247</v>
      </c>
      <c r="J172" s="66">
        <v>3362</v>
      </c>
      <c r="K172" s="66">
        <v>3585</v>
      </c>
      <c r="L172" s="63"/>
      <c r="M172" s="63"/>
      <c r="N172" s="72"/>
      <c r="O172" s="64" t="s">
        <v>96</v>
      </c>
      <c r="P172" s="67">
        <v>5825</v>
      </c>
      <c r="Q172" s="81" t="s">
        <v>4538</v>
      </c>
      <c r="R172" s="81" t="s">
        <v>4538</v>
      </c>
      <c r="S172" s="48" t="s">
        <v>4539</v>
      </c>
      <c r="T172" s="48">
        <v>7559</v>
      </c>
      <c r="U172" s="64" t="s">
        <v>3474</v>
      </c>
      <c r="V172" s="64">
        <v>1</v>
      </c>
      <c r="W172" s="101">
        <v>45946</v>
      </c>
      <c r="X172" s="67">
        <v>13</v>
      </c>
      <c r="Y172" s="104">
        <v>168</v>
      </c>
      <c r="Z172" s="855">
        <f t="shared" si="16"/>
        <v>45959</v>
      </c>
      <c r="AA172" s="856">
        <f t="shared" ca="1" si="17"/>
        <v>45957</v>
      </c>
      <c r="AB172" s="857">
        <f t="shared" ca="1" si="18"/>
        <v>11</v>
      </c>
      <c r="AC172" s="66" t="s">
        <v>85</v>
      </c>
      <c r="AD172" s="66" t="s">
        <v>214</v>
      </c>
      <c r="AE172" s="66" t="s">
        <v>85</v>
      </c>
      <c r="AF172" s="66" t="s">
        <v>138</v>
      </c>
      <c r="AG172" s="113">
        <v>168</v>
      </c>
      <c r="AH172" s="88" t="s">
        <v>236</v>
      </c>
      <c r="AI172" s="88" t="s">
        <v>406</v>
      </c>
      <c r="AJ172" s="88" t="s">
        <v>238</v>
      </c>
      <c r="AK172" s="117" t="s">
        <v>703</v>
      </c>
      <c r="AL172" s="66">
        <v>50</v>
      </c>
      <c r="AM172" s="117" t="s">
        <v>227</v>
      </c>
      <c r="AN172" s="66">
        <v>2019</v>
      </c>
      <c r="AO172" s="118">
        <v>12000</v>
      </c>
      <c r="AP172" s="135">
        <v>15000</v>
      </c>
      <c r="AQ172" s="192"/>
      <c r="AR172" s="192"/>
      <c r="AS172" s="864"/>
      <c r="AT172" s="880" t="s">
        <v>101</v>
      </c>
      <c r="AU172" s="132">
        <v>45918</v>
      </c>
      <c r="AV172" s="144"/>
      <c r="AW172" s="333"/>
      <c r="AX172" s="490" t="s">
        <v>450</v>
      </c>
      <c r="AY172" s="527" t="s">
        <v>4540</v>
      </c>
      <c r="AZ172" s="333" t="s">
        <v>4541</v>
      </c>
      <c r="BA172" s="490">
        <v>8129317708</v>
      </c>
      <c r="BB172" s="494"/>
      <c r="BC172" s="494"/>
      <c r="BD172" s="494"/>
      <c r="BE172" s="523"/>
      <c r="BF172" s="333"/>
      <c r="BG172" s="333"/>
      <c r="BH172" s="570"/>
      <c r="BI172" s="571"/>
      <c r="BJ172" s="572"/>
      <c r="BK172" s="333"/>
      <c r="BL172" s="573"/>
      <c r="BM172" s="700"/>
      <c r="BN172" s="644"/>
      <c r="BO172" s="644"/>
      <c r="BP172" s="644"/>
      <c r="BQ172" s="644"/>
      <c r="BR172" s="644"/>
      <c r="BS172" s="644"/>
      <c r="BT172" s="644"/>
      <c r="BU172" s="644"/>
      <c r="BV172" s="644"/>
      <c r="BW172" s="644"/>
      <c r="BX172" s="645"/>
      <c r="BY172" s="644"/>
      <c r="BZ172" s="646">
        <f ca="1">'CONTROL DE RENTAS'!$Z172-'CONTROL DE RENTAS'!$AA172</f>
        <v>2</v>
      </c>
      <c r="CA172" s="647" t="str">
        <f t="shared" ca="1" si="19"/>
        <v>POR VENCER</v>
      </c>
    </row>
    <row r="173" spans="1:79" ht="15" customHeight="1">
      <c r="A173" s="66">
        <v>169</v>
      </c>
      <c r="B173" s="66">
        <v>2133</v>
      </c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72"/>
      <c r="O173" s="64" t="s">
        <v>117</v>
      </c>
      <c r="P173" s="67"/>
      <c r="Q173" s="750"/>
      <c r="R173" s="79"/>
      <c r="S173" s="48"/>
      <c r="T173" s="48"/>
      <c r="U173" s="64"/>
      <c r="V173" s="64">
        <v>1</v>
      </c>
      <c r="W173" s="101"/>
      <c r="X173" s="48"/>
      <c r="Y173" s="104">
        <v>169</v>
      </c>
      <c r="Z173" s="862">
        <f t="shared" si="16"/>
        <v>0</v>
      </c>
      <c r="AA173" s="856">
        <f t="shared" ca="1" si="17"/>
        <v>45957</v>
      </c>
      <c r="AB173" s="857">
        <f t="shared" ca="1" si="18"/>
        <v>45957</v>
      </c>
      <c r="AC173" s="66" t="s">
        <v>85</v>
      </c>
      <c r="AD173" s="66" t="s">
        <v>214</v>
      </c>
      <c r="AE173" s="66" t="s">
        <v>85</v>
      </c>
      <c r="AF173" s="66" t="s">
        <v>138</v>
      </c>
      <c r="AG173" s="113">
        <v>169</v>
      </c>
      <c r="AH173" s="88" t="s">
        <v>236</v>
      </c>
      <c r="AI173" s="88" t="s">
        <v>406</v>
      </c>
      <c r="AJ173" s="88" t="s">
        <v>238</v>
      </c>
      <c r="AK173" s="117" t="s">
        <v>704</v>
      </c>
      <c r="AL173" s="66">
        <v>50</v>
      </c>
      <c r="AM173" s="117" t="s">
        <v>227</v>
      </c>
      <c r="AN173" s="66">
        <v>2018</v>
      </c>
      <c r="AO173" s="118">
        <v>12000</v>
      </c>
      <c r="AP173" s="130">
        <v>12000</v>
      </c>
      <c r="AQ173" s="192"/>
      <c r="AR173" s="192"/>
      <c r="AS173" s="864"/>
      <c r="AT173" s="73"/>
      <c r="AU173" s="144"/>
      <c r="AV173" s="144"/>
      <c r="AW173" s="333"/>
      <c r="AX173" s="333"/>
      <c r="AY173" s="527"/>
      <c r="AZ173" s="333"/>
      <c r="BA173" s="490"/>
      <c r="BB173" s="494" t="s">
        <v>705</v>
      </c>
      <c r="BC173" s="494"/>
      <c r="BD173" s="494"/>
      <c r="BE173" s="523"/>
      <c r="BF173" s="333"/>
      <c r="BG173" s="333"/>
      <c r="BH173" s="570"/>
      <c r="BI173" s="571"/>
      <c r="BJ173" s="572"/>
      <c r="BK173" s="333"/>
      <c r="BL173" s="573"/>
      <c r="BM173" s="644"/>
      <c r="BN173" s="678"/>
      <c r="BO173" s="678"/>
      <c r="BP173" s="644"/>
      <c r="BQ173" s="644"/>
      <c r="BR173" s="644"/>
      <c r="BS173" s="644"/>
      <c r="BT173" s="644"/>
      <c r="BU173" s="644"/>
      <c r="BV173" s="644"/>
      <c r="BW173" s="644"/>
      <c r="BX173" s="645"/>
      <c r="BY173" s="644"/>
      <c r="BZ173" s="646">
        <f ca="1">'CONTROL DE RENTAS'!$Z173-'CONTROL DE RENTAS'!$AA173</f>
        <v>-45957</v>
      </c>
      <c r="CA173" s="647" t="str">
        <f t="shared" ca="1" si="19"/>
        <v>POR VENCER</v>
      </c>
    </row>
    <row r="174" spans="1:79" ht="15" customHeight="1">
      <c r="A174" s="66">
        <v>170</v>
      </c>
      <c r="B174" s="66">
        <v>2028</v>
      </c>
      <c r="C174" s="66" t="s">
        <v>95</v>
      </c>
      <c r="D174" s="66" t="s">
        <v>95</v>
      </c>
      <c r="E174" s="66" t="s">
        <v>95</v>
      </c>
      <c r="F174" s="66" t="s">
        <v>95</v>
      </c>
      <c r="G174" s="66" t="s">
        <v>95</v>
      </c>
      <c r="H174" s="66">
        <v>3002</v>
      </c>
      <c r="I174" s="66">
        <v>3163</v>
      </c>
      <c r="J174" s="66">
        <v>3333</v>
      </c>
      <c r="K174" s="63"/>
      <c r="L174" s="63"/>
      <c r="M174" s="63"/>
      <c r="N174" s="72"/>
      <c r="O174" s="64" t="s">
        <v>117</v>
      </c>
      <c r="P174" s="67"/>
      <c r="Q174" s="81"/>
      <c r="R174" s="81"/>
      <c r="S174" s="72"/>
      <c r="T174" s="48"/>
      <c r="U174" s="64"/>
      <c r="V174" s="64">
        <v>1</v>
      </c>
      <c r="W174" s="101"/>
      <c r="X174" s="67"/>
      <c r="Y174" s="104">
        <v>170</v>
      </c>
      <c r="Z174" s="862">
        <f t="shared" si="16"/>
        <v>0</v>
      </c>
      <c r="AA174" s="856">
        <f t="shared" ca="1" si="17"/>
        <v>45957</v>
      </c>
      <c r="AB174" s="857">
        <v>0</v>
      </c>
      <c r="AC174" s="66" t="s">
        <v>85</v>
      </c>
      <c r="AD174" s="66" t="s">
        <v>214</v>
      </c>
      <c r="AE174" s="66" t="s">
        <v>85</v>
      </c>
      <c r="AF174" s="66" t="s">
        <v>138</v>
      </c>
      <c r="AG174" s="113">
        <v>170</v>
      </c>
      <c r="AH174" s="88" t="s">
        <v>236</v>
      </c>
      <c r="AI174" s="88" t="s">
        <v>406</v>
      </c>
      <c r="AJ174" s="88" t="s">
        <v>238</v>
      </c>
      <c r="AK174" s="117" t="s">
        <v>707</v>
      </c>
      <c r="AL174" s="66">
        <v>50</v>
      </c>
      <c r="AM174" s="117" t="s">
        <v>227</v>
      </c>
      <c r="AN174" s="66">
        <v>2018</v>
      </c>
      <c r="AO174" s="118">
        <v>12000</v>
      </c>
      <c r="AP174" s="119">
        <v>12000</v>
      </c>
      <c r="AQ174" s="192"/>
      <c r="AR174" s="192"/>
      <c r="AS174" s="147"/>
      <c r="AT174" s="880"/>
      <c r="AU174" s="132"/>
      <c r="AV174" s="144"/>
      <c r="AW174" s="333"/>
      <c r="AX174" s="490"/>
      <c r="AY174" s="527"/>
      <c r="AZ174" s="333"/>
      <c r="BA174" s="490"/>
      <c r="BB174" s="494" t="s">
        <v>710</v>
      </c>
      <c r="BC174" s="494"/>
      <c r="BD174" s="494"/>
      <c r="BE174" s="523"/>
      <c r="BF174" s="333"/>
      <c r="BG174" s="333"/>
      <c r="BH174" s="570"/>
      <c r="BI174" s="571"/>
      <c r="BJ174" s="572"/>
      <c r="BK174" s="333"/>
      <c r="BL174" s="573"/>
      <c r="BM174" s="644"/>
      <c r="BN174" s="644"/>
      <c r="BO174" s="644"/>
      <c r="BP174" s="644"/>
      <c r="BQ174" s="644"/>
      <c r="BR174" s="644"/>
      <c r="BS174" s="644"/>
      <c r="BT174" s="644"/>
      <c r="BU174" s="644"/>
      <c r="BV174" s="644"/>
      <c r="BW174" s="644"/>
      <c r="BX174" s="645"/>
      <c r="BY174" s="644"/>
      <c r="BZ174" s="646">
        <f ca="1">'CONTROL DE RENTAS'!$Z174-'CONTROL DE RENTAS'!$AA174</f>
        <v>-45957</v>
      </c>
      <c r="CA174" s="647" t="str">
        <f t="shared" ca="1" si="19"/>
        <v>POR VENCER</v>
      </c>
    </row>
    <row r="175" spans="1:79" ht="15" customHeight="1">
      <c r="A175" s="66">
        <v>171</v>
      </c>
      <c r="B175" s="63"/>
      <c r="C175" s="63"/>
      <c r="D175" s="63"/>
      <c r="E175" s="66" t="s">
        <v>4072</v>
      </c>
      <c r="F175" s="66" t="s">
        <v>4159</v>
      </c>
      <c r="G175" s="63"/>
      <c r="H175" s="66" t="s">
        <v>4356</v>
      </c>
      <c r="I175" s="66">
        <v>3213</v>
      </c>
      <c r="J175" s="66">
        <v>3360</v>
      </c>
      <c r="K175" s="66">
        <v>3514</v>
      </c>
      <c r="L175" s="63"/>
      <c r="M175" s="63"/>
      <c r="N175" s="72"/>
      <c r="O175" s="64" t="s">
        <v>117</v>
      </c>
      <c r="P175" s="67"/>
      <c r="Q175" s="81"/>
      <c r="R175" s="69"/>
      <c r="S175" s="48"/>
      <c r="T175" s="48"/>
      <c r="U175" s="64"/>
      <c r="V175" s="64">
        <v>1</v>
      </c>
      <c r="W175" s="101"/>
      <c r="X175" s="48"/>
      <c r="Y175" s="104">
        <v>171</v>
      </c>
      <c r="Z175" s="855">
        <f t="shared" si="16"/>
        <v>0</v>
      </c>
      <c r="AA175" s="856">
        <f t="shared" ca="1" si="17"/>
        <v>45957</v>
      </c>
      <c r="AB175" s="857">
        <f t="shared" ref="AB175:AB181" ca="1" si="20">AA175-W175</f>
        <v>45957</v>
      </c>
      <c r="AC175" s="66" t="s">
        <v>85</v>
      </c>
      <c r="AD175" s="66" t="s">
        <v>214</v>
      </c>
      <c r="AE175" s="66" t="s">
        <v>85</v>
      </c>
      <c r="AF175" s="66" t="s">
        <v>138</v>
      </c>
      <c r="AG175" s="113">
        <v>171</v>
      </c>
      <c r="AH175" s="88" t="s">
        <v>223</v>
      </c>
      <c r="AI175" s="88" t="s">
        <v>224</v>
      </c>
      <c r="AJ175" s="88" t="s">
        <v>469</v>
      </c>
      <c r="AK175" s="117" t="s">
        <v>711</v>
      </c>
      <c r="AL175" s="66">
        <v>70</v>
      </c>
      <c r="AM175" s="117" t="s">
        <v>227</v>
      </c>
      <c r="AN175" s="66">
        <v>2015</v>
      </c>
      <c r="AO175" s="130">
        <v>24000</v>
      </c>
      <c r="AP175" s="119">
        <v>24000</v>
      </c>
      <c r="AQ175" s="192"/>
      <c r="AR175" s="192"/>
      <c r="AS175" s="147"/>
      <c r="AT175" s="73"/>
      <c r="AU175" s="132"/>
      <c r="AV175" s="144"/>
      <c r="AW175" s="333"/>
      <c r="AX175" s="490"/>
      <c r="AY175" s="527"/>
      <c r="AZ175" s="333"/>
      <c r="BA175" s="490"/>
      <c r="BB175" s="494"/>
      <c r="BC175" s="494"/>
      <c r="BD175" s="494"/>
      <c r="BE175" s="523"/>
      <c r="BF175" s="333"/>
      <c r="BG175" s="333"/>
      <c r="BH175" s="570"/>
      <c r="BI175" s="571"/>
      <c r="BJ175" s="572"/>
      <c r="BK175" s="333"/>
      <c r="BL175" s="573"/>
      <c r="BM175" s="644"/>
      <c r="BN175" s="644"/>
      <c r="BO175" s="644"/>
      <c r="BP175" s="644"/>
      <c r="BQ175" s="644"/>
      <c r="BR175" s="644"/>
      <c r="BS175" s="644"/>
      <c r="BT175" s="644"/>
      <c r="BU175" s="644"/>
      <c r="BV175" s="644"/>
      <c r="BW175" s="644"/>
      <c r="BX175" s="645"/>
      <c r="BY175" s="644"/>
      <c r="BZ175" s="646">
        <f ca="1">'CONTROL DE RENTAS'!$Z175-'CONTROL DE RENTAS'!$AA175</f>
        <v>-45957</v>
      </c>
      <c r="CA175" s="647" t="str">
        <f t="shared" ca="1" si="19"/>
        <v>POR VENCER</v>
      </c>
    </row>
    <row r="176" spans="1:79" ht="15" customHeight="1">
      <c r="A176" s="66">
        <v>172</v>
      </c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72"/>
      <c r="O176" s="64" t="s">
        <v>117</v>
      </c>
      <c r="P176" s="67"/>
      <c r="Q176" s="81"/>
      <c r="R176" s="69"/>
      <c r="S176" s="48"/>
      <c r="T176" s="48"/>
      <c r="U176" s="48"/>
      <c r="V176" s="64">
        <v>1</v>
      </c>
      <c r="W176" s="101"/>
      <c r="X176" s="48"/>
      <c r="Y176" s="104">
        <v>172</v>
      </c>
      <c r="Z176" s="862">
        <f t="shared" si="16"/>
        <v>0</v>
      </c>
      <c r="AA176" s="856">
        <f t="shared" ca="1" si="17"/>
        <v>45957</v>
      </c>
      <c r="AB176" s="857">
        <f t="shared" ca="1" si="20"/>
        <v>45957</v>
      </c>
      <c r="AC176" s="66" t="s">
        <v>85</v>
      </c>
      <c r="AD176" s="66"/>
      <c r="AE176" s="66" t="s">
        <v>85</v>
      </c>
      <c r="AF176" s="66" t="s">
        <v>138</v>
      </c>
      <c r="AG176" s="113">
        <v>172</v>
      </c>
      <c r="AH176" s="88" t="s">
        <v>236</v>
      </c>
      <c r="AI176" s="88" t="s">
        <v>308</v>
      </c>
      <c r="AJ176" s="248" t="s">
        <v>690</v>
      </c>
      <c r="AK176" s="117" t="s">
        <v>712</v>
      </c>
      <c r="AL176" s="104">
        <v>50</v>
      </c>
      <c r="AM176" s="124" t="s">
        <v>227</v>
      </c>
      <c r="AN176" s="66"/>
      <c r="AO176" s="118">
        <v>12000</v>
      </c>
      <c r="AP176" s="119">
        <v>0</v>
      </c>
      <c r="AQ176" s="192"/>
      <c r="AR176" s="192"/>
      <c r="AS176" s="864"/>
      <c r="AT176" s="73"/>
      <c r="AU176" s="144"/>
      <c r="AV176" s="144"/>
      <c r="AW176" s="333"/>
      <c r="AX176" s="333"/>
      <c r="AY176" s="333"/>
      <c r="AZ176" s="333"/>
      <c r="BA176" s="490"/>
      <c r="BB176" s="494"/>
      <c r="BC176" s="509"/>
      <c r="BD176" s="494"/>
      <c r="BE176" s="523"/>
      <c r="BF176" s="333"/>
      <c r="BG176" s="333"/>
      <c r="BH176" s="570"/>
      <c r="BI176" s="571"/>
      <c r="BJ176" s="572"/>
      <c r="BK176" s="333"/>
      <c r="BL176" s="573"/>
      <c r="BM176" s="644"/>
      <c r="BN176" s="644"/>
      <c r="BO176" s="644"/>
      <c r="BP176" s="644"/>
      <c r="BQ176" s="644"/>
      <c r="BR176" s="644"/>
      <c r="BS176" s="644"/>
      <c r="BT176" s="644"/>
      <c r="BU176" s="644"/>
      <c r="BV176" s="644"/>
      <c r="BW176" s="644"/>
      <c r="BX176" s="645"/>
      <c r="BY176" s="644"/>
      <c r="BZ176" s="646">
        <f ca="1">'CONTROL DE RENTAS'!$Z176-'CONTROL DE RENTAS'!$AA176</f>
        <v>-45957</v>
      </c>
      <c r="CA176" s="647" t="str">
        <f t="shared" ca="1" si="19"/>
        <v>POR VENCER</v>
      </c>
    </row>
    <row r="177" spans="1:79" ht="15" customHeight="1">
      <c r="A177" s="66">
        <v>173</v>
      </c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72"/>
      <c r="O177" s="64" t="s">
        <v>117</v>
      </c>
      <c r="P177" s="67"/>
      <c r="Q177" s="81"/>
      <c r="R177" s="69"/>
      <c r="S177" s="48"/>
      <c r="T177" s="48"/>
      <c r="U177" s="48"/>
      <c r="V177" s="64">
        <v>1</v>
      </c>
      <c r="W177" s="101"/>
      <c r="X177" s="48"/>
      <c r="Y177" s="104">
        <v>173</v>
      </c>
      <c r="Z177" s="862">
        <f t="shared" si="16"/>
        <v>0</v>
      </c>
      <c r="AA177" s="856">
        <f t="shared" ca="1" si="17"/>
        <v>45957</v>
      </c>
      <c r="AB177" s="857">
        <f t="shared" ca="1" si="20"/>
        <v>45957</v>
      </c>
      <c r="AC177" s="66" t="s">
        <v>85</v>
      </c>
      <c r="AD177" s="66" t="s">
        <v>214</v>
      </c>
      <c r="AE177" s="66" t="s">
        <v>85</v>
      </c>
      <c r="AF177" s="66" t="s">
        <v>138</v>
      </c>
      <c r="AG177" s="113">
        <v>173</v>
      </c>
      <c r="AH177" s="88" t="s">
        <v>236</v>
      </c>
      <c r="AI177" s="88" t="s">
        <v>406</v>
      </c>
      <c r="AJ177" s="88" t="s">
        <v>435</v>
      </c>
      <c r="AK177" s="117" t="s">
        <v>713</v>
      </c>
      <c r="AL177" s="66">
        <v>50</v>
      </c>
      <c r="AM177" s="117" t="s">
        <v>227</v>
      </c>
      <c r="AN177" s="66"/>
      <c r="AO177" s="118">
        <v>12000</v>
      </c>
      <c r="AP177" s="119">
        <v>0</v>
      </c>
      <c r="AQ177" s="192"/>
      <c r="AR177" s="192"/>
      <c r="AS177" s="865"/>
      <c r="AT177" s="73"/>
      <c r="AU177" s="144"/>
      <c r="AV177" s="283"/>
      <c r="AW177" s="333"/>
      <c r="AX177" s="333"/>
      <c r="AY177" s="333"/>
      <c r="AZ177" s="333"/>
      <c r="BA177" s="490"/>
      <c r="BB177" s="494" t="s">
        <v>714</v>
      </c>
      <c r="BC177" s="509"/>
      <c r="BD177" s="494"/>
      <c r="BE177" s="523"/>
      <c r="BF177" s="333"/>
      <c r="BG177" s="333"/>
      <c r="BH177" s="570"/>
      <c r="BI177" s="571"/>
      <c r="BJ177" s="572"/>
      <c r="BK177" s="333"/>
      <c r="BL177" s="573"/>
      <c r="BM177" s="700"/>
      <c r="BN177" s="644"/>
      <c r="BO177" s="644"/>
      <c r="BP177" s="644"/>
      <c r="BQ177" s="644"/>
      <c r="BR177" s="644"/>
      <c r="BS177" s="644"/>
      <c r="BT177" s="644"/>
      <c r="BU177" s="644"/>
      <c r="BV177" s="644"/>
      <c r="BW177" s="644"/>
      <c r="BX177" s="645"/>
      <c r="BY177" s="644"/>
      <c r="BZ177" s="646">
        <f ca="1">'CONTROL DE RENTAS'!$Z177-'CONTROL DE RENTAS'!$AA177</f>
        <v>-45957</v>
      </c>
      <c r="CA177" s="647" t="str">
        <f t="shared" ca="1" si="19"/>
        <v>POR VENCER</v>
      </c>
    </row>
    <row r="178" spans="1:79" ht="15" customHeight="1">
      <c r="A178" s="66">
        <v>174</v>
      </c>
      <c r="B178" s="63"/>
      <c r="C178" s="66">
        <v>2219</v>
      </c>
      <c r="D178" s="63"/>
      <c r="E178" s="63"/>
      <c r="F178" s="63"/>
      <c r="G178" s="63"/>
      <c r="H178" s="63"/>
      <c r="I178" s="86"/>
      <c r="J178" s="66" t="s">
        <v>4577</v>
      </c>
      <c r="K178" s="63"/>
      <c r="L178" s="63"/>
      <c r="M178" s="63"/>
      <c r="N178" s="72"/>
      <c r="O178" s="64" t="s">
        <v>117</v>
      </c>
      <c r="P178" s="67"/>
      <c r="Q178" s="81"/>
      <c r="R178" s="69"/>
      <c r="S178" s="48"/>
      <c r="T178" s="48"/>
      <c r="U178" s="64"/>
      <c r="V178" s="64">
        <v>1</v>
      </c>
      <c r="W178" s="101"/>
      <c r="X178" s="48"/>
      <c r="Y178" s="104">
        <v>174</v>
      </c>
      <c r="Z178" s="855">
        <f t="shared" si="16"/>
        <v>0</v>
      </c>
      <c r="AA178" s="856">
        <f t="shared" ca="1" si="17"/>
        <v>45957</v>
      </c>
      <c r="AB178" s="857">
        <f t="shared" ca="1" si="20"/>
        <v>45957</v>
      </c>
      <c r="AC178" s="66" t="s">
        <v>85</v>
      </c>
      <c r="AD178" s="66" t="s">
        <v>85</v>
      </c>
      <c r="AE178" s="66" t="s">
        <v>85</v>
      </c>
      <c r="AF178" s="66" t="s">
        <v>138</v>
      </c>
      <c r="AG178" s="113">
        <v>174</v>
      </c>
      <c r="AH178" s="88" t="s">
        <v>236</v>
      </c>
      <c r="AI178" s="88" t="s">
        <v>308</v>
      </c>
      <c r="AJ178" s="248" t="s">
        <v>690</v>
      </c>
      <c r="AK178" s="117" t="s">
        <v>715</v>
      </c>
      <c r="AL178" s="104">
        <v>50</v>
      </c>
      <c r="AM178" s="124" t="s">
        <v>227</v>
      </c>
      <c r="AN178" s="66"/>
      <c r="AO178" s="118">
        <v>12000</v>
      </c>
      <c r="AP178" s="119">
        <v>12480</v>
      </c>
      <c r="AQ178" s="192"/>
      <c r="AR178" s="192"/>
      <c r="AS178" s="865"/>
      <c r="AT178" s="73"/>
      <c r="AU178" s="132"/>
      <c r="AV178" s="144"/>
      <c r="AW178" s="333"/>
      <c r="AX178" s="333"/>
      <c r="AY178" s="528"/>
      <c r="AZ178" s="333"/>
      <c r="BA178" s="490"/>
      <c r="BB178" s="333"/>
      <c r="BC178" s="494"/>
      <c r="BD178" s="494"/>
      <c r="BE178" s="523"/>
      <c r="BF178" s="333"/>
      <c r="BG178" s="333"/>
      <c r="BH178" s="570"/>
      <c r="BI178" s="571"/>
      <c r="BJ178" s="572"/>
      <c r="BK178" s="333"/>
      <c r="BL178" s="573"/>
      <c r="BM178" s="644"/>
      <c r="BN178" s="644"/>
      <c r="BO178" s="644"/>
      <c r="BP178" s="644"/>
      <c r="BQ178" s="644"/>
      <c r="BR178" s="644"/>
      <c r="BS178" s="644"/>
      <c r="BT178" s="644"/>
      <c r="BU178" s="644"/>
      <c r="BV178" s="644"/>
      <c r="BW178" s="644"/>
      <c r="BX178" s="645"/>
      <c r="BY178" s="644"/>
      <c r="BZ178" s="646">
        <f ca="1">'CONTROL DE RENTAS'!$Z178-'CONTROL DE RENTAS'!$AA178</f>
        <v>-45957</v>
      </c>
      <c r="CA178" s="647" t="str">
        <f t="shared" ca="1" si="19"/>
        <v>POR VENCER</v>
      </c>
    </row>
    <row r="179" spans="1:79" ht="15" customHeight="1">
      <c r="A179" s="66">
        <v>175</v>
      </c>
      <c r="B179" s="66">
        <v>2082</v>
      </c>
      <c r="C179" s="66">
        <v>2282</v>
      </c>
      <c r="D179" s="63"/>
      <c r="E179" s="66">
        <v>2588</v>
      </c>
      <c r="F179" s="66">
        <v>2676</v>
      </c>
      <c r="G179" s="66">
        <v>2829</v>
      </c>
      <c r="H179" s="66">
        <v>3039</v>
      </c>
      <c r="I179" s="63"/>
      <c r="J179" s="63"/>
      <c r="K179" s="66">
        <v>3496</v>
      </c>
      <c r="L179" s="63"/>
      <c r="M179" s="63"/>
      <c r="N179" s="72"/>
      <c r="O179" s="64" t="s">
        <v>96</v>
      </c>
      <c r="P179" s="67">
        <v>5908</v>
      </c>
      <c r="Q179" s="750" t="s">
        <v>4537</v>
      </c>
      <c r="R179" s="81" t="s">
        <v>4537</v>
      </c>
      <c r="S179" s="48" t="s">
        <v>4663</v>
      </c>
      <c r="T179" s="64">
        <v>3908</v>
      </c>
      <c r="U179" s="64" t="s">
        <v>3946</v>
      </c>
      <c r="V179" s="64">
        <v>1</v>
      </c>
      <c r="W179" s="96">
        <v>45952</v>
      </c>
      <c r="X179" s="64">
        <v>6</v>
      </c>
      <c r="Y179" s="104">
        <v>175</v>
      </c>
      <c r="Z179" s="855">
        <f t="shared" si="16"/>
        <v>45958</v>
      </c>
      <c r="AA179" s="856">
        <f t="shared" ca="1" si="17"/>
        <v>45957</v>
      </c>
      <c r="AB179" s="872">
        <f t="shared" ca="1" si="20"/>
        <v>5</v>
      </c>
      <c r="AC179" s="66" t="s">
        <v>85</v>
      </c>
      <c r="AD179" s="66" t="s">
        <v>320</v>
      </c>
      <c r="AE179" s="66" t="s">
        <v>85</v>
      </c>
      <c r="AF179" s="66" t="s">
        <v>138</v>
      </c>
      <c r="AG179" s="113">
        <v>175</v>
      </c>
      <c r="AH179" s="88" t="s">
        <v>284</v>
      </c>
      <c r="AI179" s="88" t="s">
        <v>89</v>
      </c>
      <c r="AJ179" s="88" t="s">
        <v>417</v>
      </c>
      <c r="AK179" s="117" t="s">
        <v>716</v>
      </c>
      <c r="AL179" s="66">
        <v>10</v>
      </c>
      <c r="AM179" s="117" t="s">
        <v>189</v>
      </c>
      <c r="AN179" s="66">
        <v>2012</v>
      </c>
      <c r="AO179" s="130">
        <v>51000</v>
      </c>
      <c r="AP179" s="130">
        <v>54000</v>
      </c>
      <c r="AQ179" s="192">
        <f>935.55</f>
        <v>935.55</v>
      </c>
      <c r="AR179" s="192">
        <f>AQ179*$AQ$1</f>
        <v>18483.380684999996</v>
      </c>
      <c r="AS179" s="147">
        <f>AP179-AR179</f>
        <v>35516.619315000004</v>
      </c>
      <c r="AT179" s="73" t="s">
        <v>101</v>
      </c>
      <c r="AU179" s="132">
        <v>45952</v>
      </c>
      <c r="AV179" s="266"/>
      <c r="AW179" s="334"/>
      <c r="AX179" s="523"/>
      <c r="AY179" s="528"/>
      <c r="AZ179" s="334"/>
      <c r="BA179" s="490"/>
      <c r="BB179" s="569"/>
      <c r="BC179" s="494"/>
      <c r="BD179" s="494"/>
      <c r="BE179" s="523"/>
      <c r="BF179" s="333"/>
      <c r="BG179" s="333"/>
      <c r="BH179" s="570"/>
      <c r="BI179" s="333"/>
      <c r="BJ179" s="333"/>
      <c r="BK179" s="333"/>
      <c r="BL179" s="573"/>
      <c r="BM179" s="700"/>
      <c r="BN179" s="644"/>
      <c r="BO179" s="644"/>
      <c r="BP179" s="644"/>
      <c r="BQ179" s="644"/>
      <c r="BR179" s="644"/>
      <c r="BS179" s="644"/>
      <c r="BT179" s="644"/>
      <c r="BU179" s="644"/>
      <c r="BV179" s="644"/>
      <c r="BW179" s="644"/>
      <c r="BX179" s="645"/>
      <c r="BY179" s="644"/>
      <c r="BZ179" s="646">
        <f ca="1">'CONTROL DE RENTAS'!$Z179-'CONTROL DE RENTAS'!$AA179</f>
        <v>1</v>
      </c>
      <c r="CA179" s="647" t="str">
        <f t="shared" ca="1" si="19"/>
        <v>POR VENCER</v>
      </c>
    </row>
    <row r="180" spans="1:79" ht="15" customHeight="1">
      <c r="A180" s="66">
        <v>176</v>
      </c>
      <c r="B180" s="66">
        <v>2091</v>
      </c>
      <c r="C180" s="66">
        <v>2238</v>
      </c>
      <c r="D180" s="66">
        <v>2377</v>
      </c>
      <c r="E180" s="66">
        <v>2505</v>
      </c>
      <c r="F180" s="82">
        <v>2647</v>
      </c>
      <c r="G180" s="66">
        <v>2794</v>
      </c>
      <c r="H180" s="66">
        <v>2940</v>
      </c>
      <c r="I180" s="82">
        <v>3124</v>
      </c>
      <c r="J180" s="66">
        <v>3305</v>
      </c>
      <c r="K180" s="82">
        <v>3463</v>
      </c>
      <c r="L180" s="63"/>
      <c r="M180" s="63"/>
      <c r="N180" s="866"/>
      <c r="O180" s="64" t="s">
        <v>96</v>
      </c>
      <c r="P180" s="67">
        <v>366</v>
      </c>
      <c r="Q180" s="81" t="s">
        <v>657</v>
      </c>
      <c r="R180" s="68" t="s">
        <v>181</v>
      </c>
      <c r="S180" s="48" t="s">
        <v>657</v>
      </c>
      <c r="T180" s="48">
        <v>318</v>
      </c>
      <c r="U180" s="64" t="s">
        <v>3474</v>
      </c>
      <c r="V180" s="64">
        <v>1</v>
      </c>
      <c r="W180" s="101">
        <v>45931</v>
      </c>
      <c r="X180" s="48">
        <v>30</v>
      </c>
      <c r="Y180" s="104">
        <v>176</v>
      </c>
      <c r="Z180" s="855">
        <f t="shared" si="16"/>
        <v>45961</v>
      </c>
      <c r="AA180" s="856">
        <f t="shared" ca="1" si="17"/>
        <v>45957</v>
      </c>
      <c r="AB180" s="857">
        <f t="shared" ca="1" si="20"/>
        <v>26</v>
      </c>
      <c r="AC180" s="66" t="s">
        <v>85</v>
      </c>
      <c r="AD180" s="66" t="s">
        <v>320</v>
      </c>
      <c r="AE180" s="66" t="s">
        <v>85</v>
      </c>
      <c r="AF180" s="66" t="s">
        <v>87</v>
      </c>
      <c r="AG180" s="113">
        <v>176</v>
      </c>
      <c r="AH180" s="88" t="s">
        <v>169</v>
      </c>
      <c r="AI180" s="88" t="s">
        <v>89</v>
      </c>
      <c r="AJ180" s="88" t="s">
        <v>119</v>
      </c>
      <c r="AK180" s="117" t="s">
        <v>717</v>
      </c>
      <c r="AL180" s="66">
        <v>30</v>
      </c>
      <c r="AM180" s="117" t="s">
        <v>143</v>
      </c>
      <c r="AN180" s="66">
        <v>2017</v>
      </c>
      <c r="AO180" s="130">
        <v>18000</v>
      </c>
      <c r="AP180" s="130">
        <v>18000</v>
      </c>
      <c r="AQ180" s="192">
        <f>302.94</f>
        <v>302.94</v>
      </c>
      <c r="AR180" s="192">
        <f>AQ180*$AQ$1</f>
        <v>5985.0946979999999</v>
      </c>
      <c r="AS180" s="147">
        <f>AP180-AR180</f>
        <v>12014.905301999999</v>
      </c>
      <c r="AT180" s="73" t="s">
        <v>101</v>
      </c>
      <c r="AU180" s="132">
        <v>43538</v>
      </c>
      <c r="AV180" s="144"/>
      <c r="AW180" s="333"/>
      <c r="AX180" s="490" t="s">
        <v>660</v>
      </c>
      <c r="AY180" s="527" t="s">
        <v>718</v>
      </c>
      <c r="AZ180" s="333" t="s">
        <v>662</v>
      </c>
      <c r="BA180" s="490" t="s">
        <v>719</v>
      </c>
      <c r="BB180" s="536"/>
      <c r="BC180" s="494"/>
      <c r="BD180" s="494"/>
      <c r="BE180" s="523"/>
      <c r="BF180" s="333"/>
      <c r="BG180" s="333"/>
      <c r="BH180" s="570"/>
      <c r="BI180" s="571"/>
      <c r="BJ180" s="572"/>
      <c r="BK180" s="333"/>
      <c r="BL180" s="573"/>
      <c r="BM180" s="644"/>
      <c r="BN180" s="644"/>
      <c r="BO180" s="644"/>
      <c r="BP180" s="644"/>
      <c r="BQ180" s="644"/>
      <c r="BR180" s="644"/>
      <c r="BS180" s="644"/>
      <c r="BT180" s="644"/>
      <c r="BU180" s="644"/>
      <c r="BV180" s="644"/>
      <c r="BW180" s="644"/>
      <c r="BX180" s="645"/>
      <c r="BY180" s="644"/>
      <c r="BZ180" s="646">
        <f ca="1">'CONTROL DE RENTAS'!$Z180-'CONTROL DE RENTAS'!$AA180</f>
        <v>4</v>
      </c>
      <c r="CA180" s="647" t="str">
        <f t="shared" ca="1" si="19"/>
        <v>POR VENCER</v>
      </c>
    </row>
    <row r="181" spans="1:79" ht="15" customHeight="1">
      <c r="A181" s="66">
        <v>177</v>
      </c>
      <c r="B181" s="66">
        <v>2088</v>
      </c>
      <c r="C181" s="66">
        <v>2227</v>
      </c>
      <c r="D181" s="63"/>
      <c r="E181" s="63"/>
      <c r="F181" s="66" t="s">
        <v>95</v>
      </c>
      <c r="G181" s="63"/>
      <c r="H181" s="66" t="s">
        <v>4355</v>
      </c>
      <c r="I181" s="63"/>
      <c r="J181" s="63"/>
      <c r="K181" s="66">
        <v>3531</v>
      </c>
      <c r="L181" s="63"/>
      <c r="M181" s="63"/>
      <c r="N181" s="72"/>
      <c r="O181" s="64" t="s">
        <v>96</v>
      </c>
      <c r="P181" s="67">
        <v>5873</v>
      </c>
      <c r="Q181" s="81" t="s">
        <v>193</v>
      </c>
      <c r="R181" s="69" t="s">
        <v>193</v>
      </c>
      <c r="S181" s="48" t="s">
        <v>4622</v>
      </c>
      <c r="T181" s="48">
        <v>9094</v>
      </c>
      <c r="U181" s="64" t="s">
        <v>154</v>
      </c>
      <c r="V181" s="64">
        <v>1</v>
      </c>
      <c r="W181" s="96">
        <v>45937</v>
      </c>
      <c r="X181" s="48">
        <v>27</v>
      </c>
      <c r="Y181" s="104">
        <v>177</v>
      </c>
      <c r="Z181" s="862">
        <f t="shared" si="16"/>
        <v>45964</v>
      </c>
      <c r="AA181" s="856">
        <f t="shared" ca="1" si="17"/>
        <v>45957</v>
      </c>
      <c r="AB181" s="872">
        <f t="shared" ca="1" si="20"/>
        <v>20</v>
      </c>
      <c r="AC181" s="66" t="s">
        <v>85</v>
      </c>
      <c r="AD181" s="66" t="s">
        <v>214</v>
      </c>
      <c r="AE181" s="66" t="s">
        <v>85</v>
      </c>
      <c r="AF181" s="66" t="s">
        <v>138</v>
      </c>
      <c r="AG181" s="113">
        <v>177</v>
      </c>
      <c r="AH181" s="88" t="s">
        <v>284</v>
      </c>
      <c r="AI181" s="88" t="s">
        <v>510</v>
      </c>
      <c r="AJ181" s="88" t="s">
        <v>579</v>
      </c>
      <c r="AK181" s="117" t="s">
        <v>720</v>
      </c>
      <c r="AL181" s="66">
        <v>10</v>
      </c>
      <c r="AM181" s="117" t="s">
        <v>143</v>
      </c>
      <c r="AN181" s="66">
        <v>2015</v>
      </c>
      <c r="AO181" s="118">
        <v>33000</v>
      </c>
      <c r="AP181" s="130">
        <v>33000</v>
      </c>
      <c r="AQ181" s="192"/>
      <c r="AR181" s="192"/>
      <c r="AS181" s="865"/>
      <c r="AT181" s="773" t="s">
        <v>101</v>
      </c>
      <c r="AU181" s="122">
        <v>45937</v>
      </c>
      <c r="AV181" s="144"/>
      <c r="AW181" s="333"/>
      <c r="AX181" s="490"/>
      <c r="AY181" s="527"/>
      <c r="AZ181" s="333"/>
      <c r="BA181" s="490"/>
      <c r="BB181" s="494" t="s">
        <v>721</v>
      </c>
      <c r="BC181" s="494"/>
      <c r="BD181" s="494"/>
      <c r="BE181" s="523"/>
      <c r="BF181" s="333"/>
      <c r="BG181" s="333"/>
      <c r="BH181" s="570"/>
      <c r="BI181" s="571"/>
      <c r="BJ181" s="572"/>
      <c r="BK181" s="333"/>
      <c r="BL181" s="573"/>
      <c r="BM181" s="644"/>
      <c r="BN181" s="644"/>
      <c r="BO181" s="644"/>
      <c r="BP181" s="644"/>
      <c r="BQ181" s="644"/>
      <c r="BR181" s="644"/>
      <c r="BS181" s="644"/>
      <c r="BT181" s="644"/>
      <c r="BU181" s="644"/>
      <c r="BV181" s="644"/>
      <c r="BW181" s="644"/>
      <c r="BX181" s="645"/>
      <c r="BY181" s="644"/>
      <c r="BZ181" s="646">
        <f ca="1">'CONTROL DE RENTAS'!$Z181-'CONTROL DE RENTAS'!$AA181</f>
        <v>7</v>
      </c>
      <c r="CA181" s="647" t="str">
        <f t="shared" ca="1" si="19"/>
        <v>VIGENTE</v>
      </c>
    </row>
    <row r="182" spans="1:79" ht="15" customHeight="1">
      <c r="A182" s="66">
        <v>178</v>
      </c>
      <c r="B182" s="66">
        <v>2073</v>
      </c>
      <c r="C182" s="63"/>
      <c r="D182" s="63"/>
      <c r="E182" s="63"/>
      <c r="F182" s="63"/>
      <c r="G182" s="66" t="s">
        <v>4256</v>
      </c>
      <c r="H182" s="63"/>
      <c r="I182" s="86"/>
      <c r="J182" s="66" t="s">
        <v>4547</v>
      </c>
      <c r="K182" s="63"/>
      <c r="L182" s="63"/>
      <c r="M182" s="63"/>
      <c r="N182" s="844"/>
      <c r="O182" s="64" t="s">
        <v>84</v>
      </c>
      <c r="P182" s="67"/>
      <c r="Q182" s="81"/>
      <c r="R182" s="68"/>
      <c r="S182" s="48"/>
      <c r="T182" s="48"/>
      <c r="U182" s="64"/>
      <c r="V182" s="64">
        <v>1</v>
      </c>
      <c r="W182" s="101"/>
      <c r="X182" s="48"/>
      <c r="Y182" s="104">
        <v>178</v>
      </c>
      <c r="Z182" s="862">
        <f t="shared" si="16"/>
        <v>0</v>
      </c>
      <c r="AA182" s="856">
        <v>45579</v>
      </c>
      <c r="AB182" s="857">
        <v>15</v>
      </c>
      <c r="AC182" s="66" t="s">
        <v>85</v>
      </c>
      <c r="AD182" s="66" t="s">
        <v>320</v>
      </c>
      <c r="AE182" s="66" t="s">
        <v>85</v>
      </c>
      <c r="AF182" s="66" t="s">
        <v>87</v>
      </c>
      <c r="AG182" s="113">
        <v>178</v>
      </c>
      <c r="AH182" s="88" t="s">
        <v>88</v>
      </c>
      <c r="AI182" s="88" t="s">
        <v>89</v>
      </c>
      <c r="AJ182" s="88" t="s">
        <v>90</v>
      </c>
      <c r="AK182" s="117" t="s">
        <v>724</v>
      </c>
      <c r="AL182" s="66">
        <v>10</v>
      </c>
      <c r="AM182" s="117" t="s">
        <v>163</v>
      </c>
      <c r="AN182" s="66">
        <v>2016</v>
      </c>
      <c r="AO182" s="130">
        <v>27000</v>
      </c>
      <c r="AP182" s="130">
        <v>24000</v>
      </c>
      <c r="AQ182" s="192"/>
      <c r="AR182" s="192"/>
      <c r="AS182" s="192"/>
      <c r="AT182" s="880"/>
      <c r="AU182" s="132"/>
      <c r="AV182" s="144"/>
      <c r="AW182" s="333"/>
      <c r="AX182" s="490"/>
      <c r="AY182" s="527"/>
      <c r="AZ182" s="333"/>
      <c r="BA182" s="490"/>
      <c r="BB182" s="703"/>
      <c r="BC182" s="703"/>
      <c r="BD182" s="494"/>
      <c r="BE182" s="523"/>
      <c r="BF182" s="333"/>
      <c r="BG182" s="333"/>
      <c r="BH182" s="570"/>
      <c r="BI182" s="571"/>
      <c r="BJ182" s="572"/>
      <c r="BK182" s="333"/>
      <c r="BL182" s="573"/>
      <c r="BM182" s="644"/>
      <c r="BN182" s="644"/>
      <c r="BO182" s="644"/>
      <c r="BP182" s="644"/>
      <c r="BQ182" s="644"/>
      <c r="BR182" s="644"/>
      <c r="BS182" s="644"/>
      <c r="BT182" s="644"/>
      <c r="BU182" s="644"/>
      <c r="BV182" s="644"/>
      <c r="BW182" s="644"/>
      <c r="BX182" s="645"/>
      <c r="BY182" s="644"/>
      <c r="BZ182" s="646">
        <f>'CONTROL DE RENTAS'!$Z182-'CONTROL DE RENTAS'!$AA182</f>
        <v>-45579</v>
      </c>
      <c r="CA182" s="647" t="str">
        <f t="shared" si="19"/>
        <v>POR VENCER</v>
      </c>
    </row>
    <row r="183" spans="1:79" ht="15" customHeight="1">
      <c r="A183" s="66">
        <v>179</v>
      </c>
      <c r="B183" s="66" t="s">
        <v>728</v>
      </c>
      <c r="C183" s="63"/>
      <c r="D183" s="63"/>
      <c r="E183" s="66" t="s">
        <v>95</v>
      </c>
      <c r="F183" s="66" t="s">
        <v>95</v>
      </c>
      <c r="G183" s="63"/>
      <c r="H183" s="63"/>
      <c r="I183" s="63"/>
      <c r="J183" s="63"/>
      <c r="K183" s="66" t="s">
        <v>4661</v>
      </c>
      <c r="L183" s="63"/>
      <c r="M183" s="63"/>
      <c r="N183" s="72"/>
      <c r="O183" s="64" t="s">
        <v>96</v>
      </c>
      <c r="P183" s="67">
        <v>5782</v>
      </c>
      <c r="Q183" s="81" t="s">
        <v>742</v>
      </c>
      <c r="R183" s="69" t="s">
        <v>4164</v>
      </c>
      <c r="S183" s="48" t="s">
        <v>4461</v>
      </c>
      <c r="T183" s="48">
        <v>1815</v>
      </c>
      <c r="U183" s="64" t="s">
        <v>154</v>
      </c>
      <c r="V183" s="64">
        <v>1</v>
      </c>
      <c r="W183" s="101">
        <v>45929</v>
      </c>
      <c r="X183" s="48">
        <v>27</v>
      </c>
      <c r="Y183" s="104">
        <v>179</v>
      </c>
      <c r="Z183" s="855">
        <f t="shared" si="16"/>
        <v>45956</v>
      </c>
      <c r="AA183" s="856">
        <f t="shared" ref="AA183:AA191" ca="1" si="21">TODAY()</f>
        <v>45957</v>
      </c>
      <c r="AB183" s="857">
        <f t="shared" ref="AB183:AB191" ca="1" si="22">AA183-W183</f>
        <v>28</v>
      </c>
      <c r="AC183" s="66" t="s">
        <v>85</v>
      </c>
      <c r="AD183" s="66" t="s">
        <v>214</v>
      </c>
      <c r="AE183" s="66" t="s">
        <v>85</v>
      </c>
      <c r="AF183" s="66" t="s">
        <v>138</v>
      </c>
      <c r="AG183" s="113">
        <v>179</v>
      </c>
      <c r="AH183" s="88" t="s">
        <v>284</v>
      </c>
      <c r="AI183" s="88" t="s">
        <v>89</v>
      </c>
      <c r="AJ183" s="248" t="s">
        <v>729</v>
      </c>
      <c r="AK183" s="117" t="s">
        <v>730</v>
      </c>
      <c r="AL183" s="66">
        <v>10</v>
      </c>
      <c r="AM183" s="117" t="s">
        <v>244</v>
      </c>
      <c r="AN183" s="66">
        <v>2016</v>
      </c>
      <c r="AO183" s="118">
        <v>33000</v>
      </c>
      <c r="AP183" s="119">
        <v>35200</v>
      </c>
      <c r="AQ183" s="192"/>
      <c r="AR183" s="192"/>
      <c r="AS183" s="865"/>
      <c r="AT183" s="773" t="s">
        <v>101</v>
      </c>
      <c r="AU183" s="132">
        <v>45901</v>
      </c>
      <c r="AV183" s="144"/>
      <c r="AW183" s="333"/>
      <c r="AX183" s="490"/>
      <c r="AY183" s="527"/>
      <c r="AZ183" s="333"/>
      <c r="BA183" s="490"/>
      <c r="BB183" s="536"/>
      <c r="BC183" s="494"/>
      <c r="BD183" s="494"/>
      <c r="BE183" s="523"/>
      <c r="BF183" s="333"/>
      <c r="BG183" s="333"/>
      <c r="BH183" s="570"/>
      <c r="BI183" s="571"/>
      <c r="BJ183" s="572"/>
      <c r="BK183" s="333"/>
      <c r="BL183" s="573"/>
      <c r="BM183" s="644"/>
      <c r="BN183" s="644"/>
      <c r="BO183" s="644"/>
      <c r="BP183" s="644"/>
      <c r="BQ183" s="644"/>
      <c r="BR183" s="644"/>
      <c r="BS183" s="644"/>
      <c r="BT183" s="644"/>
      <c r="BU183" s="644"/>
      <c r="BV183" s="644"/>
      <c r="BW183" s="644"/>
      <c r="BX183" s="645"/>
      <c r="BY183" s="644"/>
      <c r="BZ183" s="646">
        <f ca="1">'CONTROL DE RENTAS'!$Z183-'CONTROL DE RENTAS'!$AA183</f>
        <v>-1</v>
      </c>
      <c r="CA183" s="647" t="str">
        <f t="shared" ca="1" si="19"/>
        <v>POR VENCER</v>
      </c>
    </row>
    <row r="184" spans="1:79" ht="15" customHeight="1">
      <c r="A184" s="66">
        <v>180</v>
      </c>
      <c r="B184" s="63"/>
      <c r="C184" s="63"/>
      <c r="D184" s="63"/>
      <c r="E184" s="63"/>
      <c r="F184" s="63"/>
      <c r="G184" s="63"/>
      <c r="H184" s="63"/>
      <c r="I184" s="82">
        <v>3247</v>
      </c>
      <c r="J184" s="66">
        <v>3445</v>
      </c>
      <c r="K184" s="63"/>
      <c r="L184" s="63"/>
      <c r="M184" s="63"/>
      <c r="N184" s="72"/>
      <c r="O184" s="64" t="s">
        <v>96</v>
      </c>
      <c r="P184" s="67">
        <v>5848</v>
      </c>
      <c r="Q184" s="81" t="s">
        <v>742</v>
      </c>
      <c r="R184" s="69"/>
      <c r="S184" s="48" t="s">
        <v>4578</v>
      </c>
      <c r="T184" s="48">
        <v>6267</v>
      </c>
      <c r="U184" s="64" t="s">
        <v>154</v>
      </c>
      <c r="V184" s="64">
        <v>1</v>
      </c>
      <c r="W184" s="101">
        <v>45929</v>
      </c>
      <c r="X184" s="48">
        <v>27</v>
      </c>
      <c r="Y184" s="104">
        <v>180</v>
      </c>
      <c r="Z184" s="855">
        <f t="shared" si="16"/>
        <v>45956</v>
      </c>
      <c r="AA184" s="856">
        <f t="shared" ca="1" si="21"/>
        <v>45957</v>
      </c>
      <c r="AB184" s="857">
        <f t="shared" ca="1" si="22"/>
        <v>28</v>
      </c>
      <c r="AC184" s="66" t="s">
        <v>85</v>
      </c>
      <c r="AD184" s="66" t="s">
        <v>86</v>
      </c>
      <c r="AE184" s="66" t="s">
        <v>85</v>
      </c>
      <c r="AF184" s="66" t="s">
        <v>138</v>
      </c>
      <c r="AG184" s="113">
        <v>180</v>
      </c>
      <c r="AH184" s="88" t="s">
        <v>236</v>
      </c>
      <c r="AI184" s="88" t="s">
        <v>89</v>
      </c>
      <c r="AJ184" s="88" t="s">
        <v>383</v>
      </c>
      <c r="AK184" s="117" t="s">
        <v>732</v>
      </c>
      <c r="AL184" s="104">
        <v>50</v>
      </c>
      <c r="AM184" s="124" t="s">
        <v>227</v>
      </c>
      <c r="AN184" s="66">
        <v>2017</v>
      </c>
      <c r="AO184" s="130">
        <v>15000</v>
      </c>
      <c r="AP184" s="130">
        <v>12000</v>
      </c>
      <c r="AQ184" s="192">
        <f>240.22</f>
        <v>240.22</v>
      </c>
      <c r="AR184" s="192">
        <f>AQ184*$AQ$1</f>
        <v>4745.9544739999992</v>
      </c>
      <c r="AS184" s="147">
        <f>AP184-AR184</f>
        <v>7254.0455260000008</v>
      </c>
      <c r="AT184" s="73" t="s">
        <v>101</v>
      </c>
      <c r="AU184" s="132">
        <v>45837</v>
      </c>
      <c r="AV184" s="144"/>
      <c r="AW184" s="333"/>
      <c r="AX184" s="333"/>
      <c r="AY184" s="527"/>
      <c r="AZ184" s="333"/>
      <c r="BA184" s="490"/>
      <c r="BB184" s="494" t="s">
        <v>733</v>
      </c>
      <c r="BC184" s="494"/>
      <c r="BD184" s="494"/>
      <c r="BE184" s="523"/>
      <c r="BF184" s="333"/>
      <c r="BG184" s="333"/>
      <c r="BH184" s="570"/>
      <c r="BI184" s="571"/>
      <c r="BJ184" s="572"/>
      <c r="BK184" s="333"/>
      <c r="BL184" s="573"/>
      <c r="BM184" s="644"/>
      <c r="BN184" s="644"/>
      <c r="BO184" s="644"/>
      <c r="BP184" s="644"/>
      <c r="BQ184" s="644"/>
      <c r="BR184" s="644"/>
      <c r="BS184" s="644"/>
      <c r="BT184" s="644"/>
      <c r="BU184" s="644"/>
      <c r="BV184" s="644"/>
      <c r="BW184" s="644"/>
      <c r="BX184" s="645"/>
      <c r="BY184" s="644"/>
      <c r="BZ184" s="646">
        <f ca="1">'CONTROL DE RENTAS'!$Z184-'CONTROL DE RENTAS'!$AA184</f>
        <v>-1</v>
      </c>
      <c r="CA184" s="647" t="str">
        <f t="shared" ca="1" si="19"/>
        <v>POR VENCER</v>
      </c>
    </row>
    <row r="185" spans="1:79" ht="15" customHeight="1">
      <c r="A185" s="66">
        <v>181</v>
      </c>
      <c r="B185" s="66" t="s">
        <v>734</v>
      </c>
      <c r="C185" s="63"/>
      <c r="D185" s="63"/>
      <c r="E185" s="63"/>
      <c r="F185" s="63"/>
      <c r="G185" s="63"/>
      <c r="H185" s="63"/>
      <c r="I185" s="86"/>
      <c r="J185" s="63"/>
      <c r="K185" s="63"/>
      <c r="L185" s="63"/>
      <c r="M185" s="63"/>
      <c r="N185" s="72"/>
      <c r="O185" s="64" t="s">
        <v>117</v>
      </c>
      <c r="P185" s="67"/>
      <c r="Q185" s="81"/>
      <c r="R185" s="68"/>
      <c r="S185" s="48"/>
      <c r="T185" s="48"/>
      <c r="U185" s="64"/>
      <c r="V185" s="64">
        <v>1</v>
      </c>
      <c r="W185" s="101"/>
      <c r="X185" s="48"/>
      <c r="Y185" s="104">
        <v>181</v>
      </c>
      <c r="Z185" s="862">
        <f t="shared" si="16"/>
        <v>0</v>
      </c>
      <c r="AA185" s="856">
        <f t="shared" ca="1" si="21"/>
        <v>45957</v>
      </c>
      <c r="AB185" s="857">
        <f t="shared" ca="1" si="22"/>
        <v>45957</v>
      </c>
      <c r="AC185" s="66" t="s">
        <v>85</v>
      </c>
      <c r="AD185" s="66" t="s">
        <v>86</v>
      </c>
      <c r="AE185" s="66" t="s">
        <v>85</v>
      </c>
      <c r="AF185" s="66" t="s">
        <v>138</v>
      </c>
      <c r="AG185" s="113">
        <v>181</v>
      </c>
      <c r="AH185" s="88" t="s">
        <v>236</v>
      </c>
      <c r="AI185" s="88" t="s">
        <v>89</v>
      </c>
      <c r="AJ185" s="88" t="s">
        <v>383</v>
      </c>
      <c r="AK185" s="117" t="s">
        <v>735</v>
      </c>
      <c r="AL185" s="104">
        <v>50</v>
      </c>
      <c r="AM185" s="124" t="s">
        <v>227</v>
      </c>
      <c r="AN185" s="66">
        <v>2016</v>
      </c>
      <c r="AO185" s="130">
        <v>15000</v>
      </c>
      <c r="AP185" s="130">
        <v>12000</v>
      </c>
      <c r="AQ185" s="192"/>
      <c r="AR185" s="192"/>
      <c r="AS185" s="147"/>
      <c r="AT185" s="73"/>
      <c r="AU185" s="144"/>
      <c r="AV185" s="144"/>
      <c r="AW185" s="333"/>
      <c r="AX185" s="333"/>
      <c r="AY185" s="527"/>
      <c r="AZ185" s="333"/>
      <c r="BA185" s="490"/>
      <c r="BB185" s="494"/>
      <c r="BC185" s="509"/>
      <c r="BD185" s="494" t="s">
        <v>213</v>
      </c>
      <c r="BE185" s="523" t="s">
        <v>214</v>
      </c>
      <c r="BF185" s="333" t="s">
        <v>215</v>
      </c>
      <c r="BG185" s="333">
        <v>8111241309</v>
      </c>
      <c r="BH185" s="570">
        <v>6766.83</v>
      </c>
      <c r="BI185" s="571"/>
      <c r="BJ185" s="572">
        <f>IF(BK185="mxn",BH185/#REF!,BH185)</f>
        <v>6766.83</v>
      </c>
      <c r="BK185" s="333" t="s">
        <v>216</v>
      </c>
      <c r="BL185" s="573"/>
      <c r="BM185" s="700"/>
      <c r="BN185" s="644"/>
      <c r="BO185" s="644"/>
      <c r="BP185" s="644"/>
      <c r="BQ185" s="644"/>
      <c r="BR185" s="644"/>
      <c r="BS185" s="644"/>
      <c r="BT185" s="644"/>
      <c r="BU185" s="644"/>
      <c r="BV185" s="644"/>
      <c r="BW185" s="644"/>
      <c r="BX185" s="645"/>
      <c r="BY185" s="644"/>
      <c r="BZ185" s="646">
        <f ca="1">'CONTROL DE RENTAS'!$Z185-'CONTROL DE RENTAS'!$AA185</f>
        <v>-45957</v>
      </c>
      <c r="CA185" s="647" t="str">
        <f t="shared" ca="1" si="19"/>
        <v>POR VENCER</v>
      </c>
    </row>
    <row r="186" spans="1:79" ht="15" customHeight="1">
      <c r="A186" s="66">
        <v>182</v>
      </c>
      <c r="B186" s="66">
        <v>2020</v>
      </c>
      <c r="C186" s="66">
        <v>2185</v>
      </c>
      <c r="D186" s="66" t="s">
        <v>414</v>
      </c>
      <c r="E186" s="66" t="s">
        <v>736</v>
      </c>
      <c r="F186" s="66">
        <v>2723</v>
      </c>
      <c r="G186" s="66" t="s">
        <v>4252</v>
      </c>
      <c r="H186" s="63"/>
      <c r="I186" s="66" t="s">
        <v>4416</v>
      </c>
      <c r="J186" s="66">
        <v>3442</v>
      </c>
      <c r="K186" s="63"/>
      <c r="L186" s="63"/>
      <c r="M186" s="63"/>
      <c r="N186" s="72"/>
      <c r="O186" s="64" t="s">
        <v>96</v>
      </c>
      <c r="P186" s="67">
        <v>5564</v>
      </c>
      <c r="Q186" s="81" t="s">
        <v>4166</v>
      </c>
      <c r="R186" s="69" t="s">
        <v>4166</v>
      </c>
      <c r="S186" s="48" t="s">
        <v>4167</v>
      </c>
      <c r="T186" s="48">
        <v>5616</v>
      </c>
      <c r="U186" s="64" t="s">
        <v>154</v>
      </c>
      <c r="V186" s="64">
        <v>1</v>
      </c>
      <c r="W186" s="101">
        <v>45930</v>
      </c>
      <c r="X186" s="48">
        <v>27</v>
      </c>
      <c r="Y186" s="104">
        <v>182</v>
      </c>
      <c r="Z186" s="855">
        <f t="shared" si="16"/>
        <v>45957</v>
      </c>
      <c r="AA186" s="856">
        <f t="shared" ca="1" si="21"/>
        <v>45957</v>
      </c>
      <c r="AB186" s="857">
        <f t="shared" ca="1" si="22"/>
        <v>27</v>
      </c>
      <c r="AC186" s="66" t="s">
        <v>85</v>
      </c>
      <c r="AD186" s="66" t="s">
        <v>320</v>
      </c>
      <c r="AE186" s="66" t="s">
        <v>85</v>
      </c>
      <c r="AF186" s="66" t="s">
        <v>138</v>
      </c>
      <c r="AG186" s="113">
        <v>182</v>
      </c>
      <c r="AH186" s="88" t="s">
        <v>284</v>
      </c>
      <c r="AI186" s="88" t="s">
        <v>89</v>
      </c>
      <c r="AJ186" s="88" t="s">
        <v>417</v>
      </c>
      <c r="AK186" s="117" t="s">
        <v>739</v>
      </c>
      <c r="AL186" s="66">
        <v>10</v>
      </c>
      <c r="AM186" s="117" t="s">
        <v>189</v>
      </c>
      <c r="AN186" s="66">
        <v>2014</v>
      </c>
      <c r="AO186" s="130">
        <v>51000</v>
      </c>
      <c r="AP186" s="130">
        <v>52500</v>
      </c>
      <c r="AQ186" s="192">
        <f>1569.02</f>
        <v>1569.02</v>
      </c>
      <c r="AR186" s="192">
        <f>AQ186*$AQ$1</f>
        <v>30998.657433999997</v>
      </c>
      <c r="AS186" s="147">
        <f>AP186-AR186</f>
        <v>21501.342566000003</v>
      </c>
      <c r="AT186" s="773" t="s">
        <v>101</v>
      </c>
      <c r="AU186" s="132">
        <v>45803</v>
      </c>
      <c r="AV186" s="144"/>
      <c r="AW186" s="333"/>
      <c r="AX186" s="490"/>
      <c r="AY186" s="527"/>
      <c r="AZ186" s="333"/>
      <c r="BA186" s="490"/>
      <c r="BB186" s="333"/>
      <c r="BC186" s="494"/>
      <c r="BD186" s="494"/>
      <c r="BE186" s="523"/>
      <c r="BF186" s="333"/>
      <c r="BG186" s="333"/>
      <c r="BH186" s="570"/>
      <c r="BI186" s="571"/>
      <c r="BJ186" s="572"/>
      <c r="BK186" s="333"/>
      <c r="BL186" s="573"/>
      <c r="BM186" s="643"/>
      <c r="BN186" s="644"/>
      <c r="BO186" s="644"/>
      <c r="BP186" s="644"/>
      <c r="BQ186" s="644"/>
      <c r="BR186" s="644"/>
      <c r="BS186" s="644"/>
      <c r="BT186" s="644"/>
      <c r="BU186" s="644"/>
      <c r="BV186" s="644"/>
      <c r="BW186" s="644"/>
      <c r="BX186" s="645"/>
      <c r="BY186" s="644"/>
      <c r="BZ186" s="646">
        <f ca="1">'CONTROL DE RENTAS'!$Z186-'CONTROL DE RENTAS'!$AA186</f>
        <v>0</v>
      </c>
      <c r="CA186" s="647" t="str">
        <f t="shared" ca="1" si="19"/>
        <v>POR VENCER</v>
      </c>
    </row>
    <row r="187" spans="1:79" ht="15" customHeight="1">
      <c r="A187" s="66">
        <v>183</v>
      </c>
      <c r="B187" s="66">
        <v>2112</v>
      </c>
      <c r="C187" s="66">
        <v>2275</v>
      </c>
      <c r="D187" s="66" t="s">
        <v>740</v>
      </c>
      <c r="E187" s="82" t="s">
        <v>741</v>
      </c>
      <c r="F187" s="66">
        <v>2687</v>
      </c>
      <c r="G187" s="66" t="s">
        <v>4269</v>
      </c>
      <c r="H187" s="66">
        <v>2987</v>
      </c>
      <c r="I187" s="66" t="s">
        <v>4433</v>
      </c>
      <c r="J187" s="66">
        <v>3367</v>
      </c>
      <c r="K187" s="66">
        <v>3541</v>
      </c>
      <c r="L187" s="63"/>
      <c r="M187" s="63"/>
      <c r="N187" s="72"/>
      <c r="O187" s="64" t="s">
        <v>96</v>
      </c>
      <c r="P187" s="67">
        <v>5827</v>
      </c>
      <c r="Q187" s="81" t="s">
        <v>4422</v>
      </c>
      <c r="R187" s="81" t="s">
        <v>4422</v>
      </c>
      <c r="S187" s="48" t="s">
        <v>4643</v>
      </c>
      <c r="T187" s="48">
        <v>7459</v>
      </c>
      <c r="U187" s="64" t="s">
        <v>154</v>
      </c>
      <c r="V187" s="64">
        <v>1</v>
      </c>
      <c r="W187" s="101">
        <v>45944</v>
      </c>
      <c r="X187" s="48">
        <v>27</v>
      </c>
      <c r="Y187" s="104">
        <v>183</v>
      </c>
      <c r="Z187" s="862">
        <f t="shared" si="16"/>
        <v>45971</v>
      </c>
      <c r="AA187" s="856">
        <f t="shared" ca="1" si="21"/>
        <v>45957</v>
      </c>
      <c r="AB187" s="66">
        <f t="shared" ca="1" si="22"/>
        <v>13</v>
      </c>
      <c r="AC187" s="66" t="s">
        <v>810</v>
      </c>
      <c r="AD187" s="66" t="s">
        <v>85</v>
      </c>
      <c r="AE187" s="66" t="s">
        <v>847</v>
      </c>
      <c r="AF187" s="66" t="s">
        <v>138</v>
      </c>
      <c r="AG187" s="170">
        <v>183</v>
      </c>
      <c r="AH187" s="88" t="s">
        <v>284</v>
      </c>
      <c r="AI187" s="88" t="s">
        <v>89</v>
      </c>
      <c r="AJ187" s="88" t="s">
        <v>417</v>
      </c>
      <c r="AK187" s="117" t="s">
        <v>744</v>
      </c>
      <c r="AL187" s="66">
        <v>10</v>
      </c>
      <c r="AM187" s="117" t="s">
        <v>189</v>
      </c>
      <c r="AN187" s="66">
        <v>2014</v>
      </c>
      <c r="AO187" s="130">
        <v>51000</v>
      </c>
      <c r="AP187" s="130">
        <v>48000</v>
      </c>
      <c r="AQ187" s="192"/>
      <c r="AR187" s="192"/>
      <c r="AS187" s="147"/>
      <c r="AT187" s="73" t="s">
        <v>101</v>
      </c>
      <c r="AU187" s="132">
        <v>45918</v>
      </c>
      <c r="AV187" s="144"/>
      <c r="AW187" s="333"/>
      <c r="AX187" s="504"/>
      <c r="AY187" s="527"/>
      <c r="AZ187" s="333"/>
      <c r="BA187" s="490"/>
      <c r="BB187" s="536" t="s">
        <v>748</v>
      </c>
      <c r="BC187" s="494" t="s">
        <v>212</v>
      </c>
      <c r="BD187" s="494" t="s">
        <v>213</v>
      </c>
      <c r="BE187" s="523" t="s">
        <v>214</v>
      </c>
      <c r="BF187" s="333" t="s">
        <v>215</v>
      </c>
      <c r="BG187" s="333">
        <v>8119201920</v>
      </c>
      <c r="BH187" s="570">
        <v>35152.800000000003</v>
      </c>
      <c r="BI187" s="571"/>
      <c r="BJ187" s="572">
        <f>IF(BK187="mxn",BH187/#REF!,BH187)</f>
        <v>35152.800000000003</v>
      </c>
      <c r="BK187" s="333" t="s">
        <v>216</v>
      </c>
      <c r="BL187" s="573"/>
      <c r="BM187" s="644"/>
      <c r="BN187" s="644"/>
      <c r="BO187" s="644"/>
      <c r="BP187" s="644"/>
      <c r="BQ187" s="644"/>
      <c r="BR187" s="644"/>
      <c r="BS187" s="644"/>
      <c r="BT187" s="644"/>
      <c r="BU187" s="644"/>
      <c r="BV187" s="644"/>
      <c r="BW187" s="644"/>
      <c r="BX187" s="645"/>
      <c r="BY187" s="644"/>
      <c r="BZ187" s="646">
        <f ca="1">'CONTROL DE RENTAS'!$Z187-'CONTROL DE RENTAS'!$AA187</f>
        <v>14</v>
      </c>
      <c r="CA187" s="647" t="str">
        <f t="shared" ca="1" si="19"/>
        <v>VIGENTE</v>
      </c>
    </row>
    <row r="188" spans="1:79" ht="15" customHeight="1">
      <c r="A188" s="66">
        <v>184</v>
      </c>
      <c r="B188" s="66">
        <v>2089</v>
      </c>
      <c r="C188" s="66" t="s">
        <v>749</v>
      </c>
      <c r="D188" s="66">
        <v>2548</v>
      </c>
      <c r="E188" s="63"/>
      <c r="F188" s="66">
        <v>2681</v>
      </c>
      <c r="G188" s="66">
        <v>2774</v>
      </c>
      <c r="H188" s="63"/>
      <c r="I188" s="82">
        <v>3184</v>
      </c>
      <c r="J188" s="66">
        <v>3350</v>
      </c>
      <c r="K188" s="66">
        <v>3484</v>
      </c>
      <c r="L188" s="63"/>
      <c r="M188" s="63"/>
      <c r="N188" s="75"/>
      <c r="O188" s="64" t="s">
        <v>96</v>
      </c>
      <c r="P188" s="67">
        <v>5746</v>
      </c>
      <c r="Q188" s="81" t="s">
        <v>2024</v>
      </c>
      <c r="R188" s="68" t="s">
        <v>1782</v>
      </c>
      <c r="S188" s="48" t="s">
        <v>4410</v>
      </c>
      <c r="T188" s="48">
        <v>428</v>
      </c>
      <c r="U188" s="64" t="s">
        <v>154</v>
      </c>
      <c r="V188" s="64">
        <v>1</v>
      </c>
      <c r="W188" s="101">
        <v>45943</v>
      </c>
      <c r="X188" s="48">
        <v>27</v>
      </c>
      <c r="Y188" s="104">
        <v>184</v>
      </c>
      <c r="Z188" s="862">
        <f t="shared" si="16"/>
        <v>45970</v>
      </c>
      <c r="AA188" s="856">
        <f t="shared" ca="1" si="21"/>
        <v>45957</v>
      </c>
      <c r="AB188" s="66">
        <f t="shared" ca="1" si="22"/>
        <v>14</v>
      </c>
      <c r="AC188" s="66" t="s">
        <v>85</v>
      </c>
      <c r="AD188" s="66" t="s">
        <v>320</v>
      </c>
      <c r="AE188" s="66" t="s">
        <v>85</v>
      </c>
      <c r="AF188" s="66" t="s">
        <v>87</v>
      </c>
      <c r="AG188" s="113">
        <v>184</v>
      </c>
      <c r="AH188" s="280" t="s">
        <v>169</v>
      </c>
      <c r="AI188" s="88" t="s">
        <v>89</v>
      </c>
      <c r="AJ188" s="88" t="s">
        <v>321</v>
      </c>
      <c r="AK188" s="117" t="s">
        <v>750</v>
      </c>
      <c r="AL188" s="66">
        <v>30</v>
      </c>
      <c r="AM188" s="117" t="s">
        <v>227</v>
      </c>
      <c r="AN188" s="66">
        <v>2017</v>
      </c>
      <c r="AO188" s="130">
        <v>18000</v>
      </c>
      <c r="AP188" s="119">
        <v>5000</v>
      </c>
      <c r="AQ188" s="192">
        <f>215.23</f>
        <v>215.23</v>
      </c>
      <c r="AR188" s="192">
        <f>AQ188*$AQ$1</f>
        <v>4252.2345409999998</v>
      </c>
      <c r="AS188" s="147">
        <f>AP188-AR188</f>
        <v>747.76545900000019</v>
      </c>
      <c r="AT188" s="73" t="s">
        <v>101</v>
      </c>
      <c r="AU188" s="132">
        <v>45887</v>
      </c>
      <c r="AV188" s="144"/>
      <c r="AW188" s="333"/>
      <c r="AX188" s="490"/>
      <c r="AY188" s="527"/>
      <c r="AZ188" s="333"/>
      <c r="BA188" s="490"/>
      <c r="BB188" s="536" t="s">
        <v>751</v>
      </c>
      <c r="BC188" s="494"/>
      <c r="BD188" s="494"/>
      <c r="BE188" s="523"/>
      <c r="BF188" s="333"/>
      <c r="BG188" s="333">
        <v>8124909827</v>
      </c>
      <c r="BH188" s="570"/>
      <c r="BI188" s="571"/>
      <c r="BJ188" s="572"/>
      <c r="BK188" s="333"/>
      <c r="BL188" s="573"/>
      <c r="BM188" s="644"/>
      <c r="BN188" s="644"/>
      <c r="BO188" s="644"/>
      <c r="BP188" s="644"/>
      <c r="BQ188" s="644"/>
      <c r="BR188" s="644"/>
      <c r="BS188" s="644"/>
      <c r="BT188" s="644"/>
      <c r="BU188" s="644"/>
      <c r="BV188" s="644"/>
      <c r="BW188" s="644"/>
      <c r="BX188" s="645"/>
      <c r="BY188" s="644"/>
      <c r="BZ188" s="646">
        <f ca="1">'CONTROL DE RENTAS'!$Z188-'CONTROL DE RENTAS'!$AA188</f>
        <v>13</v>
      </c>
      <c r="CA188" s="647" t="str">
        <f t="shared" ca="1" si="19"/>
        <v>VIGENTE</v>
      </c>
    </row>
    <row r="189" spans="1:79" ht="15" customHeight="1">
      <c r="A189" s="66">
        <v>185</v>
      </c>
      <c r="B189" s="66" t="s">
        <v>95</v>
      </c>
      <c r="C189" s="66" t="s">
        <v>95</v>
      </c>
      <c r="D189" s="66">
        <v>2471</v>
      </c>
      <c r="E189" s="63"/>
      <c r="F189" s="66">
        <v>2716</v>
      </c>
      <c r="G189" s="66" t="s">
        <v>4242</v>
      </c>
      <c r="H189" s="66">
        <v>3017</v>
      </c>
      <c r="I189" s="66">
        <v>3195</v>
      </c>
      <c r="J189" s="66">
        <v>3339</v>
      </c>
      <c r="K189" s="66">
        <v>3457</v>
      </c>
      <c r="L189" s="63"/>
      <c r="M189" s="63"/>
      <c r="N189" s="72"/>
      <c r="O189" s="64" t="s">
        <v>96</v>
      </c>
      <c r="P189" s="67">
        <v>5868</v>
      </c>
      <c r="Q189" s="81" t="s">
        <v>4188</v>
      </c>
      <c r="R189" s="69" t="s">
        <v>4188</v>
      </c>
      <c r="S189" s="48" t="s">
        <v>395</v>
      </c>
      <c r="T189" s="48">
        <v>424</v>
      </c>
      <c r="U189" s="64" t="s">
        <v>3474</v>
      </c>
      <c r="V189" s="64">
        <v>1</v>
      </c>
      <c r="W189" s="101">
        <v>45937</v>
      </c>
      <c r="X189" s="48">
        <v>27</v>
      </c>
      <c r="Y189" s="104">
        <v>185</v>
      </c>
      <c r="Z189" s="862">
        <f t="shared" si="16"/>
        <v>45964</v>
      </c>
      <c r="AA189" s="856">
        <f t="shared" ca="1" si="21"/>
        <v>45957</v>
      </c>
      <c r="AB189" s="66">
        <f t="shared" ca="1" si="22"/>
        <v>20</v>
      </c>
      <c r="AC189" s="66" t="s">
        <v>85</v>
      </c>
      <c r="AD189" s="66" t="s">
        <v>320</v>
      </c>
      <c r="AE189" s="66" t="s">
        <v>85</v>
      </c>
      <c r="AF189" s="66" t="s">
        <v>87</v>
      </c>
      <c r="AG189" s="113">
        <v>185</v>
      </c>
      <c r="AH189" s="280" t="s">
        <v>169</v>
      </c>
      <c r="AI189" s="88" t="s">
        <v>89</v>
      </c>
      <c r="AJ189" s="88" t="s">
        <v>321</v>
      </c>
      <c r="AK189" s="117" t="s">
        <v>752</v>
      </c>
      <c r="AL189" s="66">
        <v>30</v>
      </c>
      <c r="AM189" s="117" t="s">
        <v>227</v>
      </c>
      <c r="AN189" s="66">
        <v>2017</v>
      </c>
      <c r="AO189" s="130">
        <v>18000</v>
      </c>
      <c r="AP189" s="130">
        <v>24000</v>
      </c>
      <c r="AQ189" s="192">
        <f>215.23</f>
        <v>215.23</v>
      </c>
      <c r="AR189" s="192">
        <f>AQ189*$AQ$1</f>
        <v>4252.2345409999998</v>
      </c>
      <c r="AS189" s="147">
        <f>AP189-AR189</f>
        <v>19747.765459000002</v>
      </c>
      <c r="AT189" s="773" t="s">
        <v>101</v>
      </c>
      <c r="AU189" s="132">
        <v>45936</v>
      </c>
      <c r="AV189" s="144"/>
      <c r="AW189" s="333"/>
      <c r="AX189" s="490" t="s">
        <v>395</v>
      </c>
      <c r="AY189" s="527" t="s">
        <v>4394</v>
      </c>
      <c r="AZ189" s="333" t="s">
        <v>4613</v>
      </c>
      <c r="BA189" s="490">
        <v>6563607245</v>
      </c>
      <c r="BB189" s="536"/>
      <c r="BC189" s="697" t="s">
        <v>212</v>
      </c>
      <c r="BD189" s="494" t="s">
        <v>432</v>
      </c>
      <c r="BE189" s="523">
        <v>44534</v>
      </c>
      <c r="BF189" s="333" t="s">
        <v>215</v>
      </c>
      <c r="BG189" s="333">
        <v>8113160195</v>
      </c>
      <c r="BH189" s="570">
        <v>66532</v>
      </c>
      <c r="BI189" s="571"/>
      <c r="BJ189" s="572">
        <f>IF(BK189="mxn",BH189/#REF!,BH189)</f>
        <v>66532</v>
      </c>
      <c r="BK189" s="333" t="s">
        <v>216</v>
      </c>
      <c r="BL189" s="573"/>
      <c r="BM189" s="644"/>
      <c r="BN189" s="644"/>
      <c r="BO189" s="644"/>
      <c r="BP189" s="644"/>
      <c r="BQ189" s="644"/>
      <c r="BR189" s="644"/>
      <c r="BS189" s="644"/>
      <c r="BT189" s="644"/>
      <c r="BU189" s="644"/>
      <c r="BV189" s="644"/>
      <c r="BW189" s="644"/>
      <c r="BX189" s="645"/>
      <c r="BY189" s="644"/>
      <c r="BZ189" s="646">
        <f ca="1">'CONTROL DE RENTAS'!$Z189-'CONTROL DE RENTAS'!$AA189</f>
        <v>7</v>
      </c>
      <c r="CA189" s="647" t="str">
        <f t="shared" ca="1" si="19"/>
        <v>VIGENTE</v>
      </c>
    </row>
    <row r="190" spans="1:79" ht="15" customHeight="1">
      <c r="A190" s="66">
        <v>186</v>
      </c>
      <c r="B190" s="66" t="s">
        <v>95</v>
      </c>
      <c r="C190" s="66" t="s">
        <v>95</v>
      </c>
      <c r="D190" s="66" t="s">
        <v>95</v>
      </c>
      <c r="E190" s="66">
        <v>2481</v>
      </c>
      <c r="F190" s="63"/>
      <c r="G190" s="63"/>
      <c r="H190" s="63"/>
      <c r="I190" s="63"/>
      <c r="J190" s="66" t="s">
        <v>4603</v>
      </c>
      <c r="K190" s="66">
        <v>3446</v>
      </c>
      <c r="L190" s="63"/>
      <c r="M190" s="63"/>
      <c r="N190" s="72"/>
      <c r="O190" s="64" t="s">
        <v>96</v>
      </c>
      <c r="P190" s="67">
        <v>5788</v>
      </c>
      <c r="Q190" s="81" t="s">
        <v>4380</v>
      </c>
      <c r="R190" s="773" t="s">
        <v>4381</v>
      </c>
      <c r="S190" s="48" t="s">
        <v>1664</v>
      </c>
      <c r="T190" s="48">
        <v>502</v>
      </c>
      <c r="U190" s="64" t="s">
        <v>3946</v>
      </c>
      <c r="V190" s="64">
        <v>1</v>
      </c>
      <c r="W190" s="101">
        <v>45931</v>
      </c>
      <c r="X190" s="48">
        <v>27</v>
      </c>
      <c r="Y190" s="104">
        <v>186</v>
      </c>
      <c r="Z190" s="855">
        <f t="shared" si="16"/>
        <v>45958</v>
      </c>
      <c r="AA190" s="856">
        <f t="shared" ca="1" si="21"/>
        <v>45957</v>
      </c>
      <c r="AB190" s="857">
        <f t="shared" ca="1" si="22"/>
        <v>26</v>
      </c>
      <c r="AC190" s="66" t="s">
        <v>85</v>
      </c>
      <c r="AD190" s="66" t="s">
        <v>320</v>
      </c>
      <c r="AE190" s="66" t="s">
        <v>85</v>
      </c>
      <c r="AF190" s="66" t="s">
        <v>87</v>
      </c>
      <c r="AG190" s="113">
        <v>186</v>
      </c>
      <c r="AH190" s="280" t="s">
        <v>169</v>
      </c>
      <c r="AI190" s="88" t="s">
        <v>89</v>
      </c>
      <c r="AJ190" s="88" t="s">
        <v>321</v>
      </c>
      <c r="AK190" s="117" t="s">
        <v>753</v>
      </c>
      <c r="AL190" s="66">
        <v>30</v>
      </c>
      <c r="AM190" s="117" t="s">
        <v>227</v>
      </c>
      <c r="AN190" s="66">
        <v>2017</v>
      </c>
      <c r="AO190" s="130">
        <v>18000</v>
      </c>
      <c r="AP190" s="119">
        <v>0</v>
      </c>
      <c r="AQ190" s="192">
        <f>215.23</f>
        <v>215.23</v>
      </c>
      <c r="AR190" s="192">
        <f>AQ190*$AQ$1</f>
        <v>4252.2345409999998</v>
      </c>
      <c r="AS190" s="147">
        <f>AP190-AR190</f>
        <v>-4252.2345409999998</v>
      </c>
      <c r="AT190" s="73" t="s">
        <v>101</v>
      </c>
      <c r="AU190" s="132">
        <v>45903</v>
      </c>
      <c r="AV190" s="144"/>
      <c r="AW190" s="333"/>
      <c r="AX190" s="490" t="s">
        <v>395</v>
      </c>
      <c r="AY190" s="527" t="s">
        <v>4394</v>
      </c>
      <c r="AZ190" s="333" t="s">
        <v>230</v>
      </c>
      <c r="BA190" s="490" t="s">
        <v>4498</v>
      </c>
      <c r="BB190" s="536" t="s">
        <v>756</v>
      </c>
      <c r="BC190" s="494" t="s">
        <v>757</v>
      </c>
      <c r="BD190" s="494" t="s">
        <v>432</v>
      </c>
      <c r="BE190" s="523">
        <v>44750</v>
      </c>
      <c r="BF190" s="333" t="s">
        <v>215</v>
      </c>
      <c r="BG190" s="333">
        <v>8125023817</v>
      </c>
      <c r="BH190" s="570">
        <v>6090.15</v>
      </c>
      <c r="BI190" s="571"/>
      <c r="BJ190" s="572">
        <f>IF(BK190="mxn",BH190/#REF!,BH190)</f>
        <v>6090.15</v>
      </c>
      <c r="BK190" s="333" t="s">
        <v>216</v>
      </c>
      <c r="BL190" s="573"/>
      <c r="BM190" s="644"/>
      <c r="BN190" s="644"/>
      <c r="BO190" s="644"/>
      <c r="BP190" s="644"/>
      <c r="BQ190" s="644"/>
      <c r="BR190" s="644"/>
      <c r="BS190" s="644"/>
      <c r="BT190" s="644"/>
      <c r="BU190" s="644"/>
      <c r="BV190" s="644"/>
      <c r="BW190" s="644"/>
      <c r="BX190" s="645"/>
      <c r="BY190" s="644"/>
      <c r="BZ190" s="646">
        <f ca="1">'CONTROL DE RENTAS'!$Z190-'CONTROL DE RENTAS'!$AA190</f>
        <v>1</v>
      </c>
      <c r="CA190" s="647" t="str">
        <f t="shared" ref="CA190:CA221" ca="1" si="23">IF(BZ190&gt;=7,"VIGENTE","POR VENCER")</f>
        <v>POR VENCER</v>
      </c>
    </row>
    <row r="191" spans="1:79" ht="15" customHeight="1">
      <c r="A191" s="66">
        <v>187</v>
      </c>
      <c r="B191" s="66">
        <v>2092</v>
      </c>
      <c r="C191" s="66">
        <v>2239</v>
      </c>
      <c r="D191" s="66">
        <v>2374</v>
      </c>
      <c r="E191" s="66">
        <v>2554</v>
      </c>
      <c r="F191" s="66">
        <v>2706</v>
      </c>
      <c r="G191" s="66">
        <v>2822</v>
      </c>
      <c r="H191" s="66">
        <v>2978</v>
      </c>
      <c r="I191" s="66">
        <v>3131</v>
      </c>
      <c r="J191" s="66">
        <v>3285</v>
      </c>
      <c r="K191" s="66">
        <v>3469</v>
      </c>
      <c r="L191" s="63"/>
      <c r="M191" s="63"/>
      <c r="N191" s="72"/>
      <c r="O191" s="64" t="s">
        <v>96</v>
      </c>
      <c r="P191" s="67">
        <v>5595</v>
      </c>
      <c r="Q191" s="81" t="s">
        <v>2203</v>
      </c>
      <c r="R191" s="68" t="s">
        <v>2203</v>
      </c>
      <c r="S191" s="48" t="s">
        <v>1664</v>
      </c>
      <c r="T191" s="48">
        <v>2625</v>
      </c>
      <c r="U191" s="64" t="s">
        <v>154</v>
      </c>
      <c r="V191" s="64">
        <v>1</v>
      </c>
      <c r="W191" s="101">
        <v>45932</v>
      </c>
      <c r="X191" s="48">
        <v>27</v>
      </c>
      <c r="Y191" s="104">
        <v>187</v>
      </c>
      <c r="Z191" s="855">
        <f t="shared" si="16"/>
        <v>45959</v>
      </c>
      <c r="AA191" s="856">
        <f t="shared" ca="1" si="21"/>
        <v>45957</v>
      </c>
      <c r="AB191" s="857">
        <f t="shared" ca="1" si="22"/>
        <v>25</v>
      </c>
      <c r="AC191" s="66" t="s">
        <v>85</v>
      </c>
      <c r="AD191" s="66" t="s">
        <v>320</v>
      </c>
      <c r="AE191" s="66" t="s">
        <v>85</v>
      </c>
      <c r="AF191" s="66" t="s">
        <v>87</v>
      </c>
      <c r="AG191" s="113">
        <v>187</v>
      </c>
      <c r="AH191" s="280" t="s">
        <v>88</v>
      </c>
      <c r="AI191" s="88" t="s">
        <v>89</v>
      </c>
      <c r="AJ191" s="88" t="s">
        <v>586</v>
      </c>
      <c r="AK191" s="117" t="s">
        <v>758</v>
      </c>
      <c r="AL191" s="66">
        <v>10</v>
      </c>
      <c r="AM191" s="117" t="s">
        <v>227</v>
      </c>
      <c r="AN191" s="66">
        <v>2015</v>
      </c>
      <c r="AO191" s="130">
        <v>33000</v>
      </c>
      <c r="AP191" s="119">
        <v>29000</v>
      </c>
      <c r="AQ191" s="192">
        <f>885.86</f>
        <v>885.86</v>
      </c>
      <c r="AR191" s="192">
        <f>AQ191*$AQ$1</f>
        <v>17501.670262</v>
      </c>
      <c r="AS191" s="147">
        <f>AP191-AR191</f>
        <v>11498.329738</v>
      </c>
      <c r="AT191" s="773" t="s">
        <v>101</v>
      </c>
      <c r="AU191" s="132">
        <v>45820</v>
      </c>
      <c r="AV191" s="144"/>
      <c r="AW191" s="333"/>
      <c r="AX191" s="490" t="s">
        <v>395</v>
      </c>
      <c r="AY191" s="527" t="s">
        <v>4394</v>
      </c>
      <c r="AZ191" s="494"/>
      <c r="BA191" s="490"/>
      <c r="BB191" s="494" t="s">
        <v>761</v>
      </c>
      <c r="BC191" s="494" t="s">
        <v>212</v>
      </c>
      <c r="BD191" s="494" t="s">
        <v>213</v>
      </c>
      <c r="BE191" s="523" t="s">
        <v>214</v>
      </c>
      <c r="BF191" s="333" t="s">
        <v>215</v>
      </c>
      <c r="BG191" s="333">
        <v>8113811169</v>
      </c>
      <c r="BH191" s="570">
        <v>55380.83</v>
      </c>
      <c r="BI191" s="571"/>
      <c r="BJ191" s="572">
        <f>IF(BK191="mxn",BH191/#REF!,BH191)</f>
        <v>55380.83</v>
      </c>
      <c r="BK191" s="333" t="s">
        <v>216</v>
      </c>
      <c r="BL191" s="573"/>
      <c r="BM191" s="644"/>
      <c r="BN191" s="644"/>
      <c r="BO191" s="644"/>
      <c r="BP191" s="644"/>
      <c r="BQ191" s="644"/>
      <c r="BR191" s="644"/>
      <c r="BS191" s="644"/>
      <c r="BT191" s="644"/>
      <c r="BU191" s="644"/>
      <c r="BV191" s="644"/>
      <c r="BW191" s="644"/>
      <c r="BX191" s="645"/>
      <c r="BY191" s="644"/>
      <c r="BZ191" s="646">
        <f ca="1">'CONTROL DE RENTAS'!$Z191-'CONTROL DE RENTAS'!$AA191</f>
        <v>2</v>
      </c>
      <c r="CA191" s="647" t="str">
        <f t="shared" ca="1" si="23"/>
        <v>POR VENCER</v>
      </c>
    </row>
    <row r="192" spans="1:79" ht="15" customHeight="1">
      <c r="A192" s="66">
        <v>188</v>
      </c>
      <c r="B192" s="66" t="s">
        <v>762</v>
      </c>
      <c r="C192" s="66">
        <v>2291</v>
      </c>
      <c r="D192" s="66">
        <v>2387</v>
      </c>
      <c r="E192" s="66">
        <v>2544</v>
      </c>
      <c r="F192" s="66">
        <v>2717</v>
      </c>
      <c r="G192" s="66" t="s">
        <v>4271</v>
      </c>
      <c r="H192" s="66">
        <v>3072</v>
      </c>
      <c r="I192" s="66">
        <v>3246</v>
      </c>
      <c r="J192" s="66">
        <v>3417</v>
      </c>
      <c r="K192" s="66">
        <v>3571</v>
      </c>
      <c r="L192" s="63"/>
      <c r="M192" s="63"/>
      <c r="N192" s="72"/>
      <c r="O192" s="64" t="s">
        <v>96</v>
      </c>
      <c r="P192" s="67">
        <v>5685</v>
      </c>
      <c r="Q192" s="81" t="s">
        <v>2085</v>
      </c>
      <c r="R192" s="73" t="s">
        <v>2085</v>
      </c>
      <c r="S192" s="48" t="s">
        <v>1664</v>
      </c>
      <c r="T192" s="48">
        <v>2000</v>
      </c>
      <c r="U192" s="64" t="s">
        <v>154</v>
      </c>
      <c r="V192" s="64">
        <v>1</v>
      </c>
      <c r="W192" s="101">
        <v>45952</v>
      </c>
      <c r="X192" s="48">
        <v>27</v>
      </c>
      <c r="Y192" s="104">
        <v>188</v>
      </c>
      <c r="Z192" s="862">
        <f t="shared" si="16"/>
        <v>45979</v>
      </c>
      <c r="AA192" s="856">
        <v>45840</v>
      </c>
      <c r="AB192" s="66">
        <v>7</v>
      </c>
      <c r="AC192" s="66" t="s">
        <v>85</v>
      </c>
      <c r="AD192" s="66" t="s">
        <v>320</v>
      </c>
      <c r="AE192" s="66" t="s">
        <v>85</v>
      </c>
      <c r="AF192" s="66" t="s">
        <v>87</v>
      </c>
      <c r="AG192" s="113">
        <v>188</v>
      </c>
      <c r="AH192" s="88" t="s">
        <v>88</v>
      </c>
      <c r="AI192" s="88" t="s">
        <v>89</v>
      </c>
      <c r="AJ192" s="88" t="s">
        <v>586</v>
      </c>
      <c r="AK192" s="117" t="s">
        <v>764</v>
      </c>
      <c r="AL192" s="66">
        <v>10</v>
      </c>
      <c r="AM192" s="117" t="s">
        <v>227</v>
      </c>
      <c r="AN192" s="66">
        <v>2016</v>
      </c>
      <c r="AO192" s="130">
        <v>33000</v>
      </c>
      <c r="AP192" s="119">
        <v>11000</v>
      </c>
      <c r="AQ192" s="192"/>
      <c r="AR192" s="192"/>
      <c r="AS192" s="147"/>
      <c r="AT192" s="773" t="s">
        <v>101</v>
      </c>
      <c r="AU192" s="132">
        <v>45868</v>
      </c>
      <c r="AV192" s="132"/>
      <c r="AW192" s="333"/>
      <c r="AX192" s="490" t="s">
        <v>395</v>
      </c>
      <c r="AY192" s="528" t="s">
        <v>4394</v>
      </c>
      <c r="AZ192" s="333"/>
      <c r="BA192" s="490"/>
      <c r="BB192" s="494" t="s">
        <v>768</v>
      </c>
      <c r="BC192" s="494" t="s">
        <v>212</v>
      </c>
      <c r="BD192" s="494" t="s">
        <v>213</v>
      </c>
      <c r="BE192" s="523" t="s">
        <v>214</v>
      </c>
      <c r="BF192" s="333" t="s">
        <v>215</v>
      </c>
      <c r="BG192" s="333">
        <v>8113704714</v>
      </c>
      <c r="BH192" s="570">
        <v>29177.93</v>
      </c>
      <c r="BI192" s="571"/>
      <c r="BJ192" s="572">
        <f>IF(BK192="mxn",BH192/#REF!,BH192)</f>
        <v>29177.93</v>
      </c>
      <c r="BK192" s="333" t="s">
        <v>216</v>
      </c>
      <c r="BL192" s="573"/>
      <c r="BM192" s="679"/>
      <c r="BN192" s="677"/>
      <c r="BO192" s="677"/>
      <c r="BP192" s="644"/>
      <c r="BQ192" s="644"/>
      <c r="BR192" s="644"/>
      <c r="BS192" s="644"/>
      <c r="BT192" s="644"/>
      <c r="BU192" s="644"/>
      <c r="BV192" s="644"/>
      <c r="BW192" s="644"/>
      <c r="BX192" s="645"/>
      <c r="BY192" s="644"/>
      <c r="BZ192" s="646">
        <f>'CONTROL DE RENTAS'!$Z192-'CONTROL DE RENTAS'!$AA192</f>
        <v>139</v>
      </c>
      <c r="CA192" s="647" t="str">
        <f t="shared" si="23"/>
        <v>VIGENTE</v>
      </c>
    </row>
    <row r="193" spans="1:79" ht="15" customHeight="1">
      <c r="A193" s="66">
        <v>189</v>
      </c>
      <c r="B193" s="66">
        <v>2083</v>
      </c>
      <c r="C193" s="66">
        <v>2225</v>
      </c>
      <c r="D193" s="66">
        <v>2407</v>
      </c>
      <c r="E193" s="66">
        <v>2549</v>
      </c>
      <c r="F193" s="66">
        <v>2664</v>
      </c>
      <c r="G193" s="66">
        <v>2803</v>
      </c>
      <c r="H193" s="66" t="s">
        <v>4367</v>
      </c>
      <c r="I193" s="66">
        <v>3201</v>
      </c>
      <c r="J193" s="66">
        <v>3384</v>
      </c>
      <c r="K193" s="63"/>
      <c r="L193" s="63"/>
      <c r="M193" s="63"/>
      <c r="N193" s="72"/>
      <c r="O193" s="64" t="s">
        <v>96</v>
      </c>
      <c r="P193" s="67">
        <v>5687</v>
      </c>
      <c r="Q193" s="81" t="s">
        <v>650</v>
      </c>
      <c r="R193" s="68" t="s">
        <v>650</v>
      </c>
      <c r="S193" s="48" t="s">
        <v>1166</v>
      </c>
      <c r="T193" s="48">
        <v>2929</v>
      </c>
      <c r="U193" s="64" t="s">
        <v>154</v>
      </c>
      <c r="V193" s="64">
        <v>1</v>
      </c>
      <c r="W193" s="101">
        <v>45953</v>
      </c>
      <c r="X193" s="48">
        <v>27</v>
      </c>
      <c r="Y193" s="104">
        <v>189</v>
      </c>
      <c r="Z193" s="862">
        <f t="shared" si="16"/>
        <v>45980</v>
      </c>
      <c r="AA193" s="856">
        <f t="shared" ref="AA193:AA224" ca="1" si="24">TODAY()</f>
        <v>45957</v>
      </c>
      <c r="AB193" s="66">
        <f t="shared" ref="AB193:AB214" ca="1" si="25">AA193-W193</f>
        <v>4</v>
      </c>
      <c r="AC193" s="66" t="s">
        <v>85</v>
      </c>
      <c r="AD193" s="66" t="s">
        <v>320</v>
      </c>
      <c r="AE193" s="66" t="s">
        <v>85</v>
      </c>
      <c r="AF193" s="66" t="s">
        <v>87</v>
      </c>
      <c r="AG193" s="51">
        <v>189</v>
      </c>
      <c r="AH193" s="88" t="s">
        <v>88</v>
      </c>
      <c r="AI193" s="88" t="s">
        <v>89</v>
      </c>
      <c r="AJ193" s="88" t="s">
        <v>586</v>
      </c>
      <c r="AK193" s="117" t="s">
        <v>770</v>
      </c>
      <c r="AL193" s="66">
        <v>10</v>
      </c>
      <c r="AM193" s="117" t="s">
        <v>227</v>
      </c>
      <c r="AN193" s="66">
        <v>2015</v>
      </c>
      <c r="AO193" s="130">
        <v>33000</v>
      </c>
      <c r="AP193" s="119">
        <v>30000</v>
      </c>
      <c r="AQ193" s="192">
        <f>870.91</f>
        <v>870.91</v>
      </c>
      <c r="AR193" s="192">
        <f>AQ193*$AQ$1</f>
        <v>17206.307596999999</v>
      </c>
      <c r="AS193" s="147">
        <f>AP193-AR193</f>
        <v>12793.692403000001</v>
      </c>
      <c r="AT193" s="773" t="s">
        <v>101</v>
      </c>
      <c r="AU193" s="132">
        <v>45869</v>
      </c>
      <c r="AV193" s="144"/>
      <c r="AW193" s="333"/>
      <c r="AX193" s="490"/>
      <c r="AY193" s="527"/>
      <c r="AZ193" s="333"/>
      <c r="BA193" s="490"/>
      <c r="BB193" s="523"/>
      <c r="BC193" s="494" t="s">
        <v>214</v>
      </c>
      <c r="BD193" s="494" t="s">
        <v>214</v>
      </c>
      <c r="BE193" s="523" t="s">
        <v>214</v>
      </c>
      <c r="BF193" s="333"/>
      <c r="BG193" s="333"/>
      <c r="BH193" s="570"/>
      <c r="BI193" s="333"/>
      <c r="BJ193" s="333"/>
      <c r="BK193" s="333"/>
      <c r="BL193" s="573"/>
      <c r="BM193" s="679"/>
      <c r="BN193" s="644"/>
      <c r="BO193" s="644"/>
      <c r="BP193" s="644"/>
      <c r="BQ193" s="644"/>
      <c r="BR193" s="644"/>
      <c r="BS193" s="644"/>
      <c r="BT193" s="644"/>
      <c r="BU193" s="644"/>
      <c r="BV193" s="644"/>
      <c r="BW193" s="644"/>
      <c r="BX193" s="645"/>
      <c r="BY193" s="644"/>
      <c r="BZ193" s="646">
        <f ca="1">'CONTROL DE RENTAS'!$Z193-'CONTROL DE RENTAS'!$AA193</f>
        <v>23</v>
      </c>
      <c r="CA193" s="647" t="str">
        <f t="shared" ca="1" si="23"/>
        <v>VIGENTE</v>
      </c>
    </row>
    <row r="194" spans="1:79" ht="15" customHeight="1">
      <c r="A194" s="66">
        <v>190</v>
      </c>
      <c r="B194" s="66" t="s">
        <v>774</v>
      </c>
      <c r="C194" s="66">
        <v>2268</v>
      </c>
      <c r="D194" s="66">
        <v>2417</v>
      </c>
      <c r="E194" s="66" t="s">
        <v>4032</v>
      </c>
      <c r="F194" s="66" t="s">
        <v>4181</v>
      </c>
      <c r="G194" s="63"/>
      <c r="H194" s="92"/>
      <c r="I194" s="63"/>
      <c r="J194" s="63"/>
      <c r="K194" s="63"/>
      <c r="L194" s="63"/>
      <c r="M194" s="63"/>
      <c r="N194" s="72"/>
      <c r="O194" s="64" t="s">
        <v>84</v>
      </c>
      <c r="P194" s="67"/>
      <c r="Q194" s="750"/>
      <c r="R194" s="750"/>
      <c r="S194" s="64"/>
      <c r="T194" s="48"/>
      <c r="U194" s="64"/>
      <c r="V194" s="64">
        <v>1</v>
      </c>
      <c r="W194" s="101"/>
      <c r="X194" s="48"/>
      <c r="Y194" s="104">
        <v>190</v>
      </c>
      <c r="Z194" s="862">
        <f t="shared" si="16"/>
        <v>0</v>
      </c>
      <c r="AA194" s="856">
        <f t="shared" ca="1" si="24"/>
        <v>45957</v>
      </c>
      <c r="AB194" s="66">
        <f t="shared" ca="1" si="25"/>
        <v>45957</v>
      </c>
      <c r="AC194" s="66" t="s">
        <v>85</v>
      </c>
      <c r="AD194" s="66" t="s">
        <v>85</v>
      </c>
      <c r="AE194" s="66" t="s">
        <v>86</v>
      </c>
      <c r="AF194" s="66" t="s">
        <v>87</v>
      </c>
      <c r="AG194" s="113">
        <v>190</v>
      </c>
      <c r="AH194" s="88" t="s">
        <v>169</v>
      </c>
      <c r="AI194" s="88" t="s">
        <v>89</v>
      </c>
      <c r="AJ194" s="88" t="s">
        <v>834</v>
      </c>
      <c r="AK194" s="66" t="s">
        <v>4437</v>
      </c>
      <c r="AL194" s="66"/>
      <c r="AM194" s="117"/>
      <c r="AN194" s="66"/>
      <c r="AO194" s="130"/>
      <c r="AP194" s="119"/>
      <c r="AQ194" s="192"/>
      <c r="AR194" s="192"/>
      <c r="AS194" s="147"/>
      <c r="AT194" s="880"/>
      <c r="AU194" s="132"/>
      <c r="AV194" s="144"/>
      <c r="AW194" s="333"/>
      <c r="AX194" s="520"/>
      <c r="AY194" s="671"/>
      <c r="AZ194" s="520"/>
      <c r="BA194" s="520"/>
      <c r="BB194" s="494" t="s">
        <v>779</v>
      </c>
      <c r="BC194" s="494" t="s">
        <v>455</v>
      </c>
      <c r="BD194" s="494" t="s">
        <v>213</v>
      </c>
      <c r="BE194" s="523" t="s">
        <v>214</v>
      </c>
      <c r="BF194" s="333" t="s">
        <v>215</v>
      </c>
      <c r="BG194" s="333">
        <v>8119211286</v>
      </c>
      <c r="BH194" s="570">
        <v>39587</v>
      </c>
      <c r="BI194" s="571"/>
      <c r="BJ194" s="572">
        <f>IF(BK194="mxn",BH194/#REF!,BH194)</f>
        <v>39587</v>
      </c>
      <c r="BK194" s="333" t="s">
        <v>216</v>
      </c>
      <c r="BL194" s="573"/>
      <c r="BM194" s="679"/>
      <c r="BN194" s="677"/>
      <c r="BO194" s="680"/>
      <c r="BP194" s="644"/>
      <c r="BQ194" s="644"/>
      <c r="BR194" s="644"/>
      <c r="BS194" s="644"/>
      <c r="BT194" s="644"/>
      <c r="BU194" s="644"/>
      <c r="BV194" s="644"/>
      <c r="BW194" s="644"/>
      <c r="BX194" s="645"/>
      <c r="BY194" s="644"/>
      <c r="BZ194" s="646">
        <f ca="1">'CONTROL DE RENTAS'!$Z194-'CONTROL DE RENTAS'!$AA194</f>
        <v>-45957</v>
      </c>
      <c r="CA194" s="647" t="str">
        <f t="shared" ca="1" si="23"/>
        <v>POR VENCER</v>
      </c>
    </row>
    <row r="195" spans="1:79" ht="15" customHeight="1">
      <c r="A195" s="66">
        <v>191</v>
      </c>
      <c r="B195" s="66" t="s">
        <v>780</v>
      </c>
      <c r="C195" s="66">
        <v>2313</v>
      </c>
      <c r="D195" s="63"/>
      <c r="E195" s="66" t="s">
        <v>781</v>
      </c>
      <c r="F195" s="66" t="s">
        <v>4179</v>
      </c>
      <c r="G195" s="66">
        <v>2839</v>
      </c>
      <c r="H195" s="66" t="s">
        <v>4330</v>
      </c>
      <c r="I195" s="88" t="s">
        <v>4434</v>
      </c>
      <c r="J195" s="66">
        <v>3352</v>
      </c>
      <c r="K195" s="66">
        <v>3506</v>
      </c>
      <c r="L195" s="63"/>
      <c r="M195" s="63"/>
      <c r="N195" s="72"/>
      <c r="O195" s="64" t="s">
        <v>96</v>
      </c>
      <c r="P195" s="67">
        <v>5821</v>
      </c>
      <c r="Q195" s="81" t="s">
        <v>4524</v>
      </c>
      <c r="R195" s="81" t="s">
        <v>4524</v>
      </c>
      <c r="S195" s="48" t="s">
        <v>278</v>
      </c>
      <c r="T195" s="48">
        <v>6912</v>
      </c>
      <c r="U195" s="64" t="s">
        <v>3946</v>
      </c>
      <c r="V195" s="64">
        <v>1</v>
      </c>
      <c r="W195" s="101">
        <v>45945</v>
      </c>
      <c r="X195" s="48">
        <v>27</v>
      </c>
      <c r="Y195" s="104">
        <v>191</v>
      </c>
      <c r="Z195" s="862">
        <f t="shared" si="16"/>
        <v>45972</v>
      </c>
      <c r="AA195" s="856">
        <f t="shared" ca="1" si="24"/>
        <v>45957</v>
      </c>
      <c r="AB195" s="857">
        <f t="shared" ca="1" si="25"/>
        <v>12</v>
      </c>
      <c r="AC195" s="66" t="s">
        <v>85</v>
      </c>
      <c r="AD195" s="66" t="s">
        <v>320</v>
      </c>
      <c r="AE195" s="66" t="s">
        <v>85</v>
      </c>
      <c r="AF195" s="66" t="s">
        <v>138</v>
      </c>
      <c r="AG195" s="51">
        <v>191</v>
      </c>
      <c r="AH195" s="88" t="s">
        <v>284</v>
      </c>
      <c r="AI195" s="88" t="s">
        <v>89</v>
      </c>
      <c r="AJ195" s="88" t="s">
        <v>417</v>
      </c>
      <c r="AK195" s="66" t="s">
        <v>783</v>
      </c>
      <c r="AL195" s="66">
        <v>10</v>
      </c>
      <c r="AM195" s="117" t="s">
        <v>189</v>
      </c>
      <c r="AN195" s="66">
        <v>2014</v>
      </c>
      <c r="AO195" s="130">
        <v>51000</v>
      </c>
      <c r="AP195" s="119">
        <v>52500</v>
      </c>
      <c r="AQ195" s="192">
        <f>1463.71</f>
        <v>1463.71</v>
      </c>
      <c r="AR195" s="192">
        <f>AQ195*$AQ$1</f>
        <v>28918.079356999999</v>
      </c>
      <c r="AS195" s="147">
        <f>AP195-AR195</f>
        <v>23581.920643000001</v>
      </c>
      <c r="AT195" s="773" t="s">
        <v>101</v>
      </c>
      <c r="AU195" s="132">
        <v>45917</v>
      </c>
      <c r="AV195" s="144"/>
      <c r="AW195" s="333"/>
      <c r="AX195" s="490" t="s">
        <v>4529</v>
      </c>
      <c r="AY195" s="527" t="s">
        <v>278</v>
      </c>
      <c r="AZ195" s="333" t="s">
        <v>4530</v>
      </c>
      <c r="BA195" s="490">
        <v>8112452368</v>
      </c>
      <c r="BB195" s="536" t="s">
        <v>786</v>
      </c>
      <c r="BC195" s="494"/>
      <c r="BD195" s="494"/>
      <c r="BE195" s="523"/>
      <c r="BF195" s="333"/>
      <c r="BG195" s="333">
        <v>8125094623</v>
      </c>
      <c r="BH195" s="570"/>
      <c r="BI195" s="571"/>
      <c r="BJ195" s="572"/>
      <c r="BK195" s="333"/>
      <c r="BL195" s="573"/>
      <c r="BM195" s="644"/>
      <c r="BN195" s="678"/>
      <c r="BO195" s="678"/>
      <c r="BP195" s="644"/>
      <c r="BQ195" s="644"/>
      <c r="BR195" s="644"/>
      <c r="BS195" s="644"/>
      <c r="BT195" s="644"/>
      <c r="BU195" s="644"/>
      <c r="BV195" s="644"/>
      <c r="BW195" s="644"/>
      <c r="BX195" s="645"/>
      <c r="BY195" s="644"/>
      <c r="BZ195" s="646">
        <f ca="1">'CONTROL DE RENTAS'!$Z195-'CONTROL DE RENTAS'!$AA195</f>
        <v>15</v>
      </c>
      <c r="CA195" s="647" t="str">
        <f t="shared" ca="1" si="23"/>
        <v>VIGENTE</v>
      </c>
    </row>
    <row r="196" spans="1:79" ht="15" customHeight="1">
      <c r="A196" s="66">
        <v>192</v>
      </c>
      <c r="B196" s="66" t="s">
        <v>787</v>
      </c>
      <c r="C196" s="66">
        <v>2223</v>
      </c>
      <c r="D196" s="66">
        <v>2405</v>
      </c>
      <c r="E196" s="66">
        <v>2546</v>
      </c>
      <c r="F196" s="63"/>
      <c r="G196" s="66">
        <v>2856</v>
      </c>
      <c r="H196" s="66">
        <v>2945</v>
      </c>
      <c r="I196" s="66">
        <v>3116</v>
      </c>
      <c r="J196" s="66" t="s">
        <v>4598</v>
      </c>
      <c r="K196" s="66">
        <v>3535</v>
      </c>
      <c r="L196" s="63"/>
      <c r="M196" s="63"/>
      <c r="N196" s="72"/>
      <c r="O196" s="64" t="s">
        <v>117</v>
      </c>
      <c r="P196" s="67"/>
      <c r="Q196" s="81"/>
      <c r="R196" s="69"/>
      <c r="S196" s="48"/>
      <c r="T196" s="48"/>
      <c r="U196" s="64"/>
      <c r="V196" s="64">
        <v>1</v>
      </c>
      <c r="W196" s="101"/>
      <c r="X196" s="48"/>
      <c r="Y196" s="66">
        <v>192</v>
      </c>
      <c r="Z196" s="855">
        <f t="shared" si="16"/>
        <v>0</v>
      </c>
      <c r="AA196" s="856">
        <f t="shared" ca="1" si="24"/>
        <v>45957</v>
      </c>
      <c r="AB196" s="857">
        <f t="shared" ca="1" si="25"/>
        <v>45957</v>
      </c>
      <c r="AC196" s="66" t="s">
        <v>85</v>
      </c>
      <c r="AD196" s="66" t="s">
        <v>86</v>
      </c>
      <c r="AE196" s="66" t="s">
        <v>85</v>
      </c>
      <c r="AF196" s="66" t="s">
        <v>138</v>
      </c>
      <c r="AG196" s="66">
        <v>192</v>
      </c>
      <c r="AH196" s="88" t="s">
        <v>284</v>
      </c>
      <c r="AI196" s="88" t="s">
        <v>89</v>
      </c>
      <c r="AJ196" s="88" t="s">
        <v>396</v>
      </c>
      <c r="AK196" s="117" t="s">
        <v>788</v>
      </c>
      <c r="AL196" s="66">
        <v>10</v>
      </c>
      <c r="AM196" s="117" t="s">
        <v>143</v>
      </c>
      <c r="AN196" s="66">
        <v>2014</v>
      </c>
      <c r="AO196" s="130">
        <v>33000</v>
      </c>
      <c r="AP196" s="119">
        <v>33000</v>
      </c>
      <c r="AQ196" s="192">
        <f>977.64</f>
        <v>977.64</v>
      </c>
      <c r="AR196" s="192">
        <f>AQ196*$AQ$1</f>
        <v>19314.940187999997</v>
      </c>
      <c r="AS196" s="147">
        <f>AP196-AR196</f>
        <v>13685.059812000003</v>
      </c>
      <c r="AT196" s="880"/>
      <c r="AU196" s="132"/>
      <c r="AV196" s="144"/>
      <c r="AW196" s="333"/>
      <c r="AX196" s="490"/>
      <c r="AY196" s="333"/>
      <c r="AZ196" s="333"/>
      <c r="BA196" s="490"/>
      <c r="BB196" s="494"/>
      <c r="BC196" s="494" t="s">
        <v>455</v>
      </c>
      <c r="BD196" s="494"/>
      <c r="BE196" s="523"/>
      <c r="BF196" s="333"/>
      <c r="BG196" s="333"/>
      <c r="BH196" s="570"/>
      <c r="BI196" s="333"/>
      <c r="BJ196" s="333"/>
      <c r="BK196" s="333"/>
      <c r="BL196" s="573"/>
      <c r="BM196" s="644"/>
      <c r="BN196" s="677"/>
      <c r="BO196" s="677"/>
      <c r="BP196" s="644"/>
      <c r="BQ196" s="644"/>
      <c r="BR196" s="644"/>
      <c r="BS196" s="644"/>
      <c r="BT196" s="644"/>
      <c r="BU196" s="644"/>
      <c r="BV196" s="644"/>
      <c r="BW196" s="644"/>
      <c r="BX196" s="645"/>
      <c r="BY196" s="644"/>
      <c r="BZ196" s="646">
        <f ca="1">'CONTROL DE RENTAS'!$Z196-'CONTROL DE RENTAS'!$AA196</f>
        <v>-45957</v>
      </c>
      <c r="CA196" s="647" t="str">
        <f t="shared" ca="1" si="23"/>
        <v>POR VENCER</v>
      </c>
    </row>
    <row r="197" spans="1:79" ht="15" customHeight="1">
      <c r="A197" s="66">
        <v>193</v>
      </c>
      <c r="B197" s="66">
        <v>0</v>
      </c>
      <c r="C197" s="66">
        <v>2310</v>
      </c>
      <c r="D197" s="63"/>
      <c r="E197" s="66">
        <v>2525</v>
      </c>
      <c r="F197" s="66">
        <v>2677</v>
      </c>
      <c r="G197" s="66">
        <v>2848</v>
      </c>
      <c r="H197" s="66">
        <v>2937</v>
      </c>
      <c r="I197" s="66" t="s">
        <v>95</v>
      </c>
      <c r="J197" s="66">
        <v>3377</v>
      </c>
      <c r="K197" s="63"/>
      <c r="L197" s="63"/>
      <c r="M197" s="63"/>
      <c r="N197" s="72"/>
      <c r="O197" s="64" t="s">
        <v>96</v>
      </c>
      <c r="P197" s="67">
        <v>5841</v>
      </c>
      <c r="Q197" s="81" t="s">
        <v>4571</v>
      </c>
      <c r="R197" s="69" t="s">
        <v>4572</v>
      </c>
      <c r="S197" s="48" t="s">
        <v>1664</v>
      </c>
      <c r="T197" s="48">
        <v>6219</v>
      </c>
      <c r="U197" s="64" t="s">
        <v>3946</v>
      </c>
      <c r="V197" s="64">
        <v>1</v>
      </c>
      <c r="W197" s="101">
        <v>45929</v>
      </c>
      <c r="X197" s="48">
        <v>27</v>
      </c>
      <c r="Y197" s="104">
        <v>193</v>
      </c>
      <c r="Z197" s="855">
        <f t="shared" ref="Z197:Z260" si="26">W197+X197</f>
        <v>45956</v>
      </c>
      <c r="AA197" s="856">
        <f t="shared" ca="1" si="24"/>
        <v>45957</v>
      </c>
      <c r="AB197" s="857">
        <f t="shared" ca="1" si="25"/>
        <v>28</v>
      </c>
      <c r="AC197" s="66" t="s">
        <v>85</v>
      </c>
      <c r="AD197" s="66" t="s">
        <v>320</v>
      </c>
      <c r="AE197" s="66" t="s">
        <v>85</v>
      </c>
      <c r="AF197" s="66" t="s">
        <v>138</v>
      </c>
      <c r="AG197" s="51">
        <v>193</v>
      </c>
      <c r="AH197" s="88" t="s">
        <v>284</v>
      </c>
      <c r="AI197" s="88" t="s">
        <v>89</v>
      </c>
      <c r="AJ197" s="88" t="s">
        <v>396</v>
      </c>
      <c r="AK197" s="117" t="s">
        <v>790</v>
      </c>
      <c r="AL197" s="66">
        <v>10</v>
      </c>
      <c r="AM197" s="117" t="s">
        <v>143</v>
      </c>
      <c r="AN197" s="66">
        <v>2014</v>
      </c>
      <c r="AO197" s="130">
        <v>33000</v>
      </c>
      <c r="AP197" s="130">
        <v>30000</v>
      </c>
      <c r="AQ197" s="192">
        <f>967.41</f>
        <v>967.41</v>
      </c>
      <c r="AR197" s="192">
        <f>AQ197*$AQ$1</f>
        <v>19112.829146999997</v>
      </c>
      <c r="AS197" s="147">
        <f>AP197-AR197</f>
        <v>10887.170853000003</v>
      </c>
      <c r="AT197" s="73" t="s">
        <v>101</v>
      </c>
      <c r="AU197" s="132">
        <v>45924</v>
      </c>
      <c r="AV197" s="144"/>
      <c r="AW197" s="333"/>
      <c r="AX197" s="490"/>
      <c r="AY197" s="527"/>
      <c r="AZ197" s="333"/>
      <c r="BA197" s="490"/>
      <c r="BB197" s="494"/>
      <c r="BC197" s="494"/>
      <c r="BD197" s="494"/>
      <c r="BE197" s="523"/>
      <c r="BF197" s="333"/>
      <c r="BG197" s="333"/>
      <c r="BH197" s="570"/>
      <c r="BI197" s="571"/>
      <c r="BJ197" s="572"/>
      <c r="BK197" s="333"/>
      <c r="BL197" s="573"/>
      <c r="BM197" s="644"/>
      <c r="BN197" s="678"/>
      <c r="BO197" s="678"/>
      <c r="BP197" s="644"/>
      <c r="BQ197" s="644"/>
      <c r="BR197" s="644"/>
      <c r="BS197" s="644"/>
      <c r="BT197" s="644"/>
      <c r="BU197" s="644"/>
      <c r="BV197" s="644"/>
      <c r="BW197" s="644"/>
      <c r="BX197" s="645"/>
      <c r="BY197" s="644"/>
      <c r="BZ197" s="646">
        <f ca="1">'CONTROL DE RENTAS'!$Z197-'CONTROL DE RENTAS'!$AA197</f>
        <v>-1</v>
      </c>
      <c r="CA197" s="647" t="str">
        <f t="shared" ca="1" si="23"/>
        <v>POR VENCER</v>
      </c>
    </row>
    <row r="198" spans="1:79" ht="27.75" customHeight="1">
      <c r="A198" s="66">
        <v>194</v>
      </c>
      <c r="B198" s="66">
        <v>2050</v>
      </c>
      <c r="C198" s="63"/>
      <c r="D198" s="82">
        <v>2364</v>
      </c>
      <c r="E198" s="82">
        <v>2516</v>
      </c>
      <c r="F198" s="63"/>
      <c r="G198" s="66">
        <v>2873</v>
      </c>
      <c r="H198" s="82">
        <v>3028</v>
      </c>
      <c r="I198" s="82">
        <v>3198</v>
      </c>
      <c r="J198" s="63"/>
      <c r="K198" s="63"/>
      <c r="L198" s="63"/>
      <c r="M198" s="63"/>
      <c r="N198" s="72"/>
      <c r="O198" s="64" t="s">
        <v>84</v>
      </c>
      <c r="P198" s="67"/>
      <c r="Q198" s="750"/>
      <c r="R198" s="68"/>
      <c r="S198" s="64"/>
      <c r="T198" s="48"/>
      <c r="U198" s="64"/>
      <c r="V198" s="64">
        <v>1</v>
      </c>
      <c r="W198" s="101"/>
      <c r="X198" s="48"/>
      <c r="Y198" s="104">
        <v>194</v>
      </c>
      <c r="Z198" s="862">
        <f t="shared" si="26"/>
        <v>0</v>
      </c>
      <c r="AA198" s="856">
        <f t="shared" ca="1" si="24"/>
        <v>45957</v>
      </c>
      <c r="AB198" s="857">
        <f t="shared" ca="1" si="25"/>
        <v>45957</v>
      </c>
      <c r="AC198" s="66" t="s">
        <v>85</v>
      </c>
      <c r="AD198" s="66" t="s">
        <v>85</v>
      </c>
      <c r="AE198" s="66" t="s">
        <v>85</v>
      </c>
      <c r="AF198" s="66" t="s">
        <v>87</v>
      </c>
      <c r="AG198" s="66">
        <v>194</v>
      </c>
      <c r="AH198" s="280" t="s">
        <v>169</v>
      </c>
      <c r="AI198" s="88" t="s">
        <v>795</v>
      </c>
      <c r="AJ198" s="88" t="s">
        <v>796</v>
      </c>
      <c r="AK198" s="117" t="s">
        <v>797</v>
      </c>
      <c r="AL198" s="66">
        <v>30</v>
      </c>
      <c r="AM198" s="117" t="s">
        <v>244</v>
      </c>
      <c r="AN198" s="66">
        <v>2023</v>
      </c>
      <c r="AO198" s="118">
        <v>24000</v>
      </c>
      <c r="AP198" s="119">
        <v>30000</v>
      </c>
      <c r="AQ198" s="192"/>
      <c r="AR198" s="192"/>
      <c r="AS198" s="865"/>
      <c r="AT198" s="880"/>
      <c r="AU198" s="132"/>
      <c r="AV198" s="144"/>
      <c r="AW198" s="622"/>
      <c r="AX198" s="490"/>
      <c r="AY198" s="527"/>
      <c r="AZ198" s="333"/>
      <c r="BA198" s="490"/>
      <c r="BB198" s="494" t="s">
        <v>800</v>
      </c>
      <c r="BC198" s="494"/>
      <c r="BD198" s="494"/>
      <c r="BE198" s="523"/>
      <c r="BF198" s="333"/>
      <c r="BG198" s="333"/>
      <c r="BH198" s="570"/>
      <c r="BI198" s="571"/>
      <c r="BJ198" s="572"/>
      <c r="BK198" s="333"/>
      <c r="BL198" s="573"/>
      <c r="BM198" s="700"/>
      <c r="BN198" s="677"/>
      <c r="BO198" s="677"/>
      <c r="BP198" s="644"/>
      <c r="BQ198" s="644"/>
      <c r="BR198" s="644"/>
      <c r="BS198" s="644"/>
      <c r="BT198" s="644"/>
      <c r="BU198" s="644"/>
      <c r="BV198" s="644"/>
      <c r="BW198" s="644"/>
      <c r="BX198" s="645"/>
      <c r="BY198" s="644"/>
      <c r="BZ198" s="646">
        <f ca="1">'CONTROL DE RENTAS'!$Z198-'CONTROL DE RENTAS'!$AA198</f>
        <v>-45957</v>
      </c>
      <c r="CA198" s="647" t="str">
        <f t="shared" ca="1" si="23"/>
        <v>POR VENCER</v>
      </c>
    </row>
    <row r="199" spans="1:79" ht="15.75" customHeight="1">
      <c r="A199" s="66">
        <v>195</v>
      </c>
      <c r="B199" s="66">
        <v>2048</v>
      </c>
      <c r="C199" s="66">
        <v>2232</v>
      </c>
      <c r="D199" s="66">
        <v>2357</v>
      </c>
      <c r="E199" s="66" t="s">
        <v>4044</v>
      </c>
      <c r="F199" s="66">
        <v>2619</v>
      </c>
      <c r="G199" s="63"/>
      <c r="H199" s="82">
        <v>3028</v>
      </c>
      <c r="I199" s="82">
        <v>3198</v>
      </c>
      <c r="J199" s="63"/>
      <c r="K199" s="63"/>
      <c r="L199" s="63"/>
      <c r="M199" s="63"/>
      <c r="N199" s="72"/>
      <c r="O199" s="64" t="s">
        <v>84</v>
      </c>
      <c r="P199" s="67"/>
      <c r="Q199" s="750"/>
      <c r="R199" s="68"/>
      <c r="S199" s="64"/>
      <c r="T199" s="48"/>
      <c r="U199" s="64"/>
      <c r="V199" s="64">
        <v>1</v>
      </c>
      <c r="W199" s="101"/>
      <c r="X199" s="48"/>
      <c r="Y199" s="104">
        <v>195</v>
      </c>
      <c r="Z199" s="862">
        <f t="shared" si="26"/>
        <v>0</v>
      </c>
      <c r="AA199" s="856">
        <f t="shared" ca="1" si="24"/>
        <v>45957</v>
      </c>
      <c r="AB199" s="857">
        <f t="shared" ca="1" si="25"/>
        <v>45957</v>
      </c>
      <c r="AC199" s="66" t="s">
        <v>85</v>
      </c>
      <c r="AD199" s="66" t="s">
        <v>85</v>
      </c>
      <c r="AE199" s="66" t="s">
        <v>85</v>
      </c>
      <c r="AF199" s="66" t="s">
        <v>87</v>
      </c>
      <c r="AG199" s="66">
        <v>195</v>
      </c>
      <c r="AH199" s="280" t="s">
        <v>169</v>
      </c>
      <c r="AI199" s="88" t="s">
        <v>795</v>
      </c>
      <c r="AJ199" s="88" t="s">
        <v>796</v>
      </c>
      <c r="AK199" s="117" t="s">
        <v>801</v>
      </c>
      <c r="AL199" s="66">
        <v>30</v>
      </c>
      <c r="AM199" s="117" t="s">
        <v>244</v>
      </c>
      <c r="AN199" s="66">
        <v>2023</v>
      </c>
      <c r="AO199" s="118">
        <v>24000</v>
      </c>
      <c r="AP199" s="119">
        <v>24000</v>
      </c>
      <c r="AQ199" s="192"/>
      <c r="AR199" s="192"/>
      <c r="AS199" s="865"/>
      <c r="AT199" s="880"/>
      <c r="AU199" s="132"/>
      <c r="AV199" s="144"/>
      <c r="AW199" s="333"/>
      <c r="AX199" s="490"/>
      <c r="AY199" s="527"/>
      <c r="AZ199" s="333"/>
      <c r="BA199" s="490"/>
      <c r="BB199" s="622"/>
      <c r="BC199" s="494"/>
      <c r="BD199" s="494"/>
      <c r="BE199" s="523"/>
      <c r="BF199" s="333"/>
      <c r="BG199" s="333"/>
      <c r="BH199" s="570"/>
      <c r="BI199" s="571"/>
      <c r="BJ199" s="572"/>
      <c r="BK199" s="333"/>
      <c r="BL199" s="573"/>
      <c r="BM199" s="644"/>
      <c r="BN199" s="678"/>
      <c r="BO199" s="678"/>
      <c r="BP199" s="644"/>
      <c r="BQ199" s="644"/>
      <c r="BR199" s="644"/>
      <c r="BS199" s="644"/>
      <c r="BT199" s="644"/>
      <c r="BU199" s="644"/>
      <c r="BV199" s="644"/>
      <c r="BW199" s="644"/>
      <c r="BX199" s="645"/>
      <c r="BY199" s="644"/>
      <c r="BZ199" s="646">
        <f ca="1">'CONTROL DE RENTAS'!$Z199-'CONTROL DE RENTAS'!$AA199</f>
        <v>-45957</v>
      </c>
      <c r="CA199" s="647" t="str">
        <f t="shared" ca="1" si="23"/>
        <v>POR VENCER</v>
      </c>
    </row>
    <row r="200" spans="1:79" ht="12" customHeight="1">
      <c r="A200" s="66">
        <v>196</v>
      </c>
      <c r="B200" s="66">
        <v>2113</v>
      </c>
      <c r="C200" s="66">
        <v>2276</v>
      </c>
      <c r="D200" s="66">
        <v>2436</v>
      </c>
      <c r="E200" s="66">
        <v>2609</v>
      </c>
      <c r="F200" s="66">
        <v>2644</v>
      </c>
      <c r="G200" s="66">
        <v>2793</v>
      </c>
      <c r="H200" s="66">
        <v>2964</v>
      </c>
      <c r="I200" s="66" t="s">
        <v>4457</v>
      </c>
      <c r="J200" s="63"/>
      <c r="K200" s="63"/>
      <c r="L200" s="63"/>
      <c r="M200" s="63"/>
      <c r="N200" s="72"/>
      <c r="O200" s="64" t="s">
        <v>117</v>
      </c>
      <c r="P200" s="67"/>
      <c r="Q200" s="81"/>
      <c r="R200" s="69"/>
      <c r="S200" s="48"/>
      <c r="T200" s="48"/>
      <c r="U200" s="64"/>
      <c r="V200" s="64">
        <v>1</v>
      </c>
      <c r="W200" s="101"/>
      <c r="X200" s="48"/>
      <c r="Y200" s="104">
        <v>196</v>
      </c>
      <c r="Z200" s="862">
        <f t="shared" si="26"/>
        <v>0</v>
      </c>
      <c r="AA200" s="856">
        <f t="shared" ca="1" si="24"/>
        <v>45957</v>
      </c>
      <c r="AB200" s="857">
        <f t="shared" ca="1" si="25"/>
        <v>45957</v>
      </c>
      <c r="AC200" s="66" t="s">
        <v>85</v>
      </c>
      <c r="AD200" s="66" t="s">
        <v>320</v>
      </c>
      <c r="AE200" s="66" t="s">
        <v>85</v>
      </c>
      <c r="AF200" s="66" t="s">
        <v>138</v>
      </c>
      <c r="AG200" s="66">
        <v>196</v>
      </c>
      <c r="AH200" s="88" t="s">
        <v>284</v>
      </c>
      <c r="AI200" s="88" t="s">
        <v>89</v>
      </c>
      <c r="AJ200" s="88" t="s">
        <v>396</v>
      </c>
      <c r="AK200" s="117" t="s">
        <v>805</v>
      </c>
      <c r="AL200" s="66">
        <v>10</v>
      </c>
      <c r="AM200" s="117" t="s">
        <v>143</v>
      </c>
      <c r="AN200" s="66">
        <v>2015</v>
      </c>
      <c r="AO200" s="130">
        <v>33000</v>
      </c>
      <c r="AP200" s="119">
        <v>33000</v>
      </c>
      <c r="AQ200" s="192">
        <f>1018.23</f>
        <v>1018.23</v>
      </c>
      <c r="AR200" s="192">
        <f>AQ200*$AQ$1</f>
        <v>20116.864641</v>
      </c>
      <c r="AS200" s="147">
        <f>AP200-AR200</f>
        <v>12883.135359</v>
      </c>
      <c r="AT200" s="773"/>
      <c r="AU200" s="132"/>
      <c r="AV200" s="144"/>
      <c r="AW200" s="333"/>
      <c r="AX200" s="490"/>
      <c r="AY200" s="527"/>
      <c r="AZ200" s="333"/>
      <c r="BA200" s="490"/>
      <c r="BB200" s="536" t="s">
        <v>807</v>
      </c>
      <c r="BC200" s="494"/>
      <c r="BD200" s="494"/>
      <c r="BE200" s="523"/>
      <c r="BF200" s="333"/>
      <c r="BG200" s="333"/>
      <c r="BH200" s="570"/>
      <c r="BI200" s="333"/>
      <c r="BJ200" s="333"/>
      <c r="BK200" s="333"/>
      <c r="BL200" s="573"/>
      <c r="BM200" s="644"/>
      <c r="BN200" s="677"/>
      <c r="BO200" s="677"/>
      <c r="BP200" s="644"/>
      <c r="BQ200" s="644"/>
      <c r="BR200" s="644"/>
      <c r="BS200" s="644"/>
      <c r="BT200" s="644"/>
      <c r="BU200" s="644"/>
      <c r="BV200" s="644"/>
      <c r="BW200" s="644"/>
      <c r="BX200" s="645"/>
      <c r="BY200" s="644"/>
      <c r="BZ200" s="646">
        <f ca="1">'CONTROL DE RENTAS'!$Z200-'CONTROL DE RENTAS'!$AA200</f>
        <v>-45957</v>
      </c>
      <c r="CA200" s="647" t="str">
        <f t="shared" ca="1" si="23"/>
        <v>POR VENCER</v>
      </c>
    </row>
    <row r="201" spans="1:79" ht="32.25" customHeight="1">
      <c r="A201" s="66">
        <v>197</v>
      </c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72"/>
      <c r="O201" s="64" t="s">
        <v>117</v>
      </c>
      <c r="P201" s="67"/>
      <c r="Q201" s="81"/>
      <c r="R201" s="69"/>
      <c r="S201" s="48"/>
      <c r="T201" s="48"/>
      <c r="U201" s="48"/>
      <c r="V201" s="64">
        <v>1</v>
      </c>
      <c r="W201" s="101"/>
      <c r="X201" s="48"/>
      <c r="Y201" s="104">
        <v>197</v>
      </c>
      <c r="Z201" s="862">
        <f t="shared" si="26"/>
        <v>0</v>
      </c>
      <c r="AA201" s="856">
        <f t="shared" ca="1" si="24"/>
        <v>45957</v>
      </c>
      <c r="AB201" s="857">
        <f t="shared" ca="1" si="25"/>
        <v>45957</v>
      </c>
      <c r="AC201" s="66" t="s">
        <v>85</v>
      </c>
      <c r="AD201" s="66"/>
      <c r="AE201" s="66" t="s">
        <v>85</v>
      </c>
      <c r="AF201" s="66" t="s">
        <v>138</v>
      </c>
      <c r="AG201" s="66">
        <v>197</v>
      </c>
      <c r="AH201" s="88" t="s">
        <v>284</v>
      </c>
      <c r="AI201" s="88" t="s">
        <v>510</v>
      </c>
      <c r="AJ201" s="88" t="s">
        <v>579</v>
      </c>
      <c r="AK201" s="117" t="s">
        <v>808</v>
      </c>
      <c r="AL201" s="66">
        <v>10</v>
      </c>
      <c r="AM201" s="117" t="s">
        <v>143</v>
      </c>
      <c r="AN201" s="66">
        <v>2015</v>
      </c>
      <c r="AO201" s="118">
        <v>33000</v>
      </c>
      <c r="AP201" s="119">
        <v>0</v>
      </c>
      <c r="AQ201" s="192"/>
      <c r="AR201" s="192"/>
      <c r="AS201" s="865"/>
      <c r="AT201" s="73"/>
      <c r="AU201" s="144"/>
      <c r="AV201" s="144"/>
      <c r="AW201" s="333"/>
      <c r="AX201" s="333"/>
      <c r="AY201" s="333"/>
      <c r="AZ201" s="333"/>
      <c r="BA201" s="490"/>
      <c r="BB201" s="494" t="s">
        <v>809</v>
      </c>
      <c r="BC201" s="494" t="s">
        <v>212</v>
      </c>
      <c r="BD201" s="494" t="s">
        <v>213</v>
      </c>
      <c r="BE201" s="523" t="s">
        <v>214</v>
      </c>
      <c r="BF201" s="333" t="s">
        <v>215</v>
      </c>
      <c r="BG201" s="333">
        <v>8122210179</v>
      </c>
      <c r="BH201" s="570">
        <v>67830.39</v>
      </c>
      <c r="BI201" s="571"/>
      <c r="BJ201" s="572">
        <f>IF(BK201="mxn",BH201/#REF!,BH201)</f>
        <v>67830.39</v>
      </c>
      <c r="BK201" s="333"/>
      <c r="BL201" s="573"/>
      <c r="BM201" s="644"/>
      <c r="BN201" s="644"/>
      <c r="BO201" s="644"/>
      <c r="BP201" s="644"/>
      <c r="BQ201" s="644"/>
      <c r="BR201" s="644"/>
      <c r="BS201" s="644"/>
      <c r="BT201" s="644"/>
      <c r="BU201" s="644"/>
      <c r="BV201" s="644"/>
      <c r="BW201" s="644"/>
      <c r="BX201" s="645"/>
      <c r="BY201" s="644"/>
      <c r="BZ201" s="646">
        <f ca="1">'CONTROL DE RENTAS'!$Z201-'CONTROL DE RENTAS'!$AA201</f>
        <v>-45957</v>
      </c>
      <c r="CA201" s="647" t="str">
        <f t="shared" ca="1" si="23"/>
        <v>POR VENCER</v>
      </c>
    </row>
    <row r="202" spans="1:79" ht="23.25" customHeight="1">
      <c r="A202" s="66">
        <v>198</v>
      </c>
      <c r="B202" s="66">
        <v>2059</v>
      </c>
      <c r="C202" s="66">
        <v>2242</v>
      </c>
      <c r="D202" s="66">
        <v>2383</v>
      </c>
      <c r="E202" s="66">
        <v>2498</v>
      </c>
      <c r="F202" s="66">
        <v>2751</v>
      </c>
      <c r="G202" s="66">
        <v>2916</v>
      </c>
      <c r="H202" s="66" t="s">
        <v>4289</v>
      </c>
      <c r="I202" s="63"/>
      <c r="J202" s="82" t="s">
        <v>4595</v>
      </c>
      <c r="K202" s="82">
        <v>3539</v>
      </c>
      <c r="L202" s="63"/>
      <c r="M202" s="63"/>
      <c r="N202" s="72"/>
      <c r="O202" s="64" t="s">
        <v>96</v>
      </c>
      <c r="P202" s="67">
        <v>5890</v>
      </c>
      <c r="Q202" s="81" t="s">
        <v>267</v>
      </c>
      <c r="R202" s="69" t="s">
        <v>1100</v>
      </c>
      <c r="S202" s="48" t="s">
        <v>4641</v>
      </c>
      <c r="T202" s="48">
        <v>4869</v>
      </c>
      <c r="U202" s="64" t="s">
        <v>154</v>
      </c>
      <c r="V202" s="64">
        <v>1</v>
      </c>
      <c r="W202" s="101">
        <v>45945</v>
      </c>
      <c r="X202" s="48">
        <v>29</v>
      </c>
      <c r="Y202" s="104">
        <v>198</v>
      </c>
      <c r="Z202" s="862">
        <f t="shared" si="26"/>
        <v>45974</v>
      </c>
      <c r="AA202" s="856">
        <f t="shared" ca="1" si="24"/>
        <v>45957</v>
      </c>
      <c r="AB202" s="857">
        <f t="shared" ca="1" si="25"/>
        <v>12</v>
      </c>
      <c r="AC202" s="66" t="s">
        <v>85</v>
      </c>
      <c r="AD202" s="66" t="s">
        <v>85</v>
      </c>
      <c r="AE202" s="66" t="s">
        <v>811</v>
      </c>
      <c r="AF202" s="66" t="s">
        <v>138</v>
      </c>
      <c r="AG202" s="66">
        <v>198</v>
      </c>
      <c r="AH202" s="88" t="s">
        <v>284</v>
      </c>
      <c r="AI202" s="88" t="s">
        <v>89</v>
      </c>
      <c r="AJ202" s="88" t="s">
        <v>396</v>
      </c>
      <c r="AK202" s="117" t="s">
        <v>812</v>
      </c>
      <c r="AL202" s="66">
        <v>10</v>
      </c>
      <c r="AM202" s="117" t="s">
        <v>143</v>
      </c>
      <c r="AN202" s="66">
        <v>2016</v>
      </c>
      <c r="AO202" s="118"/>
      <c r="AP202" s="119">
        <v>0</v>
      </c>
      <c r="AQ202" s="192"/>
      <c r="AR202" s="192"/>
      <c r="AS202" s="865"/>
      <c r="AT202" s="73" t="s">
        <v>101</v>
      </c>
      <c r="AU202" s="132">
        <v>45945</v>
      </c>
      <c r="AV202" s="144"/>
      <c r="AW202" s="333"/>
      <c r="AX202" s="490"/>
      <c r="AY202" s="527"/>
      <c r="AZ202" s="333"/>
      <c r="BA202" s="490"/>
      <c r="BB202" s="536" t="s">
        <v>813</v>
      </c>
      <c r="BC202" s="494"/>
      <c r="BD202" s="494"/>
      <c r="BE202" s="523"/>
      <c r="BF202" s="333"/>
      <c r="BG202" s="333"/>
      <c r="BH202" s="570"/>
      <c r="BI202" s="571"/>
      <c r="BJ202" s="572"/>
      <c r="BK202" s="333"/>
      <c r="BL202" s="573"/>
      <c r="BM202" s="644"/>
      <c r="BN202" s="644"/>
      <c r="BO202" s="644"/>
      <c r="BP202" s="644"/>
      <c r="BQ202" s="644"/>
      <c r="BR202" s="644"/>
      <c r="BS202" s="644"/>
      <c r="BT202" s="644"/>
      <c r="BU202" s="644"/>
      <c r="BV202" s="644"/>
      <c r="BW202" s="644"/>
      <c r="BX202" s="645"/>
      <c r="BY202" s="644"/>
      <c r="BZ202" s="646">
        <f ca="1">'CONTROL DE RENTAS'!$Z202-'CONTROL DE RENTAS'!$AA202</f>
        <v>17</v>
      </c>
      <c r="CA202" s="647" t="str">
        <f t="shared" ca="1" si="23"/>
        <v>VIGENTE</v>
      </c>
    </row>
    <row r="203" spans="1:79">
      <c r="A203" s="66">
        <v>199</v>
      </c>
      <c r="B203" s="66" t="s">
        <v>95</v>
      </c>
      <c r="C203" s="66" t="s">
        <v>95</v>
      </c>
      <c r="D203" s="66" t="s">
        <v>95</v>
      </c>
      <c r="E203" s="66">
        <v>2578</v>
      </c>
      <c r="F203" s="63"/>
      <c r="G203" s="66">
        <v>2918</v>
      </c>
      <c r="H203" s="63"/>
      <c r="I203" s="66">
        <v>3175</v>
      </c>
      <c r="J203" s="66">
        <v>3318</v>
      </c>
      <c r="K203" s="66">
        <v>3454</v>
      </c>
      <c r="L203" s="63"/>
      <c r="M203" s="63"/>
      <c r="N203" s="72"/>
      <c r="O203" s="64" t="s">
        <v>96</v>
      </c>
      <c r="P203" s="67">
        <v>5721</v>
      </c>
      <c r="Q203" s="81" t="s">
        <v>4380</v>
      </c>
      <c r="R203" s="773" t="s">
        <v>4381</v>
      </c>
      <c r="S203" s="64" t="s">
        <v>1664</v>
      </c>
      <c r="T203" s="48">
        <v>431</v>
      </c>
      <c r="U203" s="64" t="s">
        <v>3946</v>
      </c>
      <c r="V203" s="64">
        <v>1</v>
      </c>
      <c r="W203" s="101">
        <v>45938</v>
      </c>
      <c r="X203" s="48">
        <v>27</v>
      </c>
      <c r="Y203" s="104">
        <v>199</v>
      </c>
      <c r="Z203" s="862">
        <f t="shared" si="26"/>
        <v>45965</v>
      </c>
      <c r="AA203" s="856">
        <f t="shared" ca="1" si="24"/>
        <v>45957</v>
      </c>
      <c r="AB203" s="857">
        <f t="shared" ca="1" si="25"/>
        <v>19</v>
      </c>
      <c r="AC203" s="66" t="s">
        <v>85</v>
      </c>
      <c r="AD203" s="66" t="s">
        <v>320</v>
      </c>
      <c r="AE203" s="66" t="s">
        <v>85</v>
      </c>
      <c r="AF203" s="66" t="s">
        <v>87</v>
      </c>
      <c r="AG203" s="63">
        <v>199</v>
      </c>
      <c r="AH203" s="88" t="s">
        <v>118</v>
      </c>
      <c r="AI203" s="88" t="s">
        <v>89</v>
      </c>
      <c r="AJ203" s="88" t="s">
        <v>321</v>
      </c>
      <c r="AK203" s="117" t="s">
        <v>814</v>
      </c>
      <c r="AL203" s="66">
        <v>30</v>
      </c>
      <c r="AM203" s="117" t="s">
        <v>227</v>
      </c>
      <c r="AN203" s="66">
        <v>2017</v>
      </c>
      <c r="AO203" s="130">
        <v>18000</v>
      </c>
      <c r="AP203" s="130">
        <v>16000</v>
      </c>
      <c r="AQ203" s="192">
        <f>215.23</f>
        <v>215.23</v>
      </c>
      <c r="AR203" s="192">
        <f>AQ203*$AQ$1</f>
        <v>4252.2345409999998</v>
      </c>
      <c r="AS203" s="147">
        <f>AP203-AR203</f>
        <v>11747.765459</v>
      </c>
      <c r="AT203" s="73" t="s">
        <v>101</v>
      </c>
      <c r="AU203" s="132">
        <v>45882</v>
      </c>
      <c r="AV203" s="144"/>
      <c r="AW203" s="333"/>
      <c r="AX203" s="490" t="s">
        <v>395</v>
      </c>
      <c r="AY203" s="528" t="s">
        <v>4394</v>
      </c>
      <c r="AZ203" s="333" t="s">
        <v>230</v>
      </c>
      <c r="BA203" s="490" t="s">
        <v>4498</v>
      </c>
      <c r="BB203" s="494" t="s">
        <v>815</v>
      </c>
      <c r="BC203" s="494"/>
      <c r="BD203" s="494"/>
      <c r="BE203" s="523"/>
      <c r="BF203" s="333"/>
      <c r="BG203" s="333"/>
      <c r="BH203" s="570"/>
      <c r="BI203" s="571"/>
      <c r="BJ203" s="572"/>
      <c r="BK203" s="333"/>
      <c r="BL203" s="573"/>
      <c r="BM203" s="679"/>
      <c r="BN203" s="678"/>
      <c r="BO203" s="678"/>
      <c r="BP203" s="644"/>
      <c r="BQ203" s="644"/>
      <c r="BR203" s="644"/>
      <c r="BS203" s="644"/>
      <c r="BT203" s="644"/>
      <c r="BU203" s="644"/>
      <c r="BV203" s="644"/>
      <c r="BW203" s="644"/>
      <c r="BX203" s="645"/>
      <c r="BY203" s="644"/>
      <c r="BZ203" s="646">
        <f ca="1">'CONTROL DE RENTAS'!$Z203-'CONTROL DE RENTAS'!$AA203</f>
        <v>8</v>
      </c>
      <c r="CA203" s="647" t="str">
        <f t="shared" ca="1" si="23"/>
        <v>VIGENTE</v>
      </c>
    </row>
    <row r="204" spans="1:79" ht="15.75" customHeight="1">
      <c r="A204" s="66">
        <v>200</v>
      </c>
      <c r="B204" s="66" t="s">
        <v>816</v>
      </c>
      <c r="C204" s="66">
        <v>2273</v>
      </c>
      <c r="D204" s="66">
        <v>2412</v>
      </c>
      <c r="E204" s="66">
        <v>2551</v>
      </c>
      <c r="F204" s="66" t="s">
        <v>4161</v>
      </c>
      <c r="G204" s="66" t="s">
        <v>4246</v>
      </c>
      <c r="H204" s="66">
        <v>2961</v>
      </c>
      <c r="I204" s="63"/>
      <c r="J204" s="66" t="s">
        <v>4554</v>
      </c>
      <c r="K204" s="63"/>
      <c r="L204" s="63"/>
      <c r="M204" s="63"/>
      <c r="N204" s="72"/>
      <c r="O204" s="64" t="s">
        <v>84</v>
      </c>
      <c r="P204" s="67"/>
      <c r="Q204" s="81"/>
      <c r="R204" s="68"/>
      <c r="S204" s="67"/>
      <c r="T204" s="48"/>
      <c r="U204" s="64"/>
      <c r="V204" s="64">
        <v>1</v>
      </c>
      <c r="W204" s="101"/>
      <c r="X204" s="48"/>
      <c r="Y204" s="104">
        <v>200</v>
      </c>
      <c r="Z204" s="862">
        <f t="shared" si="26"/>
        <v>0</v>
      </c>
      <c r="AA204" s="856">
        <f t="shared" ca="1" si="24"/>
        <v>45957</v>
      </c>
      <c r="AB204" s="857">
        <f t="shared" ca="1" si="25"/>
        <v>45957</v>
      </c>
      <c r="AC204" s="66" t="s">
        <v>544</v>
      </c>
      <c r="AD204" s="66" t="s">
        <v>86</v>
      </c>
      <c r="AE204" s="66" t="s">
        <v>86</v>
      </c>
      <c r="AF204" s="82" t="s">
        <v>138</v>
      </c>
      <c r="AG204" s="66">
        <v>200</v>
      </c>
      <c r="AH204" s="88" t="s">
        <v>4482</v>
      </c>
      <c r="AI204" s="88" t="s">
        <v>827</v>
      </c>
      <c r="AJ204" s="88" t="s">
        <v>4483</v>
      </c>
      <c r="AK204" s="850" t="s">
        <v>4484</v>
      </c>
      <c r="AL204" s="66"/>
      <c r="AM204" s="117"/>
      <c r="AN204" s="66">
        <v>2024</v>
      </c>
      <c r="AO204" s="118"/>
      <c r="AP204" s="119"/>
      <c r="AQ204" s="192"/>
      <c r="AR204" s="192"/>
      <c r="AS204" s="865"/>
      <c r="AT204" s="73" t="s">
        <v>101</v>
      </c>
      <c r="AU204" s="132">
        <v>45911</v>
      </c>
      <c r="AV204" s="144"/>
      <c r="AW204" s="333"/>
      <c r="AX204" s="494"/>
      <c r="AY204" s="527"/>
      <c r="AZ204" s="333"/>
      <c r="BA204" s="490"/>
      <c r="BB204" s="523" t="s">
        <v>824</v>
      </c>
      <c r="BC204" s="494"/>
      <c r="BD204" s="494" t="s">
        <v>213</v>
      </c>
      <c r="BE204" s="523" t="s">
        <v>214</v>
      </c>
      <c r="BF204" s="333" t="s">
        <v>215</v>
      </c>
      <c r="BG204" s="333">
        <v>8119187938</v>
      </c>
      <c r="BH204" s="570">
        <v>43973</v>
      </c>
      <c r="BI204" s="571"/>
      <c r="BJ204" s="572">
        <f>IF(BK204="mxn",BH204/#REF!,BH204)</f>
        <v>43973</v>
      </c>
      <c r="BK204" s="333"/>
      <c r="BL204" s="573"/>
      <c r="BM204" s="679"/>
      <c r="BN204" s="680"/>
      <c r="BO204" s="680"/>
      <c r="BP204" s="644"/>
      <c r="BQ204" s="644"/>
      <c r="BR204" s="644"/>
      <c r="BS204" s="644"/>
      <c r="BT204" s="644"/>
      <c r="BU204" s="644"/>
      <c r="BV204" s="644"/>
      <c r="BW204" s="644"/>
      <c r="BX204" s="645"/>
      <c r="BY204" s="644"/>
      <c r="BZ204" s="646">
        <f ca="1">'CONTROL DE RENTAS'!$Z204-'CONTROL DE RENTAS'!$AA204</f>
        <v>-45957</v>
      </c>
      <c r="CA204" s="647" t="str">
        <f t="shared" ca="1" si="23"/>
        <v>POR VENCER</v>
      </c>
    </row>
    <row r="205" spans="1:79" ht="26.25" customHeight="1">
      <c r="A205" s="66">
        <v>201</v>
      </c>
      <c r="B205" s="66" t="s">
        <v>825</v>
      </c>
      <c r="C205" s="66">
        <v>2241</v>
      </c>
      <c r="D205" s="66">
        <v>2443</v>
      </c>
      <c r="E205" s="63"/>
      <c r="F205" s="82">
        <v>2626</v>
      </c>
      <c r="G205" s="66">
        <v>2836</v>
      </c>
      <c r="H205" s="63"/>
      <c r="I205" s="66">
        <v>3229</v>
      </c>
      <c r="J205" s="82" t="s">
        <v>4567</v>
      </c>
      <c r="K205" s="63"/>
      <c r="L205" s="63"/>
      <c r="M205" s="63"/>
      <c r="N205" s="75"/>
      <c r="O205" s="64" t="s">
        <v>84</v>
      </c>
      <c r="P205" s="48"/>
      <c r="Q205" s="81"/>
      <c r="R205" s="81"/>
      <c r="S205" s="72"/>
      <c r="T205" s="48"/>
      <c r="U205" s="64"/>
      <c r="V205" s="64">
        <v>1</v>
      </c>
      <c r="W205" s="834"/>
      <c r="X205" s="48"/>
      <c r="Y205" s="104">
        <v>201</v>
      </c>
      <c r="Z205" s="862">
        <f t="shared" si="26"/>
        <v>0</v>
      </c>
      <c r="AA205" s="856">
        <f t="shared" ca="1" si="24"/>
        <v>45957</v>
      </c>
      <c r="AB205" s="857">
        <f t="shared" ca="1" si="25"/>
        <v>45957</v>
      </c>
      <c r="AC205" s="66" t="s">
        <v>810</v>
      </c>
      <c r="AD205" s="66" t="s">
        <v>85</v>
      </c>
      <c r="AE205" s="66" t="s">
        <v>811</v>
      </c>
      <c r="AF205" s="66" t="s">
        <v>138</v>
      </c>
      <c r="AG205" s="104">
        <v>201</v>
      </c>
      <c r="AH205" s="88" t="s">
        <v>983</v>
      </c>
      <c r="AI205" s="88" t="s">
        <v>89</v>
      </c>
      <c r="AJ205" s="88" t="s">
        <v>984</v>
      </c>
      <c r="AK205" s="117" t="s">
        <v>4253</v>
      </c>
      <c r="AL205" s="66"/>
      <c r="AM205" s="117"/>
      <c r="AN205" s="66">
        <v>2018</v>
      </c>
      <c r="AO205" s="118"/>
      <c r="AP205" s="119"/>
      <c r="AQ205" s="192"/>
      <c r="AR205" s="192"/>
      <c r="AS205" s="865"/>
      <c r="AT205" s="773"/>
      <c r="AU205" s="132"/>
      <c r="AV205" s="144"/>
      <c r="AW205" s="333"/>
      <c r="AX205" s="490"/>
      <c r="AY205" s="527"/>
      <c r="AZ205" s="333"/>
      <c r="BA205" s="490"/>
      <c r="BB205" s="494" t="s">
        <v>831</v>
      </c>
      <c r="BC205" s="494"/>
      <c r="BD205" s="494"/>
      <c r="BE205" s="523"/>
      <c r="BF205" s="333"/>
      <c r="BG205" s="333"/>
      <c r="BH205" s="570"/>
      <c r="BI205" s="571"/>
      <c r="BJ205" s="572"/>
      <c r="BK205" s="333"/>
      <c r="BL205" s="573"/>
      <c r="BM205" s="679"/>
      <c r="BN205" s="644"/>
      <c r="BO205" s="644"/>
      <c r="BP205" s="644"/>
      <c r="BQ205" s="644"/>
      <c r="BR205" s="644"/>
      <c r="BS205" s="644"/>
      <c r="BT205" s="644"/>
      <c r="BU205" s="644"/>
      <c r="BV205" s="644"/>
      <c r="BW205" s="644"/>
      <c r="BX205" s="645"/>
      <c r="BY205" s="644"/>
      <c r="BZ205" s="646">
        <f ca="1">'CONTROL DE RENTAS'!$Z205-'CONTROL DE RENTAS'!$AA205</f>
        <v>-45957</v>
      </c>
      <c r="CA205" s="647" t="str">
        <f t="shared" ca="1" si="23"/>
        <v>POR VENCER</v>
      </c>
    </row>
    <row r="206" spans="1:79" ht="27.75" customHeight="1">
      <c r="A206" s="66">
        <v>202</v>
      </c>
      <c r="B206" s="63"/>
      <c r="C206" s="66">
        <v>2332</v>
      </c>
      <c r="D206" s="63"/>
      <c r="E206" s="63"/>
      <c r="F206" s="63"/>
      <c r="G206" s="63"/>
      <c r="H206" s="82" t="s">
        <v>95</v>
      </c>
      <c r="I206" s="82" t="s">
        <v>4432</v>
      </c>
      <c r="J206" s="82">
        <v>3430</v>
      </c>
      <c r="K206" s="63"/>
      <c r="L206" s="63"/>
      <c r="M206" s="63"/>
      <c r="N206" s="72"/>
      <c r="O206" s="64" t="s">
        <v>117</v>
      </c>
      <c r="P206" s="64"/>
      <c r="Q206" s="750"/>
      <c r="R206" s="65"/>
      <c r="S206" s="64"/>
      <c r="T206" s="64"/>
      <c r="U206" s="64"/>
      <c r="V206" s="64">
        <v>1</v>
      </c>
      <c r="W206" s="96"/>
      <c r="X206" s="64"/>
      <c r="Y206" s="104">
        <v>202</v>
      </c>
      <c r="Z206" s="862">
        <f t="shared" si="26"/>
        <v>0</v>
      </c>
      <c r="AA206" s="856">
        <f t="shared" ca="1" si="24"/>
        <v>45957</v>
      </c>
      <c r="AB206" s="857">
        <f t="shared" ca="1" si="25"/>
        <v>45957</v>
      </c>
      <c r="AC206" s="66" t="s">
        <v>810</v>
      </c>
      <c r="AD206" s="66" t="s">
        <v>85</v>
      </c>
      <c r="AE206" s="66" t="s">
        <v>832</v>
      </c>
      <c r="AF206" s="66" t="s">
        <v>87</v>
      </c>
      <c r="AG206" s="66">
        <v>202</v>
      </c>
      <c r="AH206" s="88" t="s">
        <v>833</v>
      </c>
      <c r="AI206" s="88" t="s">
        <v>89</v>
      </c>
      <c r="AJ206" s="88" t="s">
        <v>834</v>
      </c>
      <c r="AK206" s="117" t="s">
        <v>835</v>
      </c>
      <c r="AL206" s="66">
        <v>30</v>
      </c>
      <c r="AM206" s="117" t="s">
        <v>92</v>
      </c>
      <c r="AN206" s="66"/>
      <c r="AO206" s="118"/>
      <c r="AP206" s="119">
        <v>0</v>
      </c>
      <c r="AQ206" s="192"/>
      <c r="AR206" s="192"/>
      <c r="AS206" s="865"/>
      <c r="AT206" s="773"/>
      <c r="AU206" s="132"/>
      <c r="AV206" s="144"/>
      <c r="AW206" s="333"/>
      <c r="AX206" s="490"/>
      <c r="AY206" s="520"/>
      <c r="AZ206" s="333"/>
      <c r="BA206" s="490"/>
      <c r="BB206" s="494" t="s">
        <v>836</v>
      </c>
      <c r="BC206" s="494"/>
      <c r="BD206" s="494"/>
      <c r="BE206" s="523"/>
      <c r="BF206" s="333"/>
      <c r="BG206" s="333"/>
      <c r="BH206" s="570"/>
      <c r="BI206" s="571"/>
      <c r="BJ206" s="572"/>
      <c r="BK206" s="333"/>
      <c r="BL206" s="573"/>
      <c r="BM206" s="644"/>
      <c r="BN206" s="677"/>
      <c r="BO206" s="677"/>
      <c r="BP206" s="644"/>
      <c r="BQ206" s="644"/>
      <c r="BR206" s="644"/>
      <c r="BS206" s="644"/>
      <c r="BT206" s="644"/>
      <c r="BU206" s="644"/>
      <c r="BV206" s="644"/>
      <c r="BW206" s="644"/>
      <c r="BX206" s="645"/>
      <c r="BY206" s="644"/>
      <c r="BZ206" s="646">
        <f ca="1">'CONTROL DE RENTAS'!$Z206-'CONTROL DE RENTAS'!$AA206</f>
        <v>-45957</v>
      </c>
      <c r="CA206" s="647" t="str">
        <f t="shared" ca="1" si="23"/>
        <v>POR VENCER</v>
      </c>
    </row>
    <row r="207" spans="1:79" ht="18" customHeight="1">
      <c r="A207" s="66">
        <v>203</v>
      </c>
      <c r="B207" s="66">
        <v>2061</v>
      </c>
      <c r="C207" s="66">
        <v>2217</v>
      </c>
      <c r="D207" s="66">
        <v>2366</v>
      </c>
      <c r="E207" s="66">
        <v>2493</v>
      </c>
      <c r="F207" s="82" t="s">
        <v>4172</v>
      </c>
      <c r="G207" s="66">
        <v>2880</v>
      </c>
      <c r="H207" s="66">
        <v>3030</v>
      </c>
      <c r="I207" s="66">
        <v>3180</v>
      </c>
      <c r="J207" s="66">
        <v>3406</v>
      </c>
      <c r="K207" s="82">
        <v>3520</v>
      </c>
      <c r="L207" s="63"/>
      <c r="M207" s="63"/>
      <c r="N207" s="72"/>
      <c r="O207" s="64" t="s">
        <v>117</v>
      </c>
      <c r="P207" s="67"/>
      <c r="Q207" s="750"/>
      <c r="R207" s="68"/>
      <c r="S207" s="64"/>
      <c r="T207" s="64"/>
      <c r="U207" s="64"/>
      <c r="V207" s="64">
        <v>1</v>
      </c>
      <c r="W207" s="96"/>
      <c r="X207" s="64"/>
      <c r="Y207" s="104">
        <v>203</v>
      </c>
      <c r="Z207" s="855">
        <f t="shared" si="26"/>
        <v>0</v>
      </c>
      <c r="AA207" s="856">
        <f t="shared" ca="1" si="24"/>
        <v>45957</v>
      </c>
      <c r="AB207" s="857">
        <f t="shared" ca="1" si="25"/>
        <v>45957</v>
      </c>
      <c r="AC207" s="66" t="s">
        <v>160</v>
      </c>
      <c r="AD207" s="66" t="s">
        <v>86</v>
      </c>
      <c r="AE207" s="66" t="s">
        <v>86</v>
      </c>
      <c r="AF207" s="66" t="s">
        <v>87</v>
      </c>
      <c r="AG207" s="66">
        <v>203</v>
      </c>
      <c r="AH207" s="88" t="s">
        <v>88</v>
      </c>
      <c r="AI207" s="88" t="s">
        <v>89</v>
      </c>
      <c r="AJ207" s="88" t="s">
        <v>586</v>
      </c>
      <c r="AK207" s="351" t="s">
        <v>837</v>
      </c>
      <c r="AL207" s="66">
        <v>10</v>
      </c>
      <c r="AM207" s="117" t="s">
        <v>227</v>
      </c>
      <c r="AN207" s="66">
        <v>2023</v>
      </c>
      <c r="AO207" s="118">
        <v>33000</v>
      </c>
      <c r="AP207" s="119">
        <v>35200</v>
      </c>
      <c r="AQ207" s="192"/>
      <c r="AR207" s="192"/>
      <c r="AS207" s="865"/>
      <c r="AT207" s="773"/>
      <c r="AU207" s="260"/>
      <c r="AV207" s="283"/>
      <c r="AW207" s="333"/>
      <c r="AX207" s="490"/>
      <c r="AY207" s="527"/>
      <c r="AZ207" s="333"/>
      <c r="BA207" s="490"/>
      <c r="BB207" s="536" t="s">
        <v>840</v>
      </c>
      <c r="BC207" s="494"/>
      <c r="BD207" s="494"/>
      <c r="BE207" s="523"/>
      <c r="BF207" s="333"/>
      <c r="BG207" s="333"/>
      <c r="BH207" s="570"/>
      <c r="BI207" s="571"/>
      <c r="BJ207" s="572"/>
      <c r="BK207" s="333"/>
      <c r="BL207" s="573"/>
      <c r="BM207" s="644"/>
      <c r="BN207" s="678"/>
      <c r="BO207" s="678"/>
      <c r="BP207" s="644"/>
      <c r="BQ207" s="644"/>
      <c r="BR207" s="644"/>
      <c r="BS207" s="644"/>
      <c r="BT207" s="644"/>
      <c r="BU207" s="644"/>
      <c r="BV207" s="644"/>
      <c r="BW207" s="644"/>
      <c r="BX207" s="645"/>
      <c r="BY207" s="644"/>
      <c r="BZ207" s="646">
        <f ca="1">'CONTROL DE RENTAS'!$Z207-'CONTROL DE RENTAS'!$AA207</f>
        <v>-45957</v>
      </c>
      <c r="CA207" s="647" t="str">
        <f t="shared" ca="1" si="23"/>
        <v>POR VENCER</v>
      </c>
    </row>
    <row r="208" spans="1:79" ht="14.25" customHeight="1">
      <c r="A208" s="66">
        <v>204</v>
      </c>
      <c r="B208" s="66" t="s">
        <v>95</v>
      </c>
      <c r="C208" s="66">
        <v>2292</v>
      </c>
      <c r="D208" s="66">
        <v>2419</v>
      </c>
      <c r="E208" s="66">
        <v>2541</v>
      </c>
      <c r="F208" s="66">
        <v>2670</v>
      </c>
      <c r="G208" s="66">
        <v>2853</v>
      </c>
      <c r="H208" s="66">
        <v>2979</v>
      </c>
      <c r="I208" s="66" t="s">
        <v>4459</v>
      </c>
      <c r="J208" s="66">
        <v>3431</v>
      </c>
      <c r="K208" s="66">
        <v>3523</v>
      </c>
      <c r="L208" s="63"/>
      <c r="M208" s="63"/>
      <c r="N208" s="72"/>
      <c r="O208" s="64" t="s">
        <v>96</v>
      </c>
      <c r="P208" s="67">
        <v>5875</v>
      </c>
      <c r="Q208" s="750" t="s">
        <v>472</v>
      </c>
      <c r="R208" s="68" t="s">
        <v>152</v>
      </c>
      <c r="S208" s="48" t="s">
        <v>2664</v>
      </c>
      <c r="T208" s="48">
        <v>453</v>
      </c>
      <c r="U208" s="64" t="s">
        <v>154</v>
      </c>
      <c r="V208" s="64">
        <v>1</v>
      </c>
      <c r="W208" s="101">
        <v>45940</v>
      </c>
      <c r="X208" s="48">
        <v>29</v>
      </c>
      <c r="Y208" s="104">
        <v>204</v>
      </c>
      <c r="Z208" s="862">
        <f t="shared" si="26"/>
        <v>45969</v>
      </c>
      <c r="AA208" s="856">
        <f t="shared" ca="1" si="24"/>
        <v>45957</v>
      </c>
      <c r="AB208" s="857">
        <f t="shared" ca="1" si="25"/>
        <v>17</v>
      </c>
      <c r="AC208" s="66" t="s">
        <v>160</v>
      </c>
      <c r="AD208" s="66" t="s">
        <v>86</v>
      </c>
      <c r="AE208" s="66" t="s">
        <v>86</v>
      </c>
      <c r="AF208" s="66" t="s">
        <v>87</v>
      </c>
      <c r="AG208" s="66">
        <v>204</v>
      </c>
      <c r="AH208" s="88" t="s">
        <v>88</v>
      </c>
      <c r="AI208" s="88" t="s">
        <v>89</v>
      </c>
      <c r="AJ208" s="88" t="s">
        <v>586</v>
      </c>
      <c r="AK208" s="117" t="s">
        <v>841</v>
      </c>
      <c r="AL208" s="66">
        <v>10</v>
      </c>
      <c r="AM208" s="117" t="s">
        <v>227</v>
      </c>
      <c r="AN208" s="66">
        <v>2023</v>
      </c>
      <c r="AO208" s="118">
        <v>33000</v>
      </c>
      <c r="AP208" s="119">
        <v>35200</v>
      </c>
      <c r="AQ208" s="192"/>
      <c r="AR208" s="192"/>
      <c r="AS208" s="865"/>
      <c r="AT208" s="73" t="s">
        <v>101</v>
      </c>
      <c r="AU208" s="132">
        <v>45940</v>
      </c>
      <c r="AV208" s="144"/>
      <c r="AW208" s="333"/>
      <c r="AX208" s="490"/>
      <c r="AY208" s="527"/>
      <c r="AZ208" s="333"/>
      <c r="BA208" s="490"/>
      <c r="BB208" s="494" t="s">
        <v>845</v>
      </c>
      <c r="BC208" s="494"/>
      <c r="BD208" s="494"/>
      <c r="BE208" s="523"/>
      <c r="BF208" s="333"/>
      <c r="BG208" s="333"/>
      <c r="BH208" s="570"/>
      <c r="BI208" s="571"/>
      <c r="BJ208" s="572"/>
      <c r="BK208" s="333"/>
      <c r="BL208" s="573"/>
      <c r="BM208" s="644"/>
      <c r="BN208" s="677"/>
      <c r="BO208" s="677"/>
      <c r="BP208" s="644"/>
      <c r="BQ208" s="644"/>
      <c r="BR208" s="644"/>
      <c r="BS208" s="644"/>
      <c r="BT208" s="644"/>
      <c r="BU208" s="644"/>
      <c r="BV208" s="644"/>
      <c r="BW208" s="644"/>
      <c r="BX208" s="645"/>
      <c r="BY208" s="644"/>
      <c r="BZ208" s="646">
        <f ca="1">'CONTROL DE RENTAS'!$Z208-'CONTROL DE RENTAS'!$AA208</f>
        <v>12</v>
      </c>
      <c r="CA208" s="647" t="str">
        <f t="shared" ca="1" si="23"/>
        <v>VIGENTE</v>
      </c>
    </row>
    <row r="209" spans="1:79" ht="21" customHeight="1">
      <c r="A209" s="66">
        <v>205</v>
      </c>
      <c r="B209" s="66">
        <v>2111</v>
      </c>
      <c r="C209" s="82">
        <v>2274</v>
      </c>
      <c r="D209" s="66">
        <v>2435</v>
      </c>
      <c r="E209" s="66">
        <v>2550</v>
      </c>
      <c r="F209" s="63"/>
      <c r="G209" s="66" t="s">
        <v>4272</v>
      </c>
      <c r="H209" s="63"/>
      <c r="I209" s="63"/>
      <c r="J209" s="66">
        <v>3367</v>
      </c>
      <c r="K209" s="66">
        <v>3541</v>
      </c>
      <c r="L209" s="63"/>
      <c r="M209" s="63"/>
      <c r="N209" s="72"/>
      <c r="O209" s="64" t="s">
        <v>96</v>
      </c>
      <c r="P209" s="67">
        <v>5828</v>
      </c>
      <c r="Q209" s="81" t="s">
        <v>4422</v>
      </c>
      <c r="R209" s="81" t="s">
        <v>4422</v>
      </c>
      <c r="S209" s="48" t="s">
        <v>4643</v>
      </c>
      <c r="T209" s="48">
        <v>9086</v>
      </c>
      <c r="U209" s="64" t="s">
        <v>154</v>
      </c>
      <c r="V209" s="64">
        <v>1</v>
      </c>
      <c r="W209" s="101">
        <v>45944</v>
      </c>
      <c r="X209" s="48">
        <v>27</v>
      </c>
      <c r="Y209" s="104">
        <v>205</v>
      </c>
      <c r="Z209" s="862">
        <f t="shared" si="26"/>
        <v>45971</v>
      </c>
      <c r="AA209" s="856">
        <f t="shared" ca="1" si="24"/>
        <v>45957</v>
      </c>
      <c r="AB209" s="857">
        <f t="shared" ca="1" si="25"/>
        <v>13</v>
      </c>
      <c r="AC209" s="66" t="s">
        <v>810</v>
      </c>
      <c r="AD209" s="66" t="s">
        <v>214</v>
      </c>
      <c r="AE209" s="66" t="s">
        <v>847</v>
      </c>
      <c r="AF209" s="66" t="s">
        <v>138</v>
      </c>
      <c r="AG209" s="66">
        <v>205</v>
      </c>
      <c r="AH209" s="88" t="s">
        <v>546</v>
      </c>
      <c r="AI209" s="88" t="s">
        <v>89</v>
      </c>
      <c r="AJ209" s="88" t="s">
        <v>848</v>
      </c>
      <c r="AK209" s="117" t="s">
        <v>849</v>
      </c>
      <c r="AL209" s="66">
        <v>20</v>
      </c>
      <c r="AM209" s="117" t="s">
        <v>227</v>
      </c>
      <c r="AN209" s="66">
        <v>2008</v>
      </c>
      <c r="AO209" s="130">
        <v>48000</v>
      </c>
      <c r="AP209" s="130">
        <v>35200</v>
      </c>
      <c r="AQ209" s="192"/>
      <c r="AR209" s="192"/>
      <c r="AS209" s="147"/>
      <c r="AT209" s="73" t="s">
        <v>101</v>
      </c>
      <c r="AU209" s="132">
        <v>45918</v>
      </c>
      <c r="AV209" s="144"/>
      <c r="AW209" s="333"/>
      <c r="AX209" s="504"/>
      <c r="AY209" s="527"/>
      <c r="AZ209" s="333"/>
      <c r="BA209" s="490"/>
      <c r="BB209" s="536"/>
      <c r="BC209" s="494" t="s">
        <v>214</v>
      </c>
      <c r="BD209" s="494" t="s">
        <v>213</v>
      </c>
      <c r="BE209" s="523" t="s">
        <v>214</v>
      </c>
      <c r="BF209" s="333" t="s">
        <v>215</v>
      </c>
      <c r="BG209" s="333">
        <v>8118886167</v>
      </c>
      <c r="BH209" s="570">
        <v>40005</v>
      </c>
      <c r="BI209" s="571"/>
      <c r="BJ209" s="572">
        <f>IF(BK209="mxn",BH209/#REF!,BH209)</f>
        <v>40005</v>
      </c>
      <c r="BK209" s="333"/>
      <c r="BL209" s="573"/>
      <c r="BM209" s="679"/>
      <c r="BN209" s="678"/>
      <c r="BO209" s="683"/>
      <c r="BP209" s="644"/>
      <c r="BQ209" s="644"/>
      <c r="BR209" s="644"/>
      <c r="BS209" s="644"/>
      <c r="BT209" s="644"/>
      <c r="BU209" s="700"/>
      <c r="BV209" s="700"/>
      <c r="BW209" s="700"/>
      <c r="BX209" s="645"/>
      <c r="BY209" s="644"/>
      <c r="BZ209" s="646">
        <f ca="1">'CONTROL DE RENTAS'!$Z209-'CONTROL DE RENTAS'!$AA209</f>
        <v>14</v>
      </c>
      <c r="CA209" s="647" t="str">
        <f t="shared" ca="1" si="23"/>
        <v>VIGENTE</v>
      </c>
    </row>
    <row r="210" spans="1:79" ht="15" customHeight="1">
      <c r="A210" s="66">
        <v>206</v>
      </c>
      <c r="B210" s="66">
        <v>2147</v>
      </c>
      <c r="C210" s="63"/>
      <c r="D210" s="63"/>
      <c r="E210" s="63"/>
      <c r="F210" s="63"/>
      <c r="G210" s="63"/>
      <c r="H210" s="237">
        <v>2922</v>
      </c>
      <c r="I210" s="63"/>
      <c r="J210" s="63"/>
      <c r="K210" s="63"/>
      <c r="L210" s="63"/>
      <c r="M210" s="63"/>
      <c r="N210" s="72" t="s">
        <v>1238</v>
      </c>
      <c r="O210" s="64" t="s">
        <v>96</v>
      </c>
      <c r="P210" s="67">
        <v>5831</v>
      </c>
      <c r="Q210" s="81" t="s">
        <v>4553</v>
      </c>
      <c r="R210" s="81" t="s">
        <v>4553</v>
      </c>
      <c r="S210" s="48" t="s">
        <v>529</v>
      </c>
      <c r="T210" s="48">
        <v>5766</v>
      </c>
      <c r="U210" s="64" t="s">
        <v>3474</v>
      </c>
      <c r="V210" s="64">
        <v>1</v>
      </c>
      <c r="W210" s="101">
        <v>45948</v>
      </c>
      <c r="X210" s="48">
        <v>27</v>
      </c>
      <c r="Y210" s="104">
        <v>206</v>
      </c>
      <c r="Z210" s="862">
        <f t="shared" si="26"/>
        <v>45975</v>
      </c>
      <c r="AA210" s="856">
        <f t="shared" ca="1" si="24"/>
        <v>45957</v>
      </c>
      <c r="AB210" s="857">
        <f t="shared" ca="1" si="25"/>
        <v>9</v>
      </c>
      <c r="AC210" s="66" t="s">
        <v>810</v>
      </c>
      <c r="AD210" s="66" t="s">
        <v>85</v>
      </c>
      <c r="AE210" s="66" t="s">
        <v>545</v>
      </c>
      <c r="AF210" s="66" t="s">
        <v>138</v>
      </c>
      <c r="AG210" s="66">
        <v>206</v>
      </c>
      <c r="AH210" s="88" t="s">
        <v>139</v>
      </c>
      <c r="AI210" s="88" t="s">
        <v>140</v>
      </c>
      <c r="AJ210" s="88" t="s">
        <v>850</v>
      </c>
      <c r="AK210" s="117" t="s">
        <v>851</v>
      </c>
      <c r="AL210" s="66">
        <v>40</v>
      </c>
      <c r="AM210" s="117" t="s">
        <v>143</v>
      </c>
      <c r="AN210" s="66">
        <v>2011</v>
      </c>
      <c r="AO210" s="130"/>
      <c r="AP210" s="119"/>
      <c r="AQ210" s="192"/>
      <c r="AR210" s="192"/>
      <c r="AS210" s="147"/>
      <c r="AT210" s="773" t="s">
        <v>101</v>
      </c>
      <c r="AU210" s="132">
        <v>45920</v>
      </c>
      <c r="AV210" s="144"/>
      <c r="AW210" s="333"/>
      <c r="AX210" s="490"/>
      <c r="AY210" s="527"/>
      <c r="AZ210" s="333"/>
      <c r="BA210" s="490"/>
      <c r="BB210" s="712" t="s">
        <v>852</v>
      </c>
      <c r="BC210" s="697" t="s">
        <v>757</v>
      </c>
      <c r="BD210" s="697" t="s">
        <v>213</v>
      </c>
      <c r="BE210" s="523" t="s">
        <v>214</v>
      </c>
      <c r="BF210" s="333" t="s">
        <v>215</v>
      </c>
      <c r="BG210" s="333">
        <v>8117555863</v>
      </c>
      <c r="BH210" s="570">
        <v>43258</v>
      </c>
      <c r="BI210" s="571"/>
      <c r="BJ210" s="572">
        <f>IF(BK210="mxn",BH210/#REF!,BH210)</f>
        <v>43258</v>
      </c>
      <c r="BK210" s="333" t="s">
        <v>216</v>
      </c>
      <c r="BL210" s="573"/>
      <c r="BM210" s="679"/>
      <c r="BN210" s="677"/>
      <c r="BO210" s="680"/>
      <c r="BP210" s="644"/>
      <c r="BQ210" s="644"/>
      <c r="BR210" s="644"/>
      <c r="BS210" s="644"/>
      <c r="BT210" s="573"/>
      <c r="BU210" s="643"/>
      <c r="BV210" s="643"/>
      <c r="BW210" s="643"/>
      <c r="BX210" s="645"/>
      <c r="BY210" s="644"/>
      <c r="BZ210" s="646">
        <f ca="1">'CONTROL DE RENTAS'!$Z210-'CONTROL DE RENTAS'!$AA210</f>
        <v>18</v>
      </c>
      <c r="CA210" s="647" t="str">
        <f t="shared" ca="1" si="23"/>
        <v>VIGENTE</v>
      </c>
    </row>
    <row r="211" spans="1:79" ht="15" customHeight="1">
      <c r="A211" s="66">
        <v>207</v>
      </c>
      <c r="B211" s="66" t="s">
        <v>825</v>
      </c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72"/>
      <c r="O211" s="64" t="s">
        <v>84</v>
      </c>
      <c r="P211" s="67"/>
      <c r="Q211" s="81"/>
      <c r="R211" s="69"/>
      <c r="S211" s="48"/>
      <c r="T211" s="48"/>
      <c r="U211" s="48"/>
      <c r="V211" s="64">
        <v>1</v>
      </c>
      <c r="W211" s="101"/>
      <c r="X211" s="48"/>
      <c r="Y211" s="104">
        <v>207</v>
      </c>
      <c r="Z211" s="862">
        <f t="shared" si="26"/>
        <v>0</v>
      </c>
      <c r="AA211" s="856">
        <f t="shared" ca="1" si="24"/>
        <v>45957</v>
      </c>
      <c r="AB211" s="857">
        <f t="shared" ca="1" si="25"/>
        <v>45957</v>
      </c>
      <c r="AC211" s="66" t="s">
        <v>810</v>
      </c>
      <c r="AD211" s="66" t="s">
        <v>85</v>
      </c>
      <c r="AE211" s="66" t="s">
        <v>853</v>
      </c>
      <c r="AF211" s="66" t="s">
        <v>138</v>
      </c>
      <c r="AG211" s="66">
        <v>207</v>
      </c>
      <c r="AH211" s="88" t="s">
        <v>4358</v>
      </c>
      <c r="AI211" s="88" t="s">
        <v>146</v>
      </c>
      <c r="AJ211" s="88" t="s">
        <v>854</v>
      </c>
      <c r="AK211" s="117" t="s">
        <v>855</v>
      </c>
      <c r="AL211" s="66">
        <v>60</v>
      </c>
      <c r="AM211" s="117" t="s">
        <v>143</v>
      </c>
      <c r="AN211" s="66">
        <v>2011</v>
      </c>
      <c r="AO211" s="130"/>
      <c r="AP211" s="119"/>
      <c r="AQ211" s="192"/>
      <c r="AR211" s="192"/>
      <c r="AS211" s="147"/>
      <c r="AT211" s="73"/>
      <c r="AU211" s="132"/>
      <c r="AV211" s="144"/>
      <c r="AW211" s="333"/>
      <c r="AX211" s="333"/>
      <c r="AY211" s="527"/>
      <c r="AZ211" s="333"/>
      <c r="BA211" s="490"/>
      <c r="BB211" s="494"/>
      <c r="BC211" s="509"/>
      <c r="BD211" s="494"/>
      <c r="BE211" s="523"/>
      <c r="BF211" s="333"/>
      <c r="BG211" s="333"/>
      <c r="BH211" s="570"/>
      <c r="BI211" s="333"/>
      <c r="BJ211" s="333"/>
      <c r="BK211" s="333"/>
      <c r="BL211" s="573"/>
      <c r="BM211" s="679"/>
      <c r="BN211" s="644"/>
      <c r="BO211" s="644"/>
      <c r="BP211" s="644"/>
      <c r="BQ211" s="644"/>
      <c r="BR211" s="644"/>
      <c r="BS211" s="644"/>
      <c r="BT211" s="644"/>
      <c r="BU211" s="644"/>
      <c r="BV211" s="644"/>
      <c r="BW211" s="644"/>
      <c r="BX211" s="645"/>
      <c r="BY211" s="644"/>
      <c r="BZ211" s="646">
        <f ca="1">'CONTROL DE RENTAS'!$Z211-'CONTROL DE RENTAS'!$AA211</f>
        <v>-45957</v>
      </c>
      <c r="CA211" s="647" t="str">
        <f t="shared" ca="1" si="23"/>
        <v>POR VENCER</v>
      </c>
    </row>
    <row r="212" spans="1:79" ht="15" customHeight="1">
      <c r="A212" s="66">
        <v>208</v>
      </c>
      <c r="B212" s="66">
        <v>2031</v>
      </c>
      <c r="C212" s="66" t="s">
        <v>856</v>
      </c>
      <c r="D212" s="66">
        <v>2391</v>
      </c>
      <c r="E212" s="66" t="s">
        <v>95</v>
      </c>
      <c r="F212" s="66" t="s">
        <v>4190</v>
      </c>
      <c r="G212" s="66">
        <v>2760</v>
      </c>
      <c r="H212" s="82">
        <v>2971</v>
      </c>
      <c r="I212" s="82" t="s">
        <v>4432</v>
      </c>
      <c r="J212" s="63"/>
      <c r="K212" s="66" t="s">
        <v>4675</v>
      </c>
      <c r="L212" s="63"/>
      <c r="M212" s="63"/>
      <c r="N212" s="72"/>
      <c r="O212" s="64" t="s">
        <v>96</v>
      </c>
      <c r="P212" s="64">
        <v>5598</v>
      </c>
      <c r="Q212" s="750" t="s">
        <v>4223</v>
      </c>
      <c r="R212" s="65" t="s">
        <v>4224</v>
      </c>
      <c r="S212" s="64" t="s">
        <v>1664</v>
      </c>
      <c r="T212" s="64">
        <v>833</v>
      </c>
      <c r="U212" s="64" t="s">
        <v>3946</v>
      </c>
      <c r="V212" s="64">
        <v>1</v>
      </c>
      <c r="W212" s="96">
        <v>45933</v>
      </c>
      <c r="X212" s="64">
        <v>27</v>
      </c>
      <c r="Y212" s="104">
        <v>208</v>
      </c>
      <c r="Z212" s="855">
        <f t="shared" si="26"/>
        <v>45960</v>
      </c>
      <c r="AA212" s="856">
        <f t="shared" ca="1" si="24"/>
        <v>45957</v>
      </c>
      <c r="AB212" s="857">
        <f t="shared" ca="1" si="25"/>
        <v>24</v>
      </c>
      <c r="AC212" s="66" t="s">
        <v>160</v>
      </c>
      <c r="AD212" s="66" t="s">
        <v>86</v>
      </c>
      <c r="AE212" s="66" t="s">
        <v>86</v>
      </c>
      <c r="AF212" s="66" t="s">
        <v>87</v>
      </c>
      <c r="AG212" s="66">
        <v>208</v>
      </c>
      <c r="AH212" s="88" t="s">
        <v>88</v>
      </c>
      <c r="AI212" s="88" t="s">
        <v>89</v>
      </c>
      <c r="AJ212" s="88" t="s">
        <v>586</v>
      </c>
      <c r="AK212" s="117" t="s">
        <v>860</v>
      </c>
      <c r="AL212" s="66">
        <v>10</v>
      </c>
      <c r="AM212" s="117" t="s">
        <v>227</v>
      </c>
      <c r="AN212" s="66"/>
      <c r="AO212" s="130">
        <v>33000</v>
      </c>
      <c r="AP212" s="130">
        <v>9000</v>
      </c>
      <c r="AQ212" s="192">
        <v>0</v>
      </c>
      <c r="AR212" s="192">
        <v>21200</v>
      </c>
      <c r="AS212" s="147">
        <f>AP212-AR212</f>
        <v>-12200</v>
      </c>
      <c r="AT212" s="773" t="s">
        <v>101</v>
      </c>
      <c r="AU212" s="132">
        <v>45946</v>
      </c>
      <c r="AV212" s="144"/>
      <c r="AW212" s="334"/>
      <c r="AX212" s="490"/>
      <c r="AY212" s="520"/>
      <c r="AZ212" s="333"/>
      <c r="BA212" s="490"/>
      <c r="BB212" s="494" t="s">
        <v>863</v>
      </c>
      <c r="BC212" s="494"/>
      <c r="BD212" s="494" t="s">
        <v>432</v>
      </c>
      <c r="BE212" s="523">
        <v>44518</v>
      </c>
      <c r="BF212" s="333" t="s">
        <v>215</v>
      </c>
      <c r="BG212" s="333">
        <v>8118691977</v>
      </c>
      <c r="BH212" s="570">
        <v>43973</v>
      </c>
      <c r="BI212" s="571"/>
      <c r="BJ212" s="572">
        <f>IF(BK212="mxn",BH212/#REF!,BH212)</f>
        <v>43973</v>
      </c>
      <c r="BK212" s="333" t="s">
        <v>216</v>
      </c>
      <c r="BL212" s="573"/>
      <c r="BM212" s="644"/>
      <c r="BN212" s="677"/>
      <c r="BO212" s="677"/>
      <c r="BP212" s="644"/>
      <c r="BQ212" s="644"/>
      <c r="BR212" s="644"/>
      <c r="BS212" s="644"/>
      <c r="BT212" s="644"/>
      <c r="BU212" s="644"/>
      <c r="BV212" s="644"/>
      <c r="BW212" s="644"/>
      <c r="BX212" s="645"/>
      <c r="BY212" s="644"/>
      <c r="BZ212" s="646">
        <f ca="1">'CONTROL DE RENTAS'!$Z212-'CONTROL DE RENTAS'!$AA212</f>
        <v>3</v>
      </c>
      <c r="CA212" s="647" t="str">
        <f t="shared" ca="1" si="23"/>
        <v>POR VENCER</v>
      </c>
    </row>
    <row r="213" spans="1:79" ht="15" customHeight="1">
      <c r="A213" s="66">
        <v>209</v>
      </c>
      <c r="B213" s="66">
        <v>2107</v>
      </c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72"/>
      <c r="O213" s="64" t="s">
        <v>84</v>
      </c>
      <c r="P213" s="67"/>
      <c r="Q213" s="81"/>
      <c r="R213" s="67"/>
      <c r="S213" s="48"/>
      <c r="T213" s="48"/>
      <c r="U213" s="64"/>
      <c r="V213" s="64">
        <v>1</v>
      </c>
      <c r="W213" s="101"/>
      <c r="X213" s="48"/>
      <c r="Y213" s="104">
        <v>209</v>
      </c>
      <c r="Z213" s="862">
        <f t="shared" si="26"/>
        <v>0</v>
      </c>
      <c r="AA213" s="856">
        <f t="shared" ca="1" si="24"/>
        <v>45957</v>
      </c>
      <c r="AB213" s="857">
        <f t="shared" ca="1" si="25"/>
        <v>45957</v>
      </c>
      <c r="AC213" s="66" t="s">
        <v>810</v>
      </c>
      <c r="AD213" s="66" t="s">
        <v>85</v>
      </c>
      <c r="AE213" s="66" t="s">
        <v>853</v>
      </c>
      <c r="AF213" s="66" t="s">
        <v>138</v>
      </c>
      <c r="AG213" s="66">
        <v>209</v>
      </c>
      <c r="AH213" s="88" t="s">
        <v>155</v>
      </c>
      <c r="AI213" s="88" t="s">
        <v>146</v>
      </c>
      <c r="AJ213" s="88" t="s">
        <v>864</v>
      </c>
      <c r="AK213" s="117" t="s">
        <v>865</v>
      </c>
      <c r="AL213" s="66">
        <v>60</v>
      </c>
      <c r="AM213" s="117" t="s">
        <v>143</v>
      </c>
      <c r="AN213" s="66">
        <v>2013</v>
      </c>
      <c r="AO213" s="130"/>
      <c r="AP213" s="119"/>
      <c r="AQ213" s="192"/>
      <c r="AR213" s="192"/>
      <c r="AS213" s="147"/>
      <c r="AT213" s="73"/>
      <c r="AU213" s="144"/>
      <c r="AV213" s="144"/>
      <c r="AW213" s="334"/>
      <c r="AX213" s="333"/>
      <c r="AY213" s="527"/>
      <c r="AZ213" s="333"/>
      <c r="BA213" s="490"/>
      <c r="BB213" s="494"/>
      <c r="BC213" s="494"/>
      <c r="BD213" s="494"/>
      <c r="BE213" s="523"/>
      <c r="BF213" s="333"/>
      <c r="BG213" s="333"/>
      <c r="BH213" s="570"/>
      <c r="BI213" s="571"/>
      <c r="BJ213" s="572"/>
      <c r="BK213" s="333"/>
      <c r="BL213" s="573"/>
      <c r="BM213" s="644"/>
      <c r="BN213" s="678"/>
      <c r="BO213" s="678"/>
      <c r="BP213" s="644"/>
      <c r="BQ213" s="644"/>
      <c r="BR213" s="644"/>
      <c r="BS213" s="644"/>
      <c r="BT213" s="644"/>
      <c r="BU213" s="644"/>
      <c r="BV213" s="644"/>
      <c r="BW213" s="644"/>
      <c r="BX213" s="645"/>
      <c r="BY213" s="644"/>
      <c r="BZ213" s="646">
        <f ca="1">'CONTROL DE RENTAS'!$Z213-'CONTROL DE RENTAS'!$AA213</f>
        <v>-45957</v>
      </c>
      <c r="CA213" s="647" t="str">
        <f t="shared" ca="1" si="23"/>
        <v>POR VENCER</v>
      </c>
    </row>
    <row r="214" spans="1:79" ht="15" customHeight="1">
      <c r="A214" s="66">
        <v>210</v>
      </c>
      <c r="B214" s="63"/>
      <c r="C214" s="66" t="s">
        <v>866</v>
      </c>
      <c r="D214" s="66">
        <v>2421</v>
      </c>
      <c r="E214" s="63"/>
      <c r="F214" s="66">
        <v>2655</v>
      </c>
      <c r="G214" s="66">
        <v>2901</v>
      </c>
      <c r="H214" s="66">
        <v>3018</v>
      </c>
      <c r="I214" s="63"/>
      <c r="J214" s="66">
        <v>3370</v>
      </c>
      <c r="K214" s="66">
        <v>3567</v>
      </c>
      <c r="L214" s="63"/>
      <c r="M214" s="63"/>
      <c r="N214" s="75"/>
      <c r="O214" s="64" t="s">
        <v>96</v>
      </c>
      <c r="P214" s="67">
        <v>5837</v>
      </c>
      <c r="Q214" s="750" t="s">
        <v>4563</v>
      </c>
      <c r="R214" s="750" t="s">
        <v>4563</v>
      </c>
      <c r="S214" s="64" t="s">
        <v>1554</v>
      </c>
      <c r="T214" s="48">
        <v>0</v>
      </c>
      <c r="U214" s="64" t="s">
        <v>3946</v>
      </c>
      <c r="V214" s="64">
        <v>1</v>
      </c>
      <c r="W214" s="101">
        <v>45951</v>
      </c>
      <c r="X214" s="48">
        <v>27</v>
      </c>
      <c r="Y214" s="104">
        <v>210</v>
      </c>
      <c r="Z214" s="862">
        <f t="shared" si="26"/>
        <v>45978</v>
      </c>
      <c r="AA214" s="856">
        <f t="shared" ca="1" si="24"/>
        <v>45957</v>
      </c>
      <c r="AB214" s="885">
        <f t="shared" ca="1" si="25"/>
        <v>6</v>
      </c>
      <c r="AC214" s="66" t="s">
        <v>544</v>
      </c>
      <c r="AD214" s="66" t="s">
        <v>85</v>
      </c>
      <c r="AE214" s="82" t="s">
        <v>879</v>
      </c>
      <c r="AF214" s="66" t="s">
        <v>138</v>
      </c>
      <c r="AG214" s="82">
        <v>210</v>
      </c>
      <c r="AH214" s="88" t="s">
        <v>880</v>
      </c>
      <c r="AI214" s="88" t="s">
        <v>887</v>
      </c>
      <c r="AJ214" s="88" t="s">
        <v>888</v>
      </c>
      <c r="AK214" s="117" t="s">
        <v>4562</v>
      </c>
      <c r="AL214" s="66"/>
      <c r="AM214" s="117"/>
      <c r="AN214" s="82">
        <v>2026</v>
      </c>
      <c r="AO214" s="251"/>
      <c r="AP214" s="130"/>
      <c r="AQ214" s="192"/>
      <c r="AR214" s="192"/>
      <c r="AS214" s="147"/>
      <c r="AT214" s="73" t="s">
        <v>101</v>
      </c>
      <c r="AU214" s="132">
        <v>45923</v>
      </c>
      <c r="AV214" s="144"/>
      <c r="AW214" s="333"/>
      <c r="AX214" s="490"/>
      <c r="AY214" s="527"/>
      <c r="AZ214" s="333"/>
      <c r="BA214" s="490"/>
      <c r="BB214" s="523"/>
      <c r="BC214" s="494"/>
      <c r="BD214" s="494"/>
      <c r="BE214" s="523"/>
      <c r="BF214" s="333"/>
      <c r="BG214" s="333"/>
      <c r="BH214" s="570"/>
      <c r="BI214" s="571"/>
      <c r="BJ214" s="572"/>
      <c r="BK214" s="333"/>
      <c r="BL214" s="573"/>
      <c r="BM214" s="679"/>
      <c r="BN214" s="677"/>
      <c r="BO214" s="680"/>
      <c r="BP214" s="644"/>
      <c r="BQ214" s="644"/>
      <c r="BR214" s="644"/>
      <c r="BS214" s="644"/>
      <c r="BT214" s="644"/>
      <c r="BU214" s="700"/>
      <c r="BV214" s="700"/>
      <c r="BW214" s="700"/>
      <c r="BX214" s="645"/>
      <c r="BY214" s="644"/>
      <c r="BZ214" s="646">
        <f ca="1">'CONTROL DE RENTAS'!$Z214-'CONTROL DE RENTAS'!$AA214</f>
        <v>21</v>
      </c>
      <c r="CA214" s="647" t="str">
        <f t="shared" ca="1" si="23"/>
        <v>VIGENTE</v>
      </c>
    </row>
    <row r="215" spans="1:79" ht="15" customHeight="1">
      <c r="A215" s="66">
        <v>211</v>
      </c>
      <c r="B215" s="63"/>
      <c r="C215" s="66">
        <v>2241</v>
      </c>
      <c r="D215" s="66" t="s">
        <v>871</v>
      </c>
      <c r="E215" s="63"/>
      <c r="F215" s="63"/>
      <c r="G215" s="63"/>
      <c r="H215" s="66" t="s">
        <v>4317</v>
      </c>
      <c r="I215" s="66">
        <v>3229</v>
      </c>
      <c r="J215" s="82" t="s">
        <v>4600</v>
      </c>
      <c r="K215" s="63"/>
      <c r="L215" s="63"/>
      <c r="M215" s="63"/>
      <c r="N215" s="72"/>
      <c r="O215" s="64" t="s">
        <v>96</v>
      </c>
      <c r="P215" s="48">
        <v>5838</v>
      </c>
      <c r="Q215" s="750" t="s">
        <v>4563</v>
      </c>
      <c r="R215" s="750" t="s">
        <v>4563</v>
      </c>
      <c r="S215" s="64" t="s">
        <v>1554</v>
      </c>
      <c r="T215" s="48">
        <v>113</v>
      </c>
      <c r="U215" s="64" t="s">
        <v>3946</v>
      </c>
      <c r="V215" s="64">
        <v>1</v>
      </c>
      <c r="W215" s="834">
        <v>45930</v>
      </c>
      <c r="X215" s="48">
        <v>27</v>
      </c>
      <c r="Y215" s="104">
        <v>211</v>
      </c>
      <c r="Z215" s="855">
        <f t="shared" si="26"/>
        <v>45957</v>
      </c>
      <c r="AA215" s="856">
        <f t="shared" ca="1" si="24"/>
        <v>45957</v>
      </c>
      <c r="AB215" s="857"/>
      <c r="AC215" s="66" t="s">
        <v>544</v>
      </c>
      <c r="AD215" s="66" t="s">
        <v>85</v>
      </c>
      <c r="AE215" s="66" t="s">
        <v>879</v>
      </c>
      <c r="AF215" s="82" t="s">
        <v>138</v>
      </c>
      <c r="AG215" s="66">
        <v>211</v>
      </c>
      <c r="AH215" s="88" t="s">
        <v>203</v>
      </c>
      <c r="AI215" s="88" t="s">
        <v>881</v>
      </c>
      <c r="AJ215" s="88" t="s">
        <v>888</v>
      </c>
      <c r="AK215" s="117" t="s">
        <v>889</v>
      </c>
      <c r="AL215" s="66"/>
      <c r="AM215" s="117"/>
      <c r="AN215" s="66">
        <v>2024</v>
      </c>
      <c r="AO215" s="251"/>
      <c r="AP215" s="130"/>
      <c r="AQ215" s="192"/>
      <c r="AR215" s="192"/>
      <c r="AS215" s="147"/>
      <c r="AT215" s="773" t="s">
        <v>101</v>
      </c>
      <c r="AU215" s="132">
        <v>45923</v>
      </c>
      <c r="AV215" s="266"/>
      <c r="AW215" s="334"/>
      <c r="AX215" s="442"/>
      <c r="AY215" s="744"/>
      <c r="AZ215" s="378"/>
      <c r="BA215" s="721"/>
      <c r="BB215" s="523"/>
      <c r="BC215" s="494"/>
      <c r="BD215" s="494"/>
      <c r="BE215" s="523"/>
      <c r="BF215" s="333"/>
      <c r="BG215" s="333"/>
      <c r="BH215" s="570"/>
      <c r="BI215" s="333"/>
      <c r="BJ215" s="333"/>
      <c r="BK215" s="333"/>
      <c r="BL215" s="573"/>
      <c r="BM215" s="679"/>
      <c r="BN215" s="678"/>
      <c r="BO215" s="683"/>
      <c r="BP215" s="644"/>
      <c r="BQ215" s="644"/>
      <c r="BR215" s="644"/>
      <c r="BS215" s="644"/>
      <c r="BT215" s="644"/>
      <c r="BU215" s="644"/>
      <c r="BV215" s="644"/>
      <c r="BW215" s="644"/>
      <c r="BX215" s="645"/>
      <c r="BY215" s="644"/>
      <c r="BZ215" s="646">
        <f ca="1">'CONTROL DE RENTAS'!$Z215-'CONTROL DE RENTAS'!$AA215</f>
        <v>0</v>
      </c>
      <c r="CA215" s="647" t="str">
        <f t="shared" ca="1" si="23"/>
        <v>POR VENCER</v>
      </c>
    </row>
    <row r="216" spans="1:79" ht="15" customHeight="1">
      <c r="A216" s="66">
        <v>212</v>
      </c>
      <c r="B216" s="63"/>
      <c r="C216" s="66" t="s">
        <v>874</v>
      </c>
      <c r="D216" s="66">
        <v>2422</v>
      </c>
      <c r="E216" s="66">
        <v>2586</v>
      </c>
      <c r="F216" s="66">
        <v>2733</v>
      </c>
      <c r="G216" s="63"/>
      <c r="H216" s="63"/>
      <c r="I216" s="66">
        <v>3175</v>
      </c>
      <c r="J216" s="66">
        <v>3318</v>
      </c>
      <c r="K216" s="66">
        <v>3454</v>
      </c>
      <c r="L216" s="63"/>
      <c r="M216" s="63"/>
      <c r="N216" s="72"/>
      <c r="O216" s="64" t="s">
        <v>96</v>
      </c>
      <c r="P216" s="67">
        <v>5724</v>
      </c>
      <c r="Q216" s="81" t="s">
        <v>4380</v>
      </c>
      <c r="R216" s="773" t="s">
        <v>4381</v>
      </c>
      <c r="S216" s="64" t="s">
        <v>1664</v>
      </c>
      <c r="T216" s="48">
        <v>588</v>
      </c>
      <c r="U216" s="64" t="s">
        <v>3946</v>
      </c>
      <c r="V216" s="64">
        <v>1</v>
      </c>
      <c r="W216" s="96">
        <v>45939</v>
      </c>
      <c r="X216" s="48">
        <v>27</v>
      </c>
      <c r="Y216" s="104">
        <v>212</v>
      </c>
      <c r="Z216" s="862">
        <f t="shared" si="26"/>
        <v>45966</v>
      </c>
      <c r="AA216" s="856">
        <f t="shared" ca="1" si="24"/>
        <v>45957</v>
      </c>
      <c r="AB216" s="857">
        <f t="shared" ref="AB216:AB247" ca="1" si="27">AA216-W216</f>
        <v>18</v>
      </c>
      <c r="AC216" s="66" t="s">
        <v>544</v>
      </c>
      <c r="AD216" s="66" t="s">
        <v>867</v>
      </c>
      <c r="AE216" s="82" t="s">
        <v>867</v>
      </c>
      <c r="AF216" s="82" t="s">
        <v>87</v>
      </c>
      <c r="AG216" s="66">
        <v>212</v>
      </c>
      <c r="AH216" s="88" t="s">
        <v>118</v>
      </c>
      <c r="AI216" s="88" t="s">
        <v>89</v>
      </c>
      <c r="AJ216" s="88" t="s">
        <v>869</v>
      </c>
      <c r="AK216" s="117" t="s">
        <v>4403</v>
      </c>
      <c r="AL216" s="104"/>
      <c r="AM216" s="117"/>
      <c r="AN216" s="66"/>
      <c r="AO216" s="130"/>
      <c r="AP216" s="119"/>
      <c r="AQ216" s="192"/>
      <c r="AR216" s="192"/>
      <c r="AS216" s="147"/>
      <c r="AT216" s="73" t="s">
        <v>101</v>
      </c>
      <c r="AU216" s="132">
        <v>45883</v>
      </c>
      <c r="AV216" s="144"/>
      <c r="AW216" s="333"/>
      <c r="AX216" s="490" t="s">
        <v>395</v>
      </c>
      <c r="AY216" s="527" t="s">
        <v>4394</v>
      </c>
      <c r="AZ216" s="333" t="s">
        <v>230</v>
      </c>
      <c r="BA216" s="490" t="s">
        <v>4498</v>
      </c>
      <c r="BB216" s="523"/>
      <c r="BC216" s="494"/>
      <c r="BD216" s="494"/>
      <c r="BE216" s="523"/>
      <c r="BF216" s="333"/>
      <c r="BG216" s="333"/>
      <c r="BH216" s="570"/>
      <c r="BI216" s="571"/>
      <c r="BJ216" s="572"/>
      <c r="BK216" s="333"/>
      <c r="BL216" s="573"/>
      <c r="BM216" s="644"/>
      <c r="BN216" s="677"/>
      <c r="BO216" s="677"/>
      <c r="BP216" s="644"/>
      <c r="BQ216" s="644"/>
      <c r="BR216" s="644"/>
      <c r="BS216" s="644"/>
      <c r="BT216" s="644"/>
      <c r="BU216" s="644"/>
      <c r="BV216" s="644"/>
      <c r="BW216" s="644"/>
      <c r="BX216" s="645"/>
      <c r="BY216" s="644"/>
      <c r="BZ216" s="646">
        <f ca="1">'CONTROL DE RENTAS'!$Z216-'CONTROL DE RENTAS'!$AA216</f>
        <v>9</v>
      </c>
      <c r="CA216" s="647" t="str">
        <f t="shared" ca="1" si="23"/>
        <v>VIGENTE</v>
      </c>
    </row>
    <row r="217" spans="1:79" ht="15" customHeight="1">
      <c r="A217" s="66">
        <v>213</v>
      </c>
      <c r="B217" s="66" t="s">
        <v>876</v>
      </c>
      <c r="C217" s="63"/>
      <c r="D217" s="88" t="s">
        <v>694</v>
      </c>
      <c r="E217" s="63"/>
      <c r="F217" s="63"/>
      <c r="G217" s="66">
        <v>2882</v>
      </c>
      <c r="H217" s="63"/>
      <c r="I217" s="66">
        <v>3204</v>
      </c>
      <c r="J217" s="63"/>
      <c r="K217" s="88" t="s">
        <v>4674</v>
      </c>
      <c r="L217" s="63"/>
      <c r="M217" s="63"/>
      <c r="N217" s="72"/>
      <c r="O217" s="64" t="s">
        <v>96</v>
      </c>
      <c r="P217" s="67">
        <v>4944</v>
      </c>
      <c r="Q217" s="81" t="s">
        <v>877</v>
      </c>
      <c r="R217" s="68" t="s">
        <v>878</v>
      </c>
      <c r="S217" s="48" t="s">
        <v>479</v>
      </c>
      <c r="T217" s="48">
        <v>37</v>
      </c>
      <c r="U217" s="64" t="s">
        <v>3474</v>
      </c>
      <c r="V217" s="64">
        <v>1</v>
      </c>
      <c r="W217" s="101">
        <v>45915</v>
      </c>
      <c r="X217" s="48">
        <v>6</v>
      </c>
      <c r="Y217" s="104">
        <v>213</v>
      </c>
      <c r="Z217" s="855">
        <f t="shared" si="26"/>
        <v>45921</v>
      </c>
      <c r="AA217" s="856">
        <f t="shared" ca="1" si="24"/>
        <v>45957</v>
      </c>
      <c r="AB217" s="857">
        <f t="shared" ca="1" si="27"/>
        <v>42</v>
      </c>
      <c r="AC217" s="66" t="s">
        <v>544</v>
      </c>
      <c r="AD217" s="66" t="s">
        <v>85</v>
      </c>
      <c r="AE217" s="66" t="s">
        <v>879</v>
      </c>
      <c r="AF217" s="66" t="s">
        <v>138</v>
      </c>
      <c r="AG217" s="66">
        <v>213</v>
      </c>
      <c r="AH217" s="88" t="s">
        <v>880</v>
      </c>
      <c r="AI217" s="88" t="s">
        <v>881</v>
      </c>
      <c r="AJ217" s="88" t="s">
        <v>882</v>
      </c>
      <c r="AK217" s="117" t="s">
        <v>883</v>
      </c>
      <c r="AL217" s="82">
        <v>90</v>
      </c>
      <c r="AM217" s="250" t="s">
        <v>92</v>
      </c>
      <c r="AN217" s="66">
        <v>2024</v>
      </c>
      <c r="AO217" s="130"/>
      <c r="AP217" s="130"/>
      <c r="AQ217" s="192"/>
      <c r="AR217" s="192"/>
      <c r="AS217" s="147"/>
      <c r="AT217" s="73" t="s">
        <v>101</v>
      </c>
      <c r="AU217" s="260">
        <v>45470</v>
      </c>
      <c r="AV217" s="283"/>
      <c r="AW217" s="504"/>
      <c r="AX217" s="490" t="s">
        <v>251</v>
      </c>
      <c r="AY217" s="551" t="s">
        <v>884</v>
      </c>
      <c r="AZ217" s="504" t="s">
        <v>878</v>
      </c>
      <c r="BA217" s="490" t="s">
        <v>885</v>
      </c>
      <c r="BB217" s="536"/>
      <c r="BC217" s="494"/>
      <c r="BD217" s="494"/>
      <c r="BE217" s="523"/>
      <c r="BF217" s="333"/>
      <c r="BG217" s="333"/>
      <c r="BH217" s="570"/>
      <c r="BI217" s="571"/>
      <c r="BJ217" s="572"/>
      <c r="BK217" s="333"/>
      <c r="BL217" s="573"/>
      <c r="BM217" s="644"/>
      <c r="BN217" s="678"/>
      <c r="BO217" s="678"/>
      <c r="BP217" s="644"/>
      <c r="BQ217" s="644"/>
      <c r="BR217" s="644"/>
      <c r="BS217" s="644"/>
      <c r="BT217" s="644"/>
      <c r="BU217" s="644"/>
      <c r="BV217" s="644"/>
      <c r="BW217" s="644"/>
      <c r="BX217" s="645"/>
      <c r="BY217" s="644"/>
      <c r="BZ217" s="646">
        <f ca="1">'CONTROL DE RENTAS'!$Z217-'CONTROL DE RENTAS'!$AA217</f>
        <v>-36</v>
      </c>
      <c r="CA217" s="647" t="str">
        <f t="shared" ca="1" si="23"/>
        <v>POR VENCER</v>
      </c>
    </row>
    <row r="218" spans="1:79" ht="15" customHeight="1">
      <c r="A218" s="66">
        <v>214</v>
      </c>
      <c r="B218" s="66">
        <v>2130</v>
      </c>
      <c r="C218" s="66">
        <v>2280</v>
      </c>
      <c r="D218" s="63"/>
      <c r="E218" s="63"/>
      <c r="F218" s="66">
        <v>2655</v>
      </c>
      <c r="G218" s="66" t="s">
        <v>4268</v>
      </c>
      <c r="H218" s="66">
        <v>2992</v>
      </c>
      <c r="I218" s="66">
        <v>3175</v>
      </c>
      <c r="J218" s="66">
        <v>3318</v>
      </c>
      <c r="K218" s="66">
        <v>3454</v>
      </c>
      <c r="L218" s="63"/>
      <c r="M218" s="63"/>
      <c r="N218" s="72"/>
      <c r="O218" s="64" t="s">
        <v>96</v>
      </c>
      <c r="P218" s="67">
        <v>5725</v>
      </c>
      <c r="Q218" s="81" t="s">
        <v>4380</v>
      </c>
      <c r="R218" s="773" t="s">
        <v>4381</v>
      </c>
      <c r="S218" s="64" t="s">
        <v>1664</v>
      </c>
      <c r="T218" s="48">
        <v>637</v>
      </c>
      <c r="U218" s="64" t="s">
        <v>3946</v>
      </c>
      <c r="V218" s="64">
        <v>1</v>
      </c>
      <c r="W218" s="96">
        <v>45939</v>
      </c>
      <c r="X218" s="48">
        <v>27</v>
      </c>
      <c r="Y218" s="104">
        <v>214</v>
      </c>
      <c r="Z218" s="862">
        <f t="shared" si="26"/>
        <v>45966</v>
      </c>
      <c r="AA218" s="856">
        <f t="shared" ca="1" si="24"/>
        <v>45957</v>
      </c>
      <c r="AB218" s="886">
        <f t="shared" ca="1" si="27"/>
        <v>18</v>
      </c>
      <c r="AC218" s="66" t="s">
        <v>544</v>
      </c>
      <c r="AD218" s="66" t="s">
        <v>867</v>
      </c>
      <c r="AE218" s="82" t="s">
        <v>867</v>
      </c>
      <c r="AF218" s="82" t="s">
        <v>87</v>
      </c>
      <c r="AG218" s="66">
        <v>214</v>
      </c>
      <c r="AH218" s="88" t="s">
        <v>118</v>
      </c>
      <c r="AI218" s="88" t="s">
        <v>89</v>
      </c>
      <c r="AJ218" s="88" t="s">
        <v>869</v>
      </c>
      <c r="AK218" s="117" t="s">
        <v>4404</v>
      </c>
      <c r="AL218" s="66"/>
      <c r="AM218" s="117"/>
      <c r="AN218" s="66"/>
      <c r="AO218" s="130"/>
      <c r="AP218" s="119"/>
      <c r="AQ218" s="192"/>
      <c r="AR218" s="192"/>
      <c r="AS218" s="147"/>
      <c r="AT218" s="73" t="s">
        <v>101</v>
      </c>
      <c r="AU218" s="132">
        <v>45883</v>
      </c>
      <c r="AV218" s="144"/>
      <c r="AW218" s="334"/>
      <c r="AX218" s="490" t="s">
        <v>395</v>
      </c>
      <c r="AY218" s="527" t="s">
        <v>4394</v>
      </c>
      <c r="AZ218" s="333" t="s">
        <v>230</v>
      </c>
      <c r="BA218" s="490" t="s">
        <v>4498</v>
      </c>
      <c r="BB218" s="334"/>
      <c r="BC218" s="494"/>
      <c r="BD218" s="494"/>
      <c r="BE218" s="523"/>
      <c r="BF218" s="333"/>
      <c r="BG218" s="333"/>
      <c r="BH218" s="333"/>
      <c r="BI218" s="333"/>
      <c r="BJ218" s="572"/>
      <c r="BK218" s="333"/>
      <c r="BL218" s="573"/>
      <c r="BM218" s="679"/>
      <c r="BN218" s="644"/>
      <c r="BO218" s="644"/>
      <c r="BP218" s="644"/>
      <c r="BQ218" s="644"/>
      <c r="BR218" s="644"/>
      <c r="BS218" s="644"/>
      <c r="BT218" s="644"/>
      <c r="BU218" s="644"/>
      <c r="BV218" s="644"/>
      <c r="BW218" s="644"/>
      <c r="BX218" s="645"/>
      <c r="BY218" s="644"/>
      <c r="BZ218" s="646">
        <f ca="1">'CONTROL DE RENTAS'!$Z218-'CONTROL DE RENTAS'!$AA218</f>
        <v>9</v>
      </c>
      <c r="CA218" s="647" t="str">
        <f t="shared" ca="1" si="23"/>
        <v>VIGENTE</v>
      </c>
    </row>
    <row r="219" spans="1:79" ht="15" customHeight="1">
      <c r="A219" s="66">
        <v>215</v>
      </c>
      <c r="B219" s="66">
        <v>2150</v>
      </c>
      <c r="C219" s="66">
        <v>2290</v>
      </c>
      <c r="D219" s="66">
        <v>2424</v>
      </c>
      <c r="E219" s="66">
        <v>2577</v>
      </c>
      <c r="F219" s="66" t="s">
        <v>4122</v>
      </c>
      <c r="G219" s="63"/>
      <c r="H219" s="66" t="s">
        <v>4339</v>
      </c>
      <c r="I219" s="66">
        <v>3197</v>
      </c>
      <c r="J219" s="66">
        <v>3346</v>
      </c>
      <c r="K219" s="66">
        <v>3491</v>
      </c>
      <c r="L219" s="63"/>
      <c r="M219" s="63"/>
      <c r="N219" s="75"/>
      <c r="O219" s="64" t="s">
        <v>96</v>
      </c>
      <c r="P219" s="67">
        <v>5626</v>
      </c>
      <c r="Q219" s="81" t="s">
        <v>276</v>
      </c>
      <c r="R219" s="81" t="s">
        <v>277</v>
      </c>
      <c r="S219" s="48" t="s">
        <v>278</v>
      </c>
      <c r="T219" s="48">
        <v>231</v>
      </c>
      <c r="U219" s="64" t="s">
        <v>154</v>
      </c>
      <c r="V219" s="64">
        <v>1</v>
      </c>
      <c r="W219" s="101">
        <v>45946</v>
      </c>
      <c r="X219" s="48">
        <v>27</v>
      </c>
      <c r="Y219" s="104">
        <v>215</v>
      </c>
      <c r="Z219" s="862">
        <f t="shared" si="26"/>
        <v>45973</v>
      </c>
      <c r="AA219" s="856">
        <f t="shared" ca="1" si="24"/>
        <v>45957</v>
      </c>
      <c r="AB219" s="857">
        <f t="shared" ca="1" si="27"/>
        <v>11</v>
      </c>
      <c r="AC219" s="66" t="s">
        <v>544</v>
      </c>
      <c r="AD219" s="66" t="s">
        <v>86</v>
      </c>
      <c r="AE219" s="82" t="s">
        <v>86</v>
      </c>
      <c r="AF219" s="82" t="s">
        <v>138</v>
      </c>
      <c r="AG219" s="66">
        <v>215</v>
      </c>
      <c r="AH219" s="88" t="s">
        <v>186</v>
      </c>
      <c r="AI219" s="88" t="s">
        <v>89</v>
      </c>
      <c r="AJ219" s="88" t="s">
        <v>4325</v>
      </c>
      <c r="AK219" s="66" t="s">
        <v>4326</v>
      </c>
      <c r="AL219" s="104"/>
      <c r="AM219" s="124"/>
      <c r="AN219" s="66">
        <v>2023</v>
      </c>
      <c r="AO219" s="130"/>
      <c r="AP219" s="119"/>
      <c r="AQ219" s="192"/>
      <c r="AR219" s="192"/>
      <c r="AS219" s="147"/>
      <c r="AT219" s="73" t="s">
        <v>101</v>
      </c>
      <c r="AU219" s="132">
        <v>45860</v>
      </c>
      <c r="AV219" s="144"/>
      <c r="AW219" s="333"/>
      <c r="AX219" s="490" t="s">
        <v>251</v>
      </c>
      <c r="AY219" s="527" t="s">
        <v>4507</v>
      </c>
      <c r="AZ219" s="637" t="s">
        <v>4508</v>
      </c>
      <c r="BA219" s="490">
        <v>5613759293</v>
      </c>
      <c r="BB219" s="494"/>
      <c r="BC219" s="494"/>
      <c r="BD219" s="494"/>
      <c r="BE219" s="523"/>
      <c r="BF219" s="333"/>
      <c r="BG219" s="333"/>
      <c r="BH219" s="570"/>
      <c r="BI219" s="571"/>
      <c r="BJ219" s="572"/>
      <c r="BK219" s="333"/>
      <c r="BL219" s="573"/>
      <c r="BM219" s="679"/>
      <c r="BN219" s="644"/>
      <c r="BO219" s="644"/>
      <c r="BP219" s="644"/>
      <c r="BQ219" s="644"/>
      <c r="BR219" s="644"/>
      <c r="BS219" s="644"/>
      <c r="BT219" s="644"/>
      <c r="BU219" s="644"/>
      <c r="BV219" s="644"/>
      <c r="BW219" s="644"/>
      <c r="BX219" s="645"/>
      <c r="BY219" s="644"/>
      <c r="BZ219" s="646">
        <f ca="1">'CONTROL DE RENTAS'!$Z219-'CONTROL DE RENTAS'!$AA219</f>
        <v>16</v>
      </c>
      <c r="CA219" s="647" t="str">
        <f t="shared" ca="1" si="23"/>
        <v>VIGENTE</v>
      </c>
    </row>
    <row r="220" spans="1:79" ht="15" customHeight="1">
      <c r="A220" s="66">
        <v>216</v>
      </c>
      <c r="B220" s="63"/>
      <c r="C220" s="66" t="s">
        <v>891</v>
      </c>
      <c r="D220" s="66">
        <v>2457</v>
      </c>
      <c r="E220" s="66">
        <v>2528</v>
      </c>
      <c r="F220" s="63"/>
      <c r="G220" s="63"/>
      <c r="H220" s="92"/>
      <c r="I220" s="82">
        <v>3185</v>
      </c>
      <c r="J220" s="66">
        <v>3351</v>
      </c>
      <c r="K220" s="66">
        <v>3485</v>
      </c>
      <c r="L220" s="63"/>
      <c r="M220" s="63"/>
      <c r="N220" s="844"/>
      <c r="O220" s="64" t="s">
        <v>96</v>
      </c>
      <c r="P220" s="67">
        <v>5747</v>
      </c>
      <c r="Q220" s="81" t="s">
        <v>2024</v>
      </c>
      <c r="R220" s="69" t="s">
        <v>1782</v>
      </c>
      <c r="S220" s="67" t="s">
        <v>4410</v>
      </c>
      <c r="T220" s="48">
        <v>141</v>
      </c>
      <c r="U220" s="64" t="s">
        <v>154</v>
      </c>
      <c r="V220" s="64">
        <v>1</v>
      </c>
      <c r="W220" s="101">
        <v>45943</v>
      </c>
      <c r="X220" s="48">
        <v>27</v>
      </c>
      <c r="Y220" s="104">
        <v>216</v>
      </c>
      <c r="Z220" s="862">
        <f t="shared" si="26"/>
        <v>45970</v>
      </c>
      <c r="AA220" s="856">
        <f t="shared" ca="1" si="24"/>
        <v>45957</v>
      </c>
      <c r="AB220" s="857">
        <f t="shared" ca="1" si="27"/>
        <v>14</v>
      </c>
      <c r="AC220" s="66" t="s">
        <v>544</v>
      </c>
      <c r="AD220" s="66" t="s">
        <v>85</v>
      </c>
      <c r="AE220" s="66" t="s">
        <v>879</v>
      </c>
      <c r="AF220" s="66" t="s">
        <v>138</v>
      </c>
      <c r="AG220" s="66">
        <v>216</v>
      </c>
      <c r="AH220" s="88" t="s">
        <v>203</v>
      </c>
      <c r="AI220" s="88" t="s">
        <v>887</v>
      </c>
      <c r="AJ220" s="88" t="s">
        <v>3909</v>
      </c>
      <c r="AK220" s="117" t="s">
        <v>3910</v>
      </c>
      <c r="AL220" s="104">
        <v>90</v>
      </c>
      <c r="AM220" s="117" t="s">
        <v>92</v>
      </c>
      <c r="AN220" s="66">
        <v>2024</v>
      </c>
      <c r="AO220" s="130"/>
      <c r="AP220" s="119"/>
      <c r="AQ220" s="192"/>
      <c r="AR220" s="192"/>
      <c r="AS220" s="147"/>
      <c r="AT220" s="73" t="s">
        <v>101</v>
      </c>
      <c r="AU220" s="132">
        <v>45887</v>
      </c>
      <c r="AV220" s="144"/>
      <c r="AW220" s="333"/>
      <c r="AX220" s="72"/>
      <c r="AY220" s="377"/>
      <c r="AZ220" s="141"/>
      <c r="BA220" s="72"/>
      <c r="BB220" s="536" t="s">
        <v>894</v>
      </c>
      <c r="BC220" s="494"/>
      <c r="BD220" s="494" t="s">
        <v>213</v>
      </c>
      <c r="BE220" s="523" t="s">
        <v>214</v>
      </c>
      <c r="BF220" s="333" t="s">
        <v>343</v>
      </c>
      <c r="BG220" s="333" t="s">
        <v>344</v>
      </c>
      <c r="BH220" s="570"/>
      <c r="BI220" s="571">
        <v>200000</v>
      </c>
      <c r="BJ220" s="572" t="e">
        <f>IF(BK220="mxn",BI220/#REF!,BI220)</f>
        <v>#REF!</v>
      </c>
      <c r="BK220" s="333" t="s">
        <v>266</v>
      </c>
      <c r="BL220" s="573"/>
      <c r="BM220" s="679"/>
      <c r="BN220" s="644"/>
      <c r="BO220" s="644"/>
      <c r="BP220" s="644"/>
      <c r="BQ220" s="644"/>
      <c r="BR220" s="644"/>
      <c r="BS220" s="644"/>
      <c r="BT220" s="644"/>
      <c r="BU220" s="644"/>
      <c r="BV220" s="644"/>
      <c r="BW220" s="644"/>
      <c r="BX220" s="645"/>
      <c r="BY220" s="644"/>
      <c r="BZ220" s="646">
        <f ca="1">'CONTROL DE RENTAS'!$Z220-'CONTROL DE RENTAS'!$AA220</f>
        <v>13</v>
      </c>
      <c r="CA220" s="647" t="str">
        <f t="shared" ca="1" si="23"/>
        <v>VIGENTE</v>
      </c>
    </row>
    <row r="221" spans="1:79" ht="15" customHeight="1">
      <c r="A221" s="66">
        <v>217</v>
      </c>
      <c r="B221" s="63"/>
      <c r="C221" s="63"/>
      <c r="D221" s="63"/>
      <c r="E221" s="63"/>
      <c r="F221" s="63"/>
      <c r="G221" s="66">
        <v>2832</v>
      </c>
      <c r="H221" s="63"/>
      <c r="I221" s="66">
        <v>3205</v>
      </c>
      <c r="J221" s="237" t="s">
        <v>4555</v>
      </c>
      <c r="K221" s="63"/>
      <c r="L221" s="63"/>
      <c r="M221" s="63"/>
      <c r="N221" s="72"/>
      <c r="O221" s="64" t="s">
        <v>84</v>
      </c>
      <c r="P221" s="67"/>
      <c r="Q221" s="750"/>
      <c r="R221" s="69"/>
      <c r="S221" s="48"/>
      <c r="T221" s="48"/>
      <c r="U221" s="64"/>
      <c r="V221" s="64">
        <v>1</v>
      </c>
      <c r="W221" s="96"/>
      <c r="X221" s="64"/>
      <c r="Y221" s="104">
        <v>217</v>
      </c>
      <c r="Z221" s="862">
        <f t="shared" si="26"/>
        <v>0</v>
      </c>
      <c r="AA221" s="856">
        <f t="shared" ca="1" si="24"/>
        <v>45957</v>
      </c>
      <c r="AB221" s="872">
        <f t="shared" ca="1" si="27"/>
        <v>45957</v>
      </c>
      <c r="AC221" s="66" t="s">
        <v>810</v>
      </c>
      <c r="AD221" s="66" t="s">
        <v>85</v>
      </c>
      <c r="AE221" s="66" t="s">
        <v>832</v>
      </c>
      <c r="AF221" s="66" t="s">
        <v>87</v>
      </c>
      <c r="AG221" s="66">
        <v>217</v>
      </c>
      <c r="AH221" s="88" t="s">
        <v>833</v>
      </c>
      <c r="AI221" s="88" t="s">
        <v>89</v>
      </c>
      <c r="AJ221" s="88" t="s">
        <v>834</v>
      </c>
      <c r="AK221" s="250" t="s">
        <v>4205</v>
      </c>
      <c r="AL221" s="66">
        <v>30</v>
      </c>
      <c r="AM221" s="117" t="s">
        <v>92</v>
      </c>
      <c r="AN221" s="66"/>
      <c r="AO221" s="130"/>
      <c r="AP221" s="119">
        <v>0</v>
      </c>
      <c r="AQ221" s="192"/>
      <c r="AR221" s="192"/>
      <c r="AS221" s="147"/>
      <c r="AT221" s="773"/>
      <c r="AU221" s="122"/>
      <c r="AV221" s="266"/>
      <c r="AW221" s="333"/>
      <c r="AX221" s="520"/>
      <c r="AY221" s="671"/>
      <c r="AZ221" s="520"/>
      <c r="BA221" s="520"/>
      <c r="BB221" s="494"/>
      <c r="BC221" s="494"/>
      <c r="BD221" s="494"/>
      <c r="BE221" s="523"/>
      <c r="BF221" s="333"/>
      <c r="BG221" s="333"/>
      <c r="BH221" s="570"/>
      <c r="BI221" s="571"/>
      <c r="BJ221" s="572"/>
      <c r="BK221" s="333"/>
      <c r="BL221" s="573"/>
      <c r="BM221" s="679"/>
      <c r="BN221" s="644"/>
      <c r="BO221" s="644"/>
      <c r="BP221" s="644"/>
      <c r="BQ221" s="644"/>
      <c r="BR221" s="644"/>
      <c r="BS221" s="644"/>
      <c r="BT221" s="644"/>
      <c r="BU221" s="644"/>
      <c r="BV221" s="644"/>
      <c r="BW221" s="644"/>
      <c r="BX221" s="645"/>
      <c r="BY221" s="644"/>
      <c r="BZ221" s="646">
        <f ca="1">'CONTROL DE RENTAS'!$Z221-'CONTROL DE RENTAS'!$AA221</f>
        <v>-45957</v>
      </c>
      <c r="CA221" s="647" t="str">
        <f t="shared" ca="1" si="23"/>
        <v>POR VENCER</v>
      </c>
    </row>
    <row r="222" spans="1:79" ht="15" customHeight="1">
      <c r="A222" s="66">
        <v>218</v>
      </c>
      <c r="B222" s="66" t="s">
        <v>895</v>
      </c>
      <c r="C222" s="63"/>
      <c r="D222" s="66">
        <v>2363</v>
      </c>
      <c r="E222" s="63"/>
      <c r="F222" s="63"/>
      <c r="G222" s="63"/>
      <c r="H222" s="63"/>
      <c r="I222" s="63"/>
      <c r="J222" s="63"/>
      <c r="K222" s="63"/>
      <c r="L222" s="63"/>
      <c r="M222" s="63"/>
      <c r="N222" s="72"/>
      <c r="O222" s="64" t="s">
        <v>84</v>
      </c>
      <c r="P222" s="67"/>
      <c r="Q222" s="81"/>
      <c r="R222" s="69"/>
      <c r="S222" s="48"/>
      <c r="T222" s="48"/>
      <c r="U222" s="64"/>
      <c r="V222" s="64">
        <v>1</v>
      </c>
      <c r="W222" s="101"/>
      <c r="X222" s="48"/>
      <c r="Y222" s="104">
        <v>218</v>
      </c>
      <c r="Z222" s="862">
        <f t="shared" si="26"/>
        <v>0</v>
      </c>
      <c r="AA222" s="856">
        <f t="shared" ca="1" si="24"/>
        <v>45957</v>
      </c>
      <c r="AB222" s="872">
        <f t="shared" ca="1" si="27"/>
        <v>45957</v>
      </c>
      <c r="AC222" s="66" t="s">
        <v>810</v>
      </c>
      <c r="AD222" s="66" t="s">
        <v>85</v>
      </c>
      <c r="AE222" s="66" t="s">
        <v>853</v>
      </c>
      <c r="AF222" s="66" t="s">
        <v>138</v>
      </c>
      <c r="AG222" s="66">
        <v>218</v>
      </c>
      <c r="AH222" s="88" t="s">
        <v>4276</v>
      </c>
      <c r="AI222" s="88" t="s">
        <v>146</v>
      </c>
      <c r="AJ222" s="88" t="s">
        <v>4277</v>
      </c>
      <c r="AK222" s="117" t="s">
        <v>4278</v>
      </c>
      <c r="AL222" s="66">
        <v>60</v>
      </c>
      <c r="AM222" s="117" t="s">
        <v>143</v>
      </c>
      <c r="AN222" s="66">
        <v>2016</v>
      </c>
      <c r="AO222" s="130"/>
      <c r="AP222" s="119"/>
      <c r="AQ222" s="192"/>
      <c r="AR222" s="192"/>
      <c r="AS222" s="147"/>
      <c r="AT222" s="73"/>
      <c r="AU222" s="144"/>
      <c r="AV222" s="266"/>
      <c r="AW222" s="333"/>
      <c r="AX222" s="333"/>
      <c r="AY222" s="527"/>
      <c r="AZ222" s="333"/>
      <c r="BA222" s="490"/>
      <c r="BB222" s="494"/>
      <c r="BC222" s="494"/>
      <c r="BD222" s="494" t="s">
        <v>213</v>
      </c>
      <c r="BE222" s="523" t="s">
        <v>214</v>
      </c>
      <c r="BF222" s="333" t="s">
        <v>0</v>
      </c>
      <c r="BG222" s="333" t="s">
        <v>0</v>
      </c>
      <c r="BH222" s="570"/>
      <c r="BI222" s="571"/>
      <c r="BJ222" s="333"/>
      <c r="BK222" s="333"/>
      <c r="BL222" s="573"/>
      <c r="BM222" s="644"/>
      <c r="BN222" s="644"/>
      <c r="BO222" s="644"/>
      <c r="BP222" s="644"/>
      <c r="BQ222" s="644"/>
      <c r="BR222" s="644"/>
      <c r="BS222" s="644"/>
      <c r="BT222" s="644"/>
      <c r="BU222" s="644"/>
      <c r="BV222" s="644"/>
      <c r="BW222" s="644"/>
      <c r="BX222" s="645"/>
      <c r="BY222" s="644"/>
      <c r="BZ222" s="646">
        <f ca="1">'CONTROL DE RENTAS'!$Z222-'CONTROL DE RENTAS'!$AA222</f>
        <v>-45957</v>
      </c>
      <c r="CA222" s="647" t="str">
        <f t="shared" ref="CA222:CA253" ca="1" si="28">IF(BZ222&gt;=7,"VIGENTE","POR VENCER")</f>
        <v>POR VENCER</v>
      </c>
    </row>
    <row r="223" spans="1:79" ht="15" customHeight="1">
      <c r="A223" s="66">
        <v>219</v>
      </c>
      <c r="B223" s="66" t="s">
        <v>896</v>
      </c>
      <c r="C223" s="66">
        <v>2323</v>
      </c>
      <c r="D223" s="66" t="s">
        <v>897</v>
      </c>
      <c r="E223" s="66" t="s">
        <v>95</v>
      </c>
      <c r="F223" s="66" t="s">
        <v>95</v>
      </c>
      <c r="G223" s="63"/>
      <c r="H223" s="63"/>
      <c r="I223" s="66">
        <v>3248</v>
      </c>
      <c r="J223" s="66">
        <v>3418</v>
      </c>
      <c r="K223" s="82">
        <v>3594</v>
      </c>
      <c r="L223" s="63"/>
      <c r="M223" s="63"/>
      <c r="N223" s="72"/>
      <c r="O223" s="64" t="s">
        <v>96</v>
      </c>
      <c r="P223" s="67">
        <v>5772</v>
      </c>
      <c r="Q223" s="81" t="s">
        <v>472</v>
      </c>
      <c r="R223" s="69" t="s">
        <v>152</v>
      </c>
      <c r="S223" s="48" t="s">
        <v>4440</v>
      </c>
      <c r="T223" s="48">
        <v>11038</v>
      </c>
      <c r="U223" s="64" t="s">
        <v>154</v>
      </c>
      <c r="V223" s="64">
        <v>1</v>
      </c>
      <c r="W223" s="101">
        <v>45956</v>
      </c>
      <c r="X223" s="48">
        <v>29</v>
      </c>
      <c r="Y223" s="104">
        <v>219</v>
      </c>
      <c r="Z223" s="862">
        <f t="shared" si="26"/>
        <v>45985</v>
      </c>
      <c r="AA223" s="856">
        <f t="shared" ca="1" si="24"/>
        <v>45957</v>
      </c>
      <c r="AB223" s="872">
        <f t="shared" ca="1" si="27"/>
        <v>1</v>
      </c>
      <c r="AC223" s="66" t="s">
        <v>810</v>
      </c>
      <c r="AD223" s="66" t="s">
        <v>85</v>
      </c>
      <c r="AE223" s="66" t="s">
        <v>853</v>
      </c>
      <c r="AF223" s="66" t="s">
        <v>138</v>
      </c>
      <c r="AG223" s="66">
        <v>219</v>
      </c>
      <c r="AH223" s="88" t="s">
        <v>155</v>
      </c>
      <c r="AI223" s="88" t="s">
        <v>146</v>
      </c>
      <c r="AJ223" s="88" t="s">
        <v>4279</v>
      </c>
      <c r="AK223" s="117" t="s">
        <v>4280</v>
      </c>
      <c r="AL223" s="66">
        <v>60</v>
      </c>
      <c r="AM223" s="117" t="s">
        <v>143</v>
      </c>
      <c r="AN223" s="66">
        <v>2021</v>
      </c>
      <c r="AO223" s="130"/>
      <c r="AP223" s="119"/>
      <c r="AQ223" s="192"/>
      <c r="AR223" s="192"/>
      <c r="AS223" s="147"/>
      <c r="AT223" s="73" t="s">
        <v>101</v>
      </c>
      <c r="AU223" s="260">
        <v>45896</v>
      </c>
      <c r="AV223" s="144"/>
      <c r="AW223" s="333"/>
      <c r="AX223" s="490" t="s">
        <v>4614</v>
      </c>
      <c r="AY223" s="639" t="s">
        <v>4489</v>
      </c>
      <c r="AZ223" s="490" t="s">
        <v>4490</v>
      </c>
      <c r="BA223" s="490">
        <v>8119887046</v>
      </c>
      <c r="BB223" s="494"/>
      <c r="BC223" s="494"/>
      <c r="BD223" s="494"/>
      <c r="BE223" s="523"/>
      <c r="BF223" s="333"/>
      <c r="BG223" s="333"/>
      <c r="BH223" s="570"/>
      <c r="BI223" s="571"/>
      <c r="BJ223" s="572"/>
      <c r="BK223" s="333"/>
      <c r="BL223" s="573"/>
      <c r="BM223" s="644"/>
      <c r="BN223" s="644"/>
      <c r="BO223" s="644"/>
      <c r="BP223" s="644"/>
      <c r="BQ223" s="644"/>
      <c r="BR223" s="644"/>
      <c r="BS223" s="644"/>
      <c r="BT223" s="644"/>
      <c r="BU223" s="644"/>
      <c r="BV223" s="644"/>
      <c r="BW223" s="644"/>
      <c r="BX223" s="645"/>
      <c r="BY223" s="644"/>
      <c r="BZ223" s="646">
        <f ca="1">'CONTROL DE RENTAS'!$Z223-'CONTROL DE RENTAS'!$AA223</f>
        <v>28</v>
      </c>
      <c r="CA223" s="647" t="str">
        <f t="shared" ca="1" si="28"/>
        <v>VIGENTE</v>
      </c>
    </row>
    <row r="224" spans="1:79" ht="15" customHeight="1">
      <c r="A224" s="66">
        <v>220</v>
      </c>
      <c r="B224" s="63"/>
      <c r="C224" s="63"/>
      <c r="D224" s="88" t="s">
        <v>904</v>
      </c>
      <c r="E224" s="66" t="s">
        <v>905</v>
      </c>
      <c r="F224" s="66">
        <v>2745</v>
      </c>
      <c r="G224" s="66" t="s">
        <v>4267</v>
      </c>
      <c r="H224" s="66">
        <v>3067</v>
      </c>
      <c r="I224" s="66">
        <v>3250</v>
      </c>
      <c r="J224" s="66" t="s">
        <v>4536</v>
      </c>
      <c r="K224" s="66">
        <v>3504</v>
      </c>
      <c r="L224" s="63"/>
      <c r="M224" s="63"/>
      <c r="N224" s="72"/>
      <c r="O224" s="64" t="s">
        <v>96</v>
      </c>
      <c r="P224" s="67">
        <v>5926</v>
      </c>
      <c r="Q224" s="750" t="s">
        <v>4380</v>
      </c>
      <c r="R224" s="773" t="s">
        <v>4381</v>
      </c>
      <c r="S224" s="64" t="s">
        <v>1664</v>
      </c>
      <c r="T224" s="48">
        <v>2283</v>
      </c>
      <c r="U224" s="64" t="s">
        <v>3946</v>
      </c>
      <c r="V224" s="64">
        <v>1</v>
      </c>
      <c r="W224" s="96">
        <v>45957</v>
      </c>
      <c r="X224" s="64">
        <v>27</v>
      </c>
      <c r="Y224" s="104">
        <v>220</v>
      </c>
      <c r="Z224" s="862">
        <f t="shared" si="26"/>
        <v>45984</v>
      </c>
      <c r="AA224" s="856">
        <f t="shared" ca="1" si="24"/>
        <v>45957</v>
      </c>
      <c r="AB224" s="872">
        <f t="shared" ca="1" si="27"/>
        <v>0</v>
      </c>
      <c r="AC224" s="66" t="s">
        <v>810</v>
      </c>
      <c r="AD224" s="66" t="s">
        <v>85</v>
      </c>
      <c r="AE224" s="66" t="s">
        <v>832</v>
      </c>
      <c r="AF224" s="66" t="s">
        <v>87</v>
      </c>
      <c r="AG224" s="66">
        <v>220</v>
      </c>
      <c r="AH224" s="88" t="s">
        <v>88</v>
      </c>
      <c r="AI224" s="88" t="s">
        <v>89</v>
      </c>
      <c r="AJ224" s="88" t="s">
        <v>586</v>
      </c>
      <c r="AK224" s="117" t="s">
        <v>909</v>
      </c>
      <c r="AL224" s="66">
        <v>10</v>
      </c>
      <c r="AM224" s="117" t="s">
        <v>227</v>
      </c>
      <c r="AN224" s="66">
        <v>2011</v>
      </c>
      <c r="AO224" s="118"/>
      <c r="AP224" s="130"/>
      <c r="AQ224" s="192"/>
      <c r="AR224" s="192"/>
      <c r="AS224" s="147"/>
      <c r="AT224" s="773" t="s">
        <v>101</v>
      </c>
      <c r="AU224" s="122">
        <v>45955</v>
      </c>
      <c r="AV224" s="144"/>
      <c r="AW224" s="333"/>
      <c r="AX224" s="490"/>
      <c r="AY224" s="527"/>
      <c r="AZ224" s="333"/>
      <c r="BA224" s="490"/>
      <c r="BB224" s="536" t="s">
        <v>913</v>
      </c>
      <c r="BC224" s="494"/>
      <c r="BD224" s="494" t="s">
        <v>213</v>
      </c>
      <c r="BE224" s="523" t="s">
        <v>214</v>
      </c>
      <c r="BF224" s="333" t="s">
        <v>215</v>
      </c>
      <c r="BG224" s="333">
        <v>8116676731</v>
      </c>
      <c r="BH224" s="570">
        <v>71319.28</v>
      </c>
      <c r="BI224" s="571"/>
      <c r="BJ224" s="572">
        <f>IF(BK224="mxn",BH224/#REF!,BH224)</f>
        <v>71319.28</v>
      </c>
      <c r="BK224" s="333" t="s">
        <v>216</v>
      </c>
      <c r="BL224" s="573"/>
      <c r="BM224" s="644"/>
      <c r="BN224" s="644"/>
      <c r="BO224" s="644"/>
      <c r="BP224" s="644"/>
      <c r="BQ224" s="644"/>
      <c r="BR224" s="644"/>
      <c r="BS224" s="644"/>
      <c r="BT224" s="644"/>
      <c r="BU224" s="644"/>
      <c r="BV224" s="644"/>
      <c r="BW224" s="644"/>
      <c r="BX224" s="645"/>
      <c r="BY224" s="644"/>
      <c r="BZ224" s="646">
        <f ca="1">'CONTROL DE RENTAS'!$Z224-'CONTROL DE RENTAS'!$AA224</f>
        <v>27</v>
      </c>
      <c r="CA224" s="647" t="str">
        <f t="shared" ca="1" si="28"/>
        <v>VIGENTE</v>
      </c>
    </row>
    <row r="225" spans="1:79" ht="15" customHeight="1">
      <c r="A225" s="66">
        <v>221</v>
      </c>
      <c r="B225" s="63"/>
      <c r="C225" s="63"/>
      <c r="D225" s="63"/>
      <c r="E225" s="63"/>
      <c r="F225" s="63"/>
      <c r="G225" s="66" t="s">
        <v>4257</v>
      </c>
      <c r="H225" s="63"/>
      <c r="I225" s="66">
        <v>3207</v>
      </c>
      <c r="J225" s="63"/>
      <c r="K225" s="63"/>
      <c r="L225" s="63"/>
      <c r="M225" s="63"/>
      <c r="N225" s="844"/>
      <c r="O225" s="64" t="s">
        <v>84</v>
      </c>
      <c r="P225" s="67"/>
      <c r="Q225" s="81"/>
      <c r="R225" s="69"/>
      <c r="S225" s="48"/>
      <c r="T225" s="48"/>
      <c r="U225" s="64"/>
      <c r="V225" s="64">
        <v>1</v>
      </c>
      <c r="W225" s="101"/>
      <c r="X225" s="48"/>
      <c r="Y225" s="104">
        <v>221</v>
      </c>
      <c r="Z225" s="862">
        <f t="shared" si="26"/>
        <v>0</v>
      </c>
      <c r="AA225" s="856">
        <f t="shared" ref="AA225:AA256" ca="1" si="29">TODAY()</f>
        <v>45957</v>
      </c>
      <c r="AB225" s="872">
        <f t="shared" ca="1" si="27"/>
        <v>45957</v>
      </c>
      <c r="AC225" s="66" t="s">
        <v>544</v>
      </c>
      <c r="AD225" s="66" t="s">
        <v>85</v>
      </c>
      <c r="AE225" s="66" t="s">
        <v>879</v>
      </c>
      <c r="AF225" s="66" t="s">
        <v>138</v>
      </c>
      <c r="AG225" s="66">
        <v>221</v>
      </c>
      <c r="AH225" s="88" t="s">
        <v>880</v>
      </c>
      <c r="AI225" s="88" t="s">
        <v>881</v>
      </c>
      <c r="AJ225" s="88" t="s">
        <v>4073</v>
      </c>
      <c r="AK225" s="117" t="s">
        <v>4074</v>
      </c>
      <c r="AL225" s="104">
        <v>90</v>
      </c>
      <c r="AM225" s="117" t="s">
        <v>92</v>
      </c>
      <c r="AN225" s="66"/>
      <c r="AO225" s="130"/>
      <c r="AP225" s="119"/>
      <c r="AQ225" s="192"/>
      <c r="AR225" s="192"/>
      <c r="AS225" s="147"/>
      <c r="AT225" s="141"/>
      <c r="AU225" s="290"/>
      <c r="AV225" s="144"/>
      <c r="AW225" s="333"/>
      <c r="AX225" s="490"/>
      <c r="AY225" s="527"/>
      <c r="AZ225" s="333"/>
      <c r="BA225" s="490"/>
      <c r="BB225" s="494"/>
      <c r="BC225" s="494"/>
      <c r="BD225" s="494"/>
      <c r="BE225" s="523"/>
      <c r="BF225" s="333"/>
      <c r="BG225" s="333"/>
      <c r="BH225" s="570"/>
      <c r="BI225" s="571"/>
      <c r="BJ225" s="572"/>
      <c r="BK225" s="333"/>
      <c r="BL225" s="573"/>
      <c r="BM225" s="644"/>
      <c r="BN225" s="644"/>
      <c r="BO225" s="644"/>
      <c r="BP225" s="644"/>
      <c r="BQ225" s="644"/>
      <c r="BR225" s="644"/>
      <c r="BS225" s="644"/>
      <c r="BT225" s="644"/>
      <c r="BU225" s="644"/>
      <c r="BV225" s="644"/>
      <c r="BW225" s="644"/>
      <c r="BX225" s="645"/>
      <c r="BY225" s="644"/>
      <c r="BZ225" s="646">
        <f ca="1">'CONTROL DE RENTAS'!$Z225-'CONTROL DE RENTAS'!$AA225</f>
        <v>-45957</v>
      </c>
      <c r="CA225" s="647" t="str">
        <f t="shared" ca="1" si="28"/>
        <v>POR VENCER</v>
      </c>
    </row>
    <row r="226" spans="1:79" ht="15" customHeight="1">
      <c r="A226" s="66">
        <v>222</v>
      </c>
      <c r="B226" s="63"/>
      <c r="C226" s="63"/>
      <c r="D226" s="63"/>
      <c r="E226" s="66" t="s">
        <v>4081</v>
      </c>
      <c r="F226" s="66" t="s">
        <v>4191</v>
      </c>
      <c r="G226" s="66">
        <v>2807</v>
      </c>
      <c r="H226" s="92"/>
      <c r="I226" s="63"/>
      <c r="J226" s="63"/>
      <c r="K226" s="66">
        <v>3547</v>
      </c>
      <c r="L226" s="63"/>
      <c r="M226" s="63"/>
      <c r="N226" s="72"/>
      <c r="O226" s="64" t="s">
        <v>96</v>
      </c>
      <c r="P226" s="64">
        <v>5883</v>
      </c>
      <c r="Q226" s="750" t="s">
        <v>4422</v>
      </c>
      <c r="R226" s="81" t="s">
        <v>4422</v>
      </c>
      <c r="S226" s="48" t="s">
        <v>4643</v>
      </c>
      <c r="T226" s="64">
        <v>3991</v>
      </c>
      <c r="U226" s="64" t="s">
        <v>154</v>
      </c>
      <c r="V226" s="64">
        <v>1</v>
      </c>
      <c r="W226" s="96">
        <v>45943</v>
      </c>
      <c r="X226" s="64">
        <v>27</v>
      </c>
      <c r="Y226" s="104">
        <v>222</v>
      </c>
      <c r="Z226" s="862">
        <f t="shared" si="26"/>
        <v>45970</v>
      </c>
      <c r="AA226" s="856">
        <f t="shared" ca="1" si="29"/>
        <v>45957</v>
      </c>
      <c r="AB226" s="857">
        <f t="shared" ca="1" si="27"/>
        <v>14</v>
      </c>
      <c r="AC226" s="66" t="s">
        <v>544</v>
      </c>
      <c r="AD226" s="66" t="s">
        <v>1180</v>
      </c>
      <c r="AE226" s="66" t="s">
        <v>1180</v>
      </c>
      <c r="AF226" s="66" t="s">
        <v>138</v>
      </c>
      <c r="AG226" s="66">
        <v>222</v>
      </c>
      <c r="AH226" s="88" t="s">
        <v>284</v>
      </c>
      <c r="AI226" s="88" t="s">
        <v>510</v>
      </c>
      <c r="AJ226" s="88" t="s">
        <v>4606</v>
      </c>
      <c r="AK226" s="82">
        <v>300109307</v>
      </c>
      <c r="AL226" s="66">
        <v>10</v>
      </c>
      <c r="AM226" s="117" t="s">
        <v>189</v>
      </c>
      <c r="AN226" s="66"/>
      <c r="AO226" s="130"/>
      <c r="AP226" s="119">
        <v>0</v>
      </c>
      <c r="AQ226" s="192"/>
      <c r="AR226" s="192"/>
      <c r="AS226" s="147"/>
      <c r="AT226" s="73" t="s">
        <v>101</v>
      </c>
      <c r="AU226" s="283">
        <v>45943</v>
      </c>
      <c r="AV226" s="144"/>
      <c r="AW226" s="333"/>
      <c r="AX226" s="333"/>
      <c r="AY226" s="527"/>
      <c r="AZ226" s="333"/>
      <c r="BA226" s="490"/>
      <c r="BB226" s="536" t="s">
        <v>914</v>
      </c>
      <c r="BC226" s="494" t="s">
        <v>212</v>
      </c>
      <c r="BD226" s="494" t="s">
        <v>213</v>
      </c>
      <c r="BE226" s="523" t="s">
        <v>214</v>
      </c>
      <c r="BF226" s="333" t="s">
        <v>215</v>
      </c>
      <c r="BG226" s="333">
        <v>8125048623</v>
      </c>
      <c r="BH226" s="570">
        <v>12967</v>
      </c>
      <c r="BI226" s="571"/>
      <c r="BJ226" s="572">
        <f>IF(BK226="mxn",BH226/#REF!,BH226)</f>
        <v>12967</v>
      </c>
      <c r="BK226" s="333" t="s">
        <v>216</v>
      </c>
      <c r="BL226" s="573"/>
      <c r="BM226" s="644"/>
      <c r="BN226" s="644"/>
      <c r="BO226" s="644"/>
      <c r="BP226" s="644"/>
      <c r="BQ226" s="644"/>
      <c r="BR226" s="644"/>
      <c r="BS226" s="644"/>
      <c r="BT226" s="644"/>
      <c r="BU226" s="644"/>
      <c r="BV226" s="644"/>
      <c r="BW226" s="644"/>
      <c r="BX226" s="645"/>
      <c r="BY226" s="692"/>
      <c r="BZ226" s="646">
        <f ca="1">'CONTROL DE RENTAS'!$Z226-'CONTROL DE RENTAS'!$AA226</f>
        <v>13</v>
      </c>
      <c r="CA226" s="647" t="str">
        <f t="shared" ca="1" si="28"/>
        <v>VIGENTE</v>
      </c>
    </row>
    <row r="227" spans="1:79" ht="15" customHeight="1">
      <c r="A227" s="66">
        <v>223</v>
      </c>
      <c r="B227" s="63"/>
      <c r="C227" s="63"/>
      <c r="D227" s="63"/>
      <c r="E227" s="66" t="s">
        <v>4081</v>
      </c>
      <c r="F227" s="66" t="s">
        <v>4191</v>
      </c>
      <c r="G227" s="66" t="s">
        <v>4273</v>
      </c>
      <c r="H227" s="63"/>
      <c r="I227" s="63"/>
      <c r="J227" s="63"/>
      <c r="K227" s="66">
        <v>3547</v>
      </c>
      <c r="L227" s="63"/>
      <c r="M227" s="63"/>
      <c r="N227" s="72"/>
      <c r="O227" s="64" t="s">
        <v>96</v>
      </c>
      <c r="P227" s="64">
        <v>5884</v>
      </c>
      <c r="Q227" s="750" t="s">
        <v>4422</v>
      </c>
      <c r="R227" s="81" t="s">
        <v>4422</v>
      </c>
      <c r="S227" s="48" t="s">
        <v>4643</v>
      </c>
      <c r="T227" s="64">
        <v>4673</v>
      </c>
      <c r="U227" s="64" t="s">
        <v>154</v>
      </c>
      <c r="V227" s="64">
        <v>1</v>
      </c>
      <c r="W227" s="96">
        <v>45943</v>
      </c>
      <c r="X227" s="64">
        <v>27</v>
      </c>
      <c r="Y227" s="104">
        <v>223</v>
      </c>
      <c r="Z227" s="862">
        <f t="shared" si="26"/>
        <v>45970</v>
      </c>
      <c r="AA227" s="856">
        <f t="shared" ca="1" si="29"/>
        <v>45957</v>
      </c>
      <c r="AB227" s="872">
        <f t="shared" ca="1" si="27"/>
        <v>14</v>
      </c>
      <c r="AC227" s="66" t="s">
        <v>544</v>
      </c>
      <c r="AD227" s="66" t="s">
        <v>1180</v>
      </c>
      <c r="AE227" s="66" t="s">
        <v>1180</v>
      </c>
      <c r="AF227" s="66" t="s">
        <v>138</v>
      </c>
      <c r="AG227" s="66">
        <v>223</v>
      </c>
      <c r="AH227" s="88" t="s">
        <v>284</v>
      </c>
      <c r="AI227" s="88" t="s">
        <v>510</v>
      </c>
      <c r="AJ227" s="88" t="s">
        <v>4606</v>
      </c>
      <c r="AK227" s="82">
        <v>300164956</v>
      </c>
      <c r="AL227" s="66">
        <v>10</v>
      </c>
      <c r="AM227" s="117" t="s">
        <v>189</v>
      </c>
      <c r="AN227" s="66"/>
      <c r="AO227" s="118"/>
      <c r="AP227" s="119"/>
      <c r="AQ227" s="192"/>
      <c r="AR227" s="192"/>
      <c r="AS227" s="147"/>
      <c r="AT227" s="73" t="s">
        <v>101</v>
      </c>
      <c r="AU227" s="283">
        <v>45943</v>
      </c>
      <c r="AV227" s="144"/>
      <c r="AW227" s="333"/>
      <c r="AX227" s="333"/>
      <c r="AY227" s="527"/>
      <c r="AZ227" s="333"/>
      <c r="BA227" s="490"/>
      <c r="BB227" s="569"/>
      <c r="BC227" s="494" t="s">
        <v>214</v>
      </c>
      <c r="BD227" s="494" t="s">
        <v>214</v>
      </c>
      <c r="BE227" s="523" t="s">
        <v>214</v>
      </c>
      <c r="BF227" s="333"/>
      <c r="BG227" s="333"/>
      <c r="BH227" s="570"/>
      <c r="BI227" s="333"/>
      <c r="BJ227" s="572"/>
      <c r="BK227" s="333"/>
      <c r="BL227" s="573"/>
      <c r="BM227" s="644"/>
      <c r="BN227" s="644"/>
      <c r="BO227" s="644"/>
      <c r="BP227" s="644"/>
      <c r="BQ227" s="644"/>
      <c r="BR227" s="644"/>
      <c r="BS227" s="644"/>
      <c r="BT227" s="644"/>
      <c r="BU227" s="644"/>
      <c r="BV227" s="644"/>
      <c r="BW227" s="644"/>
      <c r="BX227" s="645"/>
      <c r="BY227" s="644"/>
      <c r="BZ227" s="646">
        <f ca="1">'CONTROL DE RENTAS'!$Z227-'CONTROL DE RENTAS'!$AA227</f>
        <v>13</v>
      </c>
      <c r="CA227" s="647" t="str">
        <f t="shared" ca="1" si="28"/>
        <v>VIGENTE</v>
      </c>
    </row>
    <row r="228" spans="1:79" ht="15" customHeight="1">
      <c r="A228" s="66">
        <v>224</v>
      </c>
      <c r="B228" s="63"/>
      <c r="C228" s="63"/>
      <c r="D228" s="63"/>
      <c r="E228" s="66" t="s">
        <v>4081</v>
      </c>
      <c r="F228" s="66" t="s">
        <v>4191</v>
      </c>
      <c r="G228" s="66">
        <v>2813</v>
      </c>
      <c r="H228" s="92"/>
      <c r="I228" s="63"/>
      <c r="J228" s="63"/>
      <c r="K228" s="66" t="s">
        <v>4648</v>
      </c>
      <c r="L228" s="63"/>
      <c r="M228" s="63"/>
      <c r="N228" s="72"/>
      <c r="O228" s="64" t="s">
        <v>96</v>
      </c>
      <c r="P228" s="67">
        <v>5889</v>
      </c>
      <c r="Q228" s="81" t="s">
        <v>472</v>
      </c>
      <c r="R228" s="69" t="s">
        <v>152</v>
      </c>
      <c r="S228" s="48" t="s">
        <v>2664</v>
      </c>
      <c r="T228" s="48">
        <v>125</v>
      </c>
      <c r="U228" s="64" t="s">
        <v>154</v>
      </c>
      <c r="V228" s="64">
        <v>1</v>
      </c>
      <c r="W228" s="101">
        <v>45944</v>
      </c>
      <c r="X228" s="48">
        <v>29</v>
      </c>
      <c r="Y228" s="104">
        <v>224</v>
      </c>
      <c r="Z228" s="862">
        <f t="shared" si="26"/>
        <v>45973</v>
      </c>
      <c r="AA228" s="856">
        <f t="shared" ca="1" si="29"/>
        <v>45957</v>
      </c>
      <c r="AB228" s="857">
        <f t="shared" ca="1" si="27"/>
        <v>13</v>
      </c>
      <c r="AC228" s="66" t="s">
        <v>544</v>
      </c>
      <c r="AD228" s="66" t="s">
        <v>1180</v>
      </c>
      <c r="AE228" s="66" t="s">
        <v>1180</v>
      </c>
      <c r="AF228" s="66" t="s">
        <v>87</v>
      </c>
      <c r="AG228" s="66">
        <v>224</v>
      </c>
      <c r="AH228" s="88" t="s">
        <v>88</v>
      </c>
      <c r="AI228" s="88" t="s">
        <v>124</v>
      </c>
      <c r="AJ228" s="88" t="s">
        <v>4635</v>
      </c>
      <c r="AK228" s="82" t="s">
        <v>4636</v>
      </c>
      <c r="AL228" s="66"/>
      <c r="AM228" s="117"/>
      <c r="AN228" s="66"/>
      <c r="AO228" s="130"/>
      <c r="AP228" s="119"/>
      <c r="AQ228" s="192"/>
      <c r="AR228" s="192"/>
      <c r="AS228" s="147"/>
      <c r="AT228" s="73" t="s">
        <v>101</v>
      </c>
      <c r="AU228" s="283">
        <v>45944</v>
      </c>
      <c r="AV228" s="144"/>
      <c r="AW228" s="334"/>
      <c r="AX228" s="333"/>
      <c r="AY228" s="527"/>
      <c r="AZ228" s="333"/>
      <c r="BA228" s="490"/>
      <c r="BB228" s="569"/>
      <c r="BC228" s="494"/>
      <c r="BD228" s="494"/>
      <c r="BE228" s="523"/>
      <c r="BF228" s="333"/>
      <c r="BG228" s="333"/>
      <c r="BH228" s="570"/>
      <c r="BI228" s="333"/>
      <c r="BJ228" s="572"/>
      <c r="BK228" s="333"/>
      <c r="BL228" s="573"/>
      <c r="BM228" s="644"/>
      <c r="BN228" s="644"/>
      <c r="BO228" s="644"/>
      <c r="BP228" s="644"/>
      <c r="BQ228" s="644"/>
      <c r="BR228" s="644"/>
      <c r="BS228" s="644"/>
      <c r="BT228" s="644"/>
      <c r="BU228" s="644"/>
      <c r="BV228" s="644"/>
      <c r="BW228" s="644"/>
      <c r="BX228" s="645"/>
      <c r="BY228" s="644"/>
      <c r="BZ228" s="646">
        <f ca="1">'CONTROL DE RENTAS'!$Z228-'CONTROL DE RENTAS'!$AA228</f>
        <v>16</v>
      </c>
      <c r="CA228" s="647" t="str">
        <f t="shared" ca="1" si="28"/>
        <v>VIGENTE</v>
      </c>
    </row>
    <row r="229" spans="1:79" ht="15" customHeight="1">
      <c r="A229" s="66">
        <v>225</v>
      </c>
      <c r="B229" s="63"/>
      <c r="C229" s="63"/>
      <c r="D229" s="63"/>
      <c r="E229" s="66" t="s">
        <v>4081</v>
      </c>
      <c r="F229" s="66" t="s">
        <v>4191</v>
      </c>
      <c r="G229" s="66">
        <v>2813</v>
      </c>
      <c r="H229" s="92"/>
      <c r="I229" s="63"/>
      <c r="J229" s="63"/>
      <c r="K229" s="66">
        <v>3533</v>
      </c>
      <c r="L229" s="63"/>
      <c r="M229" s="63"/>
      <c r="N229" s="72"/>
      <c r="O229" s="64" t="s">
        <v>96</v>
      </c>
      <c r="P229" s="67">
        <v>5903</v>
      </c>
      <c r="Q229" s="81" t="s">
        <v>4563</v>
      </c>
      <c r="R229" s="81" t="s">
        <v>4563</v>
      </c>
      <c r="S229" s="72" t="s">
        <v>4656</v>
      </c>
      <c r="T229" s="48">
        <v>1</v>
      </c>
      <c r="U229" s="64" t="s">
        <v>3946</v>
      </c>
      <c r="V229" s="64">
        <v>1</v>
      </c>
      <c r="W229" s="101">
        <v>45950</v>
      </c>
      <c r="X229" s="48">
        <v>27</v>
      </c>
      <c r="Y229" s="104">
        <v>225</v>
      </c>
      <c r="Z229" s="862">
        <f t="shared" si="26"/>
        <v>45977</v>
      </c>
      <c r="AA229" s="856">
        <f t="shared" ca="1" si="29"/>
        <v>45957</v>
      </c>
      <c r="AB229" s="857">
        <f t="shared" ca="1" si="27"/>
        <v>7</v>
      </c>
      <c r="AC229" s="66" t="s">
        <v>544</v>
      </c>
      <c r="AD229" s="66" t="s">
        <v>85</v>
      </c>
      <c r="AE229" s="66" t="s">
        <v>879</v>
      </c>
      <c r="AF229" s="66" t="s">
        <v>138</v>
      </c>
      <c r="AG229" s="66">
        <v>225</v>
      </c>
      <c r="AH229" s="88" t="s">
        <v>880</v>
      </c>
      <c r="AI229" s="88" t="s">
        <v>887</v>
      </c>
      <c r="AJ229" s="88" t="s">
        <v>4654</v>
      </c>
      <c r="AK229" s="250" t="s">
        <v>4655</v>
      </c>
      <c r="AL229" s="66"/>
      <c r="AM229" s="117"/>
      <c r="AN229" s="66">
        <v>2026</v>
      </c>
      <c r="AO229" s="118"/>
      <c r="AP229" s="119"/>
      <c r="AQ229" s="192"/>
      <c r="AR229" s="192"/>
      <c r="AS229" s="147"/>
      <c r="AT229" s="73" t="s">
        <v>101</v>
      </c>
      <c r="AU229" s="144"/>
      <c r="AV229" s="144"/>
      <c r="AW229" s="333"/>
      <c r="AX229" s="333"/>
      <c r="AY229" s="333"/>
      <c r="AZ229" s="333"/>
      <c r="BA229" s="490"/>
      <c r="BB229" s="494"/>
      <c r="BC229" s="633" t="s">
        <v>915</v>
      </c>
      <c r="BD229" s="494" t="s">
        <v>213</v>
      </c>
      <c r="BE229" s="523" t="s">
        <v>214</v>
      </c>
      <c r="BF229" s="333" t="s">
        <v>343</v>
      </c>
      <c r="BG229" s="333" t="s">
        <v>344</v>
      </c>
      <c r="BH229" s="570">
        <v>27000</v>
      </c>
      <c r="BI229" s="571"/>
      <c r="BJ229" s="572">
        <f>IF(BK229="mxn",BH229/#REF!,BH229)</f>
        <v>27000</v>
      </c>
      <c r="BK229" s="333"/>
      <c r="BL229" s="573"/>
      <c r="BM229" s="644"/>
      <c r="BN229" s="644"/>
      <c r="BO229" s="644"/>
      <c r="BP229" s="644"/>
      <c r="BQ229" s="644"/>
      <c r="BR229" s="644"/>
      <c r="BS229" s="644"/>
      <c r="BT229" s="644"/>
      <c r="BU229" s="644"/>
      <c r="BV229" s="644"/>
      <c r="BW229" s="644"/>
      <c r="BX229" s="645"/>
      <c r="BY229" s="644"/>
      <c r="BZ229" s="646">
        <f ca="1">'CONTROL DE RENTAS'!$Z229-'CONTROL DE RENTAS'!$AA229</f>
        <v>20</v>
      </c>
      <c r="CA229" s="647" t="str">
        <f t="shared" ca="1" si="28"/>
        <v>VIGENTE</v>
      </c>
    </row>
    <row r="230" spans="1:79" ht="15" customHeight="1">
      <c r="A230" s="66">
        <v>226</v>
      </c>
      <c r="B230" s="63"/>
      <c r="C230" s="63"/>
      <c r="D230" s="63"/>
      <c r="E230" s="63"/>
      <c r="F230" s="63"/>
      <c r="G230" s="63"/>
      <c r="H230" s="92"/>
      <c r="I230" s="63"/>
      <c r="J230" s="63"/>
      <c r="K230" s="63"/>
      <c r="L230" s="63"/>
      <c r="M230" s="63"/>
      <c r="N230" s="72"/>
      <c r="O230" s="64" t="s">
        <v>96</v>
      </c>
      <c r="P230" s="67">
        <v>5930</v>
      </c>
      <c r="Q230" s="81" t="s">
        <v>472</v>
      </c>
      <c r="R230" s="69" t="s">
        <v>152</v>
      </c>
      <c r="S230" s="64" t="s">
        <v>1003</v>
      </c>
      <c r="T230" s="48">
        <v>16211</v>
      </c>
      <c r="U230" s="48" t="s">
        <v>154</v>
      </c>
      <c r="V230" s="72">
        <v>1</v>
      </c>
      <c r="W230" s="101">
        <v>45957</v>
      </c>
      <c r="X230" s="48">
        <v>27</v>
      </c>
      <c r="Y230" s="104">
        <v>226</v>
      </c>
      <c r="Z230" s="862">
        <f t="shared" si="26"/>
        <v>45984</v>
      </c>
      <c r="AA230" s="856">
        <f t="shared" ca="1" si="29"/>
        <v>45957</v>
      </c>
      <c r="AB230" s="857">
        <f t="shared" ca="1" si="27"/>
        <v>0</v>
      </c>
      <c r="AC230" s="66" t="s">
        <v>544</v>
      </c>
      <c r="AD230" s="66" t="s">
        <v>85</v>
      </c>
      <c r="AE230" s="66" t="s">
        <v>1114</v>
      </c>
      <c r="AF230" s="66" t="s">
        <v>138</v>
      </c>
      <c r="AG230" s="66">
        <v>226</v>
      </c>
      <c r="AH230" s="88" t="s">
        <v>4665</v>
      </c>
      <c r="AI230" s="88" t="s">
        <v>4666</v>
      </c>
      <c r="AJ230" s="414" t="s">
        <v>4667</v>
      </c>
      <c r="AK230" s="117" t="s">
        <v>4668</v>
      </c>
      <c r="AL230" s="66"/>
      <c r="AM230" s="117"/>
      <c r="AN230" s="66">
        <v>2018</v>
      </c>
      <c r="AO230" s="130"/>
      <c r="AP230" s="119"/>
      <c r="AQ230" s="192"/>
      <c r="AR230" s="192"/>
      <c r="AS230" s="147"/>
      <c r="AT230" s="73" t="s">
        <v>101</v>
      </c>
      <c r="AU230" s="127">
        <v>45957</v>
      </c>
      <c r="AV230" s="144"/>
      <c r="AW230" s="333"/>
      <c r="AX230" s="333"/>
      <c r="AY230" s="333"/>
      <c r="AZ230" s="333"/>
      <c r="BA230" s="490"/>
      <c r="BB230" s="333"/>
      <c r="BC230" s="494"/>
      <c r="BD230" s="494"/>
      <c r="BE230" s="523"/>
      <c r="BF230" s="333"/>
      <c r="BG230" s="333"/>
      <c r="BH230" s="570"/>
      <c r="BI230" s="571"/>
      <c r="BJ230" s="333"/>
      <c r="BK230" s="333"/>
      <c r="BL230" s="573"/>
      <c r="BM230" s="644"/>
      <c r="BN230" s="644"/>
      <c r="BO230" s="644"/>
      <c r="BP230" s="644"/>
      <c r="BQ230" s="644"/>
      <c r="BR230" s="644"/>
      <c r="BS230" s="644"/>
      <c r="BT230" s="644"/>
      <c r="BU230" s="644"/>
      <c r="BV230" s="644"/>
      <c r="BW230" s="644"/>
      <c r="BX230" s="645"/>
      <c r="BY230" s="692"/>
      <c r="BZ230" s="646">
        <f ca="1">'CONTROL DE RENTAS'!$Z230-'CONTROL DE RENTAS'!$AA230</f>
        <v>27</v>
      </c>
      <c r="CA230" s="647" t="str">
        <f t="shared" ca="1" si="28"/>
        <v>VIGENTE</v>
      </c>
    </row>
    <row r="231" spans="1:79">
      <c r="A231" s="66">
        <v>227</v>
      </c>
      <c r="B231" s="63"/>
      <c r="C231" s="63"/>
      <c r="D231" s="63"/>
      <c r="E231" s="63"/>
      <c r="F231" s="63"/>
      <c r="G231" s="66">
        <v>2840</v>
      </c>
      <c r="H231" s="66" t="s">
        <v>95</v>
      </c>
      <c r="I231" s="66">
        <v>3205</v>
      </c>
      <c r="J231" s="82">
        <v>3430</v>
      </c>
      <c r="K231" s="63"/>
      <c r="L231" s="63"/>
      <c r="M231" s="63"/>
      <c r="N231" s="72"/>
      <c r="O231" s="64" t="s">
        <v>84</v>
      </c>
      <c r="P231" s="67"/>
      <c r="Q231" s="750"/>
      <c r="R231" s="65"/>
      <c r="S231" s="64"/>
      <c r="T231" s="48"/>
      <c r="U231" s="64"/>
      <c r="V231" s="64">
        <v>1</v>
      </c>
      <c r="W231" s="96"/>
      <c r="X231" s="64"/>
      <c r="Y231" s="104">
        <v>227</v>
      </c>
      <c r="Z231" s="862">
        <f t="shared" si="26"/>
        <v>0</v>
      </c>
      <c r="AA231" s="856">
        <f t="shared" ca="1" si="29"/>
        <v>45957</v>
      </c>
      <c r="AB231" s="857">
        <f t="shared" ca="1" si="27"/>
        <v>45957</v>
      </c>
      <c r="AC231" s="66" t="s">
        <v>810</v>
      </c>
      <c r="AD231" s="66" t="s">
        <v>214</v>
      </c>
      <c r="AE231" s="66" t="s">
        <v>832</v>
      </c>
      <c r="AF231" s="66" t="s">
        <v>87</v>
      </c>
      <c r="AG231" s="66">
        <v>227</v>
      </c>
      <c r="AH231" s="88" t="s">
        <v>169</v>
      </c>
      <c r="AI231" s="88" t="s">
        <v>89</v>
      </c>
      <c r="AJ231" s="88" t="s">
        <v>834</v>
      </c>
      <c r="AK231" s="250" t="s">
        <v>916</v>
      </c>
      <c r="AL231" s="66">
        <v>30</v>
      </c>
      <c r="AM231" s="117" t="s">
        <v>92</v>
      </c>
      <c r="AN231" s="66">
        <v>2012</v>
      </c>
      <c r="AO231" s="130">
        <v>18000</v>
      </c>
      <c r="AP231" s="130">
        <v>18000</v>
      </c>
      <c r="AQ231" s="192"/>
      <c r="AR231" s="192"/>
      <c r="AS231" s="147"/>
      <c r="AT231" s="773"/>
      <c r="AU231" s="122"/>
      <c r="AV231" s="144"/>
      <c r="AW231" s="333"/>
      <c r="AX231" s="333"/>
      <c r="AY231" s="527"/>
      <c r="AZ231" s="333"/>
      <c r="BA231" s="490"/>
      <c r="BB231" s="494" t="s">
        <v>917</v>
      </c>
      <c r="BC231" s="494"/>
      <c r="BD231" s="494" t="s">
        <v>213</v>
      </c>
      <c r="BE231" s="523" t="s">
        <v>214</v>
      </c>
      <c r="BF231" s="333" t="s">
        <v>215</v>
      </c>
      <c r="BG231" s="333">
        <v>8113817299</v>
      </c>
      <c r="BH231" s="570">
        <v>44438</v>
      </c>
      <c r="BI231" s="571"/>
      <c r="BJ231" s="572">
        <f>IF(BK231="mxn",BH231/#REF!,BH231)</f>
        <v>44438</v>
      </c>
      <c r="BK231" s="333" t="s">
        <v>216</v>
      </c>
      <c r="BL231" s="573"/>
      <c r="BM231" s="644"/>
      <c r="BN231" s="644"/>
      <c r="BO231" s="644"/>
      <c r="BP231" s="644"/>
      <c r="BQ231" s="644"/>
      <c r="BR231" s="644"/>
      <c r="BS231" s="644"/>
      <c r="BT231" s="644"/>
      <c r="BU231" s="644"/>
      <c r="BV231" s="644"/>
      <c r="BW231" s="644"/>
      <c r="BX231" s="645"/>
      <c r="BY231" s="644"/>
      <c r="BZ231" s="646">
        <f ca="1">'CONTROL DE RENTAS'!$Z231-'CONTROL DE RENTAS'!$AA231</f>
        <v>-45957</v>
      </c>
      <c r="CA231" s="647" t="str">
        <f t="shared" ca="1" si="28"/>
        <v>POR VENCER</v>
      </c>
    </row>
    <row r="232" spans="1:79" ht="15" customHeight="1">
      <c r="A232" s="66">
        <v>228</v>
      </c>
      <c r="B232" s="63"/>
      <c r="C232" s="63"/>
      <c r="D232" s="63"/>
      <c r="E232" s="63"/>
      <c r="F232" s="63"/>
      <c r="G232" s="63"/>
      <c r="H232" s="92"/>
      <c r="I232" s="63"/>
      <c r="J232" s="63"/>
      <c r="K232" s="63"/>
      <c r="L232" s="63"/>
      <c r="M232" s="63"/>
      <c r="N232" s="72"/>
      <c r="O232" s="64" t="s">
        <v>96</v>
      </c>
      <c r="P232" s="67">
        <v>5920</v>
      </c>
      <c r="Q232" s="81" t="s">
        <v>193</v>
      </c>
      <c r="R232" s="69" t="s">
        <v>193</v>
      </c>
      <c r="S232" s="48" t="s">
        <v>4679</v>
      </c>
      <c r="T232" s="48">
        <v>699</v>
      </c>
      <c r="U232" s="48" t="s">
        <v>154</v>
      </c>
      <c r="V232" s="64">
        <v>1</v>
      </c>
      <c r="W232" s="101">
        <v>45954</v>
      </c>
      <c r="X232" s="48">
        <v>27</v>
      </c>
      <c r="Y232" s="104">
        <v>228</v>
      </c>
      <c r="Z232" s="862">
        <f t="shared" si="26"/>
        <v>45981</v>
      </c>
      <c r="AA232" s="856">
        <f t="shared" ca="1" si="29"/>
        <v>45957</v>
      </c>
      <c r="AB232" s="857">
        <f t="shared" ca="1" si="27"/>
        <v>3</v>
      </c>
      <c r="AC232" s="66" t="s">
        <v>85</v>
      </c>
      <c r="AD232" s="66" t="s">
        <v>86</v>
      </c>
      <c r="AE232" s="66" t="s">
        <v>85</v>
      </c>
      <c r="AF232" s="66" t="s">
        <v>138</v>
      </c>
      <c r="AG232" s="113">
        <v>228</v>
      </c>
      <c r="AH232" s="88" t="s">
        <v>284</v>
      </c>
      <c r="AI232" s="88" t="s">
        <v>89</v>
      </c>
      <c r="AJ232" s="88" t="s">
        <v>285</v>
      </c>
      <c r="AK232" s="117" t="s">
        <v>4099</v>
      </c>
      <c r="AL232" s="104"/>
      <c r="AM232" s="124"/>
      <c r="AN232" s="82">
        <v>2024</v>
      </c>
      <c r="AO232" s="118"/>
      <c r="AP232" s="119"/>
      <c r="AQ232" s="192"/>
      <c r="AR232" s="192"/>
      <c r="AS232" s="147"/>
      <c r="AT232" s="73" t="s">
        <v>101</v>
      </c>
      <c r="AU232" s="144">
        <v>45954</v>
      </c>
      <c r="AV232" s="144"/>
      <c r="AW232" s="333"/>
      <c r="AX232" s="333"/>
      <c r="AY232" s="333"/>
      <c r="AZ232" s="333"/>
      <c r="BA232" s="490"/>
      <c r="BB232" s="570" t="s">
        <v>918</v>
      </c>
      <c r="BC232" s="697"/>
      <c r="BD232" s="494"/>
      <c r="BE232" s="523"/>
      <c r="BF232" s="333" t="s">
        <v>215</v>
      </c>
      <c r="BG232" s="333">
        <v>8132399088</v>
      </c>
      <c r="BH232" s="570">
        <v>67830.39</v>
      </c>
      <c r="BI232" s="571"/>
      <c r="BJ232" s="572">
        <f>IF(BK232="mxn",BH232/#REF!,BH232)</f>
        <v>67830.39</v>
      </c>
      <c r="BK232" s="333" t="s">
        <v>216</v>
      </c>
      <c r="BL232" s="573"/>
      <c r="BM232" s="644"/>
      <c r="BN232" s="644"/>
      <c r="BO232" s="644"/>
      <c r="BP232" s="644"/>
      <c r="BQ232" s="644"/>
      <c r="BR232" s="644"/>
      <c r="BS232" s="644"/>
      <c r="BT232" s="644"/>
      <c r="BU232" s="644"/>
      <c r="BV232" s="644"/>
      <c r="BW232" s="644"/>
      <c r="BX232" s="645"/>
      <c r="BY232" s="644"/>
      <c r="BZ232" s="646">
        <f ca="1">'CONTROL DE RENTAS'!$Z232-'CONTROL DE RENTAS'!$AA232</f>
        <v>24</v>
      </c>
      <c r="CA232" s="647" t="str">
        <f t="shared" ca="1" si="28"/>
        <v>VIGENTE</v>
      </c>
    </row>
    <row r="233" spans="1:79" ht="15" customHeight="1">
      <c r="A233" s="66">
        <v>229</v>
      </c>
      <c r="B233" s="63"/>
      <c r="C233" s="63"/>
      <c r="D233" s="63"/>
      <c r="E233" s="63"/>
      <c r="F233" s="63"/>
      <c r="G233" s="63"/>
      <c r="H233" s="92"/>
      <c r="I233" s="63"/>
      <c r="J233" s="63"/>
      <c r="K233" s="63"/>
      <c r="L233" s="63"/>
      <c r="M233" s="63"/>
      <c r="N233" s="72"/>
      <c r="O233" s="64" t="s">
        <v>96</v>
      </c>
      <c r="P233" s="67">
        <v>5922</v>
      </c>
      <c r="Q233" s="81" t="s">
        <v>742</v>
      </c>
      <c r="R233" s="69" t="s">
        <v>4164</v>
      </c>
      <c r="S233" s="48" t="s">
        <v>1660</v>
      </c>
      <c r="T233" s="48">
        <v>648</v>
      </c>
      <c r="U233" s="48" t="s">
        <v>154</v>
      </c>
      <c r="V233" s="64">
        <v>1</v>
      </c>
      <c r="W233" s="101">
        <v>45955</v>
      </c>
      <c r="X233" s="48">
        <v>13</v>
      </c>
      <c r="Y233" s="104">
        <v>229</v>
      </c>
      <c r="Z233" s="862">
        <f t="shared" si="26"/>
        <v>45968</v>
      </c>
      <c r="AA233" s="856">
        <f t="shared" ca="1" si="29"/>
        <v>45957</v>
      </c>
      <c r="AB233" s="857">
        <f t="shared" ca="1" si="27"/>
        <v>2</v>
      </c>
      <c r="AC233" s="66" t="s">
        <v>85</v>
      </c>
      <c r="AD233" s="66" t="s">
        <v>86</v>
      </c>
      <c r="AE233" s="66" t="s">
        <v>85</v>
      </c>
      <c r="AF233" s="66" t="s">
        <v>138</v>
      </c>
      <c r="AG233" s="66">
        <v>229</v>
      </c>
      <c r="AH233" s="88" t="s">
        <v>284</v>
      </c>
      <c r="AI233" s="88" t="s">
        <v>174</v>
      </c>
      <c r="AJ233" s="88" t="s">
        <v>819</v>
      </c>
      <c r="AK233" s="117" t="s">
        <v>4684</v>
      </c>
      <c r="AL233" s="66"/>
      <c r="AM233" s="117"/>
      <c r="AN233" s="66">
        <v>2023</v>
      </c>
      <c r="AO233" s="118"/>
      <c r="AP233" s="119"/>
      <c r="AQ233" s="192"/>
      <c r="AR233" s="192"/>
      <c r="AS233" s="147"/>
      <c r="AT233" s="73" t="s">
        <v>101</v>
      </c>
      <c r="AU233" s="144">
        <v>45955</v>
      </c>
      <c r="AV233" s="144"/>
      <c r="AW233" s="333"/>
      <c r="AX233" s="333"/>
      <c r="AY233" s="333"/>
      <c r="AZ233" s="333"/>
      <c r="BA233" s="490"/>
      <c r="BB233" s="494" t="s">
        <v>919</v>
      </c>
      <c r="BC233" s="494"/>
      <c r="BD233" s="494"/>
      <c r="BE233" s="523"/>
      <c r="BF233" s="333" t="s">
        <v>215</v>
      </c>
      <c r="BG233" s="333">
        <v>8121798215</v>
      </c>
      <c r="BH233" s="570">
        <v>67830.39</v>
      </c>
      <c r="BI233" s="571"/>
      <c r="BJ233" s="572">
        <f>IF(BK233="mxn",BH233/#REF!,BH233)</f>
        <v>67830.39</v>
      </c>
      <c r="BK233" s="333"/>
      <c r="BL233" s="573"/>
      <c r="BM233" s="644"/>
      <c r="BN233" s="644"/>
      <c r="BO233" s="644"/>
      <c r="BP233" s="644"/>
      <c r="BQ233" s="644"/>
      <c r="BR233" s="644"/>
      <c r="BS233" s="644"/>
      <c r="BT233" s="682"/>
      <c r="BU233" s="691"/>
      <c r="BV233" s="691"/>
      <c r="BW233" s="691"/>
      <c r="BX233" s="645"/>
      <c r="BY233" s="690"/>
      <c r="BZ233" s="646">
        <f ca="1">'CONTROL DE RENTAS'!$Z233-'CONTROL DE RENTAS'!$AA233</f>
        <v>11</v>
      </c>
      <c r="CA233" s="647" t="str">
        <f t="shared" ca="1" si="28"/>
        <v>VIGENTE</v>
      </c>
    </row>
    <row r="234" spans="1:79" ht="15" customHeight="1">
      <c r="A234" s="66">
        <v>230</v>
      </c>
      <c r="B234" s="63"/>
      <c r="C234" s="63"/>
      <c r="D234" s="63"/>
      <c r="E234" s="63"/>
      <c r="F234" s="63"/>
      <c r="G234" s="63"/>
      <c r="H234" s="92"/>
      <c r="I234" s="63"/>
      <c r="J234" s="63"/>
      <c r="K234" s="63"/>
      <c r="L234" s="63"/>
      <c r="M234" s="63"/>
      <c r="N234" s="39"/>
      <c r="O234" s="708" t="s">
        <v>886</v>
      </c>
      <c r="P234" s="760"/>
      <c r="Q234" s="887"/>
      <c r="R234" s="888"/>
      <c r="S234" s="42"/>
      <c r="T234" s="42"/>
      <c r="U234" s="42"/>
      <c r="V234" s="39"/>
      <c r="W234" s="889"/>
      <c r="X234" s="42"/>
      <c r="Y234" s="104">
        <v>230</v>
      </c>
      <c r="Z234" s="862">
        <f t="shared" si="26"/>
        <v>0</v>
      </c>
      <c r="AA234" s="856">
        <f t="shared" ca="1" si="29"/>
        <v>45957</v>
      </c>
      <c r="AB234" s="857">
        <f t="shared" ca="1" si="27"/>
        <v>45957</v>
      </c>
      <c r="AC234" s="66"/>
      <c r="AD234" s="66"/>
      <c r="AE234" s="66"/>
      <c r="AF234" s="66"/>
      <c r="AG234" s="66">
        <v>230</v>
      </c>
      <c r="AH234" s="88"/>
      <c r="AI234" s="88"/>
      <c r="AJ234" s="88"/>
      <c r="AK234" s="117"/>
      <c r="AL234" s="66"/>
      <c r="AM234" s="117"/>
      <c r="AN234" s="66"/>
      <c r="AO234" s="118"/>
      <c r="AP234" s="119"/>
      <c r="AQ234" s="192"/>
      <c r="AR234" s="192"/>
      <c r="AS234" s="147"/>
      <c r="AT234" s="73"/>
      <c r="AU234" s="144"/>
      <c r="AV234" s="144"/>
      <c r="AW234" s="713"/>
      <c r="AX234" s="713"/>
      <c r="AY234" s="713"/>
      <c r="AZ234" s="713"/>
      <c r="BA234" s="714"/>
      <c r="BB234" s="333"/>
      <c r="BC234" s="494" t="s">
        <v>455</v>
      </c>
      <c r="BD234" s="494"/>
      <c r="BE234" s="523"/>
      <c r="BF234" s="333"/>
      <c r="BG234" s="333"/>
      <c r="BH234" s="570"/>
      <c r="BI234" s="571"/>
      <c r="BJ234" s="572"/>
      <c r="BK234" s="333"/>
      <c r="BL234" s="573"/>
      <c r="BM234" s="644"/>
      <c r="BN234" s="644"/>
      <c r="BO234" s="644"/>
      <c r="BP234" s="644"/>
      <c r="BQ234" s="644"/>
      <c r="BR234" s="644"/>
      <c r="BS234" s="644"/>
      <c r="BT234" s="644"/>
      <c r="BU234" s="644"/>
      <c r="BV234" s="644"/>
      <c r="BW234" s="644"/>
      <c r="BX234" s="645"/>
      <c r="BY234" s="644"/>
      <c r="BZ234" s="646">
        <f ca="1">'CONTROL DE RENTAS'!$Z234-'CONTROL DE RENTAS'!$AA234</f>
        <v>-45957</v>
      </c>
      <c r="CA234" s="647" t="str">
        <f t="shared" ca="1" si="28"/>
        <v>POR VENCER</v>
      </c>
    </row>
    <row r="235" spans="1:79" ht="18" customHeight="1">
      <c r="A235" s="66">
        <v>231</v>
      </c>
      <c r="B235" s="63"/>
      <c r="C235" s="63"/>
      <c r="D235" s="63"/>
      <c r="E235" s="63"/>
      <c r="F235" s="63"/>
      <c r="G235" s="63"/>
      <c r="H235" s="92"/>
      <c r="I235" s="63"/>
      <c r="J235" s="63"/>
      <c r="K235" s="63"/>
      <c r="L235" s="63"/>
      <c r="M235" s="63"/>
      <c r="N235" s="39"/>
      <c r="O235" s="708" t="s">
        <v>886</v>
      </c>
      <c r="Q235" s="887"/>
      <c r="R235" s="888"/>
      <c r="S235" s="42"/>
      <c r="T235" s="42"/>
      <c r="U235" s="42"/>
      <c r="V235" s="39"/>
      <c r="W235" s="889"/>
      <c r="X235" s="42"/>
      <c r="Y235" s="104">
        <v>231</v>
      </c>
      <c r="Z235" s="862">
        <f t="shared" si="26"/>
        <v>0</v>
      </c>
      <c r="AA235" s="856">
        <f t="shared" ca="1" si="29"/>
        <v>45957</v>
      </c>
      <c r="AB235" s="857">
        <f t="shared" ca="1" si="27"/>
        <v>45957</v>
      </c>
      <c r="AC235" s="66"/>
      <c r="AD235" s="66"/>
      <c r="AE235" s="66"/>
      <c r="AF235" s="66"/>
      <c r="AG235" s="66">
        <v>231</v>
      </c>
      <c r="AH235" s="88"/>
      <c r="AI235" s="88"/>
      <c r="AJ235" s="88"/>
      <c r="AK235" s="117"/>
      <c r="AL235" s="66"/>
      <c r="AM235" s="117"/>
      <c r="AN235" s="66"/>
      <c r="AO235" s="118"/>
      <c r="AP235" s="119"/>
      <c r="AQ235" s="192"/>
      <c r="AR235" s="192"/>
      <c r="AS235" s="147"/>
      <c r="AT235" s="73"/>
      <c r="AU235" s="144"/>
      <c r="AV235" s="144"/>
      <c r="AW235" s="333"/>
      <c r="AX235" s="333"/>
      <c r="AY235" s="333"/>
      <c r="AZ235" s="333"/>
      <c r="BA235" s="490"/>
      <c r="BB235" s="523" t="s">
        <v>920</v>
      </c>
      <c r="BC235" s="509"/>
      <c r="BD235" s="494" t="s">
        <v>213</v>
      </c>
      <c r="BE235" s="523" t="s">
        <v>214</v>
      </c>
      <c r="BF235" s="333" t="s">
        <v>215</v>
      </c>
      <c r="BG235" s="333">
        <v>8122217872</v>
      </c>
      <c r="BH235" s="570">
        <v>25755.8</v>
      </c>
      <c r="BI235" s="571"/>
      <c r="BJ235" s="572">
        <f>IF(BK235="mxn",BH235/#REF!,BH235)</f>
        <v>25755.8</v>
      </c>
      <c r="BK235" s="333"/>
      <c r="BL235" s="573"/>
      <c r="BM235" s="644"/>
      <c r="BN235" s="644"/>
      <c r="BO235" s="644"/>
      <c r="BP235" s="644"/>
      <c r="BQ235" s="644"/>
      <c r="BR235" s="644"/>
      <c r="BS235" s="644"/>
      <c r="BT235" s="644"/>
      <c r="BU235" s="644"/>
      <c r="BV235" s="644"/>
      <c r="BW235" s="644"/>
      <c r="BX235" s="645"/>
      <c r="BY235" s="644"/>
      <c r="BZ235" s="646">
        <f ca="1">'CONTROL DE RENTAS'!$Z235-'CONTROL DE RENTAS'!$AA235</f>
        <v>-45957</v>
      </c>
      <c r="CA235" s="647" t="str">
        <f t="shared" ca="1" si="28"/>
        <v>POR VENCER</v>
      </c>
    </row>
    <row r="236" spans="1:79" ht="14.25" customHeight="1">
      <c r="A236" s="66">
        <v>232</v>
      </c>
      <c r="B236" s="63"/>
      <c r="C236" s="63"/>
      <c r="D236" s="66">
        <v>2389</v>
      </c>
      <c r="E236" s="66">
        <v>2517</v>
      </c>
      <c r="F236" s="66">
        <v>2641</v>
      </c>
      <c r="G236" s="66">
        <v>2863</v>
      </c>
      <c r="H236" s="92"/>
      <c r="I236" s="63"/>
      <c r="J236" s="63"/>
      <c r="K236" s="63"/>
      <c r="L236" s="63"/>
      <c r="M236" s="63"/>
      <c r="N236" s="757"/>
      <c r="O236" s="708" t="s">
        <v>886</v>
      </c>
      <c r="P236" s="760"/>
      <c r="Q236" s="754"/>
      <c r="R236" s="755"/>
      <c r="S236" s="760"/>
      <c r="T236" s="756"/>
      <c r="U236" s="708"/>
      <c r="V236" s="708"/>
      <c r="W236" s="762"/>
      <c r="X236" s="756"/>
      <c r="Y236" s="104">
        <v>232</v>
      </c>
      <c r="Z236" s="862">
        <f t="shared" si="26"/>
        <v>0</v>
      </c>
      <c r="AA236" s="856">
        <f t="shared" ca="1" si="29"/>
        <v>45957</v>
      </c>
      <c r="AB236" s="857">
        <f t="shared" ca="1" si="27"/>
        <v>45957</v>
      </c>
      <c r="AC236" s="66"/>
      <c r="AD236" s="66"/>
      <c r="AE236" s="66"/>
      <c r="AF236" s="66"/>
      <c r="AG236" s="66">
        <v>232</v>
      </c>
      <c r="AH236" s="88"/>
      <c r="AI236" s="88"/>
      <c r="AJ236" s="88"/>
      <c r="AK236" s="117"/>
      <c r="AL236" s="66"/>
      <c r="AM236" s="117"/>
      <c r="AN236" s="66"/>
      <c r="AO236" s="118"/>
      <c r="AP236" s="119"/>
      <c r="AQ236" s="192"/>
      <c r="AR236" s="192"/>
      <c r="AS236" s="147"/>
      <c r="AT236" s="73"/>
      <c r="AU236" s="132"/>
      <c r="AV236" s="144"/>
      <c r="AW236" s="333"/>
      <c r="AX236" s="490"/>
      <c r="AY236" s="527"/>
      <c r="AZ236" s="333"/>
      <c r="BA236" s="490"/>
      <c r="BB236" s="494"/>
      <c r="BC236" s="494"/>
      <c r="BD236" s="494"/>
      <c r="BE236" s="523"/>
      <c r="BF236" s="333"/>
      <c r="BG236" s="333"/>
      <c r="BH236" s="570"/>
      <c r="BI236" s="571"/>
      <c r="BJ236" s="572"/>
      <c r="BK236" s="333"/>
      <c r="BL236" s="573"/>
      <c r="BM236" s="644"/>
      <c r="BN236" s="644"/>
      <c r="BO236" s="644"/>
      <c r="BP236" s="644"/>
      <c r="BQ236" s="644"/>
      <c r="BR236" s="644"/>
      <c r="BS236" s="644"/>
      <c r="BT236" s="644"/>
      <c r="BU236" s="644"/>
      <c r="BV236" s="644"/>
      <c r="BW236" s="644"/>
      <c r="BX236" s="645"/>
      <c r="BY236" s="644"/>
      <c r="BZ236" s="646">
        <f ca="1">'CONTROL DE RENTAS'!$Z236-'CONTROL DE RENTAS'!$AA236</f>
        <v>-45957</v>
      </c>
      <c r="CA236" s="647" t="str">
        <f t="shared" ca="1" si="28"/>
        <v>POR VENCER</v>
      </c>
    </row>
    <row r="237" spans="1:79" ht="15" customHeight="1">
      <c r="A237" s="66">
        <v>233</v>
      </c>
      <c r="B237" s="63"/>
      <c r="C237" s="63"/>
      <c r="D237" s="63"/>
      <c r="E237" s="63"/>
      <c r="F237" s="63"/>
      <c r="G237" s="63"/>
      <c r="H237" s="92"/>
      <c r="I237" s="63"/>
      <c r="J237" s="63"/>
      <c r="K237" s="66">
        <v>3502</v>
      </c>
      <c r="L237" s="63"/>
      <c r="M237" s="63"/>
      <c r="N237" s="72"/>
      <c r="O237" s="64" t="s">
        <v>96</v>
      </c>
      <c r="P237" s="67">
        <v>5927</v>
      </c>
      <c r="Q237" s="750" t="s">
        <v>4380</v>
      </c>
      <c r="R237" s="773" t="s">
        <v>4381</v>
      </c>
      <c r="S237" s="64" t="s">
        <v>1664</v>
      </c>
      <c r="T237" s="48">
        <v>49</v>
      </c>
      <c r="U237" s="64" t="s">
        <v>3946</v>
      </c>
      <c r="V237" s="72">
        <v>1</v>
      </c>
      <c r="W237" s="96">
        <v>45957</v>
      </c>
      <c r="X237" s="64">
        <v>27</v>
      </c>
      <c r="Y237" s="104">
        <v>233</v>
      </c>
      <c r="Z237" s="862">
        <f t="shared" si="26"/>
        <v>45984</v>
      </c>
      <c r="AA237" s="856">
        <f t="shared" ca="1" si="29"/>
        <v>45957</v>
      </c>
      <c r="AB237" s="857">
        <f t="shared" ca="1" si="27"/>
        <v>0</v>
      </c>
      <c r="AC237" s="66" t="s">
        <v>85</v>
      </c>
      <c r="AD237" s="66" t="s">
        <v>86</v>
      </c>
      <c r="AE237" s="66" t="s">
        <v>85</v>
      </c>
      <c r="AF237" s="66" t="s">
        <v>87</v>
      </c>
      <c r="AG237" s="66">
        <v>233</v>
      </c>
      <c r="AH237" s="88" t="s">
        <v>169</v>
      </c>
      <c r="AI237" s="88" t="s">
        <v>174</v>
      </c>
      <c r="AJ237" s="88" t="s">
        <v>4688</v>
      </c>
      <c r="AK237" s="117" t="s">
        <v>4686</v>
      </c>
      <c r="AL237" s="66"/>
      <c r="AM237" s="117"/>
      <c r="AN237" s="66"/>
      <c r="AO237" s="130"/>
      <c r="AP237" s="119"/>
      <c r="AQ237" s="192"/>
      <c r="AR237" s="192"/>
      <c r="AS237" s="147"/>
      <c r="AT237" s="773" t="s">
        <v>101</v>
      </c>
      <c r="AU237" s="122">
        <v>45955</v>
      </c>
      <c r="AV237" s="144"/>
      <c r="AW237" s="333"/>
      <c r="AX237" s="333"/>
      <c r="AY237" s="333"/>
      <c r="AZ237" s="333"/>
      <c r="BA237" s="490"/>
      <c r="BB237" s="494"/>
      <c r="BC237" s="494"/>
      <c r="BD237" s="494"/>
      <c r="BE237" s="523"/>
      <c r="BF237" s="333"/>
      <c r="BG237" s="333"/>
      <c r="BH237" s="570"/>
      <c r="BI237" s="571"/>
      <c r="BJ237" s="572"/>
      <c r="BK237" s="333"/>
      <c r="BL237" s="573"/>
      <c r="BM237" s="644"/>
      <c r="BN237" s="644"/>
      <c r="BO237" s="644"/>
      <c r="BP237" s="644"/>
      <c r="BQ237" s="644"/>
      <c r="BR237" s="644"/>
      <c r="BS237" s="644"/>
      <c r="BT237" s="644"/>
      <c r="BU237" s="644"/>
      <c r="BV237" s="644"/>
      <c r="BW237" s="644"/>
      <c r="BX237" s="645"/>
      <c r="BY237" s="644"/>
      <c r="BZ237" s="646">
        <f ca="1">'CONTROL DE RENTAS'!$Z237-'CONTROL DE RENTAS'!$AA237</f>
        <v>27</v>
      </c>
      <c r="CA237" s="647" t="str">
        <f t="shared" ca="1" si="28"/>
        <v>VIGENTE</v>
      </c>
    </row>
    <row r="238" spans="1:79" ht="15" customHeight="1">
      <c r="A238" s="66">
        <v>234</v>
      </c>
      <c r="B238" s="63"/>
      <c r="C238" s="63"/>
      <c r="D238" s="63"/>
      <c r="E238" s="63"/>
      <c r="F238" s="63"/>
      <c r="G238" s="63"/>
      <c r="H238" s="92"/>
      <c r="I238" s="63"/>
      <c r="J238" s="63"/>
      <c r="K238" s="66">
        <v>3502</v>
      </c>
      <c r="L238" s="63"/>
      <c r="M238" s="63"/>
      <c r="N238" s="72"/>
      <c r="O238" s="64" t="s">
        <v>96</v>
      </c>
      <c r="P238" s="67">
        <v>5928</v>
      </c>
      <c r="Q238" s="750" t="s">
        <v>4380</v>
      </c>
      <c r="R238" s="773" t="s">
        <v>4381</v>
      </c>
      <c r="S238" s="64" t="s">
        <v>1664</v>
      </c>
      <c r="T238" s="48">
        <v>99</v>
      </c>
      <c r="U238" s="64" t="s">
        <v>3946</v>
      </c>
      <c r="V238" s="72">
        <v>1</v>
      </c>
      <c r="W238" s="96">
        <v>45957</v>
      </c>
      <c r="X238" s="64">
        <v>27</v>
      </c>
      <c r="Y238" s="104">
        <v>234</v>
      </c>
      <c r="Z238" s="862">
        <f t="shared" si="26"/>
        <v>45984</v>
      </c>
      <c r="AA238" s="856">
        <f t="shared" ca="1" si="29"/>
        <v>45957</v>
      </c>
      <c r="AB238" s="886">
        <f t="shared" ca="1" si="27"/>
        <v>0</v>
      </c>
      <c r="AC238" s="66" t="s">
        <v>85</v>
      </c>
      <c r="AD238" s="66" t="s">
        <v>86</v>
      </c>
      <c r="AE238" s="66" t="s">
        <v>85</v>
      </c>
      <c r="AF238" s="66" t="s">
        <v>87</v>
      </c>
      <c r="AG238" s="66">
        <v>234</v>
      </c>
      <c r="AH238" s="88" t="s">
        <v>169</v>
      </c>
      <c r="AI238" s="88" t="s">
        <v>174</v>
      </c>
      <c r="AJ238" s="88" t="s">
        <v>4688</v>
      </c>
      <c r="AK238" s="117" t="s">
        <v>4687</v>
      </c>
      <c r="AL238" s="66"/>
      <c r="AM238" s="117"/>
      <c r="AN238" s="66"/>
      <c r="AO238" s="130"/>
      <c r="AP238" s="130"/>
      <c r="AQ238" s="192">
        <v>0</v>
      </c>
      <c r="AR238" s="192">
        <v>23500</v>
      </c>
      <c r="AS238" s="147">
        <f>AP238-AR238</f>
        <v>-23500</v>
      </c>
      <c r="AT238" s="773" t="s">
        <v>101</v>
      </c>
      <c r="AU238" s="122">
        <v>45955</v>
      </c>
      <c r="AV238" s="144"/>
      <c r="AW238" s="333"/>
      <c r="AX238" s="333"/>
      <c r="AY238" s="333"/>
      <c r="AZ238" s="333"/>
      <c r="BA238" s="490"/>
      <c r="BB238" s="494"/>
      <c r="BC238" s="494"/>
      <c r="BD238" s="494"/>
      <c r="BE238" s="523"/>
      <c r="BF238" s="333"/>
      <c r="BG238" s="333"/>
      <c r="BH238" s="570"/>
      <c r="BI238" s="571"/>
      <c r="BJ238" s="572"/>
      <c r="BK238" s="333"/>
      <c r="BL238" s="573"/>
      <c r="BM238" s="644"/>
      <c r="BN238" s="644"/>
      <c r="BO238" s="644"/>
      <c r="BP238" s="644"/>
      <c r="BQ238" s="644"/>
      <c r="BR238" s="644"/>
      <c r="BS238" s="644"/>
      <c r="BT238" s="681"/>
      <c r="BU238" s="687"/>
      <c r="BV238" s="687"/>
      <c r="BW238" s="687"/>
      <c r="BX238" s="645"/>
      <c r="BY238" s="688"/>
      <c r="BZ238" s="646">
        <f ca="1">'CONTROL DE RENTAS'!$Z238-'CONTROL DE RENTAS'!$AA238</f>
        <v>27</v>
      </c>
      <c r="CA238" s="647" t="str">
        <f t="shared" ca="1" si="28"/>
        <v>VIGENTE</v>
      </c>
    </row>
    <row r="239" spans="1:79" ht="15" customHeight="1">
      <c r="A239" s="66">
        <v>235</v>
      </c>
      <c r="B239" s="66">
        <v>2062</v>
      </c>
      <c r="C239" s="66">
        <v>2224</v>
      </c>
      <c r="D239" s="66">
        <v>2406</v>
      </c>
      <c r="E239" s="66" t="s">
        <v>926</v>
      </c>
      <c r="F239" s="66">
        <v>2667</v>
      </c>
      <c r="G239" s="66">
        <v>2806</v>
      </c>
      <c r="H239" s="92"/>
      <c r="I239" s="63"/>
      <c r="J239" s="63"/>
      <c r="K239" s="63"/>
      <c r="L239" s="63"/>
      <c r="M239" s="63"/>
      <c r="N239" s="757"/>
      <c r="O239" s="708" t="s">
        <v>886</v>
      </c>
      <c r="P239" s="760"/>
      <c r="Q239" s="754"/>
      <c r="R239" s="761"/>
      <c r="S239" s="756"/>
      <c r="T239" s="756"/>
      <c r="U239" s="708"/>
      <c r="V239" s="708"/>
      <c r="W239" s="762"/>
      <c r="X239" s="756"/>
      <c r="Y239" s="104">
        <v>235</v>
      </c>
      <c r="Z239" s="862">
        <f t="shared" si="26"/>
        <v>0</v>
      </c>
      <c r="AA239" s="856">
        <f t="shared" ca="1" si="29"/>
        <v>45957</v>
      </c>
      <c r="AB239" s="857">
        <f t="shared" ca="1" si="27"/>
        <v>45957</v>
      </c>
      <c r="AC239" s="66"/>
      <c r="AD239" s="66"/>
      <c r="AE239" s="66"/>
      <c r="AF239" s="66"/>
      <c r="AG239" s="66">
        <v>235</v>
      </c>
      <c r="AH239" s="88"/>
      <c r="AI239" s="88"/>
      <c r="AJ239" s="88"/>
      <c r="AK239" s="117"/>
      <c r="AL239" s="66"/>
      <c r="AM239" s="117"/>
      <c r="AN239" s="66"/>
      <c r="AO239" s="130"/>
      <c r="AP239" s="130"/>
      <c r="AQ239" s="192"/>
      <c r="AR239" s="192"/>
      <c r="AS239" s="147"/>
      <c r="AT239" s="73"/>
      <c r="AU239" s="132"/>
      <c r="AV239" s="266"/>
      <c r="AW239" s="333"/>
      <c r="AX239" s="490"/>
      <c r="AY239" s="527"/>
      <c r="AZ239" s="333"/>
      <c r="BA239" s="490"/>
      <c r="BB239" s="494"/>
      <c r="BC239" s="494"/>
      <c r="BD239" s="494"/>
      <c r="BE239" s="523"/>
      <c r="BF239" s="333"/>
      <c r="BG239" s="333"/>
      <c r="BH239" s="333"/>
      <c r="BI239" s="333"/>
      <c r="BJ239" s="572"/>
      <c r="BK239" s="333"/>
      <c r="BL239" s="573"/>
      <c r="BM239" s="644"/>
      <c r="BN239" s="644"/>
      <c r="BO239" s="644"/>
      <c r="BP239" s="644"/>
      <c r="BQ239" s="644"/>
      <c r="BR239" s="644"/>
      <c r="BS239" s="644"/>
      <c r="BT239" s="644"/>
      <c r="BU239" s="644"/>
      <c r="BV239" s="644"/>
      <c r="BW239" s="644"/>
      <c r="BX239" s="645"/>
      <c r="BY239" s="644"/>
      <c r="BZ239" s="646">
        <f ca="1">'CONTROL DE RENTAS'!$Z239-'CONTROL DE RENTAS'!$AA239</f>
        <v>-45957</v>
      </c>
      <c r="CA239" s="647" t="str">
        <f t="shared" ca="1" si="28"/>
        <v>POR VENCER</v>
      </c>
    </row>
    <row r="240" spans="1:79" ht="15" customHeight="1">
      <c r="A240" s="66">
        <v>236</v>
      </c>
      <c r="B240" s="63"/>
      <c r="C240" s="63"/>
      <c r="D240" s="66" t="s">
        <v>928</v>
      </c>
      <c r="E240" s="63"/>
      <c r="F240" s="63"/>
      <c r="G240" s="63"/>
      <c r="H240" s="92"/>
      <c r="I240" s="63"/>
      <c r="J240" s="63"/>
      <c r="K240" s="63"/>
      <c r="L240" s="63"/>
      <c r="M240" s="63"/>
      <c r="N240" s="757"/>
      <c r="O240" s="708" t="s">
        <v>886</v>
      </c>
      <c r="P240" s="760"/>
      <c r="Q240" s="754"/>
      <c r="R240" s="755"/>
      <c r="S240" s="756"/>
      <c r="T240" s="756"/>
      <c r="U240" s="708"/>
      <c r="V240" s="708"/>
      <c r="W240" s="762"/>
      <c r="X240" s="756"/>
      <c r="Y240" s="104">
        <v>236</v>
      </c>
      <c r="Z240" s="862">
        <f t="shared" si="26"/>
        <v>0</v>
      </c>
      <c r="AA240" s="856">
        <f t="shared" ca="1" si="29"/>
        <v>45957</v>
      </c>
      <c r="AB240" s="886">
        <f t="shared" ca="1" si="27"/>
        <v>45957</v>
      </c>
      <c r="AC240" s="66"/>
      <c r="AD240" s="66"/>
      <c r="AE240" s="66"/>
      <c r="AF240" s="66"/>
      <c r="AG240" s="66">
        <v>236</v>
      </c>
      <c r="AH240" s="88"/>
      <c r="AI240" s="88"/>
      <c r="AJ240" s="88"/>
      <c r="AK240" s="117"/>
      <c r="AL240" s="66"/>
      <c r="AM240" s="117"/>
      <c r="AN240" s="66"/>
      <c r="AO240" s="118"/>
      <c r="AP240" s="119"/>
      <c r="AQ240" s="192"/>
      <c r="AR240" s="192"/>
      <c r="AS240" s="147"/>
      <c r="AT240" s="880"/>
      <c r="AU240" s="132"/>
      <c r="AV240" s="144"/>
      <c r="AW240" s="334"/>
      <c r="AX240" s="523"/>
      <c r="AY240" s="528"/>
      <c r="AZ240" s="333"/>
      <c r="BA240" s="490"/>
      <c r="BB240" s="494"/>
      <c r="BC240" s="494"/>
      <c r="BD240" s="494"/>
      <c r="BE240" s="523"/>
      <c r="BF240" s="333"/>
      <c r="BG240" s="333"/>
      <c r="BH240" s="570"/>
      <c r="BI240" s="571"/>
      <c r="BJ240" s="572">
        <f>IF(BK240="mxn",BH240/#REF!,BH240)</f>
        <v>0</v>
      </c>
      <c r="BK240" s="333"/>
      <c r="BL240" s="573"/>
      <c r="BM240" s="644"/>
      <c r="BN240" s="644"/>
      <c r="BO240" s="644"/>
      <c r="BP240" s="644"/>
      <c r="BQ240" s="644"/>
      <c r="BR240" s="644"/>
      <c r="BS240" s="644"/>
      <c r="BT240" s="681"/>
      <c r="BU240" s="691"/>
      <c r="BV240" s="691"/>
      <c r="BW240" s="691"/>
      <c r="BX240" s="645"/>
      <c r="BY240" s="688"/>
      <c r="BZ240" s="646">
        <f ca="1">'CONTROL DE RENTAS'!$Z240-'CONTROL DE RENTAS'!$AA240</f>
        <v>-45957</v>
      </c>
      <c r="CA240" s="647" t="str">
        <f t="shared" ca="1" si="28"/>
        <v>POR VENCER</v>
      </c>
    </row>
    <row r="241" spans="1:79" ht="13.5" customHeight="1">
      <c r="A241" s="66">
        <v>237</v>
      </c>
      <c r="B241" s="66" t="s">
        <v>95</v>
      </c>
      <c r="C241" s="63"/>
      <c r="D241" s="63"/>
      <c r="E241" s="66" t="s">
        <v>4035</v>
      </c>
      <c r="F241" s="66">
        <v>2690</v>
      </c>
      <c r="G241" s="63"/>
      <c r="H241" s="92"/>
      <c r="I241" s="86"/>
      <c r="J241" s="63"/>
      <c r="K241" s="63"/>
      <c r="L241" s="63"/>
      <c r="M241" s="63"/>
      <c r="N241" s="72"/>
      <c r="O241" s="64" t="s">
        <v>886</v>
      </c>
      <c r="P241" s="48"/>
      <c r="Q241" s="81"/>
      <c r="R241" s="69"/>
      <c r="S241" s="48"/>
      <c r="T241" s="48"/>
      <c r="U241" s="64"/>
      <c r="V241" s="64"/>
      <c r="W241" s="101"/>
      <c r="X241" s="48"/>
      <c r="Y241" s="104">
        <v>237</v>
      </c>
      <c r="Z241" s="862">
        <f t="shared" si="26"/>
        <v>0</v>
      </c>
      <c r="AA241" s="856">
        <f t="shared" ca="1" si="29"/>
        <v>45957</v>
      </c>
      <c r="AB241" s="857">
        <f t="shared" ca="1" si="27"/>
        <v>45957</v>
      </c>
      <c r="AC241" s="66"/>
      <c r="AD241" s="66"/>
      <c r="AE241" s="66"/>
      <c r="AF241" s="66"/>
      <c r="AG241" s="66">
        <v>237</v>
      </c>
      <c r="AH241" s="88"/>
      <c r="AI241" s="88"/>
      <c r="AJ241" s="88"/>
      <c r="AK241" s="117"/>
      <c r="AL241" s="66"/>
      <c r="AM241" s="117"/>
      <c r="AN241" s="66"/>
      <c r="AO241" s="118"/>
      <c r="AP241" s="130"/>
      <c r="AQ241" s="192"/>
      <c r="AR241" s="192"/>
      <c r="AS241" s="865"/>
      <c r="AT241" s="73"/>
      <c r="AU241" s="132"/>
      <c r="AV241" s="266"/>
      <c r="AW241" s="333"/>
      <c r="AX241" s="494"/>
      <c r="AY241" s="527"/>
      <c r="AZ241" s="333"/>
      <c r="BA241" s="490"/>
      <c r="BB241" s="490"/>
      <c r="BC241" s="490"/>
      <c r="BD241" s="490"/>
      <c r="BE241" s="442"/>
      <c r="BF241" s="504"/>
      <c r="BG241" s="504"/>
      <c r="BH241" s="715"/>
      <c r="BI241" s="716"/>
      <c r="BJ241" s="717"/>
      <c r="BK241" s="504"/>
      <c r="BL241" s="573"/>
      <c r="BM241" s="644"/>
      <c r="BN241" s="644"/>
      <c r="BO241" s="644"/>
      <c r="BP241" s="644"/>
      <c r="BQ241" s="644"/>
      <c r="BR241" s="644"/>
      <c r="BS241" s="644"/>
      <c r="BT241" s="644"/>
      <c r="BU241" s="644"/>
      <c r="BV241" s="644"/>
      <c r="BW241" s="644"/>
      <c r="BX241" s="645"/>
      <c r="BY241" s="644"/>
      <c r="BZ241" s="646">
        <f ca="1">'CONTROL DE RENTAS'!$Z243-'CONTROL DE RENTAS'!$AA243</f>
        <v>-45957</v>
      </c>
      <c r="CA241" s="647" t="str">
        <f t="shared" ca="1" si="28"/>
        <v>POR VENCER</v>
      </c>
    </row>
    <row r="242" spans="1:79" ht="15" customHeight="1">
      <c r="A242" s="66">
        <v>238</v>
      </c>
      <c r="B242" s="66" t="s">
        <v>936</v>
      </c>
      <c r="C242" s="66">
        <v>2261</v>
      </c>
      <c r="D242" s="66">
        <v>2441</v>
      </c>
      <c r="E242" s="66" t="s">
        <v>4066</v>
      </c>
      <c r="F242" s="63"/>
      <c r="G242" s="63"/>
      <c r="H242" s="92"/>
      <c r="I242" s="86"/>
      <c r="J242" s="63"/>
      <c r="K242" s="63"/>
      <c r="L242" s="63"/>
      <c r="M242" s="63"/>
      <c r="N242" s="757"/>
      <c r="O242" s="708" t="s">
        <v>886</v>
      </c>
      <c r="P242" s="760"/>
      <c r="Q242" s="754"/>
      <c r="R242" s="760"/>
      <c r="S242" s="756"/>
      <c r="T242" s="756"/>
      <c r="U242" s="708"/>
      <c r="V242" s="708"/>
      <c r="W242" s="762"/>
      <c r="X242" s="756"/>
      <c r="Y242" s="104">
        <v>238</v>
      </c>
      <c r="Z242" s="862">
        <f t="shared" si="26"/>
        <v>0</v>
      </c>
      <c r="AA242" s="856">
        <f t="shared" ca="1" si="29"/>
        <v>45957</v>
      </c>
      <c r="AB242" s="857">
        <f t="shared" ca="1" si="27"/>
        <v>45957</v>
      </c>
      <c r="AC242" s="66"/>
      <c r="AD242" s="66"/>
      <c r="AE242" s="66"/>
      <c r="AF242" s="66"/>
      <c r="AG242" s="66">
        <v>238</v>
      </c>
      <c r="AH242" s="88"/>
      <c r="AI242" s="88"/>
      <c r="AJ242" s="88"/>
      <c r="AK242" s="117"/>
      <c r="AL242" s="66"/>
      <c r="AM242" s="117"/>
      <c r="AN242" s="66"/>
      <c r="AO242" s="130"/>
      <c r="AP242" s="119"/>
      <c r="AQ242" s="192"/>
      <c r="AR242" s="192"/>
      <c r="AS242" s="147"/>
      <c r="AT242" s="73"/>
      <c r="AU242" s="260"/>
      <c r="AV242" s="266"/>
      <c r="AW242" s="333"/>
      <c r="AX242" s="494"/>
      <c r="AY242" s="527"/>
      <c r="AZ242" s="333"/>
      <c r="BA242" s="490"/>
      <c r="BB242" s="494"/>
      <c r="BC242" s="494" t="s">
        <v>212</v>
      </c>
      <c r="BD242" s="494" t="s">
        <v>213</v>
      </c>
      <c r="BE242" s="523" t="s">
        <v>214</v>
      </c>
      <c r="BF242" s="333" t="s">
        <v>215</v>
      </c>
      <c r="BG242" s="333">
        <v>8111873891</v>
      </c>
      <c r="BH242" s="570">
        <v>16923.009999999998</v>
      </c>
      <c r="BI242" s="571"/>
      <c r="BJ242" s="572">
        <f>IF(BK242="mxn",BH242/#REF!,BH242)</f>
        <v>16923.009999999998</v>
      </c>
      <c r="BK242" s="333" t="s">
        <v>216</v>
      </c>
      <c r="BL242" s="573"/>
      <c r="BM242" s="644"/>
      <c r="BN242" s="644"/>
      <c r="BO242" s="644"/>
      <c r="BP242" s="644"/>
      <c r="BQ242" s="644"/>
      <c r="BR242" s="644"/>
      <c r="BS242" s="644"/>
      <c r="BT242" s="644"/>
      <c r="BU242" s="644"/>
      <c r="BV242" s="644"/>
      <c r="BW242" s="644"/>
      <c r="BX242" s="645"/>
      <c r="BY242" s="644"/>
      <c r="BZ242" s="646">
        <f ca="1">'CONTROL DE RENTAS'!$Z242-'CONTROL DE RENTAS'!$AA242</f>
        <v>-45957</v>
      </c>
      <c r="CA242" s="647" t="str">
        <f t="shared" ca="1" si="28"/>
        <v>POR VENCER</v>
      </c>
    </row>
    <row r="243" spans="1:79" ht="15" customHeight="1">
      <c r="A243" s="66">
        <v>239</v>
      </c>
      <c r="B243" s="66">
        <v>2150</v>
      </c>
      <c r="C243" s="66">
        <v>2290</v>
      </c>
      <c r="D243" s="66">
        <v>2424</v>
      </c>
      <c r="E243" s="66">
        <v>2577</v>
      </c>
      <c r="F243" s="66" t="s">
        <v>4122</v>
      </c>
      <c r="G243" s="63"/>
      <c r="H243" s="92"/>
      <c r="I243" s="63"/>
      <c r="J243" s="63"/>
      <c r="K243" s="63"/>
      <c r="L243" s="63"/>
      <c r="M243" s="63"/>
      <c r="N243" s="890"/>
      <c r="O243" s="708" t="s">
        <v>886</v>
      </c>
      <c r="P243" s="760"/>
      <c r="Q243" s="754"/>
      <c r="R243" s="761"/>
      <c r="S243" s="756"/>
      <c r="T243" s="756"/>
      <c r="U243" s="708"/>
      <c r="V243" s="708"/>
      <c r="W243" s="762"/>
      <c r="X243" s="756"/>
      <c r="Y243" s="104">
        <v>239</v>
      </c>
      <c r="Z243" s="862">
        <f t="shared" si="26"/>
        <v>0</v>
      </c>
      <c r="AA243" s="856">
        <f t="shared" ca="1" si="29"/>
        <v>45957</v>
      </c>
      <c r="AB243" s="857">
        <f t="shared" ca="1" si="27"/>
        <v>45957</v>
      </c>
      <c r="AC243" s="66"/>
      <c r="AD243" s="66"/>
      <c r="AE243" s="66"/>
      <c r="AF243" s="66"/>
      <c r="AG243" s="66">
        <v>239</v>
      </c>
      <c r="AH243" s="88"/>
      <c r="AI243" s="88"/>
      <c r="AJ243" s="88"/>
      <c r="AK243" s="117"/>
      <c r="AL243" s="66"/>
      <c r="AM243" s="117"/>
      <c r="AN243" s="66"/>
      <c r="AO243" s="130"/>
      <c r="AP243" s="130"/>
      <c r="AQ243" s="192"/>
      <c r="AR243" s="192"/>
      <c r="AS243" s="865"/>
      <c r="AT243" s="73"/>
      <c r="AU243" s="132"/>
      <c r="AV243" s="144"/>
      <c r="AW243" s="333"/>
      <c r="AX243" s="490"/>
      <c r="AY243" s="527"/>
      <c r="AZ243" s="575"/>
      <c r="BA243" s="490"/>
      <c r="BB243" s="494"/>
      <c r="BC243" s="494"/>
      <c r="BD243" s="494"/>
      <c r="BE243" s="523"/>
      <c r="BF243" s="333"/>
      <c r="BG243" s="333"/>
      <c r="BH243" s="570"/>
      <c r="BI243" s="571"/>
      <c r="BJ243" s="572"/>
      <c r="BK243" s="333"/>
      <c r="BL243" s="573"/>
      <c r="BM243" s="644"/>
      <c r="BN243" s="644"/>
      <c r="BO243" s="644"/>
      <c r="BP243" s="644"/>
      <c r="BQ243" s="644"/>
      <c r="BR243" s="644"/>
      <c r="BS243" s="644"/>
      <c r="BT243" s="644"/>
      <c r="BU243" s="644"/>
      <c r="BV243" s="644"/>
      <c r="BW243" s="644"/>
      <c r="BX243" s="645"/>
      <c r="BY243" s="692"/>
      <c r="BZ243" s="646">
        <f ca="1">'CONTROL DE RENTAS'!$Z241-'CONTROL DE RENTAS'!$AA241</f>
        <v>-45957</v>
      </c>
      <c r="CA243" s="647" t="str">
        <f t="shared" ca="1" si="28"/>
        <v>POR VENCER</v>
      </c>
    </row>
    <row r="244" spans="1:79" ht="15" customHeight="1">
      <c r="A244" s="66">
        <v>240</v>
      </c>
      <c r="B244" s="63"/>
      <c r="C244" s="63"/>
      <c r="D244" s="63"/>
      <c r="E244" s="63"/>
      <c r="F244" s="63"/>
      <c r="G244" s="63"/>
      <c r="H244" s="92"/>
      <c r="I244" s="63"/>
      <c r="J244" s="63"/>
      <c r="K244" s="63"/>
      <c r="L244" s="63"/>
      <c r="M244" s="63"/>
      <c r="N244" s="39"/>
      <c r="O244" s="708" t="s">
        <v>886</v>
      </c>
      <c r="P244" s="40"/>
      <c r="Q244" s="887"/>
      <c r="R244" s="888"/>
      <c r="S244" s="42"/>
      <c r="T244" s="42"/>
      <c r="U244" s="42"/>
      <c r="V244" s="39"/>
      <c r="W244" s="889"/>
      <c r="X244" s="42"/>
      <c r="Y244" s="104">
        <v>240</v>
      </c>
      <c r="Z244" s="862">
        <f t="shared" si="26"/>
        <v>0</v>
      </c>
      <c r="AA244" s="856">
        <f t="shared" ca="1" si="29"/>
        <v>45957</v>
      </c>
      <c r="AB244" s="886">
        <f t="shared" ca="1" si="27"/>
        <v>45957</v>
      </c>
      <c r="AC244" s="113"/>
      <c r="AD244" s="113"/>
      <c r="AE244" s="113"/>
      <c r="AF244" s="113"/>
      <c r="AG244" s="113">
        <v>240</v>
      </c>
      <c r="AH244" s="891"/>
      <c r="AI244" s="88"/>
      <c r="AJ244" s="88"/>
      <c r="AK244" s="117"/>
      <c r="AL244" s="66"/>
      <c r="AM244" s="66"/>
      <c r="AN244" s="66"/>
      <c r="AO244" s="892"/>
      <c r="AP244" s="119"/>
      <c r="AQ244" s="192"/>
      <c r="AR244" s="192"/>
      <c r="AS244" s="147"/>
      <c r="AT244" s="73"/>
      <c r="AU244" s="144"/>
      <c r="AV244" s="893"/>
      <c r="AW244" s="705"/>
      <c r="AX244" s="705"/>
      <c r="AY244" s="705"/>
      <c r="AZ244" s="705"/>
      <c r="BA244" s="491"/>
      <c r="BB244" s="494" t="s">
        <v>941</v>
      </c>
      <c r="BC244" s="697"/>
      <c r="BD244" s="494" t="s">
        <v>432</v>
      </c>
      <c r="BE244" s="523">
        <v>44499</v>
      </c>
      <c r="BF244" s="333" t="s">
        <v>215</v>
      </c>
      <c r="BG244" s="333">
        <v>8132399059</v>
      </c>
      <c r="BH244" s="570">
        <v>16394.72</v>
      </c>
      <c r="BI244" s="571"/>
      <c r="BJ244" s="572">
        <f>IF(BK244="mxn",BH244/#REF!,BH244)</f>
        <v>16394.72</v>
      </c>
      <c r="BK244" s="333" t="s">
        <v>216</v>
      </c>
      <c r="BL244" s="573"/>
      <c r="BM244" s="644"/>
      <c r="BN244" s="644"/>
      <c r="BO244" s="644"/>
      <c r="BP244" s="644"/>
      <c r="BQ244" s="644"/>
      <c r="BR244" s="644"/>
      <c r="BS244" s="644"/>
      <c r="BT244" s="644"/>
      <c r="BU244" s="644"/>
      <c r="BV244" s="644"/>
      <c r="BW244" s="644"/>
      <c r="BX244" s="645"/>
      <c r="BY244" s="644"/>
      <c r="BZ244" s="646">
        <f ca="1">'CONTROL DE RENTAS'!$Z244-'CONTROL DE RENTAS'!$AA244</f>
        <v>-45957</v>
      </c>
      <c r="CA244" s="647" t="str">
        <f t="shared" ca="1" si="28"/>
        <v>POR VENCER</v>
      </c>
    </row>
    <row r="245" spans="1:79" ht="15" customHeight="1">
      <c r="A245" s="66">
        <v>241</v>
      </c>
      <c r="B245" s="63"/>
      <c r="C245" s="63"/>
      <c r="D245" s="63"/>
      <c r="E245" s="63"/>
      <c r="F245" s="63"/>
      <c r="G245" s="63"/>
      <c r="H245" s="92"/>
      <c r="I245" s="63"/>
      <c r="J245" s="63"/>
      <c r="K245" s="63"/>
      <c r="L245" s="63"/>
      <c r="M245" s="63"/>
      <c r="N245" s="39"/>
      <c r="O245" s="708" t="s">
        <v>886</v>
      </c>
      <c r="P245" s="40"/>
      <c r="Q245" s="887"/>
      <c r="R245" s="888"/>
      <c r="S245" s="42"/>
      <c r="T245" s="42"/>
      <c r="U245" s="42"/>
      <c r="V245" s="39"/>
      <c r="W245" s="889"/>
      <c r="X245" s="42"/>
      <c r="Y245" s="104">
        <v>241</v>
      </c>
      <c r="Z245" s="862">
        <f t="shared" si="26"/>
        <v>0</v>
      </c>
      <c r="AA245" s="856">
        <f t="shared" ca="1" si="29"/>
        <v>45957</v>
      </c>
      <c r="AB245" s="886">
        <f t="shared" ca="1" si="27"/>
        <v>45957</v>
      </c>
      <c r="AC245" s="66"/>
      <c r="AD245" s="66"/>
      <c r="AE245" s="66"/>
      <c r="AF245" s="66"/>
      <c r="AG245" s="66">
        <v>241</v>
      </c>
      <c r="AH245" s="88"/>
      <c r="AI245" s="88"/>
      <c r="AJ245" s="88"/>
      <c r="AK245" s="117"/>
      <c r="AL245" s="66"/>
      <c r="AM245" s="117"/>
      <c r="AN245" s="66"/>
      <c r="AO245" s="130"/>
      <c r="AP245" s="119"/>
      <c r="AQ245" s="130"/>
      <c r="AR245" s="867"/>
      <c r="AS245" s="147"/>
      <c r="AT245" s="73"/>
      <c r="AU245" s="144"/>
      <c r="AV245" s="144"/>
      <c r="AW245" s="333"/>
      <c r="AX245" s="333"/>
      <c r="AY245" s="333"/>
      <c r="AZ245" s="333"/>
      <c r="BA245" s="490"/>
      <c r="BB245" s="494"/>
      <c r="BC245" s="494" t="s">
        <v>212</v>
      </c>
      <c r="BD245" s="494" t="s">
        <v>213</v>
      </c>
      <c r="BE245" s="523" t="s">
        <v>214</v>
      </c>
      <c r="BF245" s="333" t="s">
        <v>343</v>
      </c>
      <c r="BG245" s="333" t="s">
        <v>344</v>
      </c>
      <c r="BH245" s="570">
        <v>17000</v>
      </c>
      <c r="BI245" s="571"/>
      <c r="BJ245" s="572">
        <f>IF(BK245="mxn",BH245/#REF!,BH245)</f>
        <v>17000</v>
      </c>
      <c r="BK245" s="333" t="s">
        <v>216</v>
      </c>
      <c r="BL245" s="573"/>
      <c r="BM245" s="644"/>
      <c r="BN245" s="644"/>
      <c r="BO245" s="644"/>
      <c r="BP245" s="644"/>
      <c r="BQ245" s="644"/>
      <c r="BR245" s="644"/>
      <c r="BS245" s="644"/>
      <c r="BT245" s="644"/>
      <c r="BU245" s="644"/>
      <c r="BV245" s="644"/>
      <c r="BW245" s="644"/>
      <c r="BX245" s="645"/>
      <c r="BY245" s="644"/>
      <c r="BZ245" s="646">
        <f ca="1">'CONTROL DE RENTAS'!$Z245-'CONTROL DE RENTAS'!$AA245</f>
        <v>-45957</v>
      </c>
      <c r="CA245" s="647" t="str">
        <f t="shared" ca="1" si="28"/>
        <v>POR VENCER</v>
      </c>
    </row>
    <row r="246" spans="1:79">
      <c r="A246" s="66">
        <v>242</v>
      </c>
      <c r="B246" s="63"/>
      <c r="C246" s="86"/>
      <c r="D246" s="63"/>
      <c r="E246" s="66" t="s">
        <v>95</v>
      </c>
      <c r="F246" s="66">
        <v>2649</v>
      </c>
      <c r="G246" s="63"/>
      <c r="H246" s="92"/>
      <c r="I246" s="66">
        <v>3205</v>
      </c>
      <c r="J246" s="63"/>
      <c r="K246" s="63"/>
      <c r="L246" s="63"/>
      <c r="M246" s="63"/>
      <c r="N246" s="757"/>
      <c r="O246" s="708" t="s">
        <v>886</v>
      </c>
      <c r="P246" s="760"/>
      <c r="Q246" s="846"/>
      <c r="R246" s="847"/>
      <c r="S246" s="708"/>
      <c r="T246" s="756"/>
      <c r="U246" s="708"/>
      <c r="V246" s="708"/>
      <c r="W246" s="894"/>
      <c r="X246" s="708"/>
      <c r="Y246" s="104">
        <v>242</v>
      </c>
      <c r="Z246" s="862">
        <f t="shared" si="26"/>
        <v>0</v>
      </c>
      <c r="AA246" s="856">
        <f t="shared" ca="1" si="29"/>
        <v>45957</v>
      </c>
      <c r="AB246" s="886">
        <f t="shared" ca="1" si="27"/>
        <v>45957</v>
      </c>
      <c r="AC246" s="66"/>
      <c r="AD246" s="66"/>
      <c r="AE246" s="66"/>
      <c r="AF246" s="66"/>
      <c r="AG246" s="66">
        <v>242</v>
      </c>
      <c r="AH246" s="88"/>
      <c r="AI246" s="88"/>
      <c r="AJ246" s="280"/>
      <c r="AK246" s="82"/>
      <c r="AL246" s="66"/>
      <c r="AM246" s="117"/>
      <c r="AN246" s="280"/>
      <c r="AO246" s="867"/>
      <c r="AP246" s="119"/>
      <c r="AQ246" s="130"/>
      <c r="AR246" s="867"/>
      <c r="AS246" s="147"/>
      <c r="AT246" s="773" t="s">
        <v>101</v>
      </c>
      <c r="AU246" s="122">
        <v>45887</v>
      </c>
      <c r="AV246" s="266"/>
      <c r="AW246" s="333"/>
      <c r="AX246" s="494"/>
      <c r="AY246" s="527"/>
      <c r="AZ246" s="333"/>
      <c r="BA246" s="490"/>
      <c r="BB246" s="494"/>
      <c r="BC246" s="494"/>
      <c r="BD246" s="494"/>
      <c r="BE246" s="523"/>
      <c r="BF246" s="333"/>
      <c r="BG246" s="333"/>
      <c r="BH246" s="570"/>
      <c r="BI246" s="571"/>
      <c r="BJ246" s="572">
        <f>IF(BK246="mxn",BH246/#REF!,BH246)</f>
        <v>0</v>
      </c>
      <c r="BK246" s="705"/>
      <c r="BL246" s="573"/>
      <c r="BM246" s="644"/>
      <c r="BN246" s="644"/>
      <c r="BO246" s="644"/>
      <c r="BP246" s="644"/>
      <c r="BQ246" s="644"/>
      <c r="BR246" s="644"/>
      <c r="BS246" s="644"/>
      <c r="BT246" s="644"/>
      <c r="BU246" s="644"/>
      <c r="BV246" s="644"/>
      <c r="BW246" s="644"/>
      <c r="BX246" s="645"/>
      <c r="BY246" s="644"/>
      <c r="BZ246" s="646">
        <f ca="1">'CONTROL DE RENTAS'!$Z246-'CONTROL DE RENTAS'!$AA246</f>
        <v>-45957</v>
      </c>
      <c r="CA246" s="647" t="str">
        <f t="shared" ca="1" si="28"/>
        <v>POR VENCER</v>
      </c>
    </row>
    <row r="247" spans="1:79">
      <c r="A247" s="66">
        <v>243</v>
      </c>
      <c r="B247" s="63"/>
      <c r="C247" s="66">
        <v>2261</v>
      </c>
      <c r="D247" s="66">
        <v>2441</v>
      </c>
      <c r="E247" s="66" t="s">
        <v>4066</v>
      </c>
      <c r="F247" s="63"/>
      <c r="G247" s="63"/>
      <c r="H247" s="92"/>
      <c r="I247" s="66">
        <v>3205</v>
      </c>
      <c r="J247" s="63"/>
      <c r="K247" s="63"/>
      <c r="L247" s="63"/>
      <c r="M247" s="63"/>
      <c r="N247" s="757"/>
      <c r="O247" s="708" t="s">
        <v>886</v>
      </c>
      <c r="P247" s="760"/>
      <c r="Q247" s="846"/>
      <c r="R247" s="847"/>
      <c r="S247" s="708"/>
      <c r="T247" s="756"/>
      <c r="U247" s="708"/>
      <c r="V247" s="708"/>
      <c r="W247" s="894"/>
      <c r="X247" s="708"/>
      <c r="Y247" s="104">
        <v>243</v>
      </c>
      <c r="Z247" s="862">
        <f t="shared" si="26"/>
        <v>0</v>
      </c>
      <c r="AA247" s="856">
        <f t="shared" ca="1" si="29"/>
        <v>45957</v>
      </c>
      <c r="AB247" s="857">
        <f t="shared" ca="1" si="27"/>
        <v>45957</v>
      </c>
      <c r="AC247" s="66"/>
      <c r="AD247" s="66"/>
      <c r="AE247" s="66"/>
      <c r="AF247" s="66"/>
      <c r="AG247" s="66">
        <v>243</v>
      </c>
      <c r="AH247" s="88"/>
      <c r="AI247" s="88"/>
      <c r="AJ247" s="280"/>
      <c r="AK247" s="82"/>
      <c r="AL247" s="66"/>
      <c r="AM247" s="117"/>
      <c r="AN247" s="280"/>
      <c r="AO247" s="867"/>
      <c r="AP247" s="119"/>
      <c r="AQ247" s="130"/>
      <c r="AR247" s="867"/>
      <c r="AS247" s="147"/>
      <c r="AT247" s="773"/>
      <c r="AU247" s="122"/>
      <c r="AV247" s="144"/>
      <c r="AW247" s="333"/>
      <c r="AX247" s="494"/>
      <c r="AY247" s="527"/>
      <c r="AZ247" s="333"/>
      <c r="BA247" s="490"/>
      <c r="BB247" s="333"/>
      <c r="BC247" s="494" t="s">
        <v>214</v>
      </c>
      <c r="BD247" s="494" t="s">
        <v>214</v>
      </c>
      <c r="BE247" s="523" t="s">
        <v>214</v>
      </c>
      <c r="BF247" s="333"/>
      <c r="BG247" s="333"/>
      <c r="BH247" s="570"/>
      <c r="BI247" s="333"/>
      <c r="BJ247" s="333"/>
      <c r="BK247" s="333"/>
      <c r="BL247" s="573"/>
      <c r="BM247" s="644"/>
      <c r="BN247" s="644"/>
      <c r="BO247" s="644"/>
      <c r="BP247" s="644"/>
      <c r="BQ247" s="644"/>
      <c r="BR247" s="644"/>
      <c r="BS247" s="644"/>
      <c r="BT247" s="644"/>
      <c r="BU247" s="644"/>
      <c r="BV247" s="644"/>
      <c r="BW247" s="644"/>
      <c r="BX247" s="645"/>
      <c r="BY247" s="644"/>
      <c r="BZ247" s="646">
        <f ca="1">'CONTROL DE RENTAS'!$Z247-'CONTROL DE RENTAS'!$AA247</f>
        <v>-45957</v>
      </c>
      <c r="CA247" s="647" t="str">
        <f t="shared" ca="1" si="28"/>
        <v>POR VENCER</v>
      </c>
    </row>
    <row r="248" spans="1:79" ht="15" customHeight="1">
      <c r="A248" s="66">
        <v>244</v>
      </c>
      <c r="B248" s="63"/>
      <c r="C248" s="66">
        <v>2261</v>
      </c>
      <c r="D248" s="66">
        <v>2441</v>
      </c>
      <c r="E248" s="66" t="s">
        <v>4066</v>
      </c>
      <c r="F248" s="63"/>
      <c r="G248" s="63"/>
      <c r="H248" s="92"/>
      <c r="I248" s="66">
        <v>3205</v>
      </c>
      <c r="J248" s="63"/>
      <c r="K248" s="63"/>
      <c r="L248" s="63"/>
      <c r="M248" s="63"/>
      <c r="N248" s="757"/>
      <c r="O248" s="708" t="s">
        <v>886</v>
      </c>
      <c r="P248" s="760"/>
      <c r="Q248" s="846"/>
      <c r="R248" s="847"/>
      <c r="S248" s="708"/>
      <c r="T248" s="756"/>
      <c r="U248" s="708"/>
      <c r="V248" s="708"/>
      <c r="W248" s="894"/>
      <c r="X248" s="708"/>
      <c r="Y248" s="104">
        <v>244</v>
      </c>
      <c r="Z248" s="862">
        <f t="shared" si="26"/>
        <v>0</v>
      </c>
      <c r="AA248" s="856">
        <f t="shared" ca="1" si="29"/>
        <v>45957</v>
      </c>
      <c r="AB248" s="857">
        <f t="shared" ref="AB248:AB264" ca="1" si="30">AA248-W248</f>
        <v>45957</v>
      </c>
      <c r="AC248" s="66"/>
      <c r="AD248" s="66"/>
      <c r="AE248" s="66"/>
      <c r="AF248" s="66"/>
      <c r="AG248" s="66">
        <v>244</v>
      </c>
      <c r="AH248" s="88"/>
      <c r="AI248" s="280"/>
      <c r="AJ248" s="280"/>
      <c r="AK248" s="82"/>
      <c r="AL248" s="66"/>
      <c r="AM248" s="117"/>
      <c r="AN248" s="280"/>
      <c r="AO248" s="867"/>
      <c r="AP248" s="119"/>
      <c r="AQ248" s="130"/>
      <c r="AR248" s="130"/>
      <c r="AS248" s="147"/>
      <c r="AT248" s="773"/>
      <c r="AU248" s="122"/>
      <c r="AV248" s="144"/>
      <c r="AW248" s="333"/>
      <c r="AX248" s="494"/>
      <c r="AY248" s="527"/>
      <c r="AZ248" s="333"/>
      <c r="BA248" s="490"/>
      <c r="BB248" s="494" t="s">
        <v>948</v>
      </c>
      <c r="BC248" s="494"/>
      <c r="BD248" s="494" t="s">
        <v>213</v>
      </c>
      <c r="BE248" s="523" t="s">
        <v>214</v>
      </c>
      <c r="BF248" s="333" t="s">
        <v>215</v>
      </c>
      <c r="BG248" s="333">
        <v>8111303621</v>
      </c>
      <c r="BH248" s="570">
        <v>11327.96</v>
      </c>
      <c r="BI248" s="571"/>
      <c r="BJ248" s="572">
        <f>IF(BK248="mxn",BH248/#REF!,BH248)</f>
        <v>11327.96</v>
      </c>
      <c r="BK248" s="333" t="s">
        <v>216</v>
      </c>
      <c r="BL248" s="573"/>
      <c r="BM248" s="644"/>
      <c r="BN248" s="644"/>
      <c r="BO248" s="644"/>
      <c r="BP248" s="644"/>
      <c r="BQ248" s="644"/>
      <c r="BR248" s="644"/>
      <c r="BS248" s="644"/>
      <c r="BT248" s="644"/>
      <c r="BU248" s="644"/>
      <c r="BV248" s="644"/>
      <c r="BW248" s="644"/>
      <c r="BX248" s="645"/>
      <c r="BY248" s="644"/>
      <c r="BZ248" s="646">
        <f ca="1">'CONTROL DE RENTAS'!$Z248-'CONTROL DE RENTAS'!$AA248</f>
        <v>-45957</v>
      </c>
      <c r="CA248" s="647" t="str">
        <f t="shared" ca="1" si="28"/>
        <v>POR VENCER</v>
      </c>
    </row>
    <row r="249" spans="1:79">
      <c r="A249" s="66">
        <v>245</v>
      </c>
      <c r="B249" s="86"/>
      <c r="C249" s="63"/>
      <c r="D249" s="63"/>
      <c r="E249" s="63"/>
      <c r="F249" s="63"/>
      <c r="G249" s="63"/>
      <c r="H249" s="92"/>
      <c r="I249" s="66">
        <v>3205</v>
      </c>
      <c r="J249" s="63"/>
      <c r="K249" s="63"/>
      <c r="L249" s="63"/>
      <c r="M249" s="63"/>
      <c r="N249" s="757"/>
      <c r="O249" s="708" t="s">
        <v>886</v>
      </c>
      <c r="P249" s="760"/>
      <c r="Q249" s="846"/>
      <c r="R249" s="847"/>
      <c r="S249" s="708"/>
      <c r="T249" s="756"/>
      <c r="U249" s="708"/>
      <c r="V249" s="708"/>
      <c r="W249" s="894"/>
      <c r="X249" s="708"/>
      <c r="Y249" s="104">
        <v>245</v>
      </c>
      <c r="Z249" s="862">
        <f t="shared" si="26"/>
        <v>0</v>
      </c>
      <c r="AA249" s="856">
        <f t="shared" ca="1" si="29"/>
        <v>45957</v>
      </c>
      <c r="AB249" s="886">
        <f t="shared" ca="1" si="30"/>
        <v>45957</v>
      </c>
      <c r="AC249" s="66"/>
      <c r="AD249" s="66"/>
      <c r="AE249" s="66"/>
      <c r="AF249" s="66"/>
      <c r="AG249" s="66">
        <v>245</v>
      </c>
      <c r="AH249" s="88"/>
      <c r="AI249" s="280"/>
      <c r="AJ249" s="280"/>
      <c r="AK249" s="82"/>
      <c r="AL249" s="66"/>
      <c r="AM249" s="117"/>
      <c r="AN249" s="280"/>
      <c r="AO249" s="130"/>
      <c r="AP249" s="119"/>
      <c r="AQ249" s="130"/>
      <c r="AR249" s="130"/>
      <c r="AS249" s="147"/>
      <c r="AT249" s="773"/>
      <c r="AU249" s="122"/>
      <c r="AV249" s="144"/>
      <c r="AW249" s="333"/>
      <c r="AX249" s="333"/>
      <c r="AY249" s="333"/>
      <c r="AZ249" s="333"/>
      <c r="BA249" s="490"/>
      <c r="BB249" s="494"/>
      <c r="BC249" s="494"/>
      <c r="BD249" s="494"/>
      <c r="BE249" s="523"/>
      <c r="BF249" s="333"/>
      <c r="BG249" s="333"/>
      <c r="BH249" s="570"/>
      <c r="BI249" s="571"/>
      <c r="BJ249" s="572"/>
      <c r="BK249" s="333"/>
      <c r="BL249" s="573"/>
      <c r="BM249" s="644"/>
      <c r="BN249" s="644"/>
      <c r="BO249" s="644"/>
      <c r="BP249" s="644"/>
      <c r="BQ249" s="644"/>
      <c r="BR249" s="644"/>
      <c r="BS249" s="644"/>
      <c r="BT249" s="644"/>
      <c r="BU249" s="644"/>
      <c r="BV249" s="644"/>
      <c r="BW249" s="644"/>
      <c r="BX249" s="645"/>
      <c r="BY249" s="644"/>
      <c r="BZ249" s="646">
        <f ca="1">'CONTROL DE RENTAS'!$Z249-'CONTROL DE RENTAS'!$AA249</f>
        <v>-45957</v>
      </c>
      <c r="CA249" s="647" t="str">
        <f t="shared" ca="1" si="28"/>
        <v>POR VENCER</v>
      </c>
    </row>
    <row r="250" spans="1:79">
      <c r="A250" s="66">
        <v>246</v>
      </c>
      <c r="B250" s="63"/>
      <c r="C250" s="66">
        <v>2261</v>
      </c>
      <c r="D250" s="66">
        <v>2441</v>
      </c>
      <c r="E250" s="66" t="s">
        <v>4066</v>
      </c>
      <c r="F250" s="63"/>
      <c r="G250" s="63"/>
      <c r="H250" s="92"/>
      <c r="I250" s="66">
        <v>3205</v>
      </c>
      <c r="J250" s="84"/>
      <c r="K250" s="84"/>
      <c r="L250" s="84"/>
      <c r="M250" s="84"/>
      <c r="N250" s="757"/>
      <c r="O250" s="708" t="s">
        <v>886</v>
      </c>
      <c r="P250" s="760"/>
      <c r="Q250" s="846"/>
      <c r="R250" s="847"/>
      <c r="S250" s="708"/>
      <c r="T250" s="756"/>
      <c r="U250" s="708"/>
      <c r="V250" s="708"/>
      <c r="W250" s="894"/>
      <c r="X250" s="708"/>
      <c r="Y250" s="104">
        <v>246</v>
      </c>
      <c r="Z250" s="862">
        <f t="shared" si="26"/>
        <v>0</v>
      </c>
      <c r="AA250" s="856">
        <f t="shared" ca="1" si="29"/>
        <v>45957</v>
      </c>
      <c r="AB250" s="886">
        <f t="shared" ca="1" si="30"/>
        <v>45957</v>
      </c>
      <c r="AC250" s="66"/>
      <c r="AD250" s="66"/>
      <c r="AE250" s="66"/>
      <c r="AF250" s="66"/>
      <c r="AG250" s="66">
        <v>246</v>
      </c>
      <c r="AH250" s="88"/>
      <c r="AI250" s="280"/>
      <c r="AJ250" s="280"/>
      <c r="AK250" s="82"/>
      <c r="AL250" s="66"/>
      <c r="AM250" s="117"/>
      <c r="AN250" s="280"/>
      <c r="AO250" s="130"/>
      <c r="AP250" s="119"/>
      <c r="AQ250" s="130"/>
      <c r="AR250" s="130"/>
      <c r="AS250" s="147"/>
      <c r="AT250" s="773"/>
      <c r="AU250" s="122"/>
      <c r="AV250" s="144"/>
      <c r="AW250" s="333"/>
      <c r="AX250" s="494"/>
      <c r="AY250" s="527"/>
      <c r="AZ250" s="333"/>
      <c r="BA250" s="490"/>
      <c r="BB250" s="494"/>
      <c r="BC250" s="494"/>
      <c r="BD250" s="494"/>
      <c r="BE250" s="523"/>
      <c r="BF250" s="333"/>
      <c r="BG250" s="333"/>
      <c r="BH250" s="333"/>
      <c r="BI250" s="333"/>
      <c r="BJ250" s="572"/>
      <c r="BK250" s="333"/>
      <c r="BL250" s="573"/>
      <c r="BM250" s="644"/>
      <c r="BN250" s="644"/>
      <c r="BO250" s="644"/>
      <c r="BP250" s="644"/>
      <c r="BQ250" s="644"/>
      <c r="BR250" s="644"/>
      <c r="BS250" s="644"/>
      <c r="BT250" s="644"/>
      <c r="BU250" s="644"/>
      <c r="BV250" s="644"/>
      <c r="BW250" s="644"/>
      <c r="BX250" s="645"/>
      <c r="BY250" s="644"/>
      <c r="BZ250" s="646">
        <f ca="1">'CONTROL DE RENTAS'!$Z250-'CONTROL DE RENTAS'!$AA250</f>
        <v>-45957</v>
      </c>
      <c r="CA250" s="647" t="str">
        <f t="shared" ca="1" si="28"/>
        <v>POR VENCER</v>
      </c>
    </row>
    <row r="251" spans="1:79">
      <c r="A251" s="66">
        <v>247</v>
      </c>
      <c r="B251" s="63"/>
      <c r="C251" s="66">
        <v>2261</v>
      </c>
      <c r="D251" s="66">
        <v>2441</v>
      </c>
      <c r="E251" s="66" t="s">
        <v>4066</v>
      </c>
      <c r="F251" s="63"/>
      <c r="G251" s="63"/>
      <c r="H251" s="92"/>
      <c r="I251" s="66">
        <v>3205</v>
      </c>
      <c r="J251" s="63"/>
      <c r="K251" s="63"/>
      <c r="L251" s="63"/>
      <c r="M251" s="63"/>
      <c r="N251" s="757"/>
      <c r="O251" s="708" t="s">
        <v>886</v>
      </c>
      <c r="P251" s="760"/>
      <c r="Q251" s="846"/>
      <c r="R251" s="847"/>
      <c r="S251" s="708"/>
      <c r="T251" s="756"/>
      <c r="U251" s="708"/>
      <c r="V251" s="708"/>
      <c r="W251" s="894"/>
      <c r="X251" s="708"/>
      <c r="Y251" s="104">
        <v>247</v>
      </c>
      <c r="Z251" s="862">
        <f t="shared" si="26"/>
        <v>0</v>
      </c>
      <c r="AA251" s="856">
        <f t="shared" ca="1" si="29"/>
        <v>45957</v>
      </c>
      <c r="AB251" s="857">
        <f t="shared" ca="1" si="30"/>
        <v>45957</v>
      </c>
      <c r="AC251" s="66"/>
      <c r="AD251" s="66"/>
      <c r="AE251" s="66"/>
      <c r="AF251" s="66"/>
      <c r="AG251" s="66">
        <v>247</v>
      </c>
      <c r="AH251" s="88"/>
      <c r="AI251" s="280"/>
      <c r="AJ251" s="280"/>
      <c r="AK251" s="82"/>
      <c r="AL251" s="66"/>
      <c r="AM251" s="117"/>
      <c r="AN251" s="280"/>
      <c r="AO251" s="130"/>
      <c r="AP251" s="130"/>
      <c r="AQ251" s="130"/>
      <c r="AR251" s="136"/>
      <c r="AS251" s="147"/>
      <c r="AT251" s="773"/>
      <c r="AU251" s="122"/>
      <c r="AV251" s="283"/>
      <c r="AW251" s="333"/>
      <c r="AX251" s="494"/>
      <c r="AY251" s="527"/>
      <c r="AZ251" s="333"/>
      <c r="BA251" s="490"/>
      <c r="BB251" s="494"/>
      <c r="BC251" s="494"/>
      <c r="BD251" s="494"/>
      <c r="BE251" s="523"/>
      <c r="BF251" s="333"/>
      <c r="BG251" s="333"/>
      <c r="BH251" s="333"/>
      <c r="BI251" s="333"/>
      <c r="BJ251" s="572"/>
      <c r="BK251" s="333"/>
      <c r="BL251" s="573"/>
      <c r="BM251" s="718"/>
      <c r="BN251" s="718"/>
      <c r="BO251" s="718"/>
      <c r="BP251" s="718"/>
      <c r="BQ251" s="718"/>
      <c r="BR251" s="718"/>
      <c r="BS251" s="718"/>
      <c r="BT251" s="718"/>
      <c r="BU251" s="718"/>
      <c r="BV251" s="718"/>
      <c r="BW251" s="718"/>
      <c r="BX251" s="719"/>
      <c r="BY251" s="718"/>
      <c r="BZ251" s="720">
        <f ca="1">'CONTROL DE RENTAS'!$Z251-'CONTROL DE RENTAS'!$AA251</f>
        <v>-45957</v>
      </c>
      <c r="CA251" s="647" t="str">
        <f t="shared" ca="1" si="28"/>
        <v>POR VENCER</v>
      </c>
    </row>
    <row r="252" spans="1:79">
      <c r="A252" s="66">
        <v>248</v>
      </c>
      <c r="B252" s="63"/>
      <c r="C252" s="63"/>
      <c r="D252" s="63"/>
      <c r="E252" s="63"/>
      <c r="F252" s="63"/>
      <c r="G252" s="63"/>
      <c r="H252" s="92"/>
      <c r="I252" s="66">
        <v>3206</v>
      </c>
      <c r="J252" s="63"/>
      <c r="K252" s="63"/>
      <c r="L252" s="63"/>
      <c r="M252" s="63"/>
      <c r="N252" s="757"/>
      <c r="O252" s="708" t="s">
        <v>886</v>
      </c>
      <c r="P252" s="760"/>
      <c r="Q252" s="846"/>
      <c r="R252" s="847"/>
      <c r="S252" s="708"/>
      <c r="T252" s="756"/>
      <c r="U252" s="708"/>
      <c r="V252" s="708"/>
      <c r="W252" s="894"/>
      <c r="X252" s="708"/>
      <c r="Y252" s="104">
        <v>248</v>
      </c>
      <c r="Z252" s="862">
        <f t="shared" si="26"/>
        <v>0</v>
      </c>
      <c r="AA252" s="856">
        <f t="shared" ca="1" si="29"/>
        <v>45957</v>
      </c>
      <c r="AB252" s="857">
        <f t="shared" ca="1" si="30"/>
        <v>45957</v>
      </c>
      <c r="AC252" s="66"/>
      <c r="AD252" s="66"/>
      <c r="AE252" s="66"/>
      <c r="AF252" s="66"/>
      <c r="AG252" s="66">
        <v>248</v>
      </c>
      <c r="AH252" s="88"/>
      <c r="AI252" s="280"/>
      <c r="AJ252" s="280"/>
      <c r="AK252" s="82"/>
      <c r="AL252" s="66"/>
      <c r="AM252" s="117"/>
      <c r="AN252" s="280"/>
      <c r="AO252" s="130"/>
      <c r="AP252" s="119"/>
      <c r="AQ252" s="130"/>
      <c r="AR252" s="867"/>
      <c r="AS252" s="868"/>
      <c r="AT252" s="773"/>
      <c r="AU252" s="122"/>
      <c r="AV252" s="144"/>
      <c r="AW252" s="333"/>
      <c r="AX252" s="333"/>
      <c r="AY252" s="333"/>
      <c r="AZ252" s="333"/>
      <c r="BA252" s="490"/>
      <c r="BB252" s="494"/>
      <c r="BC252" s="494" t="s">
        <v>214</v>
      </c>
      <c r="BD252" s="494" t="s">
        <v>214</v>
      </c>
      <c r="BE252" s="523" t="s">
        <v>214</v>
      </c>
      <c r="BF252" s="333"/>
      <c r="BG252" s="333"/>
      <c r="BH252" s="523"/>
      <c r="BI252" s="333"/>
      <c r="BJ252" s="333"/>
      <c r="BK252" s="333"/>
      <c r="BL252" s="675"/>
      <c r="BM252" s="718"/>
      <c r="BN252" s="718"/>
      <c r="BO252" s="718"/>
      <c r="BP252" s="718"/>
      <c r="BQ252" s="718"/>
      <c r="BR252" s="718"/>
      <c r="BS252" s="718"/>
      <c r="BT252" s="718"/>
      <c r="BU252" s="718"/>
      <c r="BV252" s="718"/>
      <c r="BW252" s="718"/>
      <c r="BX252" s="719"/>
      <c r="BY252" s="718"/>
      <c r="BZ252" s="646">
        <f ca="1">'CONTROL DE RENTAS'!$Z252-'CONTROL DE RENTAS'!$AA252</f>
        <v>-45957</v>
      </c>
      <c r="CA252" s="647" t="str">
        <f t="shared" ca="1" si="28"/>
        <v>POR VENCER</v>
      </c>
    </row>
    <row r="253" spans="1:79">
      <c r="A253" s="66">
        <v>249</v>
      </c>
      <c r="B253" s="63"/>
      <c r="C253" s="63"/>
      <c r="D253" s="63"/>
      <c r="E253" s="63"/>
      <c r="F253" s="63"/>
      <c r="G253" s="63"/>
      <c r="H253" s="92"/>
      <c r="I253" s="66">
        <v>3206</v>
      </c>
      <c r="J253" s="63"/>
      <c r="K253" s="63"/>
      <c r="L253" s="63"/>
      <c r="M253" s="63"/>
      <c r="N253" s="757"/>
      <c r="O253" s="708" t="s">
        <v>886</v>
      </c>
      <c r="P253" s="760"/>
      <c r="Q253" s="846"/>
      <c r="R253" s="847"/>
      <c r="S253" s="708"/>
      <c r="T253" s="756"/>
      <c r="U253" s="708"/>
      <c r="V253" s="708"/>
      <c r="W253" s="894"/>
      <c r="X253" s="708"/>
      <c r="Y253" s="104">
        <v>249</v>
      </c>
      <c r="Z253" s="862">
        <f t="shared" si="26"/>
        <v>0</v>
      </c>
      <c r="AA253" s="856">
        <f t="shared" ca="1" si="29"/>
        <v>45957</v>
      </c>
      <c r="AB253" s="857">
        <f t="shared" ca="1" si="30"/>
        <v>45957</v>
      </c>
      <c r="AC253" s="66"/>
      <c r="AD253" s="66"/>
      <c r="AE253" s="66"/>
      <c r="AF253" s="66"/>
      <c r="AG253" s="66">
        <v>249</v>
      </c>
      <c r="AH253" s="88"/>
      <c r="AI253" s="280"/>
      <c r="AJ253" s="280"/>
      <c r="AK253" s="82"/>
      <c r="AL253" s="66"/>
      <c r="AM253" s="66"/>
      <c r="AN253" s="280"/>
      <c r="AO253" s="130"/>
      <c r="AP253" s="119">
        <v>0</v>
      </c>
      <c r="AQ253" s="130"/>
      <c r="AR253" s="867"/>
      <c r="AS253" s="147"/>
      <c r="AT253" s="773"/>
      <c r="AU253" s="122"/>
      <c r="AV253" s="893"/>
      <c r="AW253" s="333"/>
      <c r="AX253" s="333"/>
      <c r="AY253" s="333"/>
      <c r="AZ253" s="333"/>
      <c r="BA253" s="490"/>
      <c r="BB253" s="494"/>
      <c r="BC253" s="494"/>
      <c r="BD253" s="494"/>
      <c r="BE253" s="523"/>
      <c r="BF253" s="333"/>
      <c r="BG253" s="333"/>
      <c r="BH253" s="333"/>
      <c r="BI253" s="333"/>
      <c r="BJ253" s="572"/>
      <c r="BK253" s="333"/>
      <c r="BL253" s="573"/>
      <c r="BM253" s="644"/>
      <c r="BN253" s="644"/>
      <c r="BO253" s="644"/>
      <c r="BP253" s="644"/>
      <c r="BQ253" s="644"/>
      <c r="BR253" s="644"/>
      <c r="BS253" s="644"/>
      <c r="BT253" s="644"/>
      <c r="BU253" s="644"/>
      <c r="BV253" s="644"/>
      <c r="BW253" s="644"/>
      <c r="BX253" s="645"/>
      <c r="BY253" s="644"/>
      <c r="BZ253" s="646">
        <f ca="1">'CONTROL DE RENTAS'!$Z253-'CONTROL DE RENTAS'!$AA253</f>
        <v>-45957</v>
      </c>
      <c r="CA253" s="647" t="str">
        <f t="shared" ca="1" si="28"/>
        <v>POR VENCER</v>
      </c>
    </row>
    <row r="254" spans="1:79" ht="15" customHeight="1">
      <c r="A254" s="66">
        <v>250</v>
      </c>
      <c r="B254" s="63"/>
      <c r="C254" s="63"/>
      <c r="D254" s="63"/>
      <c r="E254" s="63"/>
      <c r="F254" s="63"/>
      <c r="G254" s="63"/>
      <c r="H254" s="92"/>
      <c r="I254" s="66">
        <v>3206</v>
      </c>
      <c r="J254" s="63"/>
      <c r="K254" s="63"/>
      <c r="L254" s="63"/>
      <c r="M254" s="63"/>
      <c r="N254" s="757"/>
      <c r="O254" s="708" t="s">
        <v>886</v>
      </c>
      <c r="P254" s="760"/>
      <c r="Q254" s="846"/>
      <c r="R254" s="847"/>
      <c r="S254" s="708"/>
      <c r="T254" s="756"/>
      <c r="U254" s="708"/>
      <c r="V254" s="708"/>
      <c r="W254" s="894"/>
      <c r="X254" s="708"/>
      <c r="Y254" s="104">
        <v>250</v>
      </c>
      <c r="Z254" s="862">
        <f t="shared" si="26"/>
        <v>0</v>
      </c>
      <c r="AA254" s="856">
        <f t="shared" ca="1" si="29"/>
        <v>45957</v>
      </c>
      <c r="AB254" s="857">
        <f t="shared" ca="1" si="30"/>
        <v>45957</v>
      </c>
      <c r="AC254" s="66"/>
      <c r="AD254" s="66"/>
      <c r="AE254" s="66"/>
      <c r="AF254" s="66"/>
      <c r="AG254" s="66">
        <v>250</v>
      </c>
      <c r="AH254" s="88"/>
      <c r="AI254" s="280"/>
      <c r="AJ254" s="280"/>
      <c r="AK254" s="82"/>
      <c r="AL254" s="66"/>
      <c r="AM254" s="117"/>
      <c r="AN254" s="280"/>
      <c r="AO254" s="130"/>
      <c r="AP254" s="119">
        <v>0</v>
      </c>
      <c r="AQ254" s="130"/>
      <c r="AR254" s="867"/>
      <c r="AS254" s="147"/>
      <c r="AT254" s="773"/>
      <c r="AU254" s="122"/>
      <c r="AV254" s="144"/>
      <c r="AW254" s="333"/>
      <c r="AX254" s="333"/>
      <c r="AY254" s="333"/>
      <c r="AZ254" s="333"/>
      <c r="BA254" s="490"/>
      <c r="BB254" s="494"/>
      <c r="BC254" s="494"/>
      <c r="BD254" s="494"/>
      <c r="BE254" s="523"/>
      <c r="BF254" s="333"/>
      <c r="BG254" s="333"/>
      <c r="BH254" s="570"/>
      <c r="BI254" s="333"/>
      <c r="BJ254" s="333"/>
      <c r="BK254" s="333"/>
      <c r="BL254" s="573"/>
      <c r="BM254" s="644"/>
      <c r="BN254" s="644"/>
      <c r="BO254" s="644"/>
      <c r="BP254" s="644"/>
      <c r="BQ254" s="644"/>
      <c r="BR254" s="644"/>
      <c r="BS254" s="644"/>
      <c r="BT254" s="681"/>
      <c r="BU254" s="687"/>
      <c r="BV254" s="687"/>
      <c r="BW254" s="687"/>
      <c r="BX254" s="645"/>
      <c r="BY254" s="688"/>
      <c r="BZ254" s="646">
        <f ca="1">'CONTROL DE RENTAS'!$Z254-'CONTROL DE RENTAS'!$AA254</f>
        <v>-45957</v>
      </c>
      <c r="CA254" s="647" t="str">
        <f t="shared" ref="CA254:CA274" ca="1" si="31">IF(BZ254&gt;=7,"VIGENTE","POR VENCER")</f>
        <v>POR VENCER</v>
      </c>
    </row>
    <row r="255" spans="1:79">
      <c r="A255" s="66">
        <v>251</v>
      </c>
      <c r="B255" s="63"/>
      <c r="C255" s="63"/>
      <c r="D255" s="63"/>
      <c r="E255" s="63"/>
      <c r="F255" s="63"/>
      <c r="G255" s="63"/>
      <c r="H255" s="92"/>
      <c r="I255" s="66">
        <v>3206</v>
      </c>
      <c r="J255" s="63"/>
      <c r="K255" s="63"/>
      <c r="L255" s="63"/>
      <c r="M255" s="63"/>
      <c r="N255" s="757"/>
      <c r="O255" s="708" t="s">
        <v>886</v>
      </c>
      <c r="P255" s="760"/>
      <c r="Q255" s="846"/>
      <c r="R255" s="847"/>
      <c r="S255" s="708"/>
      <c r="T255" s="756"/>
      <c r="U255" s="708"/>
      <c r="V255" s="708"/>
      <c r="W255" s="894"/>
      <c r="X255" s="708"/>
      <c r="Y255" s="104">
        <v>251</v>
      </c>
      <c r="Z255" s="862">
        <f t="shared" si="26"/>
        <v>0</v>
      </c>
      <c r="AA255" s="856">
        <f t="shared" ca="1" si="29"/>
        <v>45957</v>
      </c>
      <c r="AB255" s="886">
        <f t="shared" ca="1" si="30"/>
        <v>45957</v>
      </c>
      <c r="AC255" s="66"/>
      <c r="AD255" s="66"/>
      <c r="AE255" s="66"/>
      <c r="AF255" s="66"/>
      <c r="AG255" s="66">
        <v>251</v>
      </c>
      <c r="AH255" s="88"/>
      <c r="AI255" s="280"/>
      <c r="AJ255" s="280"/>
      <c r="AK255" s="82"/>
      <c r="AL255" s="66"/>
      <c r="AM255" s="66"/>
      <c r="AN255" s="280"/>
      <c r="AO255" s="867"/>
      <c r="AP255" s="119">
        <v>0</v>
      </c>
      <c r="AQ255" s="130"/>
      <c r="AR255" s="867"/>
      <c r="AS255" s="865"/>
      <c r="AT255" s="773"/>
      <c r="AU255" s="122"/>
      <c r="AV255" s="144"/>
      <c r="AW255" s="333"/>
      <c r="AX255" s="333"/>
      <c r="AY255" s="333"/>
      <c r="AZ255" s="333"/>
      <c r="BA255" s="490"/>
      <c r="BB255" s="494"/>
      <c r="BC255" s="494" t="s">
        <v>212</v>
      </c>
      <c r="BD255" s="494" t="s">
        <v>213</v>
      </c>
      <c r="BE255" s="523" t="s">
        <v>214</v>
      </c>
      <c r="BF255" s="333" t="s">
        <v>215</v>
      </c>
      <c r="BG255" s="333">
        <v>8115621657</v>
      </c>
      <c r="BH255" s="570">
        <v>11546.1</v>
      </c>
      <c r="BI255" s="571"/>
      <c r="BJ255" s="572">
        <f>IF(BK255="mxn",BH255/#REF!,BH255)</f>
        <v>11546.1</v>
      </c>
      <c r="BK255" s="333" t="s">
        <v>216</v>
      </c>
      <c r="BL255" s="573"/>
      <c r="BM255" s="644"/>
      <c r="BN255" s="644"/>
      <c r="BO255" s="644"/>
      <c r="BP255" s="644"/>
      <c r="BQ255" s="644"/>
      <c r="BR255" s="644"/>
      <c r="BS255" s="644"/>
      <c r="BT255" s="644"/>
      <c r="BU255" s="644"/>
      <c r="BV255" s="644"/>
      <c r="BW255" s="644"/>
      <c r="BX255" s="645"/>
      <c r="BY255" s="644"/>
      <c r="BZ255" s="646">
        <f ca="1">'CONTROL DE RENTAS'!$Z255-'CONTROL DE RENTAS'!$AA255</f>
        <v>-45957</v>
      </c>
      <c r="CA255" s="647" t="str">
        <f t="shared" ca="1" si="31"/>
        <v>POR VENCER</v>
      </c>
    </row>
    <row r="256" spans="1:79">
      <c r="A256" s="66">
        <v>252</v>
      </c>
      <c r="B256" s="63"/>
      <c r="C256" s="63"/>
      <c r="D256" s="63"/>
      <c r="E256" s="63"/>
      <c r="F256" s="63"/>
      <c r="G256" s="63"/>
      <c r="H256" s="92"/>
      <c r="I256" s="63"/>
      <c r="J256" s="63"/>
      <c r="K256" s="63"/>
      <c r="L256" s="63"/>
      <c r="M256" s="63"/>
      <c r="N256" s="757"/>
      <c r="O256" s="708" t="s">
        <v>886</v>
      </c>
      <c r="P256" s="760"/>
      <c r="Q256" s="754"/>
      <c r="R256" s="755"/>
      <c r="S256" s="756"/>
      <c r="T256" s="756"/>
      <c r="U256" s="756"/>
      <c r="V256" s="757"/>
      <c r="W256" s="762"/>
      <c r="X256" s="756"/>
      <c r="Y256" s="104">
        <v>252</v>
      </c>
      <c r="Z256" s="862">
        <f t="shared" si="26"/>
        <v>0</v>
      </c>
      <c r="AA256" s="856">
        <f t="shared" ca="1" si="29"/>
        <v>45957</v>
      </c>
      <c r="AB256" s="886">
        <f t="shared" ca="1" si="30"/>
        <v>45957</v>
      </c>
      <c r="AC256" s="66"/>
      <c r="AD256" s="66"/>
      <c r="AE256" s="66"/>
      <c r="AF256" s="66"/>
      <c r="AG256" s="66">
        <v>252</v>
      </c>
      <c r="AH256" s="88"/>
      <c r="AI256" s="88"/>
      <c r="AJ256" s="88"/>
      <c r="AK256" s="117"/>
      <c r="AL256" s="66"/>
      <c r="AM256" s="117"/>
      <c r="AN256" s="66"/>
      <c r="AO256" s="130"/>
      <c r="AP256" s="119">
        <v>0</v>
      </c>
      <c r="AQ256" s="130"/>
      <c r="AR256" s="867"/>
      <c r="AS256" s="147"/>
      <c r="AT256" s="73"/>
      <c r="AU256" s="144"/>
      <c r="AV256" s="144"/>
      <c r="AW256" s="333"/>
      <c r="AX256" s="333"/>
      <c r="AY256" s="333"/>
      <c r="AZ256" s="333"/>
      <c r="BA256" s="490"/>
      <c r="BB256" s="494"/>
      <c r="BC256" s="494"/>
      <c r="BD256" s="494"/>
      <c r="BE256" s="523"/>
      <c r="BF256" s="333"/>
      <c r="BG256" s="333"/>
      <c r="BH256" s="333"/>
      <c r="BI256" s="333"/>
      <c r="BJ256" s="572"/>
      <c r="BK256" s="333"/>
      <c r="BL256" s="573"/>
      <c r="BM256" s="644"/>
      <c r="BN256" s="644"/>
      <c r="BO256" s="644"/>
      <c r="BP256" s="644"/>
      <c r="BQ256" s="644"/>
      <c r="BR256" s="644"/>
      <c r="BS256" s="644"/>
      <c r="BT256" s="644"/>
      <c r="BU256" s="644"/>
      <c r="BV256" s="644"/>
      <c r="BW256" s="644"/>
      <c r="BX256" s="645"/>
      <c r="BY256" s="644"/>
      <c r="BZ256" s="646">
        <f ca="1">'CONTROL DE RENTAS'!$Z256-'CONTROL DE RENTAS'!$AA256</f>
        <v>-45957</v>
      </c>
      <c r="CA256" s="647" t="str">
        <f t="shared" ca="1" si="31"/>
        <v>POR VENCER</v>
      </c>
    </row>
    <row r="257" spans="1:79">
      <c r="A257" s="66">
        <v>253</v>
      </c>
      <c r="B257" s="63"/>
      <c r="C257" s="63"/>
      <c r="D257" s="63"/>
      <c r="E257" s="63"/>
      <c r="F257" s="63"/>
      <c r="G257" s="63"/>
      <c r="H257" s="92"/>
      <c r="I257" s="63"/>
      <c r="J257" s="63"/>
      <c r="K257" s="63"/>
      <c r="L257" s="63"/>
      <c r="M257" s="63"/>
      <c r="N257" s="39"/>
      <c r="O257" s="708" t="s">
        <v>886</v>
      </c>
      <c r="P257" s="40"/>
      <c r="Q257" s="887"/>
      <c r="R257" s="888"/>
      <c r="S257" s="42"/>
      <c r="T257" s="42"/>
      <c r="U257" s="42"/>
      <c r="V257" s="39"/>
      <c r="W257" s="889"/>
      <c r="X257" s="42"/>
      <c r="Y257" s="104">
        <v>253</v>
      </c>
      <c r="Z257" s="862">
        <f t="shared" si="26"/>
        <v>0</v>
      </c>
      <c r="AA257" s="856">
        <f t="shared" ref="AA257:AA270" ca="1" si="32">TODAY()</f>
        <v>45957</v>
      </c>
      <c r="AB257" s="857">
        <f t="shared" ca="1" si="30"/>
        <v>45957</v>
      </c>
      <c r="AC257" s="66"/>
      <c r="AD257" s="66"/>
      <c r="AE257" s="66"/>
      <c r="AF257" s="66"/>
      <c r="AG257" s="66">
        <v>253</v>
      </c>
      <c r="AH257" s="88"/>
      <c r="AI257" s="88"/>
      <c r="AJ257" s="88"/>
      <c r="AK257" s="117"/>
      <c r="AL257" s="66"/>
      <c r="AM257" s="117"/>
      <c r="AN257" s="66"/>
      <c r="AO257" s="130"/>
      <c r="AP257" s="119">
        <v>0</v>
      </c>
      <c r="AQ257" s="130"/>
      <c r="AR257" s="136"/>
      <c r="AS257" s="147"/>
      <c r="AT257" s="73"/>
      <c r="AU257" s="144"/>
      <c r="AV257" s="144"/>
      <c r="AW257" s="333"/>
      <c r="AX257" s="333"/>
      <c r="AY257" s="333"/>
      <c r="AZ257" s="333"/>
      <c r="BA257" s="490"/>
      <c r="BB257" s="494" t="s">
        <v>951</v>
      </c>
      <c r="BC257" s="494" t="s">
        <v>212</v>
      </c>
      <c r="BD257" s="494" t="s">
        <v>213</v>
      </c>
      <c r="BE257" s="523" t="s">
        <v>214</v>
      </c>
      <c r="BF257" s="333" t="s">
        <v>215</v>
      </c>
      <c r="BG257" s="333">
        <v>8111995655</v>
      </c>
      <c r="BH257" s="570">
        <v>11327.96</v>
      </c>
      <c r="BI257" s="571"/>
      <c r="BJ257" s="572">
        <f>IF(BK257="mxn",BH257/#REF!,BH257)</f>
        <v>11327.96</v>
      </c>
      <c r="BK257" s="333"/>
      <c r="BL257" s="573"/>
      <c r="BM257" s="644"/>
      <c r="BN257" s="644"/>
      <c r="BO257" s="644"/>
      <c r="BP257" s="644"/>
      <c r="BQ257" s="644"/>
      <c r="BR257" s="644"/>
      <c r="BS257" s="644"/>
      <c r="BT257" s="644"/>
      <c r="BU257" s="644"/>
      <c r="BV257" s="644"/>
      <c r="BW257" s="644"/>
      <c r="BX257" s="645"/>
      <c r="BY257" s="644"/>
      <c r="BZ257" s="646">
        <f ca="1">'CONTROL DE RENTAS'!$Z257-'CONTROL DE RENTAS'!$AA257</f>
        <v>-45957</v>
      </c>
      <c r="CA257" s="647" t="str">
        <f t="shared" ca="1" si="31"/>
        <v>POR VENCER</v>
      </c>
    </row>
    <row r="258" spans="1:79" ht="15.75" customHeight="1">
      <c r="A258" s="66">
        <v>254</v>
      </c>
      <c r="B258" s="63"/>
      <c r="C258" s="63"/>
      <c r="D258" s="63"/>
      <c r="E258" s="63"/>
      <c r="F258" s="63"/>
      <c r="G258" s="63"/>
      <c r="H258" s="92"/>
      <c r="I258" s="63"/>
      <c r="J258" s="63"/>
      <c r="K258" s="63"/>
      <c r="L258" s="63"/>
      <c r="M258" s="63"/>
      <c r="N258" s="39"/>
      <c r="O258" s="708" t="s">
        <v>886</v>
      </c>
      <c r="P258" s="40"/>
      <c r="Q258" s="887"/>
      <c r="R258" s="888"/>
      <c r="S258" s="42"/>
      <c r="T258" s="42"/>
      <c r="U258" s="42"/>
      <c r="V258" s="39"/>
      <c r="W258" s="889"/>
      <c r="X258" s="42"/>
      <c r="Y258" s="104">
        <v>254</v>
      </c>
      <c r="Z258" s="862">
        <f t="shared" si="26"/>
        <v>0</v>
      </c>
      <c r="AA258" s="856">
        <f t="shared" ca="1" si="32"/>
        <v>45957</v>
      </c>
      <c r="AB258" s="857">
        <f t="shared" ca="1" si="30"/>
        <v>45957</v>
      </c>
      <c r="AC258" s="66"/>
      <c r="AD258" s="66"/>
      <c r="AE258" s="66"/>
      <c r="AF258" s="66"/>
      <c r="AG258" s="66">
        <v>254</v>
      </c>
      <c r="AH258" s="88"/>
      <c r="AI258" s="88"/>
      <c r="AJ258" s="88"/>
      <c r="AK258" s="117"/>
      <c r="AL258" s="66"/>
      <c r="AM258" s="66"/>
      <c r="AN258" s="66"/>
      <c r="AO258" s="118"/>
      <c r="AP258" s="119">
        <v>0</v>
      </c>
      <c r="AQ258" s="130"/>
      <c r="AR258" s="130"/>
      <c r="AS258" s="865"/>
      <c r="AT258" s="73"/>
      <c r="AU258" s="144"/>
      <c r="AV258" s="144"/>
      <c r="AW258" s="333"/>
      <c r="AX258" s="333"/>
      <c r="AY258" s="333"/>
      <c r="AZ258" s="333"/>
      <c r="BA258" s="490"/>
      <c r="BB258" s="494" t="s">
        <v>952</v>
      </c>
      <c r="BC258" s="494"/>
      <c r="BD258" s="494" t="s">
        <v>432</v>
      </c>
      <c r="BE258" s="523">
        <v>44665</v>
      </c>
      <c r="BF258" s="333" t="s">
        <v>215</v>
      </c>
      <c r="BG258" s="333">
        <v>8112006984</v>
      </c>
      <c r="BH258" s="570">
        <v>46760</v>
      </c>
      <c r="BI258" s="571"/>
      <c r="BJ258" s="572">
        <f>IF(BK258="mxn",BH258/#REF!,BH258)</f>
        <v>46760</v>
      </c>
      <c r="BK258" s="333" t="s">
        <v>216</v>
      </c>
      <c r="BL258" s="573"/>
      <c r="BM258" s="644"/>
      <c r="BN258" s="644"/>
      <c r="BO258" s="644"/>
      <c r="BP258" s="644"/>
      <c r="BQ258" s="644"/>
      <c r="BR258" s="644"/>
      <c r="BS258" s="644"/>
      <c r="BT258" s="644"/>
      <c r="BU258" s="644"/>
      <c r="BV258" s="644"/>
      <c r="BW258" s="644"/>
      <c r="BX258" s="645"/>
      <c r="BY258" s="644"/>
      <c r="BZ258" s="646">
        <f ca="1">'CONTROL DE RENTAS'!$Z258-'CONTROL DE RENTAS'!$AA258</f>
        <v>-45957</v>
      </c>
      <c r="CA258" s="647" t="str">
        <f t="shared" ca="1" si="31"/>
        <v>POR VENCER</v>
      </c>
    </row>
    <row r="259" spans="1:79" ht="21" customHeight="1">
      <c r="A259" s="66">
        <v>255</v>
      </c>
      <c r="B259" s="66" t="s">
        <v>774</v>
      </c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72"/>
      <c r="O259" s="64" t="s">
        <v>117</v>
      </c>
      <c r="P259" s="67"/>
      <c r="Q259" s="81"/>
      <c r="R259" s="69"/>
      <c r="S259" s="48"/>
      <c r="T259" s="48"/>
      <c r="U259" s="48"/>
      <c r="V259" s="64">
        <v>1</v>
      </c>
      <c r="W259" s="101"/>
      <c r="X259" s="48"/>
      <c r="Y259" s="104">
        <v>255</v>
      </c>
      <c r="Z259" s="862">
        <f t="shared" si="26"/>
        <v>0</v>
      </c>
      <c r="AA259" s="856">
        <f t="shared" ca="1" si="32"/>
        <v>45957</v>
      </c>
      <c r="AB259" s="857">
        <f t="shared" ca="1" si="30"/>
        <v>45957</v>
      </c>
      <c r="AC259" s="66" t="s">
        <v>810</v>
      </c>
      <c r="AD259" s="66" t="s">
        <v>214</v>
      </c>
      <c r="AE259" s="66" t="s">
        <v>832</v>
      </c>
      <c r="AF259" s="66" t="s">
        <v>87</v>
      </c>
      <c r="AG259" s="66">
        <v>255</v>
      </c>
      <c r="AH259" s="88" t="s">
        <v>169</v>
      </c>
      <c r="AI259" s="88" t="s">
        <v>89</v>
      </c>
      <c r="AJ259" s="88" t="s">
        <v>834</v>
      </c>
      <c r="AK259" s="117" t="s">
        <v>953</v>
      </c>
      <c r="AL259" s="66">
        <v>30</v>
      </c>
      <c r="AM259" s="117" t="s">
        <v>92</v>
      </c>
      <c r="AN259" s="66">
        <v>2022</v>
      </c>
      <c r="AO259" s="130">
        <v>18000</v>
      </c>
      <c r="AP259" s="119">
        <v>18000</v>
      </c>
      <c r="AQ259" s="130">
        <v>0</v>
      </c>
      <c r="AR259" s="130">
        <v>12000</v>
      </c>
      <c r="AS259" s="147">
        <f>AP259-AR259</f>
        <v>6000</v>
      </c>
      <c r="AT259" s="73"/>
      <c r="AU259" s="144"/>
      <c r="AV259" s="144"/>
      <c r="AW259" s="333"/>
      <c r="AX259" s="333"/>
      <c r="AY259" s="527"/>
      <c r="AZ259" s="333"/>
      <c r="BA259" s="490"/>
      <c r="BB259" s="494"/>
      <c r="BC259" s="494"/>
      <c r="BD259" s="494"/>
      <c r="BE259" s="523"/>
      <c r="BF259" s="333"/>
      <c r="BG259" s="333"/>
      <c r="BH259" s="570"/>
      <c r="BI259" s="570"/>
      <c r="BJ259" s="572"/>
      <c r="BK259" s="333"/>
      <c r="BL259" s="573"/>
      <c r="BM259" s="644"/>
      <c r="BN259" s="644"/>
      <c r="BO259" s="644"/>
      <c r="BP259" s="644"/>
      <c r="BQ259" s="644"/>
      <c r="BR259" s="644"/>
      <c r="BS259" s="644"/>
      <c r="BT259" s="644"/>
      <c r="BU259" s="644"/>
      <c r="BV259" s="644"/>
      <c r="BW259" s="644"/>
      <c r="BX259" s="645"/>
      <c r="BY259" s="644"/>
      <c r="BZ259" s="646">
        <f ca="1">'CONTROL DE RENTAS'!$Z259-'CONTROL DE RENTAS'!$AA259</f>
        <v>-45957</v>
      </c>
      <c r="CA259" s="647" t="str">
        <f t="shared" ca="1" si="31"/>
        <v>POR VENCER</v>
      </c>
    </row>
    <row r="260" spans="1:79" ht="15.75" customHeight="1">
      <c r="A260" s="66">
        <v>256</v>
      </c>
      <c r="B260" s="186"/>
      <c r="C260" s="186"/>
      <c r="D260" s="186"/>
      <c r="E260" s="186"/>
      <c r="F260" s="186"/>
      <c r="G260" s="186"/>
      <c r="H260" s="92"/>
      <c r="I260" s="186"/>
      <c r="J260" s="186"/>
      <c r="K260" s="186"/>
      <c r="L260" s="186"/>
      <c r="M260" s="186"/>
      <c r="N260" s="40"/>
      <c r="O260" s="708" t="s">
        <v>886</v>
      </c>
      <c r="P260" s="40"/>
      <c r="Q260" s="887"/>
      <c r="R260" s="895"/>
      <c r="S260" s="40"/>
      <c r="T260" s="40"/>
      <c r="U260" s="40"/>
      <c r="V260" s="40"/>
      <c r="W260" s="896"/>
      <c r="X260" s="897"/>
      <c r="Y260" s="898">
        <v>256</v>
      </c>
      <c r="Z260" s="899">
        <f t="shared" si="26"/>
        <v>0</v>
      </c>
      <c r="AA260" s="900">
        <f t="shared" ca="1" si="32"/>
        <v>45957</v>
      </c>
      <c r="AB260" s="886">
        <f t="shared" ca="1" si="30"/>
        <v>45957</v>
      </c>
      <c r="AC260" s="113"/>
      <c r="AD260" s="113"/>
      <c r="AE260" s="113"/>
      <c r="AF260" s="113"/>
      <c r="AG260" s="113">
        <v>256</v>
      </c>
      <c r="AH260" s="891"/>
      <c r="AI260" s="901"/>
      <c r="AJ260" s="901"/>
      <c r="AK260" s="850"/>
      <c r="AL260" s="113"/>
      <c r="AM260" s="113"/>
      <c r="AN260" s="113"/>
      <c r="AO260" s="136"/>
      <c r="AP260" s="119">
        <v>0</v>
      </c>
      <c r="AQ260" s="119"/>
      <c r="AR260" s="192"/>
      <c r="AS260" s="864"/>
      <c r="AT260" s="47"/>
      <c r="AU260" s="893"/>
      <c r="AV260" s="893"/>
      <c r="AW260" s="705"/>
      <c r="AX260" s="705"/>
      <c r="AY260" s="705"/>
      <c r="AZ260" s="705"/>
      <c r="BA260" s="491"/>
      <c r="BB260" s="705"/>
      <c r="BC260" s="575"/>
      <c r="BD260" s="575"/>
      <c r="BE260" s="704"/>
      <c r="BF260" s="705"/>
      <c r="BG260" s="705"/>
      <c r="BH260" s="706"/>
      <c r="BI260" s="706"/>
      <c r="BJ260" s="707"/>
      <c r="BK260" s="705"/>
      <c r="BL260" s="675"/>
      <c r="BM260" s="733"/>
      <c r="BN260" s="733"/>
      <c r="BO260" s="733"/>
      <c r="BP260" s="733"/>
      <c r="BQ260" s="733"/>
      <c r="BR260" s="733"/>
      <c r="BS260" s="733"/>
      <c r="BT260" s="733"/>
      <c r="BU260" s="733"/>
      <c r="BV260" s="733"/>
      <c r="BW260" s="733"/>
      <c r="BX260" s="735"/>
      <c r="BY260" s="733"/>
      <c r="BZ260" s="646">
        <f ca="1">'CONTROL DE RENTAS'!$Z260-'CONTROL DE RENTAS'!$AA260</f>
        <v>-45957</v>
      </c>
      <c r="CA260" s="647" t="str">
        <f t="shared" ca="1" si="31"/>
        <v>POR VENCER</v>
      </c>
    </row>
    <row r="261" spans="1:79" ht="15" customHeight="1">
      <c r="A261" s="66">
        <v>257</v>
      </c>
      <c r="B261" s="63"/>
      <c r="C261" s="63"/>
      <c r="D261" s="63"/>
      <c r="E261" s="63"/>
      <c r="F261" s="63"/>
      <c r="G261" s="63"/>
      <c r="H261" s="92"/>
      <c r="I261" s="63"/>
      <c r="J261" s="63"/>
      <c r="K261" s="63"/>
      <c r="L261" s="63"/>
      <c r="M261" s="63"/>
      <c r="N261" s="39"/>
      <c r="O261" s="708" t="s">
        <v>886</v>
      </c>
      <c r="P261" s="42"/>
      <c r="Q261" s="887"/>
      <c r="R261" s="888"/>
      <c r="S261" s="39"/>
      <c r="T261" s="902"/>
      <c r="U261" s="39"/>
      <c r="V261" s="39"/>
      <c r="W261" s="903"/>
      <c r="X261" s="40"/>
      <c r="Y261" s="104">
        <v>257</v>
      </c>
      <c r="Z261" s="862">
        <f t="shared" ref="Z261:Z305" si="33">W261+X261</f>
        <v>0</v>
      </c>
      <c r="AA261" s="856">
        <f t="shared" ca="1" si="32"/>
        <v>45957</v>
      </c>
      <c r="AB261" s="857">
        <f t="shared" ca="1" si="30"/>
        <v>45957</v>
      </c>
      <c r="AC261" s="66"/>
      <c r="AD261" s="66"/>
      <c r="AE261" s="66"/>
      <c r="AF261" s="66"/>
      <c r="AG261" s="66">
        <v>257</v>
      </c>
      <c r="AH261" s="88"/>
      <c r="AI261" s="88"/>
      <c r="AJ261" s="88"/>
      <c r="AK261" s="117"/>
      <c r="AL261" s="66"/>
      <c r="AM261" s="66"/>
      <c r="AN261" s="66"/>
      <c r="AO261" s="130"/>
      <c r="AP261" s="119">
        <v>0</v>
      </c>
      <c r="AQ261" s="130"/>
      <c r="AR261" s="192"/>
      <c r="AS261" s="147"/>
      <c r="AT261" s="73"/>
      <c r="AU261" s="144"/>
      <c r="AV261" s="144"/>
      <c r="AW261" s="333"/>
      <c r="AX261" s="333"/>
      <c r="AY261" s="333"/>
      <c r="AZ261" s="333"/>
      <c r="BA261" s="490"/>
      <c r="BB261" s="333"/>
      <c r="BC261" s="494"/>
      <c r="BD261" s="494"/>
      <c r="BE261" s="523"/>
      <c r="BF261" s="333"/>
      <c r="BG261" s="333"/>
      <c r="BH261" s="570"/>
      <c r="BI261" s="333"/>
      <c r="BJ261" s="333"/>
      <c r="BK261" s="333"/>
      <c r="BL261" s="573" t="s">
        <v>324</v>
      </c>
      <c r="BM261" s="644"/>
      <c r="BN261" s="644"/>
      <c r="BO261" s="644"/>
      <c r="BP261" s="644"/>
      <c r="BQ261" s="644"/>
      <c r="BR261" s="644"/>
      <c r="BS261" s="644"/>
      <c r="BT261" s="644"/>
      <c r="BU261" s="644"/>
      <c r="BV261" s="644"/>
      <c r="BW261" s="644"/>
      <c r="BX261" s="645"/>
      <c r="BY261" s="644"/>
      <c r="BZ261" s="646">
        <f ca="1">'CONTROL DE RENTAS'!$Z261-'CONTROL DE RENTAS'!$AA261</f>
        <v>-45957</v>
      </c>
      <c r="CA261" s="647" t="str">
        <f t="shared" ca="1" si="31"/>
        <v>POR VENCER</v>
      </c>
    </row>
    <row r="262" spans="1:79" ht="15" customHeight="1">
      <c r="A262" s="66">
        <v>258</v>
      </c>
      <c r="B262" s="63"/>
      <c r="C262" s="63"/>
      <c r="D262" s="63"/>
      <c r="E262" s="63"/>
      <c r="F262" s="63"/>
      <c r="G262" s="63"/>
      <c r="H262" s="92"/>
      <c r="I262" s="63"/>
      <c r="J262" s="63"/>
      <c r="K262" s="63"/>
      <c r="L262" s="63"/>
      <c r="M262" s="63"/>
      <c r="N262" s="39"/>
      <c r="O262" s="708" t="s">
        <v>886</v>
      </c>
      <c r="P262" s="42"/>
      <c r="Q262" s="887"/>
      <c r="R262" s="396"/>
      <c r="S262" s="39"/>
      <c r="T262" s="42"/>
      <c r="U262" s="42"/>
      <c r="V262" s="39"/>
      <c r="W262" s="889"/>
      <c r="X262" s="902"/>
      <c r="Y262" s="104">
        <v>258</v>
      </c>
      <c r="Z262" s="862">
        <f t="shared" si="33"/>
        <v>0</v>
      </c>
      <c r="AA262" s="856">
        <f t="shared" ca="1" si="32"/>
        <v>45957</v>
      </c>
      <c r="AB262" s="857">
        <f t="shared" ca="1" si="30"/>
        <v>45957</v>
      </c>
      <c r="AC262" s="66"/>
      <c r="AD262" s="66"/>
      <c r="AE262" s="66"/>
      <c r="AF262" s="66"/>
      <c r="AG262" s="66">
        <v>258</v>
      </c>
      <c r="AH262" s="280"/>
      <c r="AI262" s="88"/>
      <c r="AJ262" s="88"/>
      <c r="AK262" s="117"/>
      <c r="AL262" s="66"/>
      <c r="AM262" s="66"/>
      <c r="AN262" s="66"/>
      <c r="AO262" s="130"/>
      <c r="AP262" s="119">
        <v>0</v>
      </c>
      <c r="AQ262" s="130"/>
      <c r="AR262" s="867"/>
      <c r="AS262" s="147"/>
      <c r="AT262" s="73"/>
      <c r="AU262" s="144"/>
      <c r="AV262" s="144"/>
      <c r="AW262" s="333"/>
      <c r="AX262" s="333"/>
      <c r="AY262" s="333"/>
      <c r="AZ262" s="333"/>
      <c r="BA262" s="490"/>
      <c r="BB262" s="494"/>
      <c r="BC262" s="494" t="s">
        <v>214</v>
      </c>
      <c r="BD262" s="494" t="s">
        <v>214</v>
      </c>
      <c r="BE262" s="523" t="s">
        <v>214</v>
      </c>
      <c r="BF262" s="333"/>
      <c r="BG262" s="333"/>
      <c r="BH262" s="570"/>
      <c r="BI262" s="333"/>
      <c r="BJ262" s="333"/>
      <c r="BK262" s="333"/>
      <c r="BL262" s="573"/>
      <c r="BM262" s="644"/>
      <c r="BN262" s="644"/>
      <c r="BO262" s="644"/>
      <c r="BP262" s="644"/>
      <c r="BQ262" s="644"/>
      <c r="BR262" s="644"/>
      <c r="BS262" s="644"/>
      <c r="BT262" s="644"/>
      <c r="BU262" s="644"/>
      <c r="BV262" s="644"/>
      <c r="BW262" s="644"/>
      <c r="BX262" s="645"/>
      <c r="BY262" s="644"/>
      <c r="BZ262" s="646">
        <f ca="1">'CONTROL DE RENTAS'!$Z262-'CONTROL DE RENTAS'!$AA262</f>
        <v>-45957</v>
      </c>
      <c r="CA262" s="647" t="str">
        <f t="shared" ca="1" si="31"/>
        <v>POR VENCER</v>
      </c>
    </row>
    <row r="263" spans="1:79" ht="15" customHeight="1">
      <c r="A263" s="66">
        <v>259</v>
      </c>
      <c r="B263" s="66">
        <v>2153</v>
      </c>
      <c r="C263" s="63"/>
      <c r="D263" s="63"/>
      <c r="E263" s="66" t="s">
        <v>4045</v>
      </c>
      <c r="F263" s="66">
        <v>2650</v>
      </c>
      <c r="G263" s="66">
        <v>2881</v>
      </c>
      <c r="H263" s="66" t="s">
        <v>4314</v>
      </c>
      <c r="I263" s="63"/>
      <c r="J263" s="63"/>
      <c r="K263" s="66" t="s">
        <v>4671</v>
      </c>
      <c r="L263" s="63"/>
      <c r="M263" s="63"/>
      <c r="N263" s="72"/>
      <c r="O263" s="64" t="s">
        <v>96</v>
      </c>
      <c r="P263" s="67">
        <v>5876</v>
      </c>
      <c r="Q263" s="81" t="s">
        <v>472</v>
      </c>
      <c r="R263" s="69" t="s">
        <v>152</v>
      </c>
      <c r="S263" s="48" t="s">
        <v>743</v>
      </c>
      <c r="T263" s="195">
        <v>3295</v>
      </c>
      <c r="U263" s="64" t="s">
        <v>154</v>
      </c>
      <c r="V263" s="64">
        <v>1</v>
      </c>
      <c r="W263" s="834">
        <v>45954</v>
      </c>
      <c r="X263" s="195">
        <v>2</v>
      </c>
      <c r="Y263" s="104">
        <v>259</v>
      </c>
      <c r="Z263" s="855">
        <f t="shared" si="33"/>
        <v>45956</v>
      </c>
      <c r="AA263" s="856">
        <f t="shared" ca="1" si="32"/>
        <v>45957</v>
      </c>
      <c r="AB263" s="857">
        <f t="shared" ca="1" si="30"/>
        <v>3</v>
      </c>
      <c r="AC263" s="66" t="s">
        <v>810</v>
      </c>
      <c r="AD263" s="66" t="s">
        <v>214</v>
      </c>
      <c r="AE263" s="66" t="s">
        <v>832</v>
      </c>
      <c r="AF263" s="66" t="s">
        <v>87</v>
      </c>
      <c r="AG263" s="66">
        <v>259</v>
      </c>
      <c r="AH263" s="88" t="s">
        <v>88</v>
      </c>
      <c r="AI263" s="88" t="s">
        <v>89</v>
      </c>
      <c r="AJ263" s="88" t="s">
        <v>586</v>
      </c>
      <c r="AK263" s="117" t="s">
        <v>956</v>
      </c>
      <c r="AL263" s="66">
        <v>10</v>
      </c>
      <c r="AM263" s="117" t="s">
        <v>227</v>
      </c>
      <c r="AN263" s="66">
        <v>2008</v>
      </c>
      <c r="AO263" s="130">
        <v>33000</v>
      </c>
      <c r="AP263" s="119">
        <v>0</v>
      </c>
      <c r="AQ263" s="130"/>
      <c r="AR263" s="192"/>
      <c r="AS263" s="147"/>
      <c r="AT263" s="73" t="s">
        <v>101</v>
      </c>
      <c r="AU263" s="132">
        <v>45940</v>
      </c>
      <c r="AV263" s="144"/>
      <c r="AW263" s="333"/>
      <c r="AX263" s="494"/>
      <c r="AY263" s="527"/>
      <c r="AZ263" s="333"/>
      <c r="BA263" s="490"/>
      <c r="BB263" s="333"/>
      <c r="BC263" s="494"/>
      <c r="BD263" s="494"/>
      <c r="BE263" s="523"/>
      <c r="BF263" s="333"/>
      <c r="BG263" s="333"/>
      <c r="BH263" s="570"/>
      <c r="BI263" s="571"/>
      <c r="BJ263" s="572"/>
      <c r="BK263" s="333"/>
      <c r="BL263" s="573"/>
      <c r="BM263" s="644"/>
      <c r="BN263" s="644"/>
      <c r="BO263" s="644"/>
      <c r="BP263" s="644"/>
      <c r="BQ263" s="644"/>
      <c r="BR263" s="644"/>
      <c r="BS263" s="644"/>
      <c r="BT263" s="644"/>
      <c r="BU263" s="644"/>
      <c r="BV263" s="644"/>
      <c r="BW263" s="644"/>
      <c r="BX263" s="645"/>
      <c r="BY263" s="644"/>
      <c r="BZ263" s="646">
        <f ca="1">'CONTROL DE RENTAS'!$Z263-'CONTROL DE RENTAS'!$AA263</f>
        <v>-1</v>
      </c>
      <c r="CA263" s="647" t="str">
        <f t="shared" ca="1" si="31"/>
        <v>POR VENCER</v>
      </c>
    </row>
    <row r="264" spans="1:79" ht="15" customHeight="1">
      <c r="A264" s="66">
        <v>260</v>
      </c>
      <c r="B264" s="63"/>
      <c r="C264" s="63"/>
      <c r="D264" s="63"/>
      <c r="E264" s="63"/>
      <c r="F264" s="63"/>
      <c r="G264" s="63"/>
      <c r="H264" s="92"/>
      <c r="I264" s="63"/>
      <c r="J264" s="63"/>
      <c r="K264" s="63"/>
      <c r="L264" s="63"/>
      <c r="M264" s="63"/>
      <c r="N264" s="757"/>
      <c r="O264" s="708" t="s">
        <v>886</v>
      </c>
      <c r="P264" s="756"/>
      <c r="Q264" s="754"/>
      <c r="R264" s="904"/>
      <c r="S264" s="757"/>
      <c r="T264" s="757"/>
      <c r="U264" s="757"/>
      <c r="V264" s="905"/>
      <c r="W264" s="758"/>
      <c r="X264" s="757"/>
      <c r="Y264" s="104">
        <v>260</v>
      </c>
      <c r="Z264" s="862">
        <f t="shared" si="33"/>
        <v>0</v>
      </c>
      <c r="AA264" s="856">
        <f t="shared" ca="1" si="32"/>
        <v>45957</v>
      </c>
      <c r="AB264" s="886">
        <f t="shared" ca="1" si="30"/>
        <v>45957</v>
      </c>
      <c r="AC264" s="66"/>
      <c r="AD264" s="66"/>
      <c r="AE264" s="66"/>
      <c r="AF264" s="66"/>
      <c r="AG264" s="66">
        <v>260</v>
      </c>
      <c r="AH264" s="88"/>
      <c r="AI264" s="88"/>
      <c r="AJ264" s="88"/>
      <c r="AK264" s="66"/>
      <c r="AL264" s="66"/>
      <c r="AM264" s="66"/>
      <c r="AN264" s="66"/>
      <c r="AO264" s="130"/>
      <c r="AP264" s="119">
        <v>0</v>
      </c>
      <c r="AQ264" s="130"/>
      <c r="AR264" s="130"/>
      <c r="AS264" s="147"/>
      <c r="AT264" s="73"/>
      <c r="AU264" s="144"/>
      <c r="AV264" s="144"/>
      <c r="AW264" s="333"/>
      <c r="AX264" s="333"/>
      <c r="AY264" s="333"/>
      <c r="AZ264" s="333"/>
      <c r="BA264" s="490"/>
      <c r="BB264" s="333"/>
      <c r="BC264" s="494"/>
      <c r="BD264" s="494"/>
      <c r="BE264" s="523"/>
      <c r="BF264" s="333"/>
      <c r="BG264" s="333"/>
      <c r="BH264" s="523"/>
      <c r="BI264" s="333"/>
      <c r="BJ264" s="333"/>
      <c r="BK264" s="333"/>
      <c r="BL264" s="573"/>
      <c r="BM264" s="644"/>
      <c r="BN264" s="644"/>
      <c r="BO264" s="644"/>
      <c r="BP264" s="644"/>
      <c r="BQ264" s="644"/>
      <c r="BR264" s="644"/>
      <c r="BS264" s="644"/>
      <c r="BT264" s="644"/>
      <c r="BU264" s="644"/>
      <c r="BV264" s="644"/>
      <c r="BW264" s="644"/>
      <c r="BX264" s="645"/>
      <c r="BY264" s="644"/>
      <c r="BZ264" s="646">
        <f ca="1">'CONTROL DE RENTAS'!$Z264-'CONTROL DE RENTAS'!$AA264</f>
        <v>-45957</v>
      </c>
      <c r="CA264" s="647" t="str">
        <f t="shared" ca="1" si="31"/>
        <v>POR VENCER</v>
      </c>
    </row>
    <row r="265" spans="1:79" ht="15" customHeight="1">
      <c r="A265" s="66">
        <v>261</v>
      </c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48"/>
      <c r="O265" s="64" t="s">
        <v>886</v>
      </c>
      <c r="P265" s="64"/>
      <c r="Q265" s="750"/>
      <c r="R265" s="65"/>
      <c r="S265" s="64"/>
      <c r="T265" s="64"/>
      <c r="U265" s="64"/>
      <c r="V265" s="64"/>
      <c r="W265" s="96"/>
      <c r="X265" s="64"/>
      <c r="Y265" s="97">
        <v>261</v>
      </c>
      <c r="Z265" s="862">
        <f t="shared" si="33"/>
        <v>0</v>
      </c>
      <c r="AA265" s="856">
        <f t="shared" ca="1" si="32"/>
        <v>45957</v>
      </c>
      <c r="AB265" s="857"/>
      <c r="AC265" s="66"/>
      <c r="AD265" s="66"/>
      <c r="AE265" s="66"/>
      <c r="AF265" s="66"/>
      <c r="AG265" s="66">
        <v>261</v>
      </c>
      <c r="AH265" s="88"/>
      <c r="AI265" s="88"/>
      <c r="AJ265" s="88"/>
      <c r="AK265" s="117"/>
      <c r="AL265" s="66"/>
      <c r="AM265" s="66"/>
      <c r="AN265" s="66"/>
      <c r="AO265" s="130"/>
      <c r="AP265" s="119">
        <v>0</v>
      </c>
      <c r="AQ265" s="130"/>
      <c r="AR265" s="130"/>
      <c r="AS265" s="865"/>
      <c r="AT265" s="73"/>
      <c r="AU265" s="144"/>
      <c r="AV265" s="144"/>
      <c r="AW265" s="333"/>
      <c r="AX265" s="333"/>
      <c r="AY265" s="333"/>
      <c r="AZ265" s="333"/>
      <c r="BA265" s="490"/>
      <c r="BB265" s="333"/>
      <c r="BC265" s="494" t="s">
        <v>214</v>
      </c>
      <c r="BD265" s="494" t="s">
        <v>214</v>
      </c>
      <c r="BE265" s="523" t="s">
        <v>214</v>
      </c>
      <c r="BF265" s="333"/>
      <c r="BG265" s="333"/>
      <c r="BH265" s="523"/>
      <c r="BI265" s="333"/>
      <c r="BJ265" s="333"/>
      <c r="BK265" s="333"/>
      <c r="BL265" s="573"/>
      <c r="BM265" s="644"/>
      <c r="BN265" s="644"/>
      <c r="BO265" s="644"/>
      <c r="BP265" s="644"/>
      <c r="BQ265" s="644"/>
      <c r="BR265" s="644"/>
      <c r="BS265" s="644"/>
      <c r="BT265" s="644"/>
      <c r="BU265" s="644"/>
      <c r="BV265" s="644"/>
      <c r="BW265" s="644"/>
      <c r="BX265" s="645"/>
      <c r="BY265" s="644"/>
      <c r="BZ265" s="646">
        <f ca="1">'CONTROL DE RENTAS'!$Z265-'CONTROL DE RENTAS'!$AA265</f>
        <v>-45957</v>
      </c>
      <c r="CA265" s="647" t="str">
        <f t="shared" ca="1" si="31"/>
        <v>POR VENCER</v>
      </c>
    </row>
    <row r="266" spans="1:79" ht="15" customHeight="1">
      <c r="A266" s="66">
        <v>262</v>
      </c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72"/>
      <c r="O266" s="64" t="s">
        <v>886</v>
      </c>
      <c r="P266" s="64"/>
      <c r="Q266" s="750"/>
      <c r="R266" s="65"/>
      <c r="S266" s="64"/>
      <c r="T266" s="64"/>
      <c r="U266" s="64"/>
      <c r="V266" s="64"/>
      <c r="W266" s="96"/>
      <c r="X266" s="64"/>
      <c r="Y266" s="97">
        <v>262</v>
      </c>
      <c r="Z266" s="862">
        <f t="shared" si="33"/>
        <v>0</v>
      </c>
      <c r="AA266" s="856">
        <f t="shared" ca="1" si="32"/>
        <v>45957</v>
      </c>
      <c r="AB266" s="857"/>
      <c r="AC266" s="66"/>
      <c r="AD266" s="66"/>
      <c r="AE266" s="66"/>
      <c r="AF266" s="66"/>
      <c r="AG266" s="66">
        <v>262</v>
      </c>
      <c r="AH266" s="88"/>
      <c r="AI266" s="88"/>
      <c r="AJ266" s="88"/>
      <c r="AK266" s="117"/>
      <c r="AL266" s="66"/>
      <c r="AM266" s="66"/>
      <c r="AN266" s="66"/>
      <c r="AO266" s="130"/>
      <c r="AP266" s="119">
        <v>0</v>
      </c>
      <c r="AQ266" s="130"/>
      <c r="AR266" s="130"/>
      <c r="AS266" s="865"/>
      <c r="AT266" s="73"/>
      <c r="AU266" s="144"/>
      <c r="AV266" s="144"/>
      <c r="AW266" s="333"/>
      <c r="AX266" s="333"/>
      <c r="AY266" s="333"/>
      <c r="AZ266" s="333"/>
      <c r="BA266" s="490"/>
      <c r="BB266" s="333"/>
      <c r="BC266" s="494"/>
      <c r="BD266" s="494"/>
      <c r="BE266" s="523"/>
      <c r="BF266" s="333"/>
      <c r="BG266" s="333"/>
      <c r="BH266" s="523"/>
      <c r="BI266" s="333"/>
      <c r="BJ266" s="333"/>
      <c r="BK266" s="333"/>
      <c r="BL266" s="573"/>
      <c r="BM266" s="644"/>
      <c r="BN266" s="644"/>
      <c r="BO266" s="644"/>
      <c r="BP266" s="644"/>
      <c r="BQ266" s="644"/>
      <c r="BR266" s="644"/>
      <c r="BS266" s="644"/>
      <c r="BT266" s="644"/>
      <c r="BU266" s="644"/>
      <c r="BV266" s="644"/>
      <c r="BW266" s="644"/>
      <c r="BX266" s="645"/>
      <c r="BY266" s="644"/>
      <c r="BZ266" s="646">
        <f ca="1">'CONTROL DE RENTAS'!$Z266-'CONTROL DE RENTAS'!$AA266</f>
        <v>-45957</v>
      </c>
      <c r="CA266" s="647" t="str">
        <f t="shared" ca="1" si="31"/>
        <v>POR VENCER</v>
      </c>
    </row>
    <row r="267" spans="1:79" ht="15" customHeight="1">
      <c r="A267" s="66">
        <v>263</v>
      </c>
      <c r="B267" s="63"/>
      <c r="C267" s="63"/>
      <c r="D267" s="63"/>
      <c r="E267" s="63"/>
      <c r="F267" s="63"/>
      <c r="G267" s="66">
        <v>2841</v>
      </c>
      <c r="H267" s="63"/>
      <c r="I267" s="66" t="s">
        <v>4427</v>
      </c>
      <c r="J267" s="66">
        <v>3420</v>
      </c>
      <c r="K267" s="66">
        <v>3599</v>
      </c>
      <c r="L267" s="63"/>
      <c r="M267" s="63"/>
      <c r="N267" s="72"/>
      <c r="O267" s="64" t="s">
        <v>96</v>
      </c>
      <c r="P267" s="64">
        <v>5744</v>
      </c>
      <c r="Q267" s="750" t="s">
        <v>4184</v>
      </c>
      <c r="R267" s="65" t="s">
        <v>394</v>
      </c>
      <c r="S267" s="64" t="s">
        <v>1664</v>
      </c>
      <c r="T267" s="64">
        <v>461</v>
      </c>
      <c r="U267" s="64" t="s">
        <v>3474</v>
      </c>
      <c r="V267" s="64">
        <v>1</v>
      </c>
      <c r="W267" s="96">
        <v>45954</v>
      </c>
      <c r="X267" s="64">
        <v>27</v>
      </c>
      <c r="Y267" s="104">
        <v>263</v>
      </c>
      <c r="Z267" s="862">
        <f t="shared" si="33"/>
        <v>45981</v>
      </c>
      <c r="AA267" s="856">
        <f t="shared" ca="1" si="32"/>
        <v>45957</v>
      </c>
      <c r="AB267" s="857">
        <v>0</v>
      </c>
      <c r="AC267" s="66" t="s">
        <v>85</v>
      </c>
      <c r="AD267" s="66" t="s">
        <v>86</v>
      </c>
      <c r="AE267" s="66" t="s">
        <v>85</v>
      </c>
      <c r="AF267" s="66" t="s">
        <v>87</v>
      </c>
      <c r="AG267" s="66">
        <v>263</v>
      </c>
      <c r="AH267" s="88" t="s">
        <v>118</v>
      </c>
      <c r="AI267" s="88" t="s">
        <v>89</v>
      </c>
      <c r="AJ267" s="88" t="s">
        <v>963</v>
      </c>
      <c r="AK267" s="66" t="s">
        <v>964</v>
      </c>
      <c r="AL267" s="66">
        <v>10</v>
      </c>
      <c r="AM267" s="117" t="s">
        <v>92</v>
      </c>
      <c r="AN267" s="66">
        <v>2016</v>
      </c>
      <c r="AO267" s="130"/>
      <c r="AP267" s="119"/>
      <c r="AQ267" s="130"/>
      <c r="AR267" s="130"/>
      <c r="AS267" s="147"/>
      <c r="AT267" s="773" t="s">
        <v>101</v>
      </c>
      <c r="AU267" s="122">
        <v>45884</v>
      </c>
      <c r="AV267" s="144"/>
      <c r="AW267" s="333"/>
      <c r="AX267" s="490"/>
      <c r="AY267" s="333"/>
      <c r="AZ267" s="333"/>
      <c r="BA267" s="490"/>
      <c r="BB267" s="333"/>
      <c r="BC267" s="494"/>
      <c r="BD267" s="494"/>
      <c r="BE267" s="523"/>
      <c r="BF267" s="333"/>
      <c r="BG267" s="333"/>
      <c r="BH267" s="523"/>
      <c r="BI267" s="333"/>
      <c r="BJ267" s="333"/>
      <c r="BK267" s="333"/>
      <c r="BL267" s="573"/>
      <c r="BM267" s="644"/>
      <c r="BN267" s="644"/>
      <c r="BO267" s="644"/>
      <c r="BP267" s="644"/>
      <c r="BQ267" s="644"/>
      <c r="BR267" s="644"/>
      <c r="BS267" s="644"/>
      <c r="BT267" s="644"/>
      <c r="BU267" s="644"/>
      <c r="BV267" s="644"/>
      <c r="BW267" s="644"/>
      <c r="BX267" s="645"/>
      <c r="BY267" s="644"/>
      <c r="BZ267" s="646">
        <f ca="1">'CONTROL DE RENTAS'!$Z267-'CONTROL DE RENTAS'!$AA267</f>
        <v>24</v>
      </c>
      <c r="CA267" s="647" t="str">
        <f t="shared" ca="1" si="31"/>
        <v>VIGENTE</v>
      </c>
    </row>
    <row r="268" spans="1:79" ht="15" customHeight="1">
      <c r="A268" s="66">
        <v>264</v>
      </c>
      <c r="B268" s="63"/>
      <c r="C268" s="63"/>
      <c r="D268" s="63"/>
      <c r="E268" s="63"/>
      <c r="F268" s="66" t="s">
        <v>95</v>
      </c>
      <c r="G268" s="66" t="s">
        <v>95</v>
      </c>
      <c r="H268" s="66" t="s">
        <v>4376</v>
      </c>
      <c r="I268" s="66">
        <v>3183</v>
      </c>
      <c r="J268" s="66"/>
      <c r="K268" s="66">
        <v>3570</v>
      </c>
      <c r="L268" s="63"/>
      <c r="M268" s="63"/>
      <c r="N268" s="72"/>
      <c r="O268" s="64" t="s">
        <v>96</v>
      </c>
      <c r="P268" s="67">
        <v>5839</v>
      </c>
      <c r="Q268" s="81" t="s">
        <v>4564</v>
      </c>
      <c r="R268" s="69" t="s">
        <v>4564</v>
      </c>
      <c r="S268" s="48" t="s">
        <v>4565</v>
      </c>
      <c r="T268" s="48">
        <v>428</v>
      </c>
      <c r="U268" s="64" t="s">
        <v>154</v>
      </c>
      <c r="V268" s="64">
        <v>1</v>
      </c>
      <c r="W268" s="231">
        <v>45951</v>
      </c>
      <c r="X268" s="48">
        <v>27</v>
      </c>
      <c r="Y268" s="104">
        <v>264</v>
      </c>
      <c r="Z268" s="862">
        <f t="shared" si="33"/>
        <v>45978</v>
      </c>
      <c r="AA268" s="856">
        <f t="shared" ca="1" si="32"/>
        <v>45957</v>
      </c>
      <c r="AB268" s="857">
        <f ca="1">AA268-W268</f>
        <v>6</v>
      </c>
      <c r="AC268" s="66" t="s">
        <v>85</v>
      </c>
      <c r="AD268" s="66" t="s">
        <v>86</v>
      </c>
      <c r="AE268" s="66" t="s">
        <v>85</v>
      </c>
      <c r="AF268" s="66" t="s">
        <v>87</v>
      </c>
      <c r="AG268" s="66">
        <v>264</v>
      </c>
      <c r="AH268" s="88" t="s">
        <v>118</v>
      </c>
      <c r="AI268" s="88" t="s">
        <v>89</v>
      </c>
      <c r="AJ268" s="88" t="s">
        <v>965</v>
      </c>
      <c r="AK268" s="66" t="s">
        <v>966</v>
      </c>
      <c r="AL268" s="66">
        <v>10</v>
      </c>
      <c r="AM268" s="117" t="s">
        <v>92</v>
      </c>
      <c r="AN268" s="66">
        <v>2016</v>
      </c>
      <c r="AO268" s="118"/>
      <c r="AP268" s="119">
        <v>0</v>
      </c>
      <c r="AQ268" s="130"/>
      <c r="AR268" s="130"/>
      <c r="AS268" s="147"/>
      <c r="AT268" s="773" t="s">
        <v>101</v>
      </c>
      <c r="AU268" s="132">
        <v>45923</v>
      </c>
      <c r="AV268" s="144"/>
      <c r="AW268" s="333"/>
      <c r="AX268" s="490"/>
      <c r="AY268" s="333"/>
      <c r="AZ268" s="333"/>
      <c r="BA268" s="490"/>
      <c r="BB268" s="851" t="s">
        <v>967</v>
      </c>
      <c r="BC268" s="491" t="s">
        <v>968</v>
      </c>
      <c r="BD268" s="491" t="s">
        <v>969</v>
      </c>
      <c r="BE268" s="568" t="s">
        <v>970</v>
      </c>
      <c r="BF268" s="490" t="s">
        <v>971</v>
      </c>
      <c r="BG268" s="568" t="s">
        <v>972</v>
      </c>
      <c r="BH268" s="568" t="s">
        <v>973</v>
      </c>
      <c r="BI268" s="568" t="s">
        <v>974</v>
      </c>
      <c r="BJ268" s="854" t="s">
        <v>975</v>
      </c>
      <c r="BK268" s="568" t="s">
        <v>976</v>
      </c>
      <c r="BL268" s="573"/>
      <c r="BM268" s="644"/>
      <c r="BN268" s="644"/>
      <c r="BO268" s="644"/>
      <c r="BP268" s="644"/>
      <c r="BQ268" s="644"/>
      <c r="BR268" s="644"/>
      <c r="BS268" s="644"/>
      <c r="BT268" s="644"/>
      <c r="BU268" s="644"/>
      <c r="BV268" s="644"/>
      <c r="BW268" s="644"/>
      <c r="BX268" s="645"/>
      <c r="BY268" s="644"/>
      <c r="BZ268" s="646">
        <f ca="1">'CONTROL DE RENTAS'!$Z268-'CONTROL DE RENTAS'!$AA268</f>
        <v>21</v>
      </c>
      <c r="CA268" s="647" t="str">
        <f t="shared" ca="1" si="31"/>
        <v>VIGENTE</v>
      </c>
    </row>
    <row r="269" spans="1:79" ht="15" customHeight="1">
      <c r="A269" s="66">
        <v>265</v>
      </c>
      <c r="B269" s="63"/>
      <c r="C269" s="63"/>
      <c r="D269" s="63"/>
      <c r="E269" s="63"/>
      <c r="F269" s="63"/>
      <c r="G269" s="63"/>
      <c r="H269" s="92"/>
      <c r="I269" s="63"/>
      <c r="J269" s="63"/>
      <c r="K269" s="66" t="s">
        <v>95</v>
      </c>
      <c r="L269" s="63"/>
      <c r="M269" s="63"/>
      <c r="N269" s="72"/>
      <c r="O269" s="64" t="s">
        <v>96</v>
      </c>
      <c r="P269" s="67">
        <v>5904</v>
      </c>
      <c r="Q269" s="81" t="s">
        <v>4657</v>
      </c>
      <c r="R269" s="69" t="s">
        <v>4657</v>
      </c>
      <c r="S269" s="72" t="s">
        <v>1554</v>
      </c>
      <c r="T269" s="48">
        <v>585</v>
      </c>
      <c r="U269" s="64" t="s">
        <v>3474</v>
      </c>
      <c r="V269" s="64">
        <v>1</v>
      </c>
      <c r="W269" s="834">
        <v>45950</v>
      </c>
      <c r="X269" s="48">
        <v>27</v>
      </c>
      <c r="Y269" s="104">
        <v>265</v>
      </c>
      <c r="Z269" s="862">
        <f t="shared" si="33"/>
        <v>45977</v>
      </c>
      <c r="AA269" s="856">
        <f t="shared" ca="1" si="32"/>
        <v>45957</v>
      </c>
      <c r="AB269" s="886">
        <f ca="1">AA269-W269</f>
        <v>7</v>
      </c>
      <c r="AC269" s="66" t="s">
        <v>85</v>
      </c>
      <c r="AD269" s="66" t="s">
        <v>85</v>
      </c>
      <c r="AE269" s="66" t="s">
        <v>86</v>
      </c>
      <c r="AF269" s="66" t="s">
        <v>87</v>
      </c>
      <c r="AG269" s="66">
        <v>265</v>
      </c>
      <c r="AH269" s="88" t="s">
        <v>169</v>
      </c>
      <c r="AI269" s="88" t="s">
        <v>89</v>
      </c>
      <c r="AJ269" s="88" t="s">
        <v>834</v>
      </c>
      <c r="AK269" s="66" t="s">
        <v>4438</v>
      </c>
      <c r="AL269" s="66"/>
      <c r="AM269" s="117"/>
      <c r="AN269" s="66"/>
      <c r="AO269" s="118"/>
      <c r="AP269" s="119">
        <v>0</v>
      </c>
      <c r="AQ269" s="130"/>
      <c r="AR269" s="118"/>
      <c r="AS269" s="147"/>
      <c r="AT269" s="73" t="s">
        <v>101</v>
      </c>
      <c r="AU269" s="144">
        <v>45950</v>
      </c>
      <c r="AV269" s="144"/>
      <c r="AW269" s="333"/>
      <c r="AX269" s="333"/>
      <c r="AY269" s="333"/>
      <c r="AZ269" s="333"/>
      <c r="BA269" s="490"/>
      <c r="BB269" s="333"/>
      <c r="BC269" s="494"/>
      <c r="BD269" s="494"/>
      <c r="BE269" s="523"/>
      <c r="BF269" s="333"/>
      <c r="BG269" s="333"/>
      <c r="BH269" s="523"/>
      <c r="BI269" s="333"/>
      <c r="BJ269" s="333"/>
      <c r="BK269" s="333"/>
      <c r="BL269" s="876" t="s">
        <v>977</v>
      </c>
      <c r="BM269" s="644"/>
      <c r="BN269" s="644"/>
      <c r="BO269" s="644"/>
      <c r="BP269" s="644"/>
      <c r="BQ269" s="644"/>
      <c r="BR269" s="644"/>
      <c r="BS269" s="644"/>
      <c r="BT269" s="644"/>
      <c r="BU269" s="644"/>
      <c r="BV269" s="644"/>
      <c r="BW269" s="644"/>
      <c r="BX269" s="645"/>
      <c r="BY269" s="644"/>
      <c r="BZ269" s="646">
        <f ca="1">'CONTROL DE RENTAS'!$Z269-'CONTROL DE RENTAS'!$AA269</f>
        <v>20</v>
      </c>
      <c r="CA269" s="647" t="str">
        <f t="shared" ca="1" si="31"/>
        <v>VIGENTE</v>
      </c>
    </row>
    <row r="270" spans="1:79" ht="15" customHeight="1">
      <c r="A270" s="66">
        <v>266</v>
      </c>
      <c r="B270" s="63"/>
      <c r="C270" s="63"/>
      <c r="D270" s="63"/>
      <c r="E270" s="63"/>
      <c r="F270" s="63"/>
      <c r="G270" s="63"/>
      <c r="H270" s="92"/>
      <c r="I270" s="63"/>
      <c r="J270" s="63"/>
      <c r="K270" s="63"/>
      <c r="L270" s="63"/>
      <c r="M270" s="63"/>
      <c r="N270" s="72"/>
      <c r="O270" s="64" t="s">
        <v>84</v>
      </c>
      <c r="P270" s="48"/>
      <c r="Q270" s="81"/>
      <c r="R270" s="69"/>
      <c r="S270" s="72"/>
      <c r="T270" s="48"/>
      <c r="U270" s="72"/>
      <c r="V270" s="64">
        <v>1</v>
      </c>
      <c r="W270" s="834"/>
      <c r="X270" s="48"/>
      <c r="Y270" s="104">
        <v>266</v>
      </c>
      <c r="Z270" s="862">
        <f t="shared" si="33"/>
        <v>0</v>
      </c>
      <c r="AA270" s="856">
        <f t="shared" ca="1" si="32"/>
        <v>45957</v>
      </c>
      <c r="AB270" s="857">
        <f ca="1">AA270-W270</f>
        <v>45957</v>
      </c>
      <c r="AC270" s="66" t="s">
        <v>85</v>
      </c>
      <c r="AD270" s="66" t="s">
        <v>85</v>
      </c>
      <c r="AE270" s="66" t="s">
        <v>86</v>
      </c>
      <c r="AF270" s="66" t="s">
        <v>87</v>
      </c>
      <c r="AG270" s="66">
        <v>266</v>
      </c>
      <c r="AH270" s="88" t="s">
        <v>169</v>
      </c>
      <c r="AI270" s="88" t="s">
        <v>89</v>
      </c>
      <c r="AJ270" s="88" t="s">
        <v>834</v>
      </c>
      <c r="AK270" s="66" t="s">
        <v>4448</v>
      </c>
      <c r="AL270" s="66"/>
      <c r="AM270" s="117"/>
      <c r="AN270" s="66"/>
      <c r="AO270" s="130"/>
      <c r="AP270" s="119">
        <v>0</v>
      </c>
      <c r="AQ270" s="130"/>
      <c r="AR270" s="118"/>
      <c r="AS270" s="147"/>
      <c r="AT270" s="73"/>
      <c r="AU270" s="144"/>
      <c r="AV270" s="283"/>
      <c r="AW270" s="333"/>
      <c r="AX270" s="333"/>
      <c r="AY270" s="333"/>
      <c r="AZ270" s="333"/>
      <c r="BA270" s="490"/>
      <c r="BB270" s="333"/>
      <c r="BC270" s="494" t="s">
        <v>214</v>
      </c>
      <c r="BD270" s="494" t="s">
        <v>214</v>
      </c>
      <c r="BE270" s="523" t="s">
        <v>214</v>
      </c>
      <c r="BF270" s="333"/>
      <c r="BG270" s="333"/>
      <c r="BH270" s="523"/>
      <c r="BI270" s="333"/>
      <c r="BJ270" s="333"/>
      <c r="BK270" s="333"/>
      <c r="BL270" s="573"/>
      <c r="BM270" s="644"/>
      <c r="BN270" s="644"/>
      <c r="BO270" s="644"/>
      <c r="BP270" s="644"/>
      <c r="BQ270" s="644"/>
      <c r="BR270" s="644"/>
      <c r="BS270" s="644"/>
      <c r="BT270" s="644"/>
      <c r="BU270" s="644"/>
      <c r="BV270" s="644"/>
      <c r="BW270" s="644"/>
      <c r="BX270" s="645"/>
      <c r="BY270" s="644"/>
      <c r="BZ270" s="646">
        <f ca="1">'CONTROL DE RENTAS'!$Z270-'CONTROL DE RENTAS'!$AA270</f>
        <v>-45957</v>
      </c>
      <c r="CA270" s="647" t="str">
        <f t="shared" ca="1" si="31"/>
        <v>POR VENCER</v>
      </c>
    </row>
    <row r="271" spans="1:79" ht="15" customHeight="1">
      <c r="A271" s="66">
        <v>267</v>
      </c>
      <c r="B271" s="63"/>
      <c r="C271" s="63"/>
      <c r="D271" s="63"/>
      <c r="E271" s="63"/>
      <c r="F271" s="66">
        <v>2693</v>
      </c>
      <c r="G271" s="63"/>
      <c r="H271" s="63"/>
      <c r="I271" s="66">
        <v>3206</v>
      </c>
      <c r="J271" s="66">
        <v>3424</v>
      </c>
      <c r="K271" s="66">
        <v>3605</v>
      </c>
      <c r="L271" s="63"/>
      <c r="M271" s="63"/>
      <c r="N271" s="72"/>
      <c r="O271" s="64" t="s">
        <v>96</v>
      </c>
      <c r="P271" s="67">
        <v>5846</v>
      </c>
      <c r="Q271" s="750" t="s">
        <v>4460</v>
      </c>
      <c r="R271" s="65" t="s">
        <v>4460</v>
      </c>
      <c r="S271" s="64" t="s">
        <v>1664</v>
      </c>
      <c r="T271" s="64">
        <v>357</v>
      </c>
      <c r="U271" s="64" t="s">
        <v>3474</v>
      </c>
      <c r="V271" s="64">
        <v>1</v>
      </c>
      <c r="W271" s="96">
        <v>45957</v>
      </c>
      <c r="X271" s="64">
        <v>27</v>
      </c>
      <c r="Y271" s="104">
        <v>267</v>
      </c>
      <c r="Z271" s="862">
        <f t="shared" si="33"/>
        <v>45984</v>
      </c>
      <c r="AA271" s="856">
        <v>45895</v>
      </c>
      <c r="AB271" s="857">
        <v>7</v>
      </c>
      <c r="AC271" s="66" t="s">
        <v>85</v>
      </c>
      <c r="AD271" s="66" t="s">
        <v>86</v>
      </c>
      <c r="AE271" s="66" t="s">
        <v>85</v>
      </c>
      <c r="AF271" s="66" t="s">
        <v>87</v>
      </c>
      <c r="AG271" s="66">
        <v>267</v>
      </c>
      <c r="AH271" s="88" t="s">
        <v>118</v>
      </c>
      <c r="AI271" s="88" t="s">
        <v>89</v>
      </c>
      <c r="AJ271" s="88" t="s">
        <v>963</v>
      </c>
      <c r="AK271" s="82" t="s">
        <v>978</v>
      </c>
      <c r="AL271" s="66">
        <v>10</v>
      </c>
      <c r="AM271" s="117" t="s">
        <v>92</v>
      </c>
      <c r="AN271" s="66">
        <v>2016</v>
      </c>
      <c r="AO271" s="118"/>
      <c r="AP271" s="119">
        <v>0</v>
      </c>
      <c r="AQ271" s="119">
        <v>0</v>
      </c>
      <c r="AR271" s="119">
        <v>0</v>
      </c>
      <c r="AS271" s="119">
        <v>0</v>
      </c>
      <c r="AT271" s="773" t="s">
        <v>101</v>
      </c>
      <c r="AU271" s="122">
        <v>45929</v>
      </c>
      <c r="AV271" s="144"/>
      <c r="AW271" s="333"/>
      <c r="AX271" s="333"/>
      <c r="AY271" s="333"/>
      <c r="AZ271" s="333"/>
      <c r="BA271" s="490"/>
      <c r="BB271" s="333"/>
      <c r="BC271" s="494"/>
      <c r="BD271" s="494"/>
      <c r="BE271" s="523"/>
      <c r="BF271" s="333"/>
      <c r="BG271" s="333"/>
      <c r="BH271" s="523"/>
      <c r="BI271" s="333"/>
      <c r="BJ271" s="333"/>
      <c r="BK271" s="333"/>
      <c r="BL271" s="573"/>
      <c r="BM271" s="644"/>
      <c r="BN271" s="644"/>
      <c r="BO271" s="644"/>
      <c r="BP271" s="644"/>
      <c r="BQ271" s="644"/>
      <c r="BR271" s="644"/>
      <c r="BS271" s="644"/>
      <c r="BT271" s="644"/>
      <c r="BU271" s="644"/>
      <c r="BV271" s="644"/>
      <c r="BW271" s="644"/>
      <c r="BX271" s="645"/>
      <c r="BY271" s="644"/>
      <c r="BZ271" s="646">
        <f>'CONTROL DE RENTAS'!$Z271-'CONTROL DE RENTAS'!$AA271</f>
        <v>89</v>
      </c>
      <c r="CA271" s="647" t="str">
        <f t="shared" si="31"/>
        <v>VIGENTE</v>
      </c>
    </row>
    <row r="272" spans="1:79" ht="15" customHeight="1">
      <c r="A272" s="66">
        <v>268</v>
      </c>
      <c r="B272" s="63"/>
      <c r="C272" s="63"/>
      <c r="D272" s="63"/>
      <c r="E272" s="63"/>
      <c r="F272" s="63"/>
      <c r="G272" s="66">
        <v>2908</v>
      </c>
      <c r="H272" s="63"/>
      <c r="I272" s="63"/>
      <c r="J272" s="63"/>
      <c r="K272" s="66" t="s">
        <v>4673</v>
      </c>
      <c r="L272" s="63"/>
      <c r="M272" s="63"/>
      <c r="N272" s="72"/>
      <c r="O272" s="64" t="s">
        <v>96</v>
      </c>
      <c r="P272" s="67">
        <v>5897</v>
      </c>
      <c r="Q272" s="81" t="s">
        <v>4203</v>
      </c>
      <c r="R272" s="81" t="s">
        <v>4203</v>
      </c>
      <c r="S272" s="48" t="s">
        <v>208</v>
      </c>
      <c r="T272" s="48">
        <v>3217</v>
      </c>
      <c r="U272" s="64" t="s">
        <v>3474</v>
      </c>
      <c r="V272" s="64">
        <v>1</v>
      </c>
      <c r="W272" s="101">
        <v>45947</v>
      </c>
      <c r="X272" s="48">
        <v>27</v>
      </c>
      <c r="Y272" s="104">
        <v>268</v>
      </c>
      <c r="Z272" s="862">
        <f t="shared" si="33"/>
        <v>45974</v>
      </c>
      <c r="AA272" s="856">
        <f t="shared" ref="AA272:AA305" ca="1" si="34">TODAY()</f>
        <v>45957</v>
      </c>
      <c r="AB272" s="857">
        <f t="shared" ref="AB272:AB305" ca="1" si="35">AA272-W272</f>
        <v>10</v>
      </c>
      <c r="AC272" s="66" t="s">
        <v>85</v>
      </c>
      <c r="AD272" s="66" t="s">
        <v>86</v>
      </c>
      <c r="AE272" s="66" t="s">
        <v>85</v>
      </c>
      <c r="AF272" s="66" t="s">
        <v>138</v>
      </c>
      <c r="AG272" s="66">
        <v>268</v>
      </c>
      <c r="AH272" s="88" t="s">
        <v>284</v>
      </c>
      <c r="AI272" s="88" t="s">
        <v>89</v>
      </c>
      <c r="AJ272" s="88" t="s">
        <v>979</v>
      </c>
      <c r="AK272" s="66" t="s">
        <v>980</v>
      </c>
      <c r="AL272" s="66">
        <v>20</v>
      </c>
      <c r="AM272" s="117" t="s">
        <v>143</v>
      </c>
      <c r="AN272" s="66">
        <v>2016</v>
      </c>
      <c r="AO272" s="118"/>
      <c r="AP272" s="119"/>
      <c r="AQ272" s="130"/>
      <c r="AR272" s="130"/>
      <c r="AS272" s="865"/>
      <c r="AT272" s="73"/>
      <c r="AU272" s="127"/>
      <c r="AV272" s="144"/>
      <c r="AW272" s="333"/>
      <c r="AX272" s="490"/>
      <c r="AY272" s="333"/>
      <c r="AZ272" s="333"/>
      <c r="BA272" s="490"/>
      <c r="BB272" s="333"/>
      <c r="BC272" s="494"/>
      <c r="BD272" s="494"/>
      <c r="BE272" s="523"/>
      <c r="BF272" s="333"/>
      <c r="BG272" s="333"/>
      <c r="BH272" s="333"/>
      <c r="BI272" s="333"/>
      <c r="BJ272" s="333"/>
      <c r="BK272" s="333"/>
      <c r="BL272" s="573"/>
      <c r="BM272" s="644"/>
      <c r="BN272" s="644"/>
      <c r="BO272" s="644"/>
      <c r="BP272" s="644"/>
      <c r="BQ272" s="644"/>
      <c r="BR272" s="644"/>
      <c r="BS272" s="644"/>
      <c r="BT272" s="644"/>
      <c r="BU272" s="644"/>
      <c r="BV272" s="644"/>
      <c r="BW272" s="644"/>
      <c r="BX272" s="645"/>
      <c r="BY272" s="644"/>
      <c r="BZ272" s="646">
        <f ca="1">'CONTROL DE RENTAS'!$Z272-'CONTROL DE RENTAS'!$AA272</f>
        <v>17</v>
      </c>
      <c r="CA272" s="647" t="str">
        <f t="shared" ca="1" si="31"/>
        <v>VIGENTE</v>
      </c>
    </row>
    <row r="273" spans="1:80" ht="15.75" customHeight="1">
      <c r="A273" s="66">
        <v>269</v>
      </c>
      <c r="B273" s="63"/>
      <c r="C273" s="63"/>
      <c r="D273" s="63"/>
      <c r="E273" s="63"/>
      <c r="F273" s="63"/>
      <c r="G273" s="63"/>
      <c r="H273" s="66">
        <v>3050</v>
      </c>
      <c r="I273" s="66">
        <v>3196</v>
      </c>
      <c r="J273" s="66">
        <v>3345</v>
      </c>
      <c r="K273" s="63"/>
      <c r="L273" s="63"/>
      <c r="M273" s="63"/>
      <c r="N273" s="75"/>
      <c r="O273" s="64" t="s">
        <v>117</v>
      </c>
      <c r="P273" s="67"/>
      <c r="Q273" s="81"/>
      <c r="R273" s="81"/>
      <c r="S273" s="48"/>
      <c r="T273" s="48"/>
      <c r="U273" s="64"/>
      <c r="V273" s="64">
        <v>1</v>
      </c>
      <c r="W273" s="101"/>
      <c r="X273" s="48"/>
      <c r="Y273" s="104">
        <v>269</v>
      </c>
      <c r="Z273" s="862">
        <f t="shared" si="33"/>
        <v>0</v>
      </c>
      <c r="AA273" s="856">
        <f t="shared" ca="1" si="34"/>
        <v>45957</v>
      </c>
      <c r="AB273" s="886">
        <f t="shared" ca="1" si="35"/>
        <v>45957</v>
      </c>
      <c r="AC273" s="66" t="s">
        <v>85</v>
      </c>
      <c r="AD273" s="66" t="s">
        <v>86</v>
      </c>
      <c r="AE273" s="66" t="s">
        <v>85</v>
      </c>
      <c r="AF273" s="66" t="s">
        <v>138</v>
      </c>
      <c r="AG273" s="66">
        <v>269</v>
      </c>
      <c r="AH273" s="88" t="s">
        <v>284</v>
      </c>
      <c r="AI273" s="88" t="s">
        <v>89</v>
      </c>
      <c r="AJ273" s="88" t="s">
        <v>979</v>
      </c>
      <c r="AK273" s="117" t="s">
        <v>981</v>
      </c>
      <c r="AL273" s="66">
        <v>20</v>
      </c>
      <c r="AM273" s="117" t="s">
        <v>143</v>
      </c>
      <c r="AN273" s="66">
        <v>2016</v>
      </c>
      <c r="AO273" s="130"/>
      <c r="AP273" s="119">
        <v>0</v>
      </c>
      <c r="AQ273" s="130"/>
      <c r="AR273" s="130"/>
      <c r="AS273" s="865"/>
      <c r="AT273" s="73"/>
      <c r="AU273" s="132"/>
      <c r="AV273" s="144"/>
      <c r="AW273" s="333"/>
      <c r="AX273" s="490"/>
      <c r="AY273" s="527"/>
      <c r="AZ273" s="333"/>
      <c r="BA273" s="490"/>
      <c r="BB273" s="333"/>
      <c r="BC273" s="494"/>
      <c r="BD273" s="494"/>
      <c r="BE273" s="523"/>
      <c r="BF273" s="333"/>
      <c r="BG273" s="333"/>
      <c r="BH273" s="333"/>
      <c r="BI273" s="333"/>
      <c r="BJ273" s="333"/>
      <c r="BK273" s="333"/>
      <c r="BL273" s="573"/>
      <c r="BM273" s="644"/>
      <c r="BN273" s="644"/>
      <c r="BO273" s="644"/>
      <c r="BP273" s="644"/>
      <c r="BQ273" s="644"/>
      <c r="BR273" s="644"/>
      <c r="BS273" s="644"/>
      <c r="BT273" s="644"/>
      <c r="BU273" s="644"/>
      <c r="BV273" s="644"/>
      <c r="BW273" s="644"/>
      <c r="BX273" s="645"/>
      <c r="BY273" s="644"/>
      <c r="BZ273" s="646">
        <f ca="1">'CONTROL DE RENTAS'!$Z273-'CONTROL DE RENTAS'!$AA273</f>
        <v>-45957</v>
      </c>
      <c r="CA273" s="647" t="str">
        <f t="shared" ca="1" si="31"/>
        <v>POR VENCER</v>
      </c>
    </row>
    <row r="274" spans="1:80" ht="15.75" customHeight="1">
      <c r="A274" s="66">
        <v>270</v>
      </c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72"/>
      <c r="O274" s="64" t="s">
        <v>117</v>
      </c>
      <c r="P274" s="195"/>
      <c r="Q274" s="81"/>
      <c r="R274" s="773"/>
      <c r="S274" s="48"/>
      <c r="T274" s="48"/>
      <c r="U274" s="48"/>
      <c r="V274" s="64">
        <v>1</v>
      </c>
      <c r="W274" s="101"/>
      <c r="X274" s="48"/>
      <c r="Y274" s="104">
        <v>270</v>
      </c>
      <c r="Z274" s="862">
        <f t="shared" si="33"/>
        <v>0</v>
      </c>
      <c r="AA274" s="856">
        <f t="shared" ca="1" si="34"/>
        <v>45957</v>
      </c>
      <c r="AB274" s="857">
        <f t="shared" ca="1" si="35"/>
        <v>45957</v>
      </c>
      <c r="AC274" s="66" t="s">
        <v>85</v>
      </c>
      <c r="AD274" s="66" t="s">
        <v>86</v>
      </c>
      <c r="AE274" s="66" t="s">
        <v>85</v>
      </c>
      <c r="AF274" s="66" t="s">
        <v>138</v>
      </c>
      <c r="AG274" s="66">
        <v>270</v>
      </c>
      <c r="AH274" s="88" t="s">
        <v>284</v>
      </c>
      <c r="AI274" s="88" t="s">
        <v>89</v>
      </c>
      <c r="AJ274" s="88" t="s">
        <v>979</v>
      </c>
      <c r="AK274" s="66" t="s">
        <v>982</v>
      </c>
      <c r="AL274" s="66">
        <v>20</v>
      </c>
      <c r="AM274" s="117" t="s">
        <v>143</v>
      </c>
      <c r="AN274" s="66">
        <v>2016</v>
      </c>
      <c r="AO274" s="118"/>
      <c r="AP274" s="119">
        <v>0</v>
      </c>
      <c r="AQ274" s="867"/>
      <c r="AR274" s="867"/>
      <c r="AS274" s="868"/>
      <c r="AT274" s="73"/>
      <c r="AU274" s="144"/>
      <c r="AV274" s="144"/>
      <c r="AW274" s="378"/>
      <c r="AX274" s="378"/>
      <c r="AY274" s="378"/>
      <c r="AZ274" s="378"/>
      <c r="BA274" s="721"/>
      <c r="BB274" s="378"/>
      <c r="BC274" s="371"/>
      <c r="BD274" s="371"/>
      <c r="BE274" s="731"/>
      <c r="BF274" s="378"/>
      <c r="BG274" s="378"/>
      <c r="BH274" s="378"/>
      <c r="BI274" s="378"/>
      <c r="BJ274" s="378"/>
      <c r="BK274" s="378"/>
      <c r="BL274" s="732"/>
      <c r="BM274" s="734"/>
      <c r="BN274" s="734"/>
      <c r="BO274" s="734"/>
      <c r="BP274" s="734"/>
      <c r="BQ274" s="734"/>
      <c r="BR274" s="734"/>
      <c r="BS274" s="734"/>
      <c r="BT274" s="734"/>
      <c r="BU274" s="734"/>
      <c r="BV274" s="734"/>
      <c r="BW274" s="734"/>
      <c r="BX274" s="736"/>
      <c r="BY274" s="734"/>
      <c r="BZ274" s="737">
        <f ca="1">'CONTROL DE RENTAS'!$Z274-'CONTROL DE RENTAS'!$AA274</f>
        <v>-45957</v>
      </c>
      <c r="CA274" s="41" t="str">
        <f t="shared" ca="1" si="31"/>
        <v>POR VENCER</v>
      </c>
    </row>
    <row r="275" spans="1:80" ht="19.5" customHeight="1">
      <c r="A275" s="66">
        <v>271</v>
      </c>
      <c r="B275" s="63"/>
      <c r="C275" s="63"/>
      <c r="D275" s="63"/>
      <c r="E275" s="82" t="s">
        <v>4036</v>
      </c>
      <c r="F275" s="66">
        <v>2758</v>
      </c>
      <c r="G275" s="66">
        <v>2758</v>
      </c>
      <c r="H275" s="66">
        <v>2926</v>
      </c>
      <c r="I275" s="66" t="s">
        <v>4456</v>
      </c>
      <c r="J275" s="82" t="s">
        <v>4575</v>
      </c>
      <c r="K275" s="82">
        <v>3581</v>
      </c>
      <c r="L275" s="63"/>
      <c r="M275" s="63"/>
      <c r="N275" s="72"/>
      <c r="O275" s="64" t="s">
        <v>96</v>
      </c>
      <c r="P275" s="77">
        <v>5575</v>
      </c>
      <c r="Q275" s="81" t="s">
        <v>4187</v>
      </c>
      <c r="R275" s="69" t="s">
        <v>4187</v>
      </c>
      <c r="S275" s="72" t="s">
        <v>818</v>
      </c>
      <c r="T275" s="48">
        <v>5521</v>
      </c>
      <c r="U275" s="64" t="s">
        <v>3474</v>
      </c>
      <c r="V275" s="64">
        <v>1</v>
      </c>
      <c r="W275" s="101">
        <v>45950</v>
      </c>
      <c r="X275" s="48">
        <v>27</v>
      </c>
      <c r="Y275" s="104">
        <v>271</v>
      </c>
      <c r="Z275" s="862">
        <f t="shared" si="33"/>
        <v>45977</v>
      </c>
      <c r="AA275" s="856">
        <f t="shared" ca="1" si="34"/>
        <v>45957</v>
      </c>
      <c r="AB275" s="857">
        <f t="shared" ca="1" si="35"/>
        <v>7</v>
      </c>
      <c r="AC275" s="66" t="s">
        <v>85</v>
      </c>
      <c r="AD275" s="66" t="s">
        <v>85</v>
      </c>
      <c r="AE275" s="66" t="s">
        <v>85</v>
      </c>
      <c r="AF275" s="66" t="s">
        <v>138</v>
      </c>
      <c r="AG275" s="66">
        <v>271</v>
      </c>
      <c r="AH275" s="88" t="s">
        <v>983</v>
      </c>
      <c r="AI275" s="88" t="s">
        <v>89</v>
      </c>
      <c r="AJ275" s="88" t="s">
        <v>984</v>
      </c>
      <c r="AK275" s="66" t="s">
        <v>985</v>
      </c>
      <c r="AL275" s="66"/>
      <c r="AM275" s="117"/>
      <c r="AN275" s="66">
        <v>2018</v>
      </c>
      <c r="AO275" s="118"/>
      <c r="AP275" s="119">
        <v>0</v>
      </c>
      <c r="AQ275" s="867"/>
      <c r="AR275" s="867"/>
      <c r="AS275" s="868"/>
      <c r="AT275" s="773" t="s">
        <v>101</v>
      </c>
      <c r="AU275" s="132">
        <v>45810</v>
      </c>
      <c r="AV275" s="144"/>
      <c r="AW275" s="378"/>
      <c r="AX275" s="72"/>
      <c r="AY275" s="377"/>
      <c r="AZ275" s="141"/>
      <c r="BA275" s="72"/>
      <c r="BB275" s="378"/>
      <c r="BC275" s="371"/>
      <c r="BD275" s="371"/>
      <c r="BE275" s="731"/>
      <c r="BF275" s="378"/>
      <c r="BG275" s="378"/>
      <c r="BH275" s="378"/>
      <c r="BI275" s="378"/>
      <c r="BJ275" s="378"/>
      <c r="BK275" s="378"/>
    </row>
    <row r="276" spans="1:80">
      <c r="A276" s="66">
        <v>272</v>
      </c>
      <c r="B276" s="63"/>
      <c r="C276" s="63"/>
      <c r="D276" s="63"/>
      <c r="E276" s="63"/>
      <c r="F276" s="66">
        <v>2658</v>
      </c>
      <c r="G276" s="66" t="s">
        <v>4284</v>
      </c>
      <c r="H276" s="63"/>
      <c r="I276" s="66" t="s">
        <v>4420</v>
      </c>
      <c r="J276" s="66" t="s">
        <v>4535</v>
      </c>
      <c r="K276" s="66">
        <v>3493</v>
      </c>
      <c r="L276" s="63"/>
      <c r="M276" s="63"/>
      <c r="N276" s="72"/>
      <c r="O276" s="64" t="s">
        <v>96</v>
      </c>
      <c r="P276" s="48">
        <v>5867</v>
      </c>
      <c r="Q276" s="81" t="s">
        <v>4184</v>
      </c>
      <c r="R276" s="69" t="s">
        <v>4612</v>
      </c>
      <c r="S276" s="48" t="s">
        <v>1664</v>
      </c>
      <c r="T276" s="48">
        <v>7281</v>
      </c>
      <c r="U276" s="64" t="s">
        <v>3474</v>
      </c>
      <c r="V276" s="64">
        <v>1</v>
      </c>
      <c r="W276" s="834">
        <v>45936</v>
      </c>
      <c r="X276" s="48">
        <v>27</v>
      </c>
      <c r="Y276" s="104">
        <v>272</v>
      </c>
      <c r="Z276" s="855">
        <f t="shared" si="33"/>
        <v>45963</v>
      </c>
      <c r="AA276" s="856">
        <f t="shared" ca="1" si="34"/>
        <v>45957</v>
      </c>
      <c r="AB276" s="857">
        <f t="shared" ca="1" si="35"/>
        <v>21</v>
      </c>
      <c r="AC276" s="66" t="s">
        <v>85</v>
      </c>
      <c r="AD276" s="66" t="s">
        <v>85</v>
      </c>
      <c r="AE276" s="66" t="s">
        <v>85</v>
      </c>
      <c r="AF276" s="66" t="s">
        <v>138</v>
      </c>
      <c r="AG276" s="66">
        <v>272</v>
      </c>
      <c r="AH276" s="88" t="s">
        <v>983</v>
      </c>
      <c r="AI276" s="88" t="s">
        <v>89</v>
      </c>
      <c r="AJ276" s="88" t="s">
        <v>984</v>
      </c>
      <c r="AK276" s="66" t="s">
        <v>986</v>
      </c>
      <c r="AL276" s="66"/>
      <c r="AM276" s="117"/>
      <c r="AN276" s="66">
        <v>2016</v>
      </c>
      <c r="AO276" s="118"/>
      <c r="AP276" s="119">
        <v>0</v>
      </c>
      <c r="AQ276" s="867"/>
      <c r="AR276" s="867"/>
      <c r="AS276" s="868"/>
      <c r="AT276" s="773" t="s">
        <v>101</v>
      </c>
      <c r="AU276" s="122">
        <v>45936</v>
      </c>
      <c r="AV276" s="144"/>
      <c r="AW276" s="378"/>
      <c r="AX276" s="721"/>
      <c r="AY276" s="528"/>
      <c r="AZ276" s="378"/>
      <c r="BA276" s="721"/>
      <c r="BB276" s="378"/>
      <c r="BC276" s="371"/>
      <c r="BD276" s="371"/>
      <c r="BE276" s="731"/>
      <c r="BF276" s="378"/>
      <c r="BG276" s="378"/>
      <c r="BH276" s="378"/>
      <c r="BI276" s="378"/>
      <c r="BJ276" s="378"/>
      <c r="BK276" s="378"/>
    </row>
    <row r="277" spans="1:80">
      <c r="A277" s="66">
        <v>273</v>
      </c>
      <c r="B277" s="63"/>
      <c r="C277" s="63"/>
      <c r="D277" s="63"/>
      <c r="E277" s="63"/>
      <c r="F277" s="66" t="s">
        <v>4178</v>
      </c>
      <c r="G277" s="63"/>
      <c r="H277" s="66" t="s">
        <v>4290</v>
      </c>
      <c r="I277" s="66" t="s">
        <v>95</v>
      </c>
      <c r="J277" s="66">
        <v>3377</v>
      </c>
      <c r="K277" s="63"/>
      <c r="L277" s="63"/>
      <c r="M277" s="63"/>
      <c r="N277" s="72"/>
      <c r="O277" s="64" t="s">
        <v>96</v>
      </c>
      <c r="P277" s="67">
        <v>5842</v>
      </c>
      <c r="Q277" s="81" t="s">
        <v>4571</v>
      </c>
      <c r="R277" s="69" t="s">
        <v>4572</v>
      </c>
      <c r="S277" s="48" t="s">
        <v>1664</v>
      </c>
      <c r="T277" s="48">
        <v>3496</v>
      </c>
      <c r="U277" s="64" t="s">
        <v>3946</v>
      </c>
      <c r="V277" s="64">
        <v>1</v>
      </c>
      <c r="W277" s="96">
        <v>45929</v>
      </c>
      <c r="X277" s="48">
        <v>27</v>
      </c>
      <c r="Y277" s="104">
        <v>273</v>
      </c>
      <c r="Z277" s="855">
        <f t="shared" si="33"/>
        <v>45956</v>
      </c>
      <c r="AA277" s="856">
        <f t="shared" ca="1" si="34"/>
        <v>45957</v>
      </c>
      <c r="AB277" s="857">
        <f t="shared" ca="1" si="35"/>
        <v>28</v>
      </c>
      <c r="AC277" s="66" t="s">
        <v>85</v>
      </c>
      <c r="AD277" s="66" t="s">
        <v>85</v>
      </c>
      <c r="AE277" s="66" t="s">
        <v>85</v>
      </c>
      <c r="AF277" s="66" t="s">
        <v>138</v>
      </c>
      <c r="AG277" s="66">
        <v>273</v>
      </c>
      <c r="AH277" s="88" t="s">
        <v>284</v>
      </c>
      <c r="AI277" s="88" t="s">
        <v>89</v>
      </c>
      <c r="AJ277" s="88" t="s">
        <v>396</v>
      </c>
      <c r="AK277" s="66" t="s">
        <v>4050</v>
      </c>
      <c r="AL277" s="66">
        <v>10</v>
      </c>
      <c r="AM277" s="117" t="s">
        <v>143</v>
      </c>
      <c r="AN277" s="66">
        <v>2015</v>
      </c>
      <c r="AO277" s="118"/>
      <c r="AP277" s="119">
        <v>0</v>
      </c>
      <c r="AQ277" s="867"/>
      <c r="AR277" s="867"/>
      <c r="AS277" s="868"/>
      <c r="AT277" s="773"/>
      <c r="AU277" s="122"/>
      <c r="AV277" s="144"/>
      <c r="AW277" s="378"/>
      <c r="AX277" s="721"/>
      <c r="AY277" s="378"/>
      <c r="AZ277" s="378"/>
      <c r="BA277" s="721"/>
      <c r="BB277" s="378"/>
      <c r="BC277" s="371"/>
      <c r="BD277" s="371"/>
      <c r="BE277" s="731"/>
      <c r="BF277" s="378"/>
      <c r="BG277" s="378"/>
      <c r="BH277" s="378"/>
      <c r="BI277" s="378"/>
      <c r="BJ277" s="378"/>
      <c r="BK277" s="378"/>
    </row>
    <row r="278" spans="1:80">
      <c r="A278" s="724">
        <v>274</v>
      </c>
      <c r="E278" s="63"/>
      <c r="G278" s="869">
        <v>2836</v>
      </c>
      <c r="J278" s="63"/>
      <c r="K278" s="41"/>
      <c r="L278" s="41"/>
      <c r="M278" s="41"/>
      <c r="N278" s="72"/>
      <c r="O278" s="64" t="s">
        <v>3981</v>
      </c>
      <c r="P278" s="48"/>
      <c r="Q278" s="81"/>
      <c r="R278" s="81"/>
      <c r="S278" s="72"/>
      <c r="T278" s="48"/>
      <c r="U278" s="72"/>
      <c r="V278" s="64">
        <v>1</v>
      </c>
      <c r="W278" s="834"/>
      <c r="X278" s="48"/>
      <c r="Y278" s="104">
        <v>274</v>
      </c>
      <c r="Z278" s="862">
        <f t="shared" si="33"/>
        <v>0</v>
      </c>
      <c r="AA278" s="856">
        <f t="shared" ca="1" si="34"/>
        <v>45957</v>
      </c>
      <c r="AB278" s="857">
        <f t="shared" ca="1" si="35"/>
        <v>45957</v>
      </c>
      <c r="AC278" s="66" t="s">
        <v>85</v>
      </c>
      <c r="AD278" s="66" t="s">
        <v>85</v>
      </c>
      <c r="AE278" s="66" t="s">
        <v>85</v>
      </c>
      <c r="AF278" s="66" t="s">
        <v>138</v>
      </c>
      <c r="AG278" s="104">
        <v>274</v>
      </c>
      <c r="AH278" s="88" t="s">
        <v>983</v>
      </c>
      <c r="AI278" s="88" t="s">
        <v>89</v>
      </c>
      <c r="AJ278" s="88" t="s">
        <v>984</v>
      </c>
      <c r="AK278" s="117" t="s">
        <v>4157</v>
      </c>
      <c r="AL278" s="66"/>
      <c r="AM278" s="117"/>
      <c r="AN278" s="66">
        <v>2018</v>
      </c>
      <c r="AO278" s="130"/>
      <c r="AP278" s="119">
        <v>0</v>
      </c>
      <c r="AQ278" s="130"/>
      <c r="AR278" s="867"/>
      <c r="AS278" s="147"/>
      <c r="AT278" s="73"/>
      <c r="AU278" s="73"/>
      <c r="AV278" s="73"/>
      <c r="AW278" s="503"/>
      <c r="AX278" s="503"/>
      <c r="AY278" s="503"/>
      <c r="AZ278" s="503"/>
      <c r="BA278" s="503"/>
      <c r="BB278" s="503"/>
      <c r="BC278" s="503"/>
      <c r="BD278" s="503"/>
      <c r="BE278" s="503"/>
      <c r="BF278" s="503"/>
      <c r="BG278" s="503"/>
      <c r="BH278" s="503"/>
      <c r="BI278" s="503"/>
      <c r="BJ278" s="503"/>
      <c r="BK278" s="503"/>
    </row>
    <row r="279" spans="1:80">
      <c r="A279" s="724">
        <v>275</v>
      </c>
      <c r="B279" s="38" t="s">
        <v>0</v>
      </c>
      <c r="E279" s="63"/>
      <c r="G279" s="66">
        <v>2836</v>
      </c>
      <c r="H279" s="82">
        <v>3024</v>
      </c>
      <c r="I279" s="848" t="s">
        <v>4414</v>
      </c>
      <c r="J279" s="63"/>
      <c r="K279" s="41"/>
      <c r="L279" s="41"/>
      <c r="M279" s="41"/>
      <c r="N279" s="72"/>
      <c r="O279" s="64" t="s">
        <v>84</v>
      </c>
      <c r="P279" s="48"/>
      <c r="Q279" s="81"/>
      <c r="R279" s="69"/>
      <c r="S279" s="48"/>
      <c r="T279" s="48"/>
      <c r="U279" s="64"/>
      <c r="V279" s="64">
        <v>1</v>
      </c>
      <c r="W279" s="834"/>
      <c r="X279" s="48"/>
      <c r="Y279" s="104">
        <v>275</v>
      </c>
      <c r="Z279" s="862">
        <f t="shared" si="33"/>
        <v>0</v>
      </c>
      <c r="AA279" s="856">
        <f t="shared" ca="1" si="34"/>
        <v>45957</v>
      </c>
      <c r="AB279" s="857">
        <f t="shared" ca="1" si="35"/>
        <v>45957</v>
      </c>
      <c r="AC279" s="66" t="s">
        <v>85</v>
      </c>
      <c r="AD279" s="66" t="s">
        <v>85</v>
      </c>
      <c r="AE279" s="66" t="s">
        <v>85</v>
      </c>
      <c r="AF279" s="66" t="s">
        <v>138</v>
      </c>
      <c r="AG279" s="104">
        <v>275</v>
      </c>
      <c r="AH279" s="88" t="s">
        <v>983</v>
      </c>
      <c r="AI279" s="88" t="s">
        <v>89</v>
      </c>
      <c r="AJ279" s="88" t="s">
        <v>984</v>
      </c>
      <c r="AK279" s="117" t="s">
        <v>4156</v>
      </c>
      <c r="AL279" s="66"/>
      <c r="AM279" s="117"/>
      <c r="AN279" s="66">
        <v>2015</v>
      </c>
      <c r="AO279" s="130"/>
      <c r="AP279" s="119">
        <v>0</v>
      </c>
      <c r="AQ279" s="130"/>
      <c r="AR279" s="867"/>
      <c r="AS279" s="147"/>
      <c r="AT279" s="773"/>
      <c r="AU279" s="132"/>
      <c r="AV279" s="73"/>
      <c r="AW279" s="503"/>
      <c r="AX279" s="490"/>
      <c r="AY279" s="528"/>
      <c r="AZ279" s="503"/>
      <c r="BA279" s="503"/>
      <c r="BB279" s="503"/>
      <c r="BC279" s="503"/>
      <c r="BD279" s="503"/>
      <c r="BE279" s="503"/>
      <c r="BF279" s="503"/>
      <c r="BG279" s="503"/>
      <c r="BH279" s="503"/>
      <c r="BI279" s="503"/>
      <c r="BJ279" s="503"/>
      <c r="BK279" s="503"/>
    </row>
    <row r="280" spans="1:80">
      <c r="A280" s="724">
        <v>276</v>
      </c>
      <c r="E280" s="63"/>
      <c r="G280" s="66">
        <v>2843</v>
      </c>
      <c r="H280" s="280"/>
      <c r="J280" s="63"/>
      <c r="K280" s="41"/>
      <c r="L280" s="41"/>
      <c r="M280" s="41"/>
      <c r="N280" s="72"/>
      <c r="O280" s="64" t="s">
        <v>84</v>
      </c>
      <c r="P280" s="48"/>
      <c r="Q280" s="81"/>
      <c r="R280" s="69"/>
      <c r="S280" s="72"/>
      <c r="T280" s="48"/>
      <c r="U280" s="64"/>
      <c r="V280" s="64">
        <v>1</v>
      </c>
      <c r="W280" s="834"/>
      <c r="X280" s="48"/>
      <c r="Y280" s="104">
        <v>276</v>
      </c>
      <c r="Z280" s="862">
        <f t="shared" si="33"/>
        <v>0</v>
      </c>
      <c r="AA280" s="856">
        <f t="shared" ca="1" si="34"/>
        <v>45957</v>
      </c>
      <c r="AB280" s="857">
        <f t="shared" ca="1" si="35"/>
        <v>45957</v>
      </c>
      <c r="AC280" s="66" t="s">
        <v>85</v>
      </c>
      <c r="AD280" s="66" t="s">
        <v>85</v>
      </c>
      <c r="AE280" s="66" t="s">
        <v>86</v>
      </c>
      <c r="AF280" s="66" t="s">
        <v>138</v>
      </c>
      <c r="AG280" s="104">
        <v>276</v>
      </c>
      <c r="AH280" s="88" t="s">
        <v>169</v>
      </c>
      <c r="AI280" s="88" t="s">
        <v>89</v>
      </c>
      <c r="AJ280" s="88" t="s">
        <v>167</v>
      </c>
      <c r="AK280" s="117" t="s">
        <v>4468</v>
      </c>
      <c r="AL280" s="66"/>
      <c r="AM280" s="117"/>
      <c r="AN280" s="66">
        <v>2015</v>
      </c>
      <c r="AO280" s="130"/>
      <c r="AP280" s="119"/>
      <c r="AQ280" s="130"/>
      <c r="AR280" s="867"/>
      <c r="AS280" s="147"/>
      <c r="AT280" s="773" t="s">
        <v>101</v>
      </c>
      <c r="AU280" s="72"/>
      <c r="AV280" s="73"/>
      <c r="AW280" s="503"/>
      <c r="AX280" s="503"/>
      <c r="AY280" s="503"/>
      <c r="AZ280" s="503"/>
      <c r="BA280" s="503"/>
      <c r="BB280" s="503"/>
      <c r="BC280" s="503"/>
      <c r="BD280" s="503"/>
      <c r="BE280" s="503"/>
      <c r="BF280" s="503"/>
      <c r="BG280" s="503"/>
      <c r="BH280" s="503"/>
      <c r="BI280" s="503"/>
      <c r="BJ280" s="503"/>
      <c r="BK280" s="503"/>
    </row>
    <row r="281" spans="1:80" ht="15" customHeight="1">
      <c r="A281" s="724">
        <v>277</v>
      </c>
      <c r="E281" s="63"/>
      <c r="G281" s="63"/>
      <c r="H281" s="92"/>
      <c r="J281" s="63"/>
      <c r="K281" s="280"/>
      <c r="L281" s="41"/>
      <c r="M281" s="41"/>
      <c r="N281" s="72"/>
      <c r="O281" s="64" t="s">
        <v>84</v>
      </c>
      <c r="P281" s="48"/>
      <c r="Q281" s="81"/>
      <c r="R281" s="81"/>
      <c r="S281" s="72"/>
      <c r="T281" s="48"/>
      <c r="U281" s="72"/>
      <c r="V281" s="64">
        <v>1</v>
      </c>
      <c r="W281" s="834"/>
      <c r="X281" s="48"/>
      <c r="Y281" s="104">
        <v>277</v>
      </c>
      <c r="Z281" s="862">
        <f t="shared" si="33"/>
        <v>0</v>
      </c>
      <c r="AA281" s="856">
        <f t="shared" ca="1" si="34"/>
        <v>45957</v>
      </c>
      <c r="AB281" s="857">
        <f t="shared" ca="1" si="35"/>
        <v>45957</v>
      </c>
      <c r="AC281" s="66" t="s">
        <v>85</v>
      </c>
      <c r="AD281" s="66" t="s">
        <v>85</v>
      </c>
      <c r="AE281" s="66" t="s">
        <v>86</v>
      </c>
      <c r="AF281" s="66" t="s">
        <v>87</v>
      </c>
      <c r="AG281" s="104">
        <v>277</v>
      </c>
      <c r="AH281" s="88" t="s">
        <v>169</v>
      </c>
      <c r="AI281" s="88" t="s">
        <v>89</v>
      </c>
      <c r="AJ281" s="88" t="s">
        <v>834</v>
      </c>
      <c r="AK281" s="66" t="s">
        <v>4442</v>
      </c>
      <c r="AL281" s="66"/>
      <c r="AM281" s="117"/>
      <c r="AN281" s="66"/>
      <c r="AO281" s="130"/>
      <c r="AP281" s="119">
        <v>0</v>
      </c>
      <c r="AQ281" s="130"/>
      <c r="AR281" s="867"/>
      <c r="AS281" s="147"/>
      <c r="AT281" s="73"/>
      <c r="AU281" s="292"/>
      <c r="AV281" s="73"/>
      <c r="AW281" s="503"/>
      <c r="AX281" s="503"/>
      <c r="AY281" s="503"/>
      <c r="AZ281" s="503"/>
      <c r="BA281" s="503"/>
      <c r="BB281" s="503"/>
      <c r="BC281" s="503"/>
      <c r="BD281" s="503"/>
      <c r="BE281" s="503"/>
      <c r="BF281" s="503"/>
      <c r="BG281" s="503"/>
      <c r="BH281" s="503"/>
      <c r="BI281" s="503"/>
      <c r="BJ281" s="503"/>
      <c r="BK281" s="503"/>
    </row>
    <row r="282" spans="1:80">
      <c r="A282" s="724">
        <v>278</v>
      </c>
      <c r="E282" s="63"/>
      <c r="G282" s="63"/>
      <c r="H282" s="92"/>
      <c r="J282" s="63"/>
      <c r="K282" s="41"/>
      <c r="L282" s="41"/>
      <c r="M282" s="41"/>
      <c r="N282" s="72"/>
      <c r="O282" s="64" t="s">
        <v>84</v>
      </c>
      <c r="P282" s="48"/>
      <c r="Q282" s="81"/>
      <c r="R282" s="69"/>
      <c r="S282" s="72"/>
      <c r="T282" s="48"/>
      <c r="U282" s="72"/>
      <c r="V282" s="64">
        <v>1</v>
      </c>
      <c r="W282" s="834"/>
      <c r="X282" s="48"/>
      <c r="Y282" s="104">
        <v>278</v>
      </c>
      <c r="Z282" s="862">
        <f t="shared" si="33"/>
        <v>0</v>
      </c>
      <c r="AA282" s="856">
        <f t="shared" ca="1" si="34"/>
        <v>45957</v>
      </c>
      <c r="AB282" s="857">
        <f t="shared" ca="1" si="35"/>
        <v>45957</v>
      </c>
      <c r="AC282" s="66" t="s">
        <v>85</v>
      </c>
      <c r="AD282" s="66" t="s">
        <v>85</v>
      </c>
      <c r="AE282" s="66" t="s">
        <v>86</v>
      </c>
      <c r="AF282" s="66" t="s">
        <v>87</v>
      </c>
      <c r="AG282" s="104">
        <v>278</v>
      </c>
      <c r="AH282" s="88" t="s">
        <v>169</v>
      </c>
      <c r="AI282" s="88" t="s">
        <v>89</v>
      </c>
      <c r="AJ282" s="88" t="s">
        <v>834</v>
      </c>
      <c r="AK282" s="66" t="s">
        <v>4443</v>
      </c>
      <c r="AL282" s="66"/>
      <c r="AM282" s="117"/>
      <c r="AN282" s="66"/>
      <c r="AO282" s="130"/>
      <c r="AP282" s="119">
        <v>0</v>
      </c>
      <c r="AQ282" s="130"/>
      <c r="AR282" s="867"/>
      <c r="AS282" s="147"/>
      <c r="AT282" s="73"/>
      <c r="AU282" s="73"/>
      <c r="AV282" s="73"/>
      <c r="AW282" s="503"/>
      <c r="AX282" s="503"/>
      <c r="AY282" s="503"/>
      <c r="AZ282" s="503"/>
      <c r="BA282" s="503"/>
      <c r="BB282" s="503"/>
      <c r="BC282" s="503"/>
      <c r="BD282" s="503"/>
      <c r="BE282" s="503"/>
      <c r="BF282" s="503"/>
      <c r="BG282" s="503"/>
      <c r="BH282" s="503"/>
      <c r="BI282" s="503"/>
      <c r="BJ282" s="503"/>
      <c r="BK282" s="503"/>
    </row>
    <row r="283" spans="1:80">
      <c r="A283" s="724">
        <v>279</v>
      </c>
      <c r="E283" s="63"/>
      <c r="G283" s="63"/>
      <c r="H283" s="92"/>
      <c r="J283" s="63"/>
      <c r="K283" s="82">
        <v>3600</v>
      </c>
      <c r="L283" s="41"/>
      <c r="M283" s="41"/>
      <c r="N283" s="72"/>
      <c r="O283" s="64" t="s">
        <v>96</v>
      </c>
      <c r="P283" s="48">
        <v>5917</v>
      </c>
      <c r="Q283" s="81" t="s">
        <v>1628</v>
      </c>
      <c r="R283" s="69" t="s">
        <v>4104</v>
      </c>
      <c r="S283" s="48" t="s">
        <v>2188</v>
      </c>
      <c r="T283" s="48">
        <v>442</v>
      </c>
      <c r="U283" s="64" t="s">
        <v>3474</v>
      </c>
      <c r="V283" s="64">
        <v>1</v>
      </c>
      <c r="W283" s="96">
        <v>45953</v>
      </c>
      <c r="X283" s="48">
        <v>6</v>
      </c>
      <c r="Y283" s="104">
        <v>279</v>
      </c>
      <c r="Z283" s="855">
        <f t="shared" si="33"/>
        <v>45959</v>
      </c>
      <c r="AA283" s="856">
        <f t="shared" ca="1" si="34"/>
        <v>45957</v>
      </c>
      <c r="AB283" s="857">
        <f t="shared" ca="1" si="35"/>
        <v>4</v>
      </c>
      <c r="AC283" s="66" t="s">
        <v>85</v>
      </c>
      <c r="AD283" s="66" t="s">
        <v>85</v>
      </c>
      <c r="AE283" s="66" t="s">
        <v>86</v>
      </c>
      <c r="AF283" s="66" t="s">
        <v>87</v>
      </c>
      <c r="AG283" s="104">
        <v>279</v>
      </c>
      <c r="AH283" s="88" t="s">
        <v>169</v>
      </c>
      <c r="AI283" s="88" t="s">
        <v>89</v>
      </c>
      <c r="AJ283" s="88" t="s">
        <v>834</v>
      </c>
      <c r="AK283" s="66" t="s">
        <v>4444</v>
      </c>
      <c r="AL283" s="66"/>
      <c r="AM283" s="117"/>
      <c r="AN283" s="66"/>
      <c r="AO283" s="130"/>
      <c r="AP283" s="119">
        <v>0</v>
      </c>
      <c r="AQ283" s="130"/>
      <c r="AR283" s="867"/>
      <c r="AS283" s="147"/>
      <c r="AT283" s="73" t="s">
        <v>101</v>
      </c>
      <c r="AU283" s="132">
        <v>45953</v>
      </c>
      <c r="AV283" s="73"/>
      <c r="AW283" s="503"/>
      <c r="AX283" s="503"/>
      <c r="AY283" s="503"/>
      <c r="AZ283" s="503"/>
      <c r="BA283" s="503"/>
      <c r="BB283" s="503"/>
      <c r="BC283" s="503"/>
      <c r="BD283" s="503"/>
      <c r="BE283" s="503"/>
      <c r="BF283" s="503"/>
      <c r="BG283" s="503"/>
      <c r="BH283" s="503"/>
      <c r="BI283" s="503"/>
      <c r="BJ283" s="503"/>
      <c r="BK283" s="503"/>
    </row>
    <row r="284" spans="1:80">
      <c r="A284" s="724">
        <v>280</v>
      </c>
      <c r="E284" s="63"/>
      <c r="G284" s="63"/>
      <c r="H284" s="92"/>
      <c r="J284" s="66">
        <v>3449</v>
      </c>
      <c r="K284" s="82" t="s">
        <v>4672</v>
      </c>
      <c r="L284" s="41"/>
      <c r="M284" s="41"/>
      <c r="N284" s="72"/>
      <c r="O284" s="64" t="s">
        <v>96</v>
      </c>
      <c r="P284" s="48">
        <v>5840</v>
      </c>
      <c r="Q284" s="81" t="s">
        <v>472</v>
      </c>
      <c r="R284" s="69" t="s">
        <v>152</v>
      </c>
      <c r="S284" s="72" t="s">
        <v>4570</v>
      </c>
      <c r="T284" s="48">
        <v>518</v>
      </c>
      <c r="U284" s="64" t="s">
        <v>154</v>
      </c>
      <c r="V284" s="64">
        <v>1</v>
      </c>
      <c r="W284" s="834">
        <v>45953</v>
      </c>
      <c r="X284" s="48">
        <v>29</v>
      </c>
      <c r="Y284" s="104">
        <v>280</v>
      </c>
      <c r="Z284" s="862">
        <f t="shared" si="33"/>
        <v>45982</v>
      </c>
      <c r="AA284" s="856">
        <f t="shared" ca="1" si="34"/>
        <v>45957</v>
      </c>
      <c r="AB284" s="857">
        <f t="shared" ca="1" si="35"/>
        <v>4</v>
      </c>
      <c r="AC284" s="66" t="s">
        <v>85</v>
      </c>
      <c r="AD284" s="66" t="s">
        <v>85</v>
      </c>
      <c r="AE284" s="66" t="s">
        <v>86</v>
      </c>
      <c r="AF284" s="66" t="s">
        <v>87</v>
      </c>
      <c r="AG284" s="104">
        <v>280</v>
      </c>
      <c r="AH284" s="88" t="s">
        <v>169</v>
      </c>
      <c r="AI284" s="88" t="s">
        <v>89</v>
      </c>
      <c r="AJ284" s="88" t="s">
        <v>834</v>
      </c>
      <c r="AK284" s="66" t="s">
        <v>4445</v>
      </c>
      <c r="AL284" s="66"/>
      <c r="AM284" s="117"/>
      <c r="AN284" s="66"/>
      <c r="AO284" s="130"/>
      <c r="AP284" s="119">
        <v>0</v>
      </c>
      <c r="AQ284" s="130"/>
      <c r="AR284" s="867"/>
      <c r="AS284" s="147"/>
      <c r="AT284" s="73" t="s">
        <v>101</v>
      </c>
      <c r="AU284" s="292">
        <v>45924</v>
      </c>
      <c r="AV284" s="73"/>
      <c r="AW284" s="503"/>
      <c r="AX284" s="503"/>
      <c r="AY284" s="503"/>
      <c r="AZ284" s="503"/>
      <c r="BA284" s="503"/>
      <c r="BB284" s="503"/>
      <c r="BC284" s="503"/>
      <c r="BD284" s="503"/>
      <c r="BE284" s="503"/>
      <c r="BF284" s="503"/>
      <c r="BG284" s="503"/>
      <c r="BH284" s="503"/>
      <c r="BI284" s="503"/>
      <c r="BJ284" s="503"/>
      <c r="BK284" s="503"/>
      <c r="CB284" s="303"/>
    </row>
    <row r="285" spans="1:80">
      <c r="A285" s="724">
        <v>281</v>
      </c>
      <c r="E285" s="63"/>
      <c r="G285" s="63"/>
      <c r="H285" s="92"/>
      <c r="J285" s="63"/>
      <c r="K285" s="41"/>
      <c r="L285" s="41"/>
      <c r="M285" s="41"/>
      <c r="N285" s="72"/>
      <c r="O285" s="64" t="s">
        <v>84</v>
      </c>
      <c r="P285" s="48"/>
      <c r="Q285" s="81"/>
      <c r="R285" s="69"/>
      <c r="S285" s="72"/>
      <c r="T285" s="48"/>
      <c r="U285" s="72"/>
      <c r="V285" s="64">
        <v>1</v>
      </c>
      <c r="W285" s="834"/>
      <c r="X285" s="48"/>
      <c r="Y285" s="104">
        <v>281</v>
      </c>
      <c r="Z285" s="862">
        <f t="shared" si="33"/>
        <v>0</v>
      </c>
      <c r="AA285" s="856">
        <f t="shared" ca="1" si="34"/>
        <v>45957</v>
      </c>
      <c r="AB285" s="857">
        <f t="shared" ca="1" si="35"/>
        <v>45957</v>
      </c>
      <c r="AC285" s="66" t="s">
        <v>85</v>
      </c>
      <c r="AD285" s="66" t="s">
        <v>85</v>
      </c>
      <c r="AE285" s="66" t="s">
        <v>86</v>
      </c>
      <c r="AF285" s="66" t="s">
        <v>87</v>
      </c>
      <c r="AG285" s="104">
        <v>281</v>
      </c>
      <c r="AH285" s="88" t="s">
        <v>169</v>
      </c>
      <c r="AI285" s="88" t="s">
        <v>89</v>
      </c>
      <c r="AJ285" s="88" t="s">
        <v>834</v>
      </c>
      <c r="AK285" s="66" t="s">
        <v>4446</v>
      </c>
      <c r="AL285" s="66"/>
      <c r="AM285" s="117"/>
      <c r="AN285" s="66"/>
      <c r="AO285" s="130"/>
      <c r="AP285" s="119">
        <v>0</v>
      </c>
      <c r="AQ285" s="130"/>
      <c r="AR285" s="867"/>
      <c r="AS285" s="147"/>
      <c r="AT285" s="73"/>
      <c r="AU285" s="73"/>
      <c r="AV285" s="73"/>
      <c r="AW285" s="503"/>
      <c r="AX285" s="503"/>
      <c r="AY285" s="503"/>
      <c r="AZ285" s="503"/>
      <c r="BA285" s="503"/>
      <c r="BB285" s="503"/>
      <c r="BC285" s="503"/>
      <c r="BD285" s="503"/>
      <c r="BE285" s="503"/>
      <c r="BF285" s="503"/>
      <c r="BG285" s="503"/>
      <c r="BH285" s="503"/>
      <c r="BI285" s="503"/>
      <c r="BJ285" s="503"/>
      <c r="BK285" s="503"/>
    </row>
    <row r="286" spans="1:80">
      <c r="A286" s="724">
        <v>282</v>
      </c>
      <c r="E286" s="63"/>
      <c r="G286" s="63"/>
      <c r="H286" s="92"/>
      <c r="J286" s="63"/>
      <c r="K286" s="82">
        <v>3600</v>
      </c>
      <c r="L286" s="41"/>
      <c r="M286" s="41"/>
      <c r="N286" s="72"/>
      <c r="O286" s="64" t="s">
        <v>96</v>
      </c>
      <c r="P286" s="48">
        <v>5916</v>
      </c>
      <c r="Q286" s="81" t="s">
        <v>1628</v>
      </c>
      <c r="R286" s="69" t="s">
        <v>4104</v>
      </c>
      <c r="S286" s="48" t="s">
        <v>2188</v>
      </c>
      <c r="T286" s="48">
        <v>490</v>
      </c>
      <c r="U286" s="64" t="s">
        <v>3474</v>
      </c>
      <c r="V286" s="64">
        <v>1</v>
      </c>
      <c r="W286" s="96">
        <v>45953</v>
      </c>
      <c r="X286" s="48">
        <v>6</v>
      </c>
      <c r="Y286" s="104">
        <v>282</v>
      </c>
      <c r="Z286" s="855">
        <f t="shared" si="33"/>
        <v>45959</v>
      </c>
      <c r="AA286" s="856">
        <f t="shared" ca="1" si="34"/>
        <v>45957</v>
      </c>
      <c r="AB286" s="857">
        <f t="shared" ca="1" si="35"/>
        <v>4</v>
      </c>
      <c r="AC286" s="66" t="s">
        <v>85</v>
      </c>
      <c r="AD286" s="66" t="s">
        <v>85</v>
      </c>
      <c r="AE286" s="66" t="s">
        <v>86</v>
      </c>
      <c r="AF286" s="66" t="s">
        <v>87</v>
      </c>
      <c r="AG286" s="104">
        <v>282</v>
      </c>
      <c r="AH286" s="88" t="s">
        <v>169</v>
      </c>
      <c r="AI286" s="88" t="s">
        <v>89</v>
      </c>
      <c r="AJ286" s="88" t="s">
        <v>834</v>
      </c>
      <c r="AK286" s="66" t="s">
        <v>4447</v>
      </c>
      <c r="AL286" s="66"/>
      <c r="AM286" s="117"/>
      <c r="AN286" s="66"/>
      <c r="AO286" s="130"/>
      <c r="AP286" s="119">
        <v>0</v>
      </c>
      <c r="AQ286" s="130"/>
      <c r="AR286" s="867"/>
      <c r="AS286" s="147"/>
      <c r="AT286" s="73" t="s">
        <v>101</v>
      </c>
      <c r="AU286" s="132">
        <v>45953</v>
      </c>
      <c r="AV286" s="73"/>
      <c r="AW286" s="503"/>
      <c r="AX286" s="503"/>
      <c r="AY286" s="503"/>
      <c r="AZ286" s="503"/>
      <c r="BA286" s="503"/>
      <c r="BB286" s="503"/>
      <c r="BC286" s="503"/>
      <c r="BD286" s="503"/>
      <c r="BE286" s="503"/>
      <c r="BF286" s="503"/>
      <c r="BG286" s="503"/>
      <c r="BH286" s="503"/>
      <c r="BI286" s="503"/>
      <c r="BJ286" s="503"/>
      <c r="BK286" s="503"/>
    </row>
    <row r="287" spans="1:80">
      <c r="A287" s="724">
        <v>283</v>
      </c>
      <c r="E287" s="63"/>
      <c r="G287" s="63"/>
      <c r="H287" s="92"/>
      <c r="J287" s="63"/>
      <c r="K287" s="82">
        <v>3579</v>
      </c>
      <c r="L287" s="41"/>
      <c r="M287" s="41"/>
      <c r="N287" s="72"/>
      <c r="O287" s="64" t="s">
        <v>96</v>
      </c>
      <c r="P287" s="48">
        <v>5913</v>
      </c>
      <c r="Q287" s="81" t="s">
        <v>1217</v>
      </c>
      <c r="R287" s="81" t="s">
        <v>1217</v>
      </c>
      <c r="S287" s="72" t="s">
        <v>4670</v>
      </c>
      <c r="T287" s="48">
        <v>347</v>
      </c>
      <c r="U287" s="72" t="s">
        <v>154</v>
      </c>
      <c r="V287" s="64">
        <v>1</v>
      </c>
      <c r="W287" s="834">
        <v>45953</v>
      </c>
      <c r="X287" s="48">
        <v>6</v>
      </c>
      <c r="Y287" s="104">
        <v>283</v>
      </c>
      <c r="Z287" s="855">
        <f t="shared" si="33"/>
        <v>45959</v>
      </c>
      <c r="AA287" s="856">
        <f t="shared" ca="1" si="34"/>
        <v>45957</v>
      </c>
      <c r="AB287" s="857">
        <f t="shared" ca="1" si="35"/>
        <v>4</v>
      </c>
      <c r="AC287" s="66" t="s">
        <v>85</v>
      </c>
      <c r="AD287" s="66" t="s">
        <v>85</v>
      </c>
      <c r="AE287" s="66" t="s">
        <v>86</v>
      </c>
      <c r="AF287" s="66" t="s">
        <v>87</v>
      </c>
      <c r="AG287" s="104">
        <v>283</v>
      </c>
      <c r="AH287" s="88" t="s">
        <v>169</v>
      </c>
      <c r="AI287" s="88" t="s">
        <v>89</v>
      </c>
      <c r="AJ287" s="88" t="s">
        <v>965</v>
      </c>
      <c r="AK287" s="117" t="s">
        <v>4473</v>
      </c>
      <c r="AL287" s="66"/>
      <c r="AM287" s="117"/>
      <c r="AN287" s="66">
        <v>2016</v>
      </c>
      <c r="AO287" s="130"/>
      <c r="AP287" s="119">
        <v>0</v>
      </c>
      <c r="AQ287" s="130"/>
      <c r="AR287" s="867"/>
      <c r="AS287" s="147"/>
      <c r="AT287" s="73" t="s">
        <v>101</v>
      </c>
      <c r="AU287" s="292">
        <v>45953</v>
      </c>
      <c r="AV287" s="73"/>
      <c r="AW287" s="503"/>
      <c r="AX287" s="503"/>
      <c r="AY287" s="503"/>
      <c r="AZ287" s="503"/>
      <c r="BA287" s="503"/>
      <c r="BB287" s="503"/>
      <c r="BC287" s="503"/>
      <c r="BD287" s="503"/>
      <c r="BE287" s="503"/>
      <c r="BF287" s="503"/>
      <c r="BG287" s="503"/>
      <c r="BH287" s="503"/>
      <c r="BI287" s="503"/>
      <c r="BJ287" s="503"/>
      <c r="BK287" s="503"/>
    </row>
    <row r="288" spans="1:80">
      <c r="A288" s="724">
        <v>284</v>
      </c>
      <c r="E288" s="63"/>
      <c r="G288" s="63"/>
      <c r="H288" s="92"/>
      <c r="J288" s="66">
        <v>3332</v>
      </c>
      <c r="K288" s="82">
        <v>3516</v>
      </c>
      <c r="L288" s="41"/>
      <c r="M288" s="41"/>
      <c r="N288" s="72"/>
      <c r="O288" s="64" t="s">
        <v>96</v>
      </c>
      <c r="P288" s="48">
        <v>5800</v>
      </c>
      <c r="Q288" s="81" t="s">
        <v>472</v>
      </c>
      <c r="R288" s="69" t="s">
        <v>152</v>
      </c>
      <c r="S288" s="72" t="s">
        <v>4480</v>
      </c>
      <c r="T288" s="48">
        <v>0</v>
      </c>
      <c r="U288" s="64" t="s">
        <v>154</v>
      </c>
      <c r="V288" s="64">
        <v>1</v>
      </c>
      <c r="W288" s="834">
        <v>45940</v>
      </c>
      <c r="X288" s="48">
        <v>29</v>
      </c>
      <c r="Y288" s="104">
        <v>284</v>
      </c>
      <c r="Z288" s="862">
        <f t="shared" si="33"/>
        <v>45969</v>
      </c>
      <c r="AA288" s="856">
        <f t="shared" ca="1" si="34"/>
        <v>45957</v>
      </c>
      <c r="AB288" s="857">
        <f t="shared" ca="1" si="35"/>
        <v>17</v>
      </c>
      <c r="AC288" s="66" t="s">
        <v>85</v>
      </c>
      <c r="AD288" s="66" t="s">
        <v>85</v>
      </c>
      <c r="AE288" s="66" t="s">
        <v>124</v>
      </c>
      <c r="AF288" s="66" t="s">
        <v>87</v>
      </c>
      <c r="AG288" s="104">
        <v>284</v>
      </c>
      <c r="AH288" s="88" t="s">
        <v>4476</v>
      </c>
      <c r="AI288" s="88" t="s">
        <v>124</v>
      </c>
      <c r="AJ288" s="88" t="s">
        <v>4478</v>
      </c>
      <c r="AK288" s="117" t="s">
        <v>4477</v>
      </c>
      <c r="AL288" s="66"/>
      <c r="AM288" s="117"/>
      <c r="AN288" s="66">
        <v>2024</v>
      </c>
      <c r="AO288" s="130"/>
      <c r="AP288" s="119">
        <v>0</v>
      </c>
      <c r="AQ288" s="130"/>
      <c r="AR288" s="867"/>
      <c r="AS288" s="147"/>
      <c r="AT288" s="73" t="s">
        <v>101</v>
      </c>
      <c r="AU288" s="132">
        <v>45910</v>
      </c>
      <c r="AV288" s="73"/>
      <c r="AW288" s="503"/>
      <c r="AX288" s="490" t="s">
        <v>165</v>
      </c>
      <c r="AY288" s="639" t="s">
        <v>4486</v>
      </c>
      <c r="AZ288" s="490" t="s">
        <v>4487</v>
      </c>
      <c r="BA288" s="490" t="s">
        <v>4488</v>
      </c>
      <c r="BB288" s="503"/>
      <c r="BC288" s="503"/>
      <c r="BD288" s="503"/>
      <c r="BE288" s="503"/>
      <c r="BF288" s="503"/>
      <c r="BG288" s="503"/>
      <c r="BH288" s="503"/>
      <c r="BI288" s="503"/>
      <c r="BJ288" s="503"/>
      <c r="BK288" s="503"/>
    </row>
    <row r="289" spans="1:63">
      <c r="A289" s="724">
        <v>285</v>
      </c>
      <c r="E289" s="63"/>
      <c r="G289" s="63"/>
      <c r="H289" s="92"/>
      <c r="J289" s="63"/>
      <c r="K289" s="41"/>
      <c r="L289" s="41"/>
      <c r="M289" s="41"/>
      <c r="N289" s="72"/>
      <c r="O289" s="64" t="s">
        <v>84</v>
      </c>
      <c r="P289" s="48"/>
      <c r="Q289" s="81"/>
      <c r="R289" s="69"/>
      <c r="S289" s="72"/>
      <c r="T289" s="48"/>
      <c r="U289" s="72"/>
      <c r="V289" s="64">
        <v>1</v>
      </c>
      <c r="W289" s="834"/>
      <c r="X289" s="48"/>
      <c r="Y289" s="104">
        <v>285</v>
      </c>
      <c r="Z289" s="862">
        <f t="shared" si="33"/>
        <v>0</v>
      </c>
      <c r="AA289" s="856">
        <f t="shared" ca="1" si="34"/>
        <v>45957</v>
      </c>
      <c r="AB289" s="857">
        <f t="shared" ca="1" si="35"/>
        <v>45957</v>
      </c>
      <c r="AC289" s="66" t="s">
        <v>85</v>
      </c>
      <c r="AD289" s="66" t="s">
        <v>85</v>
      </c>
      <c r="AE289" s="66" t="s">
        <v>124</v>
      </c>
      <c r="AF289" s="66" t="s">
        <v>87</v>
      </c>
      <c r="AG289" s="104">
        <v>285</v>
      </c>
      <c r="AH289" s="88" t="s">
        <v>4476</v>
      </c>
      <c r="AI289" s="88" t="s">
        <v>124</v>
      </c>
      <c r="AJ289" s="88" t="s">
        <v>4478</v>
      </c>
      <c r="AK289" s="117" t="s">
        <v>4479</v>
      </c>
      <c r="AL289" s="66"/>
      <c r="AM289" s="117"/>
      <c r="AN289" s="66">
        <v>2024</v>
      </c>
      <c r="AO289" s="130"/>
      <c r="AP289" s="119">
        <v>0</v>
      </c>
      <c r="AQ289" s="130"/>
      <c r="AR289" s="867"/>
      <c r="AS289" s="147"/>
      <c r="AT289" s="73"/>
      <c r="AU289" s="73"/>
      <c r="AV289" s="73"/>
      <c r="AW289" s="503"/>
      <c r="AX289" s="503"/>
      <c r="AY289" s="503"/>
      <c r="AZ289" s="503"/>
      <c r="BA289" s="503"/>
      <c r="BB289" s="503"/>
      <c r="BC289" s="503"/>
      <c r="BD289" s="503"/>
      <c r="BE289" s="503"/>
      <c r="BF289" s="503"/>
      <c r="BG289" s="503"/>
      <c r="BH289" s="503"/>
      <c r="BI289" s="503"/>
      <c r="BJ289" s="503"/>
      <c r="BK289" s="503"/>
    </row>
    <row r="290" spans="1:63">
      <c r="A290" s="724">
        <v>286</v>
      </c>
      <c r="E290" s="63"/>
      <c r="G290" s="63"/>
      <c r="H290" s="92"/>
      <c r="J290" s="63"/>
      <c r="K290" s="41"/>
      <c r="L290" s="41"/>
      <c r="M290" s="41"/>
      <c r="N290" s="72"/>
      <c r="O290" s="64" t="s">
        <v>84</v>
      </c>
      <c r="P290" s="48"/>
      <c r="Q290" s="81"/>
      <c r="R290" s="69"/>
      <c r="S290" s="72"/>
      <c r="T290" s="48"/>
      <c r="U290" s="72"/>
      <c r="V290" s="72">
        <v>1</v>
      </c>
      <c r="W290" s="834"/>
      <c r="X290" s="48"/>
      <c r="Y290" s="104">
        <v>286</v>
      </c>
      <c r="Z290" s="862">
        <f t="shared" si="33"/>
        <v>0</v>
      </c>
      <c r="AA290" s="856">
        <f t="shared" ca="1" si="34"/>
        <v>45957</v>
      </c>
      <c r="AB290" s="857">
        <f t="shared" ca="1" si="35"/>
        <v>45957</v>
      </c>
      <c r="AC290" s="66" t="s">
        <v>85</v>
      </c>
      <c r="AD290" s="66" t="s">
        <v>85</v>
      </c>
      <c r="AE290" s="66" t="s">
        <v>86</v>
      </c>
      <c r="AF290" s="66" t="s">
        <v>138</v>
      </c>
      <c r="AG290" s="104">
        <v>286</v>
      </c>
      <c r="AH290" s="88" t="s">
        <v>169</v>
      </c>
      <c r="AI290" s="88" t="s">
        <v>89</v>
      </c>
      <c r="AJ290" s="88" t="s">
        <v>4576</v>
      </c>
      <c r="AK290" s="66" t="s">
        <v>241</v>
      </c>
      <c r="AL290" s="66">
        <v>30</v>
      </c>
      <c r="AM290" s="117" t="s">
        <v>127</v>
      </c>
      <c r="AN290" s="66"/>
      <c r="AO290" s="118">
        <v>50000</v>
      </c>
      <c r="AP290" s="119">
        <v>0</v>
      </c>
      <c r="AQ290" s="136"/>
      <c r="AR290" s="136"/>
      <c r="AS290" s="147"/>
      <c r="AT290" s="73"/>
      <c r="AU290" s="73"/>
      <c r="AV290" s="73"/>
      <c r="AW290" s="503"/>
      <c r="AX290" s="503"/>
      <c r="AY290" s="503"/>
      <c r="AZ290" s="503"/>
      <c r="BA290" s="503"/>
      <c r="BB290" s="503"/>
      <c r="BC290" s="503"/>
      <c r="BD290" s="503"/>
      <c r="BE290" s="503"/>
      <c r="BF290" s="503"/>
      <c r="BG290" s="503"/>
      <c r="BH290" s="503"/>
      <c r="BI290" s="503"/>
      <c r="BJ290" s="503"/>
      <c r="BK290" s="503"/>
    </row>
    <row r="291" spans="1:63">
      <c r="A291" s="724">
        <v>287</v>
      </c>
      <c r="E291" s="63"/>
      <c r="G291" s="63"/>
      <c r="H291" s="92"/>
      <c r="J291" s="63"/>
      <c r="K291" s="41"/>
      <c r="L291" s="41"/>
      <c r="M291" s="41"/>
      <c r="N291" s="72"/>
      <c r="O291" s="64" t="s">
        <v>84</v>
      </c>
      <c r="P291" s="48"/>
      <c r="Q291" s="81"/>
      <c r="R291" s="69"/>
      <c r="S291" s="72"/>
      <c r="T291" s="48"/>
      <c r="U291" s="72"/>
      <c r="V291" s="72">
        <v>1</v>
      </c>
      <c r="W291" s="834"/>
      <c r="X291" s="48"/>
      <c r="Y291" s="104">
        <v>287</v>
      </c>
      <c r="Z291" s="862">
        <f t="shared" si="33"/>
        <v>0</v>
      </c>
      <c r="AA291" s="856">
        <f t="shared" ca="1" si="34"/>
        <v>45957</v>
      </c>
      <c r="AB291" s="857">
        <f t="shared" ca="1" si="35"/>
        <v>45957</v>
      </c>
      <c r="AC291" s="66" t="s">
        <v>85</v>
      </c>
      <c r="AD291" s="66" t="s">
        <v>85</v>
      </c>
      <c r="AE291" s="66" t="s">
        <v>124</v>
      </c>
      <c r="AF291" s="66" t="s">
        <v>87</v>
      </c>
      <c r="AG291" s="104">
        <v>287</v>
      </c>
      <c r="AH291" s="88" t="s">
        <v>4476</v>
      </c>
      <c r="AI291" s="88" t="s">
        <v>124</v>
      </c>
      <c r="AJ291" s="88" t="s">
        <v>4617</v>
      </c>
      <c r="AK291" s="117" t="s">
        <v>4618</v>
      </c>
      <c r="AL291" s="66"/>
      <c r="AM291" s="117"/>
      <c r="AN291" s="66">
        <v>2024</v>
      </c>
      <c r="AO291" s="130"/>
      <c r="AP291" s="119">
        <v>0</v>
      </c>
      <c r="AQ291" s="130"/>
      <c r="AR291" s="867"/>
      <c r="AS291" s="147"/>
      <c r="AT291" s="73"/>
      <c r="AU291" s="73"/>
      <c r="AV291" s="73"/>
      <c r="AW291" s="503"/>
      <c r="AX291" s="503"/>
      <c r="AY291" s="503"/>
      <c r="AZ291" s="503"/>
      <c r="BA291" s="503"/>
      <c r="BB291" s="503"/>
      <c r="BC291" s="503"/>
      <c r="BD291" s="503"/>
      <c r="BE291" s="503"/>
      <c r="BF291" s="503"/>
      <c r="BG291" s="503"/>
      <c r="BH291" s="503"/>
      <c r="BI291" s="503"/>
      <c r="BJ291" s="503"/>
      <c r="BK291" s="503"/>
    </row>
    <row r="292" spans="1:63">
      <c r="A292" s="724">
        <v>288</v>
      </c>
      <c r="E292" s="63"/>
      <c r="G292" s="63"/>
      <c r="H292" s="92"/>
      <c r="J292" s="63"/>
      <c r="K292" s="41"/>
      <c r="L292" s="41"/>
      <c r="M292" s="41"/>
      <c r="N292" s="757"/>
      <c r="O292" s="708" t="s">
        <v>886</v>
      </c>
      <c r="P292" s="756"/>
      <c r="Q292" s="754"/>
      <c r="R292" s="755"/>
      <c r="S292" s="757"/>
      <c r="T292" s="756"/>
      <c r="U292" s="757"/>
      <c r="V292" s="757"/>
      <c r="W292" s="758"/>
      <c r="X292" s="756"/>
      <c r="Y292" s="104">
        <v>288</v>
      </c>
      <c r="Z292" s="862">
        <f t="shared" si="33"/>
        <v>0</v>
      </c>
      <c r="AA292" s="856">
        <f t="shared" ca="1" si="34"/>
        <v>45957</v>
      </c>
      <c r="AB292" s="857">
        <f t="shared" ca="1" si="35"/>
        <v>45957</v>
      </c>
      <c r="AC292" s="66"/>
      <c r="AD292" s="66"/>
      <c r="AE292" s="66"/>
      <c r="AF292" s="66"/>
      <c r="AG292" s="104">
        <v>288</v>
      </c>
      <c r="AH292" s="88"/>
      <c r="AI292" s="88"/>
      <c r="AJ292" s="88"/>
      <c r="AK292" s="117"/>
      <c r="AL292" s="66"/>
      <c r="AM292" s="117"/>
      <c r="AN292" s="66"/>
      <c r="AO292" s="130"/>
      <c r="AP292" s="119">
        <v>0</v>
      </c>
      <c r="AQ292" s="130"/>
      <c r="AR292" s="867"/>
      <c r="AS292" s="147"/>
      <c r="AT292" s="73"/>
      <c r="AU292" s="73"/>
      <c r="AV292" s="73"/>
      <c r="AW292" s="503"/>
      <c r="AX292" s="503"/>
      <c r="AY292" s="503"/>
      <c r="AZ292" s="503"/>
      <c r="BA292" s="503"/>
      <c r="BB292" s="503"/>
      <c r="BC292" s="503"/>
      <c r="BD292" s="503"/>
      <c r="BE292" s="503"/>
      <c r="BF292" s="503"/>
      <c r="BG292" s="503"/>
      <c r="BH292" s="503"/>
      <c r="BI292" s="503"/>
      <c r="BJ292" s="503"/>
      <c r="BK292" s="503"/>
    </row>
    <row r="293" spans="1:63">
      <c r="A293" s="724">
        <v>289</v>
      </c>
      <c r="E293" s="63"/>
      <c r="G293" s="63"/>
      <c r="H293" s="92"/>
      <c r="J293" s="63"/>
      <c r="K293" s="41"/>
      <c r="L293" s="41"/>
      <c r="M293" s="41"/>
      <c r="N293" s="757"/>
      <c r="O293" s="708" t="s">
        <v>886</v>
      </c>
      <c r="P293" s="756"/>
      <c r="Q293" s="754"/>
      <c r="R293" s="755"/>
      <c r="S293" s="757"/>
      <c r="T293" s="756"/>
      <c r="U293" s="757"/>
      <c r="V293" s="757"/>
      <c r="W293" s="758"/>
      <c r="X293" s="756"/>
      <c r="Y293" s="104">
        <v>289</v>
      </c>
      <c r="Z293" s="862">
        <f t="shared" si="33"/>
        <v>0</v>
      </c>
      <c r="AA293" s="856">
        <f t="shared" ca="1" si="34"/>
        <v>45957</v>
      </c>
      <c r="AB293" s="857">
        <f t="shared" ca="1" si="35"/>
        <v>45957</v>
      </c>
      <c r="AC293" s="66"/>
      <c r="AD293" s="66"/>
      <c r="AE293" s="66"/>
      <c r="AF293" s="66"/>
      <c r="AG293" s="104">
        <v>289</v>
      </c>
      <c r="AH293" s="88"/>
      <c r="AI293" s="88"/>
      <c r="AJ293" s="88"/>
      <c r="AK293" s="117"/>
      <c r="AL293" s="66"/>
      <c r="AM293" s="117"/>
      <c r="AN293" s="66"/>
      <c r="AO293" s="130"/>
      <c r="AP293" s="119">
        <v>0</v>
      </c>
      <c r="AQ293" s="130"/>
      <c r="AR293" s="867"/>
      <c r="AS293" s="147"/>
      <c r="AT293" s="73"/>
      <c r="AU293" s="73"/>
      <c r="AV293" s="73"/>
      <c r="AW293" s="503"/>
      <c r="AX293" s="503"/>
      <c r="AY293" s="503"/>
      <c r="AZ293" s="503"/>
      <c r="BA293" s="503"/>
      <c r="BB293" s="503"/>
      <c r="BC293" s="503"/>
      <c r="BD293" s="503"/>
      <c r="BE293" s="503"/>
      <c r="BF293" s="503"/>
      <c r="BG293" s="503"/>
      <c r="BH293" s="503"/>
      <c r="BI293" s="503"/>
      <c r="BJ293" s="503"/>
      <c r="BK293" s="503"/>
    </row>
    <row r="294" spans="1:63">
      <c r="A294" s="724">
        <v>290</v>
      </c>
      <c r="E294" s="63"/>
      <c r="G294" s="63"/>
      <c r="H294" s="92"/>
      <c r="J294" s="63"/>
      <c r="K294" s="41"/>
      <c r="L294" s="41"/>
      <c r="M294" s="41"/>
      <c r="N294" s="757"/>
      <c r="O294" s="708" t="s">
        <v>886</v>
      </c>
      <c r="P294" s="756"/>
      <c r="Q294" s="754"/>
      <c r="R294" s="755"/>
      <c r="S294" s="757"/>
      <c r="T294" s="756"/>
      <c r="U294" s="757"/>
      <c r="V294" s="757"/>
      <c r="W294" s="758"/>
      <c r="X294" s="756"/>
      <c r="Y294" s="104">
        <v>290</v>
      </c>
      <c r="Z294" s="862">
        <f t="shared" si="33"/>
        <v>0</v>
      </c>
      <c r="AA294" s="856">
        <f t="shared" ca="1" si="34"/>
        <v>45957</v>
      </c>
      <c r="AB294" s="857">
        <f t="shared" ca="1" si="35"/>
        <v>45957</v>
      </c>
      <c r="AC294" s="66"/>
      <c r="AD294" s="66"/>
      <c r="AE294" s="66"/>
      <c r="AF294" s="66"/>
      <c r="AG294" s="104">
        <v>290</v>
      </c>
      <c r="AH294" s="88"/>
      <c r="AI294" s="88"/>
      <c r="AJ294" s="88"/>
      <c r="AK294" s="117"/>
      <c r="AL294" s="66"/>
      <c r="AM294" s="117"/>
      <c r="AN294" s="66"/>
      <c r="AO294" s="130"/>
      <c r="AP294" s="119">
        <v>0</v>
      </c>
      <c r="AQ294" s="130"/>
      <c r="AR294" s="867"/>
      <c r="AS294" s="147"/>
      <c r="AT294" s="73"/>
      <c r="AU294" s="73"/>
      <c r="AV294" s="73"/>
      <c r="AW294" s="503"/>
      <c r="AX294" s="503"/>
      <c r="AY294" s="503"/>
      <c r="AZ294" s="503"/>
      <c r="BA294" s="503"/>
      <c r="BB294" s="503"/>
      <c r="BC294" s="503"/>
      <c r="BD294" s="503"/>
      <c r="BE294" s="503"/>
      <c r="BF294" s="503"/>
      <c r="BG294" s="503"/>
      <c r="BH294" s="503"/>
      <c r="BI294" s="503"/>
      <c r="BJ294" s="503"/>
      <c r="BK294" s="503"/>
    </row>
    <row r="295" spans="1:63">
      <c r="A295" s="724">
        <v>291</v>
      </c>
      <c r="E295" s="63"/>
      <c r="G295" s="63"/>
      <c r="H295" s="92"/>
      <c r="J295" s="63"/>
      <c r="K295" s="41"/>
      <c r="L295" s="41"/>
      <c r="M295" s="41"/>
      <c r="N295" s="757"/>
      <c r="O295" s="708" t="s">
        <v>886</v>
      </c>
      <c r="P295" s="756"/>
      <c r="Q295" s="754"/>
      <c r="R295" s="755"/>
      <c r="S295" s="757"/>
      <c r="T295" s="756"/>
      <c r="U295" s="757"/>
      <c r="V295" s="757"/>
      <c r="W295" s="758"/>
      <c r="X295" s="756"/>
      <c r="Y295" s="104">
        <v>291</v>
      </c>
      <c r="Z295" s="862">
        <f t="shared" si="33"/>
        <v>0</v>
      </c>
      <c r="AA295" s="856">
        <f t="shared" ca="1" si="34"/>
        <v>45957</v>
      </c>
      <c r="AB295" s="857">
        <f t="shared" ca="1" si="35"/>
        <v>45957</v>
      </c>
      <c r="AC295" s="66"/>
      <c r="AD295" s="66"/>
      <c r="AE295" s="66"/>
      <c r="AF295" s="66"/>
      <c r="AG295" s="104">
        <v>291</v>
      </c>
      <c r="AH295" s="88"/>
      <c r="AI295" s="88"/>
      <c r="AJ295" s="88"/>
      <c r="AK295" s="117"/>
      <c r="AL295" s="66"/>
      <c r="AM295" s="117"/>
      <c r="AN295" s="66"/>
      <c r="AO295" s="130"/>
      <c r="AP295" s="119">
        <v>0</v>
      </c>
      <c r="AQ295" s="130"/>
      <c r="AR295" s="867"/>
      <c r="AS295" s="147"/>
      <c r="AT295" s="73"/>
      <c r="AU295" s="73"/>
      <c r="AV295" s="73"/>
      <c r="AW295" s="503"/>
      <c r="AX295" s="503"/>
      <c r="AY295" s="503"/>
      <c r="AZ295" s="503"/>
      <c r="BA295" s="503"/>
      <c r="BB295" s="503"/>
      <c r="BC295" s="503"/>
      <c r="BD295" s="503"/>
      <c r="BE295" s="503"/>
      <c r="BF295" s="503"/>
      <c r="BG295" s="503"/>
      <c r="BH295" s="503"/>
      <c r="BI295" s="503"/>
      <c r="BJ295" s="503"/>
      <c r="BK295" s="503"/>
    </row>
    <row r="296" spans="1:63">
      <c r="A296" s="724">
        <v>292</v>
      </c>
      <c r="E296" s="63"/>
      <c r="G296" s="63"/>
      <c r="H296" s="92"/>
      <c r="J296" s="63"/>
      <c r="K296" s="41"/>
      <c r="L296" s="41"/>
      <c r="M296" s="41"/>
      <c r="N296" s="757"/>
      <c r="O296" s="708" t="s">
        <v>886</v>
      </c>
      <c r="P296" s="756"/>
      <c r="Q296" s="754"/>
      <c r="R296" s="755"/>
      <c r="S296" s="757"/>
      <c r="T296" s="756"/>
      <c r="U296" s="757"/>
      <c r="V296" s="757"/>
      <c r="W296" s="758"/>
      <c r="X296" s="756"/>
      <c r="Y296" s="104">
        <v>292</v>
      </c>
      <c r="Z296" s="862">
        <f t="shared" si="33"/>
        <v>0</v>
      </c>
      <c r="AA296" s="856">
        <f t="shared" ca="1" si="34"/>
        <v>45957</v>
      </c>
      <c r="AB296" s="857">
        <f t="shared" ca="1" si="35"/>
        <v>45957</v>
      </c>
      <c r="AC296" s="66"/>
      <c r="AD296" s="66"/>
      <c r="AE296" s="66"/>
      <c r="AF296" s="66"/>
      <c r="AG296" s="104">
        <v>292</v>
      </c>
      <c r="AH296" s="88"/>
      <c r="AI296" s="88"/>
      <c r="AJ296" s="88"/>
      <c r="AK296" s="117"/>
      <c r="AL296" s="66"/>
      <c r="AM296" s="117"/>
      <c r="AN296" s="66"/>
      <c r="AO296" s="130"/>
      <c r="AP296" s="119">
        <v>0</v>
      </c>
      <c r="AQ296" s="130"/>
      <c r="AR296" s="867"/>
      <c r="AS296" s="147"/>
      <c r="AT296" s="73"/>
      <c r="AU296" s="73"/>
      <c r="AV296" s="73"/>
      <c r="AW296" s="503"/>
      <c r="AX296" s="503"/>
      <c r="AY296" s="503"/>
      <c r="AZ296" s="503"/>
      <c r="BA296" s="503"/>
      <c r="BB296" s="503"/>
      <c r="BC296" s="503"/>
      <c r="BD296" s="503"/>
      <c r="BE296" s="503"/>
      <c r="BF296" s="503"/>
      <c r="BG296" s="503"/>
      <c r="BH296" s="503"/>
      <c r="BI296" s="503"/>
      <c r="BJ296" s="503"/>
      <c r="BK296" s="503"/>
    </row>
    <row r="297" spans="1:63">
      <c r="A297" s="724">
        <v>293</v>
      </c>
      <c r="E297" s="63"/>
      <c r="G297" s="63"/>
      <c r="H297" s="92"/>
      <c r="J297" s="63"/>
      <c r="K297" s="41"/>
      <c r="L297" s="41"/>
      <c r="M297" s="41"/>
      <c r="N297" s="757"/>
      <c r="O297" s="708" t="s">
        <v>886</v>
      </c>
      <c r="P297" s="756"/>
      <c r="Q297" s="754"/>
      <c r="R297" s="755"/>
      <c r="S297" s="757"/>
      <c r="T297" s="756"/>
      <c r="U297" s="757"/>
      <c r="V297" s="757"/>
      <c r="W297" s="758"/>
      <c r="X297" s="756"/>
      <c r="Y297" s="104">
        <v>293</v>
      </c>
      <c r="Z297" s="862">
        <f t="shared" si="33"/>
        <v>0</v>
      </c>
      <c r="AA297" s="856">
        <f t="shared" ca="1" si="34"/>
        <v>45957</v>
      </c>
      <c r="AB297" s="857">
        <f t="shared" ca="1" si="35"/>
        <v>45957</v>
      </c>
      <c r="AC297" s="66"/>
      <c r="AD297" s="66"/>
      <c r="AE297" s="66"/>
      <c r="AF297" s="66"/>
      <c r="AG297" s="104">
        <v>293</v>
      </c>
      <c r="AH297" s="88"/>
      <c r="AI297" s="88"/>
      <c r="AJ297" s="88"/>
      <c r="AK297" s="117"/>
      <c r="AL297" s="66"/>
      <c r="AM297" s="117"/>
      <c r="AN297" s="66"/>
      <c r="AO297" s="130"/>
      <c r="AP297" s="119">
        <v>0</v>
      </c>
      <c r="AQ297" s="130"/>
      <c r="AR297" s="867"/>
      <c r="AS297" s="147"/>
      <c r="AT297" s="73"/>
      <c r="AU297" s="73"/>
      <c r="AV297" s="73"/>
      <c r="AW297" s="503"/>
      <c r="AX297" s="503"/>
      <c r="AY297" s="503"/>
      <c r="AZ297" s="503"/>
      <c r="BA297" s="503"/>
      <c r="BB297" s="503"/>
      <c r="BC297" s="503"/>
      <c r="BD297" s="503"/>
      <c r="BE297" s="503"/>
      <c r="BF297" s="503"/>
      <c r="BG297" s="503"/>
      <c r="BH297" s="503"/>
      <c r="BI297" s="503"/>
      <c r="BJ297" s="503"/>
      <c r="BK297" s="503"/>
    </row>
    <row r="298" spans="1:63">
      <c r="A298" s="724">
        <v>294</v>
      </c>
      <c r="E298" s="63"/>
      <c r="G298" s="63"/>
      <c r="H298" s="92"/>
      <c r="J298" s="63"/>
      <c r="K298" s="41"/>
      <c r="L298" s="41"/>
      <c r="M298" s="41"/>
      <c r="N298" s="757"/>
      <c r="O298" s="708" t="s">
        <v>886</v>
      </c>
      <c r="P298" s="756"/>
      <c r="Q298" s="754"/>
      <c r="R298" s="755"/>
      <c r="S298" s="757"/>
      <c r="T298" s="756"/>
      <c r="U298" s="757"/>
      <c r="V298" s="757"/>
      <c r="W298" s="758"/>
      <c r="X298" s="756"/>
      <c r="Y298" s="104">
        <v>294</v>
      </c>
      <c r="Z298" s="862">
        <f t="shared" si="33"/>
        <v>0</v>
      </c>
      <c r="AA298" s="856">
        <f t="shared" ca="1" si="34"/>
        <v>45957</v>
      </c>
      <c r="AB298" s="857">
        <f t="shared" ca="1" si="35"/>
        <v>45957</v>
      </c>
      <c r="AC298" s="66"/>
      <c r="AD298" s="66"/>
      <c r="AE298" s="66"/>
      <c r="AF298" s="66"/>
      <c r="AG298" s="104">
        <v>294</v>
      </c>
      <c r="AH298" s="88"/>
      <c r="AI298" s="88"/>
      <c r="AJ298" s="88"/>
      <c r="AK298" s="117"/>
      <c r="AL298" s="66"/>
      <c r="AM298" s="117"/>
      <c r="AN298" s="66"/>
      <c r="AO298" s="130"/>
      <c r="AP298" s="119">
        <v>0</v>
      </c>
      <c r="AQ298" s="130"/>
      <c r="AR298" s="867"/>
      <c r="AS298" s="147"/>
      <c r="AT298" s="73"/>
      <c r="AU298" s="73"/>
      <c r="AV298" s="73"/>
      <c r="AW298" s="503"/>
      <c r="AX298" s="503"/>
      <c r="AY298" s="503"/>
      <c r="AZ298" s="503"/>
      <c r="BA298" s="503"/>
      <c r="BB298" s="503"/>
      <c r="BC298" s="503"/>
      <c r="BD298" s="503"/>
      <c r="BE298" s="503"/>
      <c r="BF298" s="503"/>
      <c r="BG298" s="503"/>
      <c r="BH298" s="503"/>
      <c r="BI298" s="503"/>
      <c r="BJ298" s="503"/>
      <c r="BK298" s="503"/>
    </row>
    <row r="299" spans="1:63">
      <c r="A299" s="724">
        <v>295</v>
      </c>
      <c r="E299" s="63"/>
      <c r="G299" s="63"/>
      <c r="H299" s="92"/>
      <c r="J299" s="63"/>
      <c r="K299" s="41"/>
      <c r="L299" s="41"/>
      <c r="M299" s="41"/>
      <c r="N299" s="757"/>
      <c r="O299" s="708" t="s">
        <v>886</v>
      </c>
      <c r="P299" s="756"/>
      <c r="Q299" s="754"/>
      <c r="R299" s="755"/>
      <c r="S299" s="757"/>
      <c r="T299" s="756"/>
      <c r="U299" s="757"/>
      <c r="V299" s="757"/>
      <c r="W299" s="758"/>
      <c r="X299" s="756"/>
      <c r="Y299" s="104">
        <v>295</v>
      </c>
      <c r="Z299" s="862">
        <f t="shared" si="33"/>
        <v>0</v>
      </c>
      <c r="AA299" s="856">
        <f t="shared" ca="1" si="34"/>
        <v>45957</v>
      </c>
      <c r="AB299" s="857">
        <f t="shared" ca="1" si="35"/>
        <v>45957</v>
      </c>
      <c r="AC299" s="66"/>
      <c r="AD299" s="66"/>
      <c r="AE299" s="66"/>
      <c r="AF299" s="66"/>
      <c r="AG299" s="104">
        <v>295</v>
      </c>
      <c r="AH299" s="88"/>
      <c r="AI299" s="88"/>
      <c r="AJ299" s="88"/>
      <c r="AK299" s="117"/>
      <c r="AL299" s="66"/>
      <c r="AM299" s="117"/>
      <c r="AN299" s="66"/>
      <c r="AO299" s="130"/>
      <c r="AP299" s="119">
        <v>0</v>
      </c>
      <c r="AQ299" s="130"/>
      <c r="AR299" s="867"/>
      <c r="AS299" s="147"/>
      <c r="AT299" s="73"/>
      <c r="AU299" s="73"/>
      <c r="AV299" s="73"/>
      <c r="AW299" s="503"/>
      <c r="AX299" s="503"/>
      <c r="AY299" s="503"/>
      <c r="AZ299" s="503"/>
      <c r="BA299" s="503"/>
      <c r="BB299" s="503"/>
      <c r="BC299" s="503"/>
      <c r="BD299" s="503"/>
      <c r="BE299" s="503"/>
      <c r="BF299" s="503"/>
      <c r="BG299" s="503"/>
      <c r="BH299" s="503"/>
      <c r="BI299" s="503"/>
      <c r="BJ299" s="503"/>
      <c r="BK299" s="503"/>
    </row>
    <row r="300" spans="1:63">
      <c r="A300" s="724">
        <v>296</v>
      </c>
      <c r="E300" s="63"/>
      <c r="G300" s="63"/>
      <c r="H300" s="92"/>
      <c r="J300" s="63"/>
      <c r="K300" s="41"/>
      <c r="L300" s="41"/>
      <c r="M300" s="41"/>
      <c r="N300" s="757"/>
      <c r="O300" s="708" t="s">
        <v>886</v>
      </c>
      <c r="P300" s="756"/>
      <c r="Q300" s="754"/>
      <c r="R300" s="755"/>
      <c r="S300" s="757"/>
      <c r="T300" s="756"/>
      <c r="U300" s="757"/>
      <c r="V300" s="757"/>
      <c r="W300" s="758"/>
      <c r="X300" s="756"/>
      <c r="Y300" s="104">
        <v>296</v>
      </c>
      <c r="Z300" s="862">
        <f t="shared" si="33"/>
        <v>0</v>
      </c>
      <c r="AA300" s="856">
        <f t="shared" ca="1" si="34"/>
        <v>45957</v>
      </c>
      <c r="AB300" s="857">
        <f t="shared" ca="1" si="35"/>
        <v>45957</v>
      </c>
      <c r="AC300" s="66"/>
      <c r="AD300" s="66"/>
      <c r="AE300" s="66"/>
      <c r="AF300" s="66"/>
      <c r="AG300" s="104">
        <v>296</v>
      </c>
      <c r="AH300" s="88"/>
      <c r="AI300" s="88"/>
      <c r="AJ300" s="88"/>
      <c r="AK300" s="117"/>
      <c r="AL300" s="66"/>
      <c r="AM300" s="117"/>
      <c r="AN300" s="66"/>
      <c r="AO300" s="130"/>
      <c r="AP300" s="119">
        <v>0</v>
      </c>
      <c r="AQ300" s="130"/>
      <c r="AR300" s="867"/>
      <c r="AS300" s="147"/>
      <c r="AT300" s="73"/>
      <c r="AU300" s="73"/>
      <c r="AV300" s="73"/>
      <c r="AW300" s="503"/>
      <c r="AX300" s="503"/>
      <c r="AY300" s="503"/>
      <c r="AZ300" s="503"/>
      <c r="BA300" s="503"/>
      <c r="BB300" s="503"/>
      <c r="BC300" s="503"/>
      <c r="BD300" s="503"/>
      <c r="BE300" s="503"/>
      <c r="BF300" s="503"/>
      <c r="BG300" s="503"/>
      <c r="BH300" s="503"/>
      <c r="BI300" s="503"/>
      <c r="BJ300" s="503"/>
      <c r="BK300" s="503"/>
    </row>
    <row r="301" spans="1:63">
      <c r="A301" s="724">
        <v>297</v>
      </c>
      <c r="E301" s="63"/>
      <c r="G301" s="63"/>
      <c r="H301" s="92"/>
      <c r="J301" s="63"/>
      <c r="K301" s="41"/>
      <c r="L301" s="41"/>
      <c r="M301" s="41"/>
      <c r="N301" s="757"/>
      <c r="O301" s="708" t="s">
        <v>886</v>
      </c>
      <c r="P301" s="756"/>
      <c r="Q301" s="754"/>
      <c r="R301" s="755"/>
      <c r="S301" s="757"/>
      <c r="T301" s="756"/>
      <c r="U301" s="757"/>
      <c r="V301" s="757"/>
      <c r="W301" s="758"/>
      <c r="X301" s="756"/>
      <c r="Y301" s="104">
        <v>297</v>
      </c>
      <c r="Z301" s="862">
        <f t="shared" si="33"/>
        <v>0</v>
      </c>
      <c r="AA301" s="856">
        <f t="shared" ca="1" si="34"/>
        <v>45957</v>
      </c>
      <c r="AB301" s="857">
        <f t="shared" ca="1" si="35"/>
        <v>45957</v>
      </c>
      <c r="AC301" s="66"/>
      <c r="AD301" s="66"/>
      <c r="AE301" s="66"/>
      <c r="AF301" s="66"/>
      <c r="AG301" s="104">
        <v>297</v>
      </c>
      <c r="AH301" s="88"/>
      <c r="AI301" s="88"/>
      <c r="AJ301" s="88"/>
      <c r="AK301" s="117"/>
      <c r="AL301" s="66"/>
      <c r="AM301" s="117"/>
      <c r="AN301" s="66"/>
      <c r="AO301" s="130"/>
      <c r="AP301" s="119">
        <v>0</v>
      </c>
      <c r="AQ301" s="130"/>
      <c r="AR301" s="867"/>
      <c r="AS301" s="147"/>
      <c r="AT301" s="73"/>
      <c r="AU301" s="73"/>
      <c r="AV301" s="73"/>
      <c r="AW301" s="503"/>
      <c r="AX301" s="503"/>
      <c r="AY301" s="503"/>
      <c r="AZ301" s="503"/>
      <c r="BA301" s="503"/>
      <c r="BB301" s="503"/>
      <c r="BC301" s="503"/>
      <c r="BD301" s="503"/>
      <c r="BE301" s="503"/>
      <c r="BF301" s="503"/>
      <c r="BG301" s="503"/>
      <c r="BH301" s="503"/>
      <c r="BI301" s="503"/>
      <c r="BJ301" s="503"/>
      <c r="BK301" s="503"/>
    </row>
    <row r="302" spans="1:63">
      <c r="A302" s="724">
        <v>298</v>
      </c>
      <c r="E302" s="63"/>
      <c r="G302" s="63"/>
      <c r="H302" s="92"/>
      <c r="J302" s="63"/>
      <c r="K302" s="41"/>
      <c r="L302" s="41"/>
      <c r="M302" s="41"/>
      <c r="N302" s="757"/>
      <c r="O302" s="708" t="s">
        <v>886</v>
      </c>
      <c r="P302" s="756"/>
      <c r="Q302" s="754"/>
      <c r="R302" s="755"/>
      <c r="S302" s="757"/>
      <c r="T302" s="756"/>
      <c r="U302" s="757"/>
      <c r="V302" s="757"/>
      <c r="W302" s="758"/>
      <c r="X302" s="756"/>
      <c r="Y302" s="104">
        <v>298</v>
      </c>
      <c r="Z302" s="862">
        <f t="shared" si="33"/>
        <v>0</v>
      </c>
      <c r="AA302" s="856">
        <f t="shared" ca="1" si="34"/>
        <v>45957</v>
      </c>
      <c r="AB302" s="857">
        <f t="shared" ca="1" si="35"/>
        <v>45957</v>
      </c>
      <c r="AC302" s="66"/>
      <c r="AD302" s="66"/>
      <c r="AE302" s="66"/>
      <c r="AF302" s="66"/>
      <c r="AG302" s="104">
        <v>298</v>
      </c>
      <c r="AH302" s="88"/>
      <c r="AI302" s="88"/>
      <c r="AJ302" s="88"/>
      <c r="AK302" s="117"/>
      <c r="AL302" s="66"/>
      <c r="AM302" s="117"/>
      <c r="AN302" s="66"/>
      <c r="AO302" s="130"/>
      <c r="AP302" s="119">
        <v>0</v>
      </c>
      <c r="AQ302" s="130"/>
      <c r="AR302" s="867"/>
      <c r="AS302" s="147"/>
      <c r="AT302" s="73"/>
      <c r="AU302" s="73"/>
      <c r="AV302" s="73"/>
      <c r="AW302" s="503"/>
      <c r="AX302" s="503"/>
      <c r="AY302" s="503"/>
      <c r="AZ302" s="503"/>
      <c r="BA302" s="503"/>
      <c r="BB302" s="503"/>
      <c r="BC302" s="503"/>
      <c r="BD302" s="503"/>
      <c r="BE302" s="503"/>
      <c r="BF302" s="503"/>
      <c r="BG302" s="503"/>
      <c r="BH302" s="503"/>
      <c r="BI302" s="503"/>
      <c r="BJ302" s="503"/>
      <c r="BK302" s="503"/>
    </row>
    <row r="303" spans="1:63">
      <c r="A303" s="724">
        <v>299</v>
      </c>
      <c r="E303" s="63"/>
      <c r="G303" s="63"/>
      <c r="H303" s="92"/>
      <c r="J303" s="63"/>
      <c r="K303" s="41"/>
      <c r="L303" s="41"/>
      <c r="M303" s="41"/>
      <c r="N303" s="757"/>
      <c r="O303" s="708" t="s">
        <v>886</v>
      </c>
      <c r="P303" s="756"/>
      <c r="Q303" s="754"/>
      <c r="R303" s="755"/>
      <c r="S303" s="757"/>
      <c r="T303" s="756"/>
      <c r="U303" s="757"/>
      <c r="V303" s="757"/>
      <c r="W303" s="758"/>
      <c r="X303" s="756"/>
      <c r="Y303" s="104">
        <v>299</v>
      </c>
      <c r="Z303" s="862">
        <f t="shared" si="33"/>
        <v>0</v>
      </c>
      <c r="AA303" s="856">
        <f t="shared" ca="1" si="34"/>
        <v>45957</v>
      </c>
      <c r="AB303" s="857">
        <f t="shared" ca="1" si="35"/>
        <v>45957</v>
      </c>
      <c r="AC303" s="66"/>
      <c r="AD303" s="66"/>
      <c r="AE303" s="66"/>
      <c r="AF303" s="66"/>
      <c r="AG303" s="104">
        <v>299</v>
      </c>
      <c r="AH303" s="88"/>
      <c r="AI303" s="88"/>
      <c r="AJ303" s="88"/>
      <c r="AK303" s="117"/>
      <c r="AL303" s="66"/>
      <c r="AM303" s="117"/>
      <c r="AN303" s="66"/>
      <c r="AO303" s="130"/>
      <c r="AP303" s="119">
        <v>0</v>
      </c>
      <c r="AQ303" s="130"/>
      <c r="AR303" s="867"/>
      <c r="AS303" s="147"/>
      <c r="AT303" s="73"/>
      <c r="AU303" s="73"/>
      <c r="AV303" s="73"/>
      <c r="AW303" s="503"/>
      <c r="AX303" s="503"/>
      <c r="AY303" s="503"/>
      <c r="AZ303" s="503"/>
      <c r="BA303" s="503"/>
      <c r="BB303" s="503"/>
      <c r="BC303" s="503"/>
      <c r="BD303" s="503"/>
      <c r="BE303" s="503"/>
      <c r="BF303" s="503"/>
      <c r="BG303" s="503"/>
      <c r="BH303" s="503"/>
      <c r="BI303" s="503"/>
      <c r="BJ303" s="503"/>
      <c r="BK303" s="503"/>
    </row>
    <row r="304" spans="1:63" ht="16.5" customHeight="1">
      <c r="A304" s="104">
        <v>300</v>
      </c>
      <c r="B304" s="63"/>
      <c r="C304" s="63"/>
      <c r="D304" s="63"/>
      <c r="E304" s="63"/>
      <c r="F304" s="82">
        <v>2515</v>
      </c>
      <c r="G304" s="66">
        <v>2761</v>
      </c>
      <c r="H304" s="66" t="s">
        <v>4366</v>
      </c>
      <c r="I304" s="66">
        <v>3200</v>
      </c>
      <c r="J304" s="66">
        <v>3383</v>
      </c>
      <c r="K304" s="63"/>
      <c r="L304" s="63"/>
      <c r="M304" s="63"/>
      <c r="N304" s="72"/>
      <c r="O304" s="64" t="s">
        <v>96</v>
      </c>
      <c r="P304" s="195">
        <v>5524</v>
      </c>
      <c r="Q304" s="81" t="s">
        <v>650</v>
      </c>
      <c r="R304" s="68" t="s">
        <v>650</v>
      </c>
      <c r="S304" s="48" t="s">
        <v>1166</v>
      </c>
      <c r="T304" s="48">
        <v>0</v>
      </c>
      <c r="U304" s="64" t="s">
        <v>154</v>
      </c>
      <c r="V304" s="64">
        <v>1</v>
      </c>
      <c r="W304" s="101">
        <v>45951</v>
      </c>
      <c r="X304" s="48">
        <v>27</v>
      </c>
      <c r="Y304" s="104">
        <v>300</v>
      </c>
      <c r="Z304" s="862">
        <f t="shared" si="33"/>
        <v>45978</v>
      </c>
      <c r="AA304" s="856">
        <f t="shared" ca="1" si="34"/>
        <v>45957</v>
      </c>
      <c r="AB304" s="857">
        <f t="shared" ca="1" si="35"/>
        <v>6</v>
      </c>
      <c r="AC304" s="66" t="s">
        <v>544</v>
      </c>
      <c r="AD304" s="66" t="s">
        <v>85</v>
      </c>
      <c r="AE304" s="82" t="s">
        <v>867</v>
      </c>
      <c r="AF304" s="66" t="s">
        <v>138</v>
      </c>
      <c r="AG304" s="66">
        <v>300</v>
      </c>
      <c r="AH304" s="88" t="s">
        <v>4092</v>
      </c>
      <c r="AI304" s="88"/>
      <c r="AJ304" s="88" t="s">
        <v>4093</v>
      </c>
      <c r="AK304" s="66" t="s">
        <v>4094</v>
      </c>
      <c r="AL304" s="66"/>
      <c r="AM304" s="117"/>
      <c r="AN304" s="66"/>
      <c r="AO304" s="118"/>
      <c r="AP304" s="119">
        <v>0</v>
      </c>
      <c r="AQ304" s="867"/>
      <c r="AR304" s="867"/>
      <c r="AS304" s="868"/>
      <c r="AT304" s="773" t="s">
        <v>101</v>
      </c>
      <c r="AU304" s="132">
        <v>45783</v>
      </c>
      <c r="AV304" s="144"/>
      <c r="AW304" s="378"/>
      <c r="AX304" s="721"/>
      <c r="AY304" s="378"/>
      <c r="AZ304" s="378"/>
      <c r="BA304" s="721"/>
      <c r="BB304" s="378"/>
      <c r="BC304" s="371"/>
      <c r="BD304" s="371"/>
      <c r="BE304" s="731"/>
      <c r="BF304" s="378"/>
      <c r="BG304" s="378"/>
      <c r="BH304" s="378"/>
      <c r="BI304" s="378"/>
      <c r="BJ304" s="378"/>
      <c r="BK304" s="378"/>
    </row>
    <row r="305" spans="1:63" ht="16.5" customHeight="1">
      <c r="A305" s="104">
        <v>301</v>
      </c>
      <c r="B305" s="63"/>
      <c r="C305" s="63"/>
      <c r="D305" s="63"/>
      <c r="E305" s="63"/>
      <c r="F305" s="82">
        <v>2515</v>
      </c>
      <c r="G305" s="66">
        <v>2761</v>
      </c>
      <c r="H305" s="66">
        <v>2924</v>
      </c>
      <c r="I305" s="66">
        <v>3199</v>
      </c>
      <c r="J305" s="66">
        <v>3382</v>
      </c>
      <c r="K305" s="63"/>
      <c r="L305" s="63"/>
      <c r="M305" s="63"/>
      <c r="N305" s="72"/>
      <c r="O305" s="64" t="s">
        <v>96</v>
      </c>
      <c r="P305" s="195">
        <v>5673</v>
      </c>
      <c r="Q305" s="81" t="s">
        <v>650</v>
      </c>
      <c r="R305" s="68" t="s">
        <v>650</v>
      </c>
      <c r="S305" s="48" t="s">
        <v>1166</v>
      </c>
      <c r="T305" s="48">
        <v>0</v>
      </c>
      <c r="U305" s="64" t="s">
        <v>154</v>
      </c>
      <c r="V305" s="64">
        <v>1</v>
      </c>
      <c r="W305" s="101">
        <v>45944</v>
      </c>
      <c r="X305" s="48">
        <v>27</v>
      </c>
      <c r="Y305" s="104">
        <v>301</v>
      </c>
      <c r="Z305" s="862">
        <f t="shared" si="33"/>
        <v>45971</v>
      </c>
      <c r="AA305" s="856">
        <f t="shared" ca="1" si="34"/>
        <v>45957</v>
      </c>
      <c r="AB305" s="857">
        <f t="shared" ca="1" si="35"/>
        <v>13</v>
      </c>
      <c r="AC305" s="66" t="s">
        <v>544</v>
      </c>
      <c r="AD305" s="66" t="s">
        <v>85</v>
      </c>
      <c r="AE305" s="82" t="s">
        <v>867</v>
      </c>
      <c r="AF305" s="66" t="s">
        <v>138</v>
      </c>
      <c r="AG305" s="66">
        <v>301</v>
      </c>
      <c r="AH305" s="88" t="s">
        <v>4092</v>
      </c>
      <c r="AI305" s="88"/>
      <c r="AJ305" s="88" t="s">
        <v>4093</v>
      </c>
      <c r="AK305" s="66" t="s">
        <v>4332</v>
      </c>
      <c r="AL305" s="66"/>
      <c r="AM305" s="117"/>
      <c r="AN305" s="66"/>
      <c r="AO305" s="118"/>
      <c r="AP305" s="119">
        <v>0</v>
      </c>
      <c r="AQ305" s="867"/>
      <c r="AR305" s="867"/>
      <c r="AS305" s="868"/>
      <c r="AT305" s="773" t="s">
        <v>101</v>
      </c>
      <c r="AU305" s="132">
        <v>45860</v>
      </c>
      <c r="AV305" s="144"/>
      <c r="AW305" s="378"/>
      <c r="AX305" s="721"/>
      <c r="AY305" s="378"/>
      <c r="AZ305" s="378"/>
      <c r="BA305" s="721"/>
      <c r="BB305" s="378"/>
      <c r="BC305" s="371"/>
      <c r="BD305" s="371"/>
      <c r="BE305" s="731"/>
      <c r="BF305" s="378"/>
      <c r="BG305" s="378"/>
      <c r="BH305" s="378"/>
      <c r="BI305" s="378"/>
      <c r="BJ305" s="378"/>
      <c r="BK305" s="378"/>
    </row>
  </sheetData>
  <autoFilter ref="A4:CB305" xr:uid="{00000000-0009-0000-0000-000001000000}">
    <sortState xmlns:xlrd2="http://schemas.microsoft.com/office/spreadsheetml/2017/richdata2" ref="A5:CB305">
      <sortCondition ref="Y4:Y305"/>
    </sortState>
  </autoFilter>
  <sortState xmlns:xlrd2="http://schemas.microsoft.com/office/spreadsheetml/2017/richdata2" ref="A5:CA305">
    <sortCondition ref="P5:P305"/>
  </sortState>
  <mergeCells count="2">
    <mergeCell ref="BM3:BS3"/>
    <mergeCell ref="BT3:BY3"/>
  </mergeCells>
  <conditionalFormatting sqref="BF42:BG92 BF94:BG265">
    <cfRule type="containsText" dxfId="129" priority="88" operator="containsText" text="GPS">
      <formula>NOT(ISERROR(SEARCH("GPS",BF42)))</formula>
    </cfRule>
  </conditionalFormatting>
  <conditionalFormatting sqref="BF94:BG265 BF42:BG92">
    <cfRule type="containsText" dxfId="128" priority="87" operator="containsText" text="SIN GPS">
      <formula>NOT(ISERROR(SEARCH("SIN GPS",BF42)))</formula>
    </cfRule>
  </conditionalFormatting>
  <conditionalFormatting sqref="BG179">
    <cfRule type="containsText" dxfId="127" priority="69" operator="containsText" text="SIN GPS">
      <formula>NOT(ISERROR(SEARCH("SIN GPS",BG179)))</formula>
    </cfRule>
    <cfRule type="containsText" dxfId="126" priority="70" operator="containsText" text="GPS">
      <formula>NOT(ISERROR(SEARCH("GPS",BG179)))</formula>
    </cfRule>
  </conditionalFormatting>
  <conditionalFormatting sqref="BG187:BG201">
    <cfRule type="containsText" dxfId="125" priority="61" operator="containsText" text="SIN GPS">
      <formula>NOT(ISERROR(SEARCH("SIN GPS",BG187)))</formula>
    </cfRule>
    <cfRule type="containsText" dxfId="124" priority="62" operator="containsText" text="GPS">
      <formula>NOT(ISERROR(SEARCH("GPS",BG187)))</formula>
    </cfRule>
  </conditionalFormatting>
  <conditionalFormatting sqref="BG203:BG211">
    <cfRule type="containsText" dxfId="123" priority="59" operator="containsText" text="SIN GPS">
      <formula>NOT(ISERROR(SEARCH("SIN GPS",BG203)))</formula>
    </cfRule>
    <cfRule type="containsText" dxfId="122" priority="60" operator="containsText" text="GPS">
      <formula>NOT(ISERROR(SEARCH("GPS",BG203)))</formula>
    </cfRule>
  </conditionalFormatting>
  <conditionalFormatting sqref="BX42:BX92 BX94:BX274">
    <cfRule type="cellIs" dxfId="121" priority="12" operator="between">
      <formula>8</formula>
      <formula>30</formula>
    </cfRule>
    <cfRule type="cellIs" dxfId="120" priority="13" operator="between">
      <formula>-1</formula>
      <formula>-30</formula>
    </cfRule>
    <cfRule type="cellIs" dxfId="119" priority="14" operator="between">
      <formula>1</formula>
      <formula>7</formula>
    </cfRule>
  </conditionalFormatting>
  <hyperlinks>
    <hyperlink ref="AY42" r:id="rId1" xr:uid="{00000000-0004-0000-0100-000005000000}"/>
    <hyperlink ref="AY58" r:id="rId2" xr:uid="{00000000-0004-0000-0100-000014000000}"/>
    <hyperlink ref="AY217" r:id="rId3" xr:uid="{00000000-0004-0000-0100-000008000000}"/>
    <hyperlink ref="AY57" r:id="rId4" xr:uid="{F4369CDD-48EB-4E01-A95D-36CD51A8A61C}"/>
    <hyperlink ref="AY180" r:id="rId5" xr:uid="{00000000-0004-0000-0100-000001000000}"/>
    <hyperlink ref="AY288" r:id="rId6" xr:uid="{2A77AF63-7D75-4B49-B833-D064D3B31680}"/>
    <hyperlink ref="AY223" r:id="rId7" xr:uid="{56137B21-581E-4788-A19E-3A15F87612C2}"/>
    <hyperlink ref="AY190" r:id="rId8" xr:uid="{72B87227-EFB2-4CAF-B500-2A9F1C4BB1CC}"/>
    <hyperlink ref="AY216" r:id="rId9" xr:uid="{B44C056D-AE9A-4F10-AD31-E4A34C10B25C}"/>
    <hyperlink ref="AY218" r:id="rId10" xr:uid="{8C1BEF54-E2C1-479F-9EA4-1F6EE6207B3C}"/>
    <hyperlink ref="AY219" r:id="rId11" xr:uid="{6ED7F3E3-7485-4365-9FB4-2061606BBDF4}"/>
    <hyperlink ref="AY189" r:id="rId12" xr:uid="{F53CF895-8280-4FB7-AE96-6BF81863AC92}"/>
    <hyperlink ref="AY112" r:id="rId13" xr:uid="{4989675F-7CC7-4EDF-B40F-345E45F61657}"/>
    <hyperlink ref="AY149" r:id="rId14" xr:uid="{16A0FE32-8D83-49D9-9022-774D904FE5E9}"/>
    <hyperlink ref="AY105" r:id="rId15" xr:uid="{00000000-0004-0000-0100-000004000000}"/>
  </hyperlinks>
  <pageMargins left="0.15748031496063" right="0.15748031496063" top="0.23622047244094499" bottom="0.15748031496063" header="0.31496062992126" footer="0.31496062992126"/>
  <pageSetup scale="10" orientation="landscape" r:id="rId16"/>
  <rowBreaks count="4" manualBreakCount="4">
    <brk id="43" max="16383" man="1"/>
    <brk id="44" max="16383" man="1"/>
    <brk id="49" max="16383" man="1"/>
    <brk id="50" max="16383" man="1"/>
  </rowBreaks>
  <colBreaks count="3" manualBreakCount="3">
    <brk id="15" max="1048575" man="1"/>
    <brk id="17" max="1048575" man="1"/>
    <brk id="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UA2820"/>
  <sheetViews>
    <sheetView topLeftCell="B1" workbookViewId="0">
      <pane xSplit="5" ySplit="4" topLeftCell="Y2810" activePane="bottomRight" state="frozen"/>
      <selection pane="topRight"/>
      <selection pane="bottomLeft"/>
      <selection pane="bottomRight" activeCell="AG2797" sqref="AG2797"/>
    </sheetView>
  </sheetViews>
  <sheetFormatPr baseColWidth="10" defaultColWidth="11.28515625" defaultRowHeight="15"/>
  <cols>
    <col min="1" max="1" width="11.28515625" style="9"/>
    <col min="2" max="2" width="11.7109375" style="9" customWidth="1"/>
    <col min="3" max="3" width="14.85546875" style="9" customWidth="1"/>
    <col min="4" max="4" width="14.5703125" style="9" customWidth="1"/>
    <col min="5" max="5" width="51" style="9" customWidth="1"/>
    <col min="6" max="6" width="44.7109375" style="9" customWidth="1"/>
    <col min="7" max="7" width="42.5703125" style="9" customWidth="1"/>
    <col min="8" max="8" width="11.7109375" style="9" customWidth="1"/>
    <col min="9" max="9" width="16.42578125" style="9" customWidth="1"/>
    <col min="10" max="10" width="3.42578125" style="9" customWidth="1"/>
    <col min="11" max="11" width="33.140625" style="9" customWidth="1"/>
    <col min="12" max="12" width="33.85546875" style="9" customWidth="1"/>
    <col min="13" max="13" width="13.85546875" style="9" customWidth="1"/>
    <col min="14" max="14" width="33.85546875" style="9" bestFit="1" customWidth="1"/>
    <col min="15" max="15" width="30.7109375" style="58" customWidth="1"/>
    <col min="16" max="16" width="10.85546875" style="9" customWidth="1"/>
    <col min="17" max="18" width="21.42578125" style="9" customWidth="1"/>
    <col min="19" max="19" width="21.85546875" style="9" customWidth="1"/>
    <col min="20" max="20" width="31.7109375" style="9" customWidth="1"/>
    <col min="21" max="21" width="12.85546875" style="9" customWidth="1"/>
    <col min="22" max="22" width="41.28515625" style="9" customWidth="1"/>
    <col min="23" max="23" width="16.85546875" style="9" customWidth="1"/>
    <col min="24" max="24" width="19.42578125" style="9" customWidth="1"/>
    <col min="25" max="25" width="19.5703125" style="9" customWidth="1"/>
    <col min="26" max="27" width="12.5703125" style="9" customWidth="1"/>
    <col min="28" max="28" width="18.5703125" style="9" customWidth="1"/>
    <col min="29" max="30" width="12.5703125" style="9" customWidth="1"/>
    <col min="31" max="31" width="11.28515625" style="817"/>
    <col min="32" max="32" width="11.28515625" style="59"/>
    <col min="33" max="33" width="13.140625" style="59" customWidth="1"/>
    <col min="34" max="34" width="44.140625" style="9" customWidth="1"/>
    <col min="35" max="35" width="20.5703125" style="9" customWidth="1"/>
    <col min="36" max="36" width="11.28515625" style="9"/>
    <col min="37" max="37" width="17" style="9" customWidth="1"/>
    <col min="38" max="38" width="19.7109375" style="9" customWidth="1"/>
    <col min="39" max="64" width="11.28515625" style="9" hidden="1" customWidth="1"/>
    <col min="65" max="65" width="4.28515625" style="9" customWidth="1"/>
    <col min="66" max="66" width="11.28515625" style="9"/>
    <col min="67" max="67" width="11.28515625" style="9" hidden="1" customWidth="1"/>
    <col min="68" max="16384" width="11.28515625" style="9"/>
  </cols>
  <sheetData>
    <row r="1" spans="1:36">
      <c r="A1" s="914"/>
      <c r="B1" s="915"/>
      <c r="C1" s="915"/>
      <c r="D1" s="915"/>
      <c r="E1" s="915"/>
      <c r="F1" s="915"/>
      <c r="G1" s="915"/>
      <c r="H1" s="915"/>
      <c r="I1" s="915"/>
      <c r="J1" s="915"/>
      <c r="K1" s="915"/>
      <c r="L1" s="916"/>
    </row>
    <row r="2" spans="1:36">
      <c r="A2" s="917"/>
      <c r="B2" s="918"/>
      <c r="C2" s="918"/>
      <c r="D2" s="918"/>
      <c r="E2" s="918"/>
      <c r="F2" s="918"/>
      <c r="G2" s="918"/>
      <c r="H2" s="918"/>
      <c r="I2" s="918"/>
      <c r="J2" s="918"/>
      <c r="K2" s="918"/>
      <c r="L2" s="919"/>
    </row>
    <row r="4" spans="1:36" ht="30">
      <c r="C4" s="60" t="s">
        <v>20</v>
      </c>
      <c r="D4" s="60" t="s">
        <v>987</v>
      </c>
      <c r="E4" s="60" t="s">
        <v>988</v>
      </c>
      <c r="F4" s="61" t="s">
        <v>989</v>
      </c>
      <c r="G4" s="61" t="s">
        <v>24</v>
      </c>
      <c r="H4" s="62" t="s">
        <v>25</v>
      </c>
      <c r="I4" s="61" t="s">
        <v>26</v>
      </c>
      <c r="J4" s="62"/>
      <c r="K4" s="62" t="s">
        <v>28</v>
      </c>
      <c r="L4" s="60" t="s">
        <v>29</v>
      </c>
      <c r="M4" s="93" t="s">
        <v>30</v>
      </c>
      <c r="N4" s="94" t="s">
        <v>990</v>
      </c>
      <c r="O4" s="95" t="s">
        <v>32</v>
      </c>
      <c r="P4" s="95" t="s">
        <v>33</v>
      </c>
      <c r="Q4" s="110" t="s">
        <v>34</v>
      </c>
      <c r="R4" s="110" t="s">
        <v>35</v>
      </c>
      <c r="S4" s="110" t="s">
        <v>36</v>
      </c>
      <c r="T4" s="110" t="s">
        <v>991</v>
      </c>
      <c r="U4" s="93" t="str">
        <f>M4</f>
        <v xml:space="preserve">NUMERO DE EQUIPO </v>
      </c>
      <c r="V4" s="95" t="s">
        <v>38</v>
      </c>
      <c r="W4" s="95" t="s">
        <v>39</v>
      </c>
      <c r="X4" s="95" t="s">
        <v>40</v>
      </c>
      <c r="Y4" s="95" t="s">
        <v>41</v>
      </c>
      <c r="Z4" s="114"/>
      <c r="AA4" s="114"/>
      <c r="AB4" s="95" t="s">
        <v>44</v>
      </c>
      <c r="AC4" s="114" t="s">
        <v>992</v>
      </c>
      <c r="AD4" s="114">
        <v>0</v>
      </c>
      <c r="AE4" s="116" t="s">
        <v>50</v>
      </c>
      <c r="AF4" s="116" t="s">
        <v>993</v>
      </c>
      <c r="AG4" s="116" t="s">
        <v>52</v>
      </c>
      <c r="AH4" s="61" t="s">
        <v>19</v>
      </c>
    </row>
    <row r="5" spans="1:36">
      <c r="A5" s="63"/>
      <c r="B5" s="63"/>
      <c r="C5" s="70" t="s">
        <v>994</v>
      </c>
      <c r="D5" s="70">
        <v>5363</v>
      </c>
      <c r="E5" s="71" t="s">
        <v>995</v>
      </c>
      <c r="F5" s="71" t="s">
        <v>996</v>
      </c>
      <c r="G5" s="70" t="s">
        <v>529</v>
      </c>
      <c r="H5" s="70"/>
      <c r="I5" s="70" t="s">
        <v>99</v>
      </c>
      <c r="J5" s="70">
        <v>1</v>
      </c>
      <c r="K5" s="103">
        <v>45685</v>
      </c>
      <c r="L5" s="64">
        <v>27</v>
      </c>
      <c r="M5" s="97">
        <v>1</v>
      </c>
      <c r="N5" s="98">
        <f>K5+L5</f>
        <v>45712</v>
      </c>
      <c r="O5" s="99">
        <f ca="1">TODAY()</f>
        <v>45957</v>
      </c>
      <c r="P5" s="100">
        <f ca="1">O5-K5</f>
        <v>272</v>
      </c>
      <c r="Q5" s="66" t="s">
        <v>85</v>
      </c>
      <c r="R5" s="66"/>
      <c r="S5" s="66" t="s">
        <v>85</v>
      </c>
      <c r="T5" s="66"/>
      <c r="U5" s="66">
        <v>1</v>
      </c>
      <c r="V5" s="88" t="s">
        <v>960</v>
      </c>
      <c r="W5" s="88" t="s">
        <v>961</v>
      </c>
      <c r="X5" s="88" t="s">
        <v>962</v>
      </c>
      <c r="Y5" s="66"/>
      <c r="Z5" s="66"/>
      <c r="AA5" s="117"/>
      <c r="AB5" s="66"/>
      <c r="AC5" s="118"/>
      <c r="AD5" s="119"/>
      <c r="AE5" s="794" t="s">
        <v>101</v>
      </c>
      <c r="AF5" s="121">
        <v>45685</v>
      </c>
      <c r="AG5" s="123">
        <v>45708</v>
      </c>
      <c r="AH5" s="120"/>
      <c r="AI5" s="140" t="s">
        <v>997</v>
      </c>
      <c r="AJ5" s="140" t="s">
        <v>216</v>
      </c>
    </row>
    <row r="6" spans="1:36">
      <c r="A6" s="66">
        <v>11041</v>
      </c>
      <c r="B6" s="63"/>
      <c r="C6" s="64" t="s">
        <v>994</v>
      </c>
      <c r="D6" s="64">
        <v>5263</v>
      </c>
      <c r="E6" s="65" t="s">
        <v>995</v>
      </c>
      <c r="F6" s="65" t="s">
        <v>998</v>
      </c>
      <c r="G6" s="64" t="s">
        <v>529</v>
      </c>
      <c r="H6" s="64"/>
      <c r="I6" s="64" t="s">
        <v>99</v>
      </c>
      <c r="J6" s="64">
        <v>1</v>
      </c>
      <c r="K6" s="96">
        <v>45674</v>
      </c>
      <c r="L6" s="64">
        <v>27</v>
      </c>
      <c r="M6" s="97">
        <v>1</v>
      </c>
      <c r="N6" s="98">
        <f>K6+L6</f>
        <v>45701</v>
      </c>
      <c r="O6" s="99">
        <f ca="1">TODAY()</f>
        <v>45957</v>
      </c>
      <c r="P6" s="100">
        <f ca="1">O6-K6</f>
        <v>283</v>
      </c>
      <c r="Q6" s="66" t="s">
        <v>85</v>
      </c>
      <c r="R6" s="66"/>
      <c r="S6" s="66" t="s">
        <v>85</v>
      </c>
      <c r="T6" s="66"/>
      <c r="U6" s="66">
        <v>1</v>
      </c>
      <c r="V6" s="88" t="s">
        <v>960</v>
      </c>
      <c r="W6" s="111" t="s">
        <v>961</v>
      </c>
      <c r="X6" s="111" t="s">
        <v>962</v>
      </c>
      <c r="Y6" s="112"/>
      <c r="Z6" s="66"/>
      <c r="AA6" s="117"/>
      <c r="AB6" s="112"/>
      <c r="AC6" s="118"/>
      <c r="AD6" s="119"/>
      <c r="AE6" s="795" t="s">
        <v>101</v>
      </c>
      <c r="AF6" s="122">
        <v>45646</v>
      </c>
      <c r="AG6" s="122">
        <v>45680</v>
      </c>
      <c r="AH6" s="64"/>
      <c r="AI6" s="140" t="s">
        <v>999</v>
      </c>
    </row>
    <row r="7" spans="1:36">
      <c r="A7" s="63"/>
      <c r="B7" s="66">
        <v>11217</v>
      </c>
      <c r="C7" s="64" t="s">
        <v>994</v>
      </c>
      <c r="D7" s="64">
        <v>5364</v>
      </c>
      <c r="E7" s="65" t="s">
        <v>995</v>
      </c>
      <c r="F7" s="65" t="s">
        <v>996</v>
      </c>
      <c r="G7" s="64" t="s">
        <v>529</v>
      </c>
      <c r="H7" s="64"/>
      <c r="I7" s="64" t="s">
        <v>99</v>
      </c>
      <c r="J7" s="64">
        <v>1</v>
      </c>
      <c r="K7" s="96">
        <v>45685</v>
      </c>
      <c r="L7" s="64">
        <v>27</v>
      </c>
      <c r="M7" s="97">
        <v>2</v>
      </c>
      <c r="N7" s="98">
        <f>K7+L7</f>
        <v>45712</v>
      </c>
      <c r="O7" s="99">
        <f ca="1">TODAY()</f>
        <v>45957</v>
      </c>
      <c r="P7" s="100">
        <f ca="1">O7-K7</f>
        <v>272</v>
      </c>
      <c r="Q7" s="66" t="s">
        <v>85</v>
      </c>
      <c r="R7" s="66"/>
      <c r="S7" s="66" t="s">
        <v>85</v>
      </c>
      <c r="T7" s="66"/>
      <c r="U7" s="66">
        <v>2</v>
      </c>
      <c r="V7" s="88" t="s">
        <v>960</v>
      </c>
      <c r="W7" s="88" t="s">
        <v>961</v>
      </c>
      <c r="X7" s="88" t="s">
        <v>962</v>
      </c>
      <c r="Y7" s="66"/>
      <c r="Z7" s="66"/>
      <c r="AA7" s="117"/>
      <c r="AB7" s="66"/>
      <c r="AC7" s="118"/>
      <c r="AD7" s="119"/>
      <c r="AE7" s="794" t="s">
        <v>101</v>
      </c>
      <c r="AF7" s="123">
        <v>45685</v>
      </c>
      <c r="AG7" s="123">
        <v>45708</v>
      </c>
      <c r="AH7" s="126"/>
      <c r="AI7" s="140" t="s">
        <v>1000</v>
      </c>
    </row>
    <row r="8" spans="1:36">
      <c r="A8" s="63"/>
      <c r="B8" s="63"/>
      <c r="C8" s="64" t="s">
        <v>994</v>
      </c>
      <c r="D8" s="64">
        <v>5264</v>
      </c>
      <c r="E8" s="65" t="s">
        <v>995</v>
      </c>
      <c r="F8" s="65" t="s">
        <v>998</v>
      </c>
      <c r="G8" s="64" t="s">
        <v>529</v>
      </c>
      <c r="H8" s="64"/>
      <c r="I8" s="64" t="s">
        <v>99</v>
      </c>
      <c r="J8" s="64">
        <v>1</v>
      </c>
      <c r="K8" s="96">
        <v>45674</v>
      </c>
      <c r="L8" s="64">
        <v>27</v>
      </c>
      <c r="M8" s="97">
        <v>2</v>
      </c>
      <c r="N8" s="98">
        <f>K8+L8</f>
        <v>45701</v>
      </c>
      <c r="O8" s="99">
        <f ca="1">TODAY()</f>
        <v>45957</v>
      </c>
      <c r="P8" s="100">
        <f ca="1">O8-K8</f>
        <v>283</v>
      </c>
      <c r="Q8" s="66" t="s">
        <v>85</v>
      </c>
      <c r="R8" s="66"/>
      <c r="S8" s="66" t="s">
        <v>85</v>
      </c>
      <c r="T8" s="66"/>
      <c r="U8" s="66">
        <v>2</v>
      </c>
      <c r="V8" s="111" t="s">
        <v>960</v>
      </c>
      <c r="W8" s="111" t="s">
        <v>961</v>
      </c>
      <c r="X8" s="111" t="s">
        <v>962</v>
      </c>
      <c r="Y8" s="66"/>
      <c r="Z8" s="66"/>
      <c r="AA8" s="117"/>
      <c r="AB8" s="66"/>
      <c r="AC8" s="118"/>
      <c r="AD8" s="119"/>
      <c r="AE8" s="795" t="s">
        <v>101</v>
      </c>
      <c r="AF8" s="122">
        <v>45646</v>
      </c>
      <c r="AG8" s="122">
        <v>45680</v>
      </c>
      <c r="AH8" s="64"/>
    </row>
    <row r="9" spans="1:36">
      <c r="A9" s="66" t="s">
        <v>1001</v>
      </c>
      <c r="B9" s="66">
        <v>9686</v>
      </c>
      <c r="C9" s="64" t="s">
        <v>994</v>
      </c>
      <c r="D9" s="67">
        <v>5344</v>
      </c>
      <c r="E9" s="68" t="s">
        <v>1002</v>
      </c>
      <c r="F9" s="68" t="s">
        <v>1002</v>
      </c>
      <c r="G9" s="48" t="s">
        <v>1003</v>
      </c>
      <c r="H9" s="48">
        <v>425</v>
      </c>
      <c r="I9" s="64" t="s">
        <v>99</v>
      </c>
      <c r="J9" s="64">
        <v>1</v>
      </c>
      <c r="K9" s="101">
        <v>45703</v>
      </c>
      <c r="L9" s="48">
        <v>3</v>
      </c>
      <c r="M9" s="97">
        <v>27</v>
      </c>
      <c r="N9" s="102">
        <f>K9+L9</f>
        <v>45706</v>
      </c>
      <c r="O9" s="99">
        <f ca="1">TODAY()</f>
        <v>45957</v>
      </c>
      <c r="P9" s="100">
        <f ca="1">O9-K9</f>
        <v>254</v>
      </c>
      <c r="Q9" s="66" t="s">
        <v>85</v>
      </c>
      <c r="R9" s="66" t="s">
        <v>85</v>
      </c>
      <c r="S9" s="66" t="s">
        <v>85</v>
      </c>
      <c r="T9" s="66" t="s">
        <v>138</v>
      </c>
      <c r="U9" s="66">
        <v>27</v>
      </c>
      <c r="V9" s="88" t="s">
        <v>139</v>
      </c>
      <c r="W9" s="111" t="s">
        <v>140</v>
      </c>
      <c r="X9" s="111" t="s">
        <v>141</v>
      </c>
      <c r="Y9" s="112" t="s">
        <v>142</v>
      </c>
      <c r="Z9" s="66">
        <v>40</v>
      </c>
      <c r="AA9" s="117" t="s">
        <v>143</v>
      </c>
      <c r="AB9" s="112"/>
      <c r="AC9" s="118"/>
      <c r="AD9" s="119"/>
      <c r="AE9" s="794" t="s">
        <v>101</v>
      </c>
      <c r="AF9" s="123">
        <v>45675</v>
      </c>
      <c r="AG9" s="123">
        <v>45707</v>
      </c>
      <c r="AH9" s="120"/>
      <c r="AI9" s="140" t="s">
        <v>216</v>
      </c>
    </row>
    <row r="10" spans="1:36">
      <c r="A10" s="63"/>
      <c r="B10" s="63"/>
      <c r="C10" s="64" t="s">
        <v>994</v>
      </c>
      <c r="D10" s="67">
        <v>4857</v>
      </c>
      <c r="E10" s="68" t="s">
        <v>1004</v>
      </c>
      <c r="F10" s="68" t="s">
        <v>1005</v>
      </c>
      <c r="G10" s="48" t="s">
        <v>1004</v>
      </c>
      <c r="H10" s="48">
        <v>4279</v>
      </c>
      <c r="I10" s="64" t="s">
        <v>99</v>
      </c>
      <c r="J10" s="64">
        <v>1</v>
      </c>
      <c r="K10" s="101">
        <v>45713</v>
      </c>
      <c r="L10" s="48">
        <v>27</v>
      </c>
      <c r="M10" s="97">
        <v>27</v>
      </c>
      <c r="N10" s="102">
        <v>45740</v>
      </c>
      <c r="O10" s="99">
        <v>45726</v>
      </c>
      <c r="P10" s="100">
        <v>13</v>
      </c>
      <c r="Q10" s="66" t="s">
        <v>85</v>
      </c>
      <c r="R10" s="66" t="s">
        <v>85</v>
      </c>
      <c r="S10" s="66" t="s">
        <v>85</v>
      </c>
      <c r="T10" s="66" t="s">
        <v>138</v>
      </c>
      <c r="U10" s="66">
        <v>27</v>
      </c>
      <c r="V10" s="88" t="s">
        <v>139</v>
      </c>
      <c r="W10" s="88" t="s">
        <v>140</v>
      </c>
      <c r="X10" s="88" t="s">
        <v>141</v>
      </c>
      <c r="Y10" s="66" t="s">
        <v>142</v>
      </c>
      <c r="Z10" s="66">
        <v>40</v>
      </c>
      <c r="AA10" s="117" t="s">
        <v>143</v>
      </c>
      <c r="AB10" s="66"/>
      <c r="AC10" s="118"/>
      <c r="AD10" s="119"/>
      <c r="AE10" s="794" t="s">
        <v>101</v>
      </c>
      <c r="AF10" s="123">
        <v>45405</v>
      </c>
      <c r="AG10" s="123">
        <v>45724</v>
      </c>
      <c r="AH10" s="120" t="s">
        <v>1006</v>
      </c>
    </row>
    <row r="11" spans="1:36">
      <c r="A11" s="63"/>
      <c r="B11" s="63"/>
      <c r="C11" s="64" t="s">
        <v>994</v>
      </c>
      <c r="D11" s="64">
        <v>5411</v>
      </c>
      <c r="E11" s="65" t="s">
        <v>1007</v>
      </c>
      <c r="F11" s="65" t="s">
        <v>1008</v>
      </c>
      <c r="G11" s="64" t="s">
        <v>503</v>
      </c>
      <c r="H11" s="64">
        <v>8128</v>
      </c>
      <c r="I11" s="64" t="s">
        <v>154</v>
      </c>
      <c r="J11" s="64">
        <v>1</v>
      </c>
      <c r="K11" s="96">
        <v>45720</v>
      </c>
      <c r="L11" s="64">
        <v>6</v>
      </c>
      <c r="M11" s="97">
        <v>28</v>
      </c>
      <c r="N11" s="98">
        <v>45726</v>
      </c>
      <c r="O11" s="99">
        <v>45724</v>
      </c>
      <c r="P11" s="100">
        <v>4</v>
      </c>
      <c r="Q11" s="66" t="s">
        <v>85</v>
      </c>
      <c r="R11" s="66" t="s">
        <v>85</v>
      </c>
      <c r="S11" s="66" t="s">
        <v>85</v>
      </c>
      <c r="T11" s="66" t="s">
        <v>138</v>
      </c>
      <c r="U11" s="66">
        <v>28</v>
      </c>
      <c r="V11" s="88" t="s">
        <v>145</v>
      </c>
      <c r="W11" s="88" t="s">
        <v>146</v>
      </c>
      <c r="X11" s="88" t="s">
        <v>147</v>
      </c>
      <c r="Y11" s="66">
        <v>171005365</v>
      </c>
      <c r="Z11" s="104">
        <v>60</v>
      </c>
      <c r="AA11" s="124" t="s">
        <v>148</v>
      </c>
      <c r="AB11" s="66">
        <v>2017</v>
      </c>
      <c r="AC11" s="118"/>
      <c r="AD11" s="119"/>
      <c r="AE11" s="794" t="s">
        <v>101</v>
      </c>
      <c r="AF11" s="123">
        <v>45720</v>
      </c>
      <c r="AG11" s="123">
        <v>45723</v>
      </c>
      <c r="AH11" s="120"/>
      <c r="AI11" s="140" t="s">
        <v>1009</v>
      </c>
    </row>
    <row r="12" spans="1:36">
      <c r="A12" s="63"/>
      <c r="B12" s="63"/>
      <c r="C12" s="64" t="s">
        <v>994</v>
      </c>
      <c r="D12" s="64">
        <v>5368</v>
      </c>
      <c r="E12" s="68" t="s">
        <v>151</v>
      </c>
      <c r="F12" s="69" t="s">
        <v>152</v>
      </c>
      <c r="G12" s="64" t="s">
        <v>1010</v>
      </c>
      <c r="H12" s="64">
        <v>16</v>
      </c>
      <c r="I12" s="64" t="s">
        <v>154</v>
      </c>
      <c r="J12" s="64">
        <v>1</v>
      </c>
      <c r="K12" s="96">
        <v>45687</v>
      </c>
      <c r="L12" s="64">
        <v>6</v>
      </c>
      <c r="M12" s="97">
        <v>34</v>
      </c>
      <c r="N12" s="102">
        <f t="shared" ref="N12:N23" si="0">K12+L12</f>
        <v>45693</v>
      </c>
      <c r="O12" s="99">
        <f t="shared" ref="O12:O23" ca="1" si="1">TODAY()</f>
        <v>45957</v>
      </c>
      <c r="P12" s="100">
        <f t="shared" ref="P12:P23" ca="1" si="2">O12-K12</f>
        <v>270</v>
      </c>
      <c r="Q12" s="66" t="s">
        <v>85</v>
      </c>
      <c r="R12" s="66" t="s">
        <v>85</v>
      </c>
      <c r="S12" s="66" t="s">
        <v>85</v>
      </c>
      <c r="T12" s="66" t="s">
        <v>87</v>
      </c>
      <c r="U12" s="66">
        <v>34</v>
      </c>
      <c r="V12" s="88" t="s">
        <v>173</v>
      </c>
      <c r="W12" s="88" t="s">
        <v>174</v>
      </c>
      <c r="X12" s="111" t="s">
        <v>175</v>
      </c>
      <c r="Y12" s="66" t="s">
        <v>176</v>
      </c>
      <c r="Z12" s="66">
        <v>10</v>
      </c>
      <c r="AA12" s="117" t="s">
        <v>177</v>
      </c>
      <c r="AB12" s="66">
        <v>2024</v>
      </c>
      <c r="AC12" s="118"/>
      <c r="AD12" s="119"/>
      <c r="AE12" s="794" t="s">
        <v>101</v>
      </c>
      <c r="AF12" s="123">
        <v>45687</v>
      </c>
      <c r="AG12" s="123">
        <v>45692</v>
      </c>
      <c r="AH12" s="126"/>
    </row>
    <row r="13" spans="1:36">
      <c r="A13" s="66"/>
      <c r="B13" s="66">
        <v>10303</v>
      </c>
      <c r="C13" s="64" t="s">
        <v>994</v>
      </c>
      <c r="D13" s="70">
        <v>5293</v>
      </c>
      <c r="E13" s="71" t="s">
        <v>229</v>
      </c>
      <c r="F13" s="71" t="s">
        <v>230</v>
      </c>
      <c r="G13" s="70"/>
      <c r="H13" s="70"/>
      <c r="I13" s="70" t="s">
        <v>99</v>
      </c>
      <c r="J13" s="70">
        <v>1</v>
      </c>
      <c r="K13" s="103">
        <v>45667</v>
      </c>
      <c r="L13" s="70">
        <v>6</v>
      </c>
      <c r="M13" s="97">
        <v>34</v>
      </c>
      <c r="N13" s="102">
        <f t="shared" si="0"/>
        <v>45673</v>
      </c>
      <c r="O13" s="99">
        <f t="shared" ca="1" si="1"/>
        <v>45957</v>
      </c>
      <c r="P13" s="100">
        <f t="shared" ca="1" si="2"/>
        <v>290</v>
      </c>
      <c r="Q13" s="112" t="s">
        <v>85</v>
      </c>
      <c r="R13" s="112" t="s">
        <v>85</v>
      </c>
      <c r="S13" s="112" t="s">
        <v>85</v>
      </c>
      <c r="T13" s="112" t="s">
        <v>87</v>
      </c>
      <c r="U13" s="112">
        <v>34</v>
      </c>
      <c r="V13" s="111" t="s">
        <v>173</v>
      </c>
      <c r="W13" s="111" t="s">
        <v>174</v>
      </c>
      <c r="X13" s="111" t="s">
        <v>175</v>
      </c>
      <c r="Y13" s="112" t="s">
        <v>176</v>
      </c>
      <c r="Z13" s="66">
        <v>10</v>
      </c>
      <c r="AA13" s="117" t="s">
        <v>177</v>
      </c>
      <c r="AB13" s="112">
        <v>2024</v>
      </c>
      <c r="AC13" s="118"/>
      <c r="AD13" s="125"/>
      <c r="AE13" s="796" t="s">
        <v>101</v>
      </c>
      <c r="AF13" s="121">
        <v>45660</v>
      </c>
      <c r="AG13" s="123">
        <v>45673</v>
      </c>
      <c r="AH13" s="120"/>
      <c r="AI13" s="140" t="s">
        <v>216</v>
      </c>
      <c r="AJ13" s="38"/>
    </row>
    <row r="14" spans="1:36">
      <c r="A14" s="66">
        <v>10240</v>
      </c>
      <c r="B14" s="66">
        <v>10436</v>
      </c>
      <c r="C14" s="64" t="s">
        <v>994</v>
      </c>
      <c r="D14" s="64">
        <v>5348</v>
      </c>
      <c r="E14" s="71" t="s">
        <v>184</v>
      </c>
      <c r="F14" s="71" t="s">
        <v>1011</v>
      </c>
      <c r="G14" s="70" t="s">
        <v>325</v>
      </c>
      <c r="H14" s="64">
        <v>22</v>
      </c>
      <c r="I14" s="48" t="s">
        <v>154</v>
      </c>
      <c r="J14" s="64">
        <v>1</v>
      </c>
      <c r="K14" s="103">
        <v>45708</v>
      </c>
      <c r="L14" s="64">
        <v>13</v>
      </c>
      <c r="M14" s="97">
        <v>36</v>
      </c>
      <c r="N14" s="102">
        <f t="shared" si="0"/>
        <v>45721</v>
      </c>
      <c r="O14" s="99">
        <f t="shared" ca="1" si="1"/>
        <v>45957</v>
      </c>
      <c r="P14" s="100">
        <f t="shared" ca="1" si="2"/>
        <v>249</v>
      </c>
      <c r="Q14" s="66" t="s">
        <v>85</v>
      </c>
      <c r="R14" s="112" t="s">
        <v>85</v>
      </c>
      <c r="S14" s="112" t="s">
        <v>85</v>
      </c>
      <c r="T14" s="66" t="s">
        <v>138</v>
      </c>
      <c r="U14" s="112">
        <v>36</v>
      </c>
      <c r="V14" s="111" t="s">
        <v>186</v>
      </c>
      <c r="W14" s="111" t="s">
        <v>174</v>
      </c>
      <c r="X14" s="111" t="s">
        <v>187</v>
      </c>
      <c r="Y14" s="66" t="s">
        <v>188</v>
      </c>
      <c r="Z14" s="66">
        <v>10</v>
      </c>
      <c r="AA14" s="117" t="s">
        <v>189</v>
      </c>
      <c r="AB14" s="66">
        <v>2024</v>
      </c>
      <c r="AC14" s="118"/>
      <c r="AD14" s="119"/>
      <c r="AE14" s="794" t="s">
        <v>101</v>
      </c>
      <c r="AF14" s="121">
        <v>45678</v>
      </c>
      <c r="AG14" s="123">
        <v>45722</v>
      </c>
      <c r="AH14" s="120"/>
    </row>
    <row r="15" spans="1:36">
      <c r="A15" s="66">
        <v>10181</v>
      </c>
      <c r="B15" s="66">
        <v>10435</v>
      </c>
      <c r="C15" s="64" t="s">
        <v>994</v>
      </c>
      <c r="D15" s="64">
        <v>5325</v>
      </c>
      <c r="E15" s="65" t="s">
        <v>1012</v>
      </c>
      <c r="F15" s="65" t="s">
        <v>1012</v>
      </c>
      <c r="G15" s="64" t="s">
        <v>529</v>
      </c>
      <c r="H15" s="64">
        <v>9</v>
      </c>
      <c r="I15" s="64" t="s">
        <v>99</v>
      </c>
      <c r="J15" s="64">
        <v>1</v>
      </c>
      <c r="K15" s="96">
        <v>45668</v>
      </c>
      <c r="L15" s="64">
        <v>6</v>
      </c>
      <c r="M15" s="97">
        <v>36</v>
      </c>
      <c r="N15" s="102">
        <f t="shared" si="0"/>
        <v>45674</v>
      </c>
      <c r="O15" s="99">
        <f t="shared" ca="1" si="1"/>
        <v>45957</v>
      </c>
      <c r="P15" s="100">
        <f t="shared" ca="1" si="2"/>
        <v>289</v>
      </c>
      <c r="Q15" s="66" t="s">
        <v>85</v>
      </c>
      <c r="R15" s="66" t="s">
        <v>85</v>
      </c>
      <c r="S15" s="66" t="s">
        <v>85</v>
      </c>
      <c r="T15" s="66" t="s">
        <v>138</v>
      </c>
      <c r="U15" s="66">
        <v>36</v>
      </c>
      <c r="V15" s="88" t="s">
        <v>186</v>
      </c>
      <c r="W15" s="88" t="s">
        <v>174</v>
      </c>
      <c r="X15" s="88" t="s">
        <v>187</v>
      </c>
      <c r="Y15" s="66" t="s">
        <v>188</v>
      </c>
      <c r="Z15" s="66">
        <v>10</v>
      </c>
      <c r="AA15" s="117" t="s">
        <v>189</v>
      </c>
      <c r="AB15" s="66">
        <v>2024</v>
      </c>
      <c r="AC15" s="118"/>
      <c r="AD15" s="119"/>
      <c r="AE15" s="794" t="s">
        <v>101</v>
      </c>
      <c r="AF15" s="123">
        <v>45668</v>
      </c>
      <c r="AG15" s="123">
        <v>45675</v>
      </c>
      <c r="AH15" s="120"/>
    </row>
    <row r="16" spans="1:36">
      <c r="A16" s="66">
        <v>9034</v>
      </c>
      <c r="B16" s="66">
        <v>9175</v>
      </c>
      <c r="C16" s="72" t="s">
        <v>994</v>
      </c>
      <c r="D16" s="48">
        <v>5158</v>
      </c>
      <c r="E16" s="73" t="s">
        <v>332</v>
      </c>
      <c r="F16" s="73" t="s">
        <v>1013</v>
      </c>
      <c r="G16" s="48" t="s">
        <v>1014</v>
      </c>
      <c r="H16" s="48">
        <v>7076</v>
      </c>
      <c r="I16" s="48" t="s">
        <v>99</v>
      </c>
      <c r="J16" s="72">
        <v>1</v>
      </c>
      <c r="K16" s="101">
        <v>45622</v>
      </c>
      <c r="L16" s="67">
        <v>27</v>
      </c>
      <c r="M16" s="104">
        <v>40</v>
      </c>
      <c r="N16" s="98">
        <f t="shared" si="0"/>
        <v>45649</v>
      </c>
      <c r="O16" s="99">
        <f t="shared" ca="1" si="1"/>
        <v>45957</v>
      </c>
      <c r="P16" s="100">
        <f t="shared" ca="1" si="2"/>
        <v>335</v>
      </c>
      <c r="Q16" s="66" t="s">
        <v>85</v>
      </c>
      <c r="R16" s="66" t="s">
        <v>85</v>
      </c>
      <c r="S16" s="66" t="s">
        <v>85</v>
      </c>
      <c r="T16" s="66" t="s">
        <v>138</v>
      </c>
      <c r="U16" s="113">
        <v>40</v>
      </c>
      <c r="V16" s="88" t="s">
        <v>155</v>
      </c>
      <c r="W16" s="88" t="s">
        <v>146</v>
      </c>
      <c r="X16" s="88" t="s">
        <v>217</v>
      </c>
      <c r="Y16" s="66">
        <v>181002534</v>
      </c>
      <c r="Z16" s="66">
        <v>60</v>
      </c>
      <c r="AA16" s="117" t="s">
        <v>143</v>
      </c>
      <c r="AB16" s="66"/>
      <c r="AC16" s="118">
        <v>35000</v>
      </c>
      <c r="AD16" s="119">
        <v>0</v>
      </c>
      <c r="AE16" s="48" t="s">
        <v>101</v>
      </c>
      <c r="AF16" s="127">
        <v>45594</v>
      </c>
      <c r="AG16" s="132">
        <v>45639</v>
      </c>
      <c r="AH16" s="141"/>
    </row>
    <row r="17" spans="1:36">
      <c r="A17" s="66">
        <v>9180</v>
      </c>
      <c r="B17" s="63"/>
      <c r="C17" s="64" t="s">
        <v>994</v>
      </c>
      <c r="D17" s="67">
        <v>5433</v>
      </c>
      <c r="E17" s="74" t="s">
        <v>1007</v>
      </c>
      <c r="F17" s="75" t="s">
        <v>1015</v>
      </c>
      <c r="G17" s="76" t="s">
        <v>1016</v>
      </c>
      <c r="H17" s="72">
        <v>9787</v>
      </c>
      <c r="I17" s="72" t="s">
        <v>154</v>
      </c>
      <c r="J17" s="64">
        <v>1</v>
      </c>
      <c r="K17" s="101">
        <v>45730</v>
      </c>
      <c r="L17" s="67">
        <v>0</v>
      </c>
      <c r="M17" s="104">
        <v>41</v>
      </c>
      <c r="N17" s="102">
        <f t="shared" si="0"/>
        <v>45730</v>
      </c>
      <c r="O17" s="99">
        <f t="shared" ca="1" si="1"/>
        <v>45957</v>
      </c>
      <c r="P17" s="100">
        <f t="shared" ca="1" si="2"/>
        <v>227</v>
      </c>
      <c r="Q17" s="66" t="s">
        <v>85</v>
      </c>
      <c r="R17" s="66" t="s">
        <v>85</v>
      </c>
      <c r="S17" s="66" t="s">
        <v>85</v>
      </c>
      <c r="T17" s="66" t="s">
        <v>138</v>
      </c>
      <c r="U17" s="113">
        <v>41</v>
      </c>
      <c r="V17" s="111" t="s">
        <v>155</v>
      </c>
      <c r="W17" s="88" t="s">
        <v>146</v>
      </c>
      <c r="X17" s="88" t="s">
        <v>217</v>
      </c>
      <c r="Y17" s="66">
        <v>181002535</v>
      </c>
      <c r="Z17" s="66">
        <v>60</v>
      </c>
      <c r="AA17" s="117" t="s">
        <v>143</v>
      </c>
      <c r="AB17" s="66"/>
      <c r="AC17" s="118">
        <v>35000</v>
      </c>
      <c r="AD17" s="119">
        <v>0</v>
      </c>
      <c r="AE17" s="388" t="s">
        <v>101</v>
      </c>
      <c r="AF17" s="129">
        <v>45730</v>
      </c>
      <c r="AG17" s="142">
        <v>45731</v>
      </c>
      <c r="AH17" s="143"/>
    </row>
    <row r="18" spans="1:36">
      <c r="A18" s="66">
        <v>9480</v>
      </c>
      <c r="B18" s="66">
        <v>9594</v>
      </c>
      <c r="C18" s="72" t="s">
        <v>994</v>
      </c>
      <c r="D18" s="67">
        <v>5242</v>
      </c>
      <c r="E18" s="75" t="s">
        <v>332</v>
      </c>
      <c r="F18" s="75" t="s">
        <v>1017</v>
      </c>
      <c r="G18" s="72" t="s">
        <v>1018</v>
      </c>
      <c r="H18" s="72">
        <v>9765</v>
      </c>
      <c r="I18" s="72" t="s">
        <v>99</v>
      </c>
      <c r="J18" s="72">
        <v>1</v>
      </c>
      <c r="K18" s="101">
        <v>45632</v>
      </c>
      <c r="L18" s="67">
        <v>27</v>
      </c>
      <c r="M18" s="104">
        <v>41</v>
      </c>
      <c r="N18" s="102">
        <f t="shared" si="0"/>
        <v>45659</v>
      </c>
      <c r="O18" s="99">
        <f t="shared" ca="1" si="1"/>
        <v>45957</v>
      </c>
      <c r="P18" s="100">
        <f t="shared" ca="1" si="2"/>
        <v>325</v>
      </c>
      <c r="Q18" s="66" t="s">
        <v>85</v>
      </c>
      <c r="R18" s="66" t="s">
        <v>85</v>
      </c>
      <c r="S18" s="66" t="s">
        <v>85</v>
      </c>
      <c r="T18" s="66" t="s">
        <v>138</v>
      </c>
      <c r="U18" s="113">
        <v>41</v>
      </c>
      <c r="V18" s="111" t="s">
        <v>155</v>
      </c>
      <c r="W18" s="88" t="s">
        <v>146</v>
      </c>
      <c r="X18" s="111" t="s">
        <v>217</v>
      </c>
      <c r="Y18" s="66">
        <v>181002535</v>
      </c>
      <c r="Z18" s="66">
        <v>60</v>
      </c>
      <c r="AA18" s="117" t="s">
        <v>143</v>
      </c>
      <c r="AB18" s="66"/>
      <c r="AC18" s="118">
        <v>35000</v>
      </c>
      <c r="AD18" s="119">
        <v>0</v>
      </c>
      <c r="AE18" s="48" t="s">
        <v>101</v>
      </c>
      <c r="AF18" s="127">
        <v>45632</v>
      </c>
      <c r="AG18" s="132">
        <v>45660</v>
      </c>
      <c r="AH18" s="141"/>
    </row>
    <row r="19" spans="1:36">
      <c r="A19" s="66" t="s">
        <v>1019</v>
      </c>
      <c r="B19" s="66">
        <v>9157</v>
      </c>
      <c r="C19" s="64" t="s">
        <v>994</v>
      </c>
      <c r="D19" s="64">
        <v>5334</v>
      </c>
      <c r="E19" s="73" t="s">
        <v>229</v>
      </c>
      <c r="F19" s="73" t="s">
        <v>230</v>
      </c>
      <c r="G19" s="48" t="s">
        <v>1020</v>
      </c>
      <c r="H19" s="77">
        <v>2681</v>
      </c>
      <c r="I19" s="64" t="s">
        <v>99</v>
      </c>
      <c r="J19" s="64">
        <v>1</v>
      </c>
      <c r="K19" s="101">
        <v>45699</v>
      </c>
      <c r="L19" s="64">
        <v>27</v>
      </c>
      <c r="M19" s="104">
        <v>42</v>
      </c>
      <c r="N19" s="98">
        <f t="shared" si="0"/>
        <v>45726</v>
      </c>
      <c r="O19" s="99">
        <f t="shared" ca="1" si="1"/>
        <v>45957</v>
      </c>
      <c r="P19" s="100">
        <f t="shared" ca="1" si="2"/>
        <v>258</v>
      </c>
      <c r="Q19" s="66" t="s">
        <v>85</v>
      </c>
      <c r="R19" s="66" t="s">
        <v>85</v>
      </c>
      <c r="S19" s="66" t="s">
        <v>85</v>
      </c>
      <c r="T19" s="66" t="s">
        <v>138</v>
      </c>
      <c r="U19" s="113">
        <v>42</v>
      </c>
      <c r="V19" s="88" t="s">
        <v>223</v>
      </c>
      <c r="W19" s="88" t="s">
        <v>224</v>
      </c>
      <c r="X19" s="88" t="s">
        <v>225</v>
      </c>
      <c r="Y19" s="66" t="s">
        <v>226</v>
      </c>
      <c r="Z19" s="66">
        <v>70</v>
      </c>
      <c r="AA19" s="117" t="s">
        <v>227</v>
      </c>
      <c r="AB19" s="66"/>
      <c r="AC19" s="130">
        <v>24000</v>
      </c>
      <c r="AD19" s="119">
        <v>0</v>
      </c>
      <c r="AE19" s="48" t="s">
        <v>101</v>
      </c>
      <c r="AF19" s="127">
        <v>45671</v>
      </c>
      <c r="AG19" s="132">
        <v>45724</v>
      </c>
      <c r="AH19" s="141"/>
    </row>
    <row r="20" spans="1:36">
      <c r="A20" s="66">
        <v>10433</v>
      </c>
      <c r="B20" s="66">
        <v>10544</v>
      </c>
      <c r="C20" s="64" t="s">
        <v>994</v>
      </c>
      <c r="D20" s="64">
        <v>5294</v>
      </c>
      <c r="E20" s="73" t="s">
        <v>229</v>
      </c>
      <c r="F20" s="73" t="s">
        <v>230</v>
      </c>
      <c r="G20" s="48" t="s">
        <v>1021</v>
      </c>
      <c r="H20" s="77">
        <v>2472</v>
      </c>
      <c r="I20" s="77" t="s">
        <v>99</v>
      </c>
      <c r="J20" s="64">
        <v>1</v>
      </c>
      <c r="K20" s="101">
        <v>45294</v>
      </c>
      <c r="L20" s="64">
        <v>2</v>
      </c>
      <c r="M20" s="104">
        <v>42</v>
      </c>
      <c r="N20" s="98">
        <f t="shared" si="0"/>
        <v>45296</v>
      </c>
      <c r="O20" s="99">
        <f t="shared" ca="1" si="1"/>
        <v>45957</v>
      </c>
      <c r="P20" s="100">
        <f t="shared" ca="1" si="2"/>
        <v>663</v>
      </c>
      <c r="Q20" s="66" t="s">
        <v>85</v>
      </c>
      <c r="R20" s="66" t="s">
        <v>85</v>
      </c>
      <c r="S20" s="66" t="s">
        <v>85</v>
      </c>
      <c r="T20" s="66" t="s">
        <v>138</v>
      </c>
      <c r="U20" s="113">
        <v>42</v>
      </c>
      <c r="V20" s="88" t="s">
        <v>223</v>
      </c>
      <c r="W20" s="88" t="s">
        <v>224</v>
      </c>
      <c r="X20" s="88" t="s">
        <v>225</v>
      </c>
      <c r="Y20" s="66" t="s">
        <v>226</v>
      </c>
      <c r="Z20" s="66">
        <v>70</v>
      </c>
      <c r="AA20" s="117" t="s">
        <v>227</v>
      </c>
      <c r="AB20" s="66"/>
      <c r="AC20" s="130">
        <v>24000</v>
      </c>
      <c r="AD20" s="119">
        <v>0</v>
      </c>
      <c r="AE20" s="48" t="s">
        <v>101</v>
      </c>
      <c r="AF20" s="131">
        <v>45660</v>
      </c>
      <c r="AG20" s="132">
        <v>45664</v>
      </c>
      <c r="AH20" s="141"/>
    </row>
    <row r="21" spans="1:36">
      <c r="A21" s="63"/>
      <c r="B21" s="66" t="s">
        <v>1022</v>
      </c>
      <c r="C21" s="64" t="s">
        <v>994</v>
      </c>
      <c r="D21" s="67">
        <v>5182</v>
      </c>
      <c r="E21" s="69" t="s">
        <v>229</v>
      </c>
      <c r="F21" s="69" t="s">
        <v>229</v>
      </c>
      <c r="G21" s="72" t="s">
        <v>1023</v>
      </c>
      <c r="H21" s="72">
        <v>3031</v>
      </c>
      <c r="I21" s="64" t="s">
        <v>99</v>
      </c>
      <c r="J21" s="64">
        <v>1</v>
      </c>
      <c r="K21" s="101">
        <v>45663</v>
      </c>
      <c r="L21" s="67">
        <v>27</v>
      </c>
      <c r="M21" s="104">
        <v>43</v>
      </c>
      <c r="N21" s="102">
        <f t="shared" si="0"/>
        <v>45690</v>
      </c>
      <c r="O21" s="99">
        <f t="shared" ca="1" si="1"/>
        <v>45957</v>
      </c>
      <c r="P21" s="100">
        <f t="shared" ca="1" si="2"/>
        <v>294</v>
      </c>
      <c r="Q21" s="66" t="s">
        <v>85</v>
      </c>
      <c r="R21" s="66" t="s">
        <v>85</v>
      </c>
      <c r="S21" s="66" t="s">
        <v>85</v>
      </c>
      <c r="T21" s="66" t="s">
        <v>138</v>
      </c>
      <c r="U21" s="113">
        <v>43</v>
      </c>
      <c r="V21" s="88" t="s">
        <v>223</v>
      </c>
      <c r="W21" s="88" t="s">
        <v>224</v>
      </c>
      <c r="X21" s="88" t="s">
        <v>225</v>
      </c>
      <c r="Y21" s="66" t="s">
        <v>228</v>
      </c>
      <c r="Z21" s="66">
        <v>70</v>
      </c>
      <c r="AA21" s="117" t="s">
        <v>227</v>
      </c>
      <c r="AB21" s="66"/>
      <c r="AC21" s="130">
        <v>24000</v>
      </c>
      <c r="AD21" s="119">
        <v>0</v>
      </c>
      <c r="AE21" s="48" t="s">
        <v>101</v>
      </c>
      <c r="AF21" s="127">
        <v>45607</v>
      </c>
      <c r="AG21" s="132">
        <v>45689</v>
      </c>
      <c r="AH21" s="141"/>
    </row>
    <row r="22" spans="1:36">
      <c r="A22" s="66">
        <v>9153</v>
      </c>
      <c r="B22" s="66">
        <v>9291</v>
      </c>
      <c r="C22" s="64" t="s">
        <v>994</v>
      </c>
      <c r="D22" s="48">
        <v>5195</v>
      </c>
      <c r="E22" s="69" t="s">
        <v>229</v>
      </c>
      <c r="F22" s="69" t="s">
        <v>229</v>
      </c>
      <c r="G22" s="72" t="s">
        <v>1024</v>
      </c>
      <c r="H22" s="48">
        <v>384</v>
      </c>
      <c r="I22" s="64" t="s">
        <v>99</v>
      </c>
      <c r="J22" s="64">
        <v>1</v>
      </c>
      <c r="K22" s="101">
        <v>45699</v>
      </c>
      <c r="L22" s="48">
        <v>27</v>
      </c>
      <c r="M22" s="104">
        <v>44</v>
      </c>
      <c r="N22" s="98">
        <f t="shared" si="0"/>
        <v>45726</v>
      </c>
      <c r="O22" s="99">
        <f t="shared" ca="1" si="1"/>
        <v>45957</v>
      </c>
      <c r="P22" s="100">
        <f t="shared" ca="1" si="2"/>
        <v>258</v>
      </c>
      <c r="Q22" s="66" t="s">
        <v>85</v>
      </c>
      <c r="R22" s="66" t="s">
        <v>85</v>
      </c>
      <c r="S22" s="66" t="s">
        <v>85</v>
      </c>
      <c r="T22" s="66" t="s">
        <v>138</v>
      </c>
      <c r="U22" s="113">
        <v>44</v>
      </c>
      <c r="V22" s="111" t="s">
        <v>223</v>
      </c>
      <c r="W22" s="111" t="s">
        <v>224</v>
      </c>
      <c r="X22" s="111" t="s">
        <v>225</v>
      </c>
      <c r="Y22" s="66" t="s">
        <v>232</v>
      </c>
      <c r="Z22" s="66">
        <v>70</v>
      </c>
      <c r="AA22" s="117" t="s">
        <v>227</v>
      </c>
      <c r="AB22" s="66"/>
      <c r="AC22" s="130">
        <v>24000</v>
      </c>
      <c r="AD22" s="119">
        <v>0</v>
      </c>
      <c r="AE22" s="48" t="s">
        <v>101</v>
      </c>
      <c r="AF22" s="132">
        <v>45615</v>
      </c>
      <c r="AG22" s="132">
        <v>45715</v>
      </c>
      <c r="AH22" s="141"/>
    </row>
    <row r="23" spans="1:36">
      <c r="A23" s="66" t="s">
        <v>1022</v>
      </c>
      <c r="B23" s="63"/>
      <c r="C23" s="72" t="s">
        <v>96</v>
      </c>
      <c r="D23" s="48">
        <v>5183</v>
      </c>
      <c r="E23" s="69" t="s">
        <v>229</v>
      </c>
      <c r="F23" s="69" t="s">
        <v>229</v>
      </c>
      <c r="G23" s="72" t="s">
        <v>1025</v>
      </c>
      <c r="H23" s="48">
        <v>3274</v>
      </c>
      <c r="I23" s="72" t="s">
        <v>99</v>
      </c>
      <c r="J23" s="72">
        <v>1</v>
      </c>
      <c r="K23" s="101">
        <v>45607</v>
      </c>
      <c r="L23" s="48">
        <v>6</v>
      </c>
      <c r="M23" s="104">
        <v>44</v>
      </c>
      <c r="N23" s="102">
        <f t="shared" si="0"/>
        <v>45613</v>
      </c>
      <c r="O23" s="99">
        <f t="shared" ca="1" si="1"/>
        <v>45957</v>
      </c>
      <c r="P23" s="100">
        <f t="shared" ca="1" si="2"/>
        <v>350</v>
      </c>
      <c r="Q23" s="66" t="s">
        <v>85</v>
      </c>
      <c r="R23" s="66" t="s">
        <v>85</v>
      </c>
      <c r="S23" s="66" t="s">
        <v>85</v>
      </c>
      <c r="T23" s="66" t="s">
        <v>138</v>
      </c>
      <c r="U23" s="113">
        <v>44</v>
      </c>
      <c r="V23" s="88" t="s">
        <v>223</v>
      </c>
      <c r="W23" s="88" t="s">
        <v>224</v>
      </c>
      <c r="X23" s="88" t="s">
        <v>225</v>
      </c>
      <c r="Y23" s="66" t="s">
        <v>232</v>
      </c>
      <c r="Z23" s="66">
        <v>70</v>
      </c>
      <c r="AA23" s="117" t="s">
        <v>227</v>
      </c>
      <c r="AB23" s="66"/>
      <c r="AC23" s="130">
        <v>24000</v>
      </c>
      <c r="AD23" s="119">
        <v>0</v>
      </c>
      <c r="AE23" s="48" t="s">
        <v>101</v>
      </c>
      <c r="AF23" s="132">
        <v>45607</v>
      </c>
      <c r="AG23" s="132">
        <v>45611</v>
      </c>
      <c r="AH23" s="141"/>
      <c r="AI23" s="140"/>
    </row>
    <row r="24" spans="1:36">
      <c r="A24" s="66">
        <v>9002</v>
      </c>
      <c r="B24" s="63"/>
      <c r="C24" s="64" t="s">
        <v>994</v>
      </c>
      <c r="D24" s="67">
        <v>5328</v>
      </c>
      <c r="E24" s="78" t="s">
        <v>332</v>
      </c>
      <c r="F24" s="68" t="s">
        <v>1026</v>
      </c>
      <c r="G24" s="48" t="s">
        <v>1027</v>
      </c>
      <c r="H24" s="72">
        <v>5378</v>
      </c>
      <c r="I24" s="64" t="s">
        <v>99</v>
      </c>
      <c r="J24" s="64">
        <v>1</v>
      </c>
      <c r="K24" s="101">
        <v>45698</v>
      </c>
      <c r="L24" s="67">
        <v>6</v>
      </c>
      <c r="M24" s="104">
        <v>45</v>
      </c>
      <c r="N24" s="102">
        <v>45704</v>
      </c>
      <c r="O24" s="99">
        <v>45705</v>
      </c>
      <c r="P24" s="100">
        <v>7</v>
      </c>
      <c r="Q24" s="66" t="s">
        <v>85</v>
      </c>
      <c r="R24" s="66" t="s">
        <v>85</v>
      </c>
      <c r="S24" s="66" t="s">
        <v>85</v>
      </c>
      <c r="T24" s="66" t="s">
        <v>138</v>
      </c>
      <c r="U24" s="113">
        <v>45</v>
      </c>
      <c r="V24" s="88" t="s">
        <v>236</v>
      </c>
      <c r="W24" s="88" t="s">
        <v>237</v>
      </c>
      <c r="X24" s="88" t="s">
        <v>238</v>
      </c>
      <c r="Y24" s="66" t="s">
        <v>239</v>
      </c>
      <c r="Z24" s="66">
        <v>50</v>
      </c>
      <c r="AA24" s="117" t="s">
        <v>227</v>
      </c>
      <c r="AB24" s="66">
        <v>2012</v>
      </c>
      <c r="AC24" s="118"/>
      <c r="AD24" s="119">
        <v>0</v>
      </c>
      <c r="AE24" s="48" t="s">
        <v>101</v>
      </c>
      <c r="AF24" s="132">
        <v>45670</v>
      </c>
      <c r="AG24" s="132">
        <v>45705</v>
      </c>
      <c r="AH24" s="143"/>
    </row>
    <row r="25" spans="1:36">
      <c r="A25" s="66">
        <v>9241</v>
      </c>
      <c r="B25" s="63"/>
      <c r="C25" s="72" t="s">
        <v>117</v>
      </c>
      <c r="D25" s="67">
        <v>5268</v>
      </c>
      <c r="E25" s="79" t="s">
        <v>200</v>
      </c>
      <c r="F25" s="69" t="s">
        <v>201</v>
      </c>
      <c r="G25" s="48" t="s">
        <v>202</v>
      </c>
      <c r="H25" s="72">
        <v>5301</v>
      </c>
      <c r="I25" s="48" t="s">
        <v>99</v>
      </c>
      <c r="J25" s="72">
        <v>1</v>
      </c>
      <c r="K25" s="101">
        <v>45647</v>
      </c>
      <c r="L25" s="67">
        <v>1</v>
      </c>
      <c r="M25" s="104">
        <v>45</v>
      </c>
      <c r="N25" s="105">
        <v>45648</v>
      </c>
      <c r="O25" s="99">
        <v>45653</v>
      </c>
      <c r="P25" s="100">
        <v>6</v>
      </c>
      <c r="Q25" s="66" t="s">
        <v>85</v>
      </c>
      <c r="R25" s="66" t="s">
        <v>85</v>
      </c>
      <c r="S25" s="66" t="s">
        <v>85</v>
      </c>
      <c r="T25" s="66" t="s">
        <v>138</v>
      </c>
      <c r="U25" s="113">
        <v>45</v>
      </c>
      <c r="V25" s="88" t="s">
        <v>236</v>
      </c>
      <c r="W25" s="88" t="s">
        <v>237</v>
      </c>
      <c r="X25" s="88" t="s">
        <v>238</v>
      </c>
      <c r="Y25" s="66" t="s">
        <v>239</v>
      </c>
      <c r="Z25" s="66">
        <v>50</v>
      </c>
      <c r="AA25" s="117" t="s">
        <v>227</v>
      </c>
      <c r="AB25" s="66">
        <v>2012</v>
      </c>
      <c r="AC25" s="118"/>
      <c r="AD25" s="119">
        <v>0</v>
      </c>
      <c r="AE25" s="193" t="s">
        <v>207</v>
      </c>
      <c r="AF25" s="127">
        <v>45647</v>
      </c>
      <c r="AG25" s="132">
        <v>45652</v>
      </c>
      <c r="AH25" s="73"/>
    </row>
    <row r="26" spans="1:36">
      <c r="A26" s="66">
        <v>9096</v>
      </c>
      <c r="B26" s="63"/>
      <c r="C26" s="72" t="s">
        <v>96</v>
      </c>
      <c r="D26" s="67">
        <v>5186</v>
      </c>
      <c r="E26" s="79" t="s">
        <v>332</v>
      </c>
      <c r="F26" s="75" t="s">
        <v>1013</v>
      </c>
      <c r="G26" s="72" t="s">
        <v>1028</v>
      </c>
      <c r="H26" s="72">
        <v>5064</v>
      </c>
      <c r="I26" s="48" t="s">
        <v>99</v>
      </c>
      <c r="J26" s="72">
        <v>1</v>
      </c>
      <c r="K26" s="101">
        <v>45638</v>
      </c>
      <c r="L26" s="67">
        <v>13</v>
      </c>
      <c r="M26" s="104">
        <v>45</v>
      </c>
      <c r="N26" s="98">
        <f>K26+L26</f>
        <v>45651</v>
      </c>
      <c r="O26" s="99">
        <f ca="1">TODAY()</f>
        <v>45957</v>
      </c>
      <c r="P26" s="100">
        <f ca="1">O26-K26</f>
        <v>319</v>
      </c>
      <c r="Q26" s="66" t="s">
        <v>85</v>
      </c>
      <c r="R26" s="66" t="s">
        <v>85</v>
      </c>
      <c r="S26" s="66" t="s">
        <v>85</v>
      </c>
      <c r="T26" s="66" t="s">
        <v>138</v>
      </c>
      <c r="U26" s="113">
        <v>45</v>
      </c>
      <c r="V26" s="88" t="s">
        <v>236</v>
      </c>
      <c r="W26" s="88" t="s">
        <v>237</v>
      </c>
      <c r="X26" s="88" t="s">
        <v>238</v>
      </c>
      <c r="Y26" s="66" t="s">
        <v>239</v>
      </c>
      <c r="Z26" s="66">
        <v>50</v>
      </c>
      <c r="AA26" s="117" t="s">
        <v>227</v>
      </c>
      <c r="AB26" s="66">
        <v>2012</v>
      </c>
      <c r="AC26" s="118"/>
      <c r="AD26" s="119">
        <v>0</v>
      </c>
      <c r="AE26" s="48" t="s">
        <v>101</v>
      </c>
      <c r="AF26" s="127">
        <v>45610</v>
      </c>
      <c r="AG26" s="132">
        <v>45645</v>
      </c>
      <c r="AH26" s="141"/>
    </row>
    <row r="27" spans="1:36">
      <c r="A27" s="66">
        <v>9556</v>
      </c>
      <c r="B27" s="66">
        <v>9642</v>
      </c>
      <c r="C27" s="72" t="s">
        <v>96</v>
      </c>
      <c r="D27" s="67">
        <v>5163</v>
      </c>
      <c r="E27" s="79" t="s">
        <v>332</v>
      </c>
      <c r="F27" s="80" t="s">
        <v>1013</v>
      </c>
      <c r="G27" s="72" t="s">
        <v>529</v>
      </c>
      <c r="H27" s="72">
        <v>5010</v>
      </c>
      <c r="I27" s="48" t="s">
        <v>99</v>
      </c>
      <c r="J27" s="72">
        <v>1</v>
      </c>
      <c r="K27" s="101">
        <v>45596</v>
      </c>
      <c r="L27" s="67">
        <v>6</v>
      </c>
      <c r="M27" s="104">
        <v>45</v>
      </c>
      <c r="N27" s="102">
        <f>K27+L27</f>
        <v>45602</v>
      </c>
      <c r="O27" s="99">
        <f ca="1">TODAY()</f>
        <v>45957</v>
      </c>
      <c r="P27" s="100">
        <f ca="1">O27-K27</f>
        <v>361</v>
      </c>
      <c r="Q27" s="66" t="s">
        <v>85</v>
      </c>
      <c r="R27" s="66" t="s">
        <v>85</v>
      </c>
      <c r="S27" s="66" t="s">
        <v>85</v>
      </c>
      <c r="T27" s="66" t="s">
        <v>138</v>
      </c>
      <c r="U27" s="113">
        <v>45</v>
      </c>
      <c r="V27" s="88" t="s">
        <v>236</v>
      </c>
      <c r="W27" s="88" t="s">
        <v>237</v>
      </c>
      <c r="X27" s="88" t="s">
        <v>238</v>
      </c>
      <c r="Y27" s="66" t="s">
        <v>239</v>
      </c>
      <c r="Z27" s="66">
        <v>50</v>
      </c>
      <c r="AA27" s="117" t="s">
        <v>227</v>
      </c>
      <c r="AB27" s="66">
        <v>2012</v>
      </c>
      <c r="AC27" s="118"/>
      <c r="AD27" s="119">
        <v>0</v>
      </c>
      <c r="AE27" s="48" t="s">
        <v>101</v>
      </c>
      <c r="AF27" s="134">
        <v>45596</v>
      </c>
      <c r="AG27" s="132">
        <v>45603</v>
      </c>
      <c r="AH27" s="141"/>
    </row>
    <row r="28" spans="1:36">
      <c r="A28" s="66" t="s">
        <v>1029</v>
      </c>
      <c r="B28" s="63"/>
      <c r="C28" s="72" t="s">
        <v>994</v>
      </c>
      <c r="D28" s="67">
        <v>5132</v>
      </c>
      <c r="E28" s="79" t="s">
        <v>1030</v>
      </c>
      <c r="F28" s="75" t="s">
        <v>1031</v>
      </c>
      <c r="G28" s="72" t="s">
        <v>109</v>
      </c>
      <c r="H28" s="72">
        <v>5007</v>
      </c>
      <c r="I28" s="48" t="s">
        <v>99</v>
      </c>
      <c r="J28" s="72">
        <v>1</v>
      </c>
      <c r="K28" s="101">
        <v>45584</v>
      </c>
      <c r="L28" s="67">
        <v>6</v>
      </c>
      <c r="M28" s="104">
        <v>45</v>
      </c>
      <c r="N28" s="102">
        <f>K28+L28</f>
        <v>45590</v>
      </c>
      <c r="O28" s="99">
        <f ca="1">TODAY()</f>
        <v>45957</v>
      </c>
      <c r="P28" s="100">
        <f ca="1">O28-K28</f>
        <v>373</v>
      </c>
      <c r="Q28" s="66" t="s">
        <v>85</v>
      </c>
      <c r="R28" s="66" t="s">
        <v>85</v>
      </c>
      <c r="S28" s="66" t="s">
        <v>85</v>
      </c>
      <c r="T28" s="66" t="s">
        <v>138</v>
      </c>
      <c r="U28" s="113">
        <v>45</v>
      </c>
      <c r="V28" s="111" t="s">
        <v>236</v>
      </c>
      <c r="W28" s="111" t="s">
        <v>237</v>
      </c>
      <c r="X28" s="88" t="s">
        <v>238</v>
      </c>
      <c r="Y28" s="112" t="s">
        <v>239</v>
      </c>
      <c r="Z28" s="66">
        <v>50</v>
      </c>
      <c r="AA28" s="117" t="s">
        <v>227</v>
      </c>
      <c r="AB28" s="112">
        <v>2012</v>
      </c>
      <c r="AC28" s="118"/>
      <c r="AD28" s="119">
        <v>0</v>
      </c>
      <c r="AE28" s="48" t="s">
        <v>101</v>
      </c>
      <c r="AF28" s="132">
        <v>45584</v>
      </c>
      <c r="AG28" s="132">
        <v>45596</v>
      </c>
      <c r="AH28" s="144"/>
    </row>
    <row r="29" spans="1:36">
      <c r="A29" s="63"/>
      <c r="B29" s="66">
        <v>9592</v>
      </c>
      <c r="C29" s="64" t="s">
        <v>994</v>
      </c>
      <c r="D29" s="48">
        <v>5208</v>
      </c>
      <c r="E29" s="79" t="s">
        <v>1032</v>
      </c>
      <c r="F29" s="79" t="s">
        <v>1032</v>
      </c>
      <c r="G29" s="48" t="s">
        <v>1033</v>
      </c>
      <c r="H29" s="48">
        <v>3483</v>
      </c>
      <c r="I29" s="64" t="s">
        <v>99</v>
      </c>
      <c r="J29" s="64">
        <v>1</v>
      </c>
      <c r="K29" s="101">
        <v>45680</v>
      </c>
      <c r="L29" s="48">
        <v>27</v>
      </c>
      <c r="M29" s="104">
        <v>46</v>
      </c>
      <c r="N29" s="102">
        <v>45707</v>
      </c>
      <c r="O29" s="99">
        <v>45715</v>
      </c>
      <c r="P29" s="100">
        <v>35</v>
      </c>
      <c r="Q29" s="66" t="s">
        <v>85</v>
      </c>
      <c r="R29" s="66" t="s">
        <v>85</v>
      </c>
      <c r="S29" s="66" t="s">
        <v>85</v>
      </c>
      <c r="T29" s="66" t="s">
        <v>138</v>
      </c>
      <c r="U29" s="113">
        <v>46</v>
      </c>
      <c r="V29" s="111" t="s">
        <v>236</v>
      </c>
      <c r="W29" s="88" t="s">
        <v>237</v>
      </c>
      <c r="X29" s="111" t="s">
        <v>238</v>
      </c>
      <c r="Y29" s="66" t="s">
        <v>240</v>
      </c>
      <c r="Z29" s="66">
        <v>50</v>
      </c>
      <c r="AA29" s="117" t="s">
        <v>227</v>
      </c>
      <c r="AB29" s="66">
        <v>2012</v>
      </c>
      <c r="AC29" s="118">
        <v>12000</v>
      </c>
      <c r="AD29" s="135"/>
      <c r="AE29" s="48" t="s">
        <v>101</v>
      </c>
      <c r="AF29" s="132">
        <v>45624</v>
      </c>
      <c r="AG29" s="132">
        <v>45714</v>
      </c>
      <c r="AH29" s="141"/>
    </row>
    <row r="30" spans="1:36">
      <c r="A30" s="66" t="s">
        <v>1034</v>
      </c>
      <c r="B30" s="63"/>
      <c r="C30" s="72" t="s">
        <v>994</v>
      </c>
      <c r="D30" s="48">
        <v>5137</v>
      </c>
      <c r="E30" s="79" t="s">
        <v>332</v>
      </c>
      <c r="F30" s="75" t="s">
        <v>1026</v>
      </c>
      <c r="G30" s="48" t="s">
        <v>1035</v>
      </c>
      <c r="H30" s="48">
        <v>3408</v>
      </c>
      <c r="I30" s="48" t="s">
        <v>99</v>
      </c>
      <c r="J30" s="72">
        <v>1</v>
      </c>
      <c r="K30" s="101">
        <v>45600</v>
      </c>
      <c r="L30" s="48">
        <v>13</v>
      </c>
      <c r="M30" s="104">
        <v>46</v>
      </c>
      <c r="N30" s="98">
        <f>K30+L30</f>
        <v>45613</v>
      </c>
      <c r="O30" s="99">
        <f ca="1">TODAY()</f>
        <v>45957</v>
      </c>
      <c r="P30" s="100">
        <f ca="1">O30-K30</f>
        <v>357</v>
      </c>
      <c r="Q30" s="66" t="s">
        <v>85</v>
      </c>
      <c r="R30" s="66" t="s">
        <v>85</v>
      </c>
      <c r="S30" s="66" t="s">
        <v>85</v>
      </c>
      <c r="T30" s="66" t="s">
        <v>138</v>
      </c>
      <c r="U30" s="113">
        <v>46</v>
      </c>
      <c r="V30" s="88" t="s">
        <v>236</v>
      </c>
      <c r="W30" s="88" t="s">
        <v>237</v>
      </c>
      <c r="X30" s="88" t="s">
        <v>238</v>
      </c>
      <c r="Y30" s="66" t="s">
        <v>240</v>
      </c>
      <c r="Z30" s="66">
        <v>50</v>
      </c>
      <c r="AA30" s="117" t="s">
        <v>227</v>
      </c>
      <c r="AB30" s="66">
        <v>2012</v>
      </c>
      <c r="AC30" s="118">
        <v>12000</v>
      </c>
      <c r="AD30" s="135"/>
      <c r="AE30" s="48" t="s">
        <v>101</v>
      </c>
      <c r="AF30" s="132">
        <v>45586</v>
      </c>
      <c r="AG30" s="132">
        <v>45607</v>
      </c>
      <c r="AH30" s="141"/>
    </row>
    <row r="31" spans="1:36">
      <c r="A31" s="66" t="s">
        <v>1036</v>
      </c>
      <c r="B31" s="63"/>
      <c r="C31" s="72" t="s">
        <v>1037</v>
      </c>
      <c r="D31" s="48">
        <v>5133</v>
      </c>
      <c r="E31" s="79" t="s">
        <v>1030</v>
      </c>
      <c r="F31" s="75" t="s">
        <v>1031</v>
      </c>
      <c r="G31" s="48" t="s">
        <v>109</v>
      </c>
      <c r="H31" s="48">
        <v>3407</v>
      </c>
      <c r="I31" s="48" t="s">
        <v>99</v>
      </c>
      <c r="J31" s="72">
        <v>1</v>
      </c>
      <c r="K31" s="101">
        <v>45584</v>
      </c>
      <c r="L31" s="48">
        <v>6</v>
      </c>
      <c r="M31" s="104">
        <v>46</v>
      </c>
      <c r="N31" s="98">
        <f>K31+L31</f>
        <v>45590</v>
      </c>
      <c r="O31" s="99">
        <f ca="1">TODAY()</f>
        <v>45957</v>
      </c>
      <c r="P31" s="100">
        <f ca="1">O31-K31</f>
        <v>373</v>
      </c>
      <c r="Q31" s="66" t="s">
        <v>85</v>
      </c>
      <c r="R31" s="66" t="s">
        <v>85</v>
      </c>
      <c r="S31" s="66" t="s">
        <v>85</v>
      </c>
      <c r="T31" s="66" t="s">
        <v>138</v>
      </c>
      <c r="U31" s="113">
        <v>46</v>
      </c>
      <c r="V31" s="88" t="s">
        <v>236</v>
      </c>
      <c r="W31" s="88" t="s">
        <v>237</v>
      </c>
      <c r="X31" s="88" t="s">
        <v>238</v>
      </c>
      <c r="Y31" s="66" t="s">
        <v>240</v>
      </c>
      <c r="Z31" s="66">
        <v>50</v>
      </c>
      <c r="AA31" s="117" t="s">
        <v>227</v>
      </c>
      <c r="AB31" s="66">
        <v>2012</v>
      </c>
      <c r="AC31" s="118">
        <v>12000</v>
      </c>
      <c r="AD31" s="135"/>
      <c r="AE31" s="48" t="s">
        <v>101</v>
      </c>
      <c r="AF31" s="132">
        <v>45584</v>
      </c>
      <c r="AG31" s="132"/>
      <c r="AH31" s="141" t="s">
        <v>1038</v>
      </c>
      <c r="AJ31" s="140" t="s">
        <v>216</v>
      </c>
    </row>
    <row r="32" spans="1:36">
      <c r="A32" s="66">
        <v>9002</v>
      </c>
      <c r="B32" s="63"/>
      <c r="C32" s="72" t="s">
        <v>994</v>
      </c>
      <c r="D32" s="67">
        <v>5119</v>
      </c>
      <c r="E32" s="69" t="s">
        <v>1039</v>
      </c>
      <c r="F32" s="69" t="s">
        <v>1039</v>
      </c>
      <c r="G32" s="72" t="s">
        <v>1040</v>
      </c>
      <c r="H32" s="72">
        <v>2474</v>
      </c>
      <c r="I32" s="48" t="s">
        <v>99</v>
      </c>
      <c r="J32" s="72">
        <v>1</v>
      </c>
      <c r="K32" s="101">
        <v>45602</v>
      </c>
      <c r="L32" s="67">
        <v>27</v>
      </c>
      <c r="M32" s="104">
        <v>47</v>
      </c>
      <c r="N32" s="102">
        <f>K32+L32</f>
        <v>45629</v>
      </c>
      <c r="O32" s="99">
        <f ca="1">TODAY()</f>
        <v>45957</v>
      </c>
      <c r="P32" s="100">
        <f ca="1">O32-K32</f>
        <v>355</v>
      </c>
      <c r="Q32" s="66" t="s">
        <v>85</v>
      </c>
      <c r="R32" s="66" t="s">
        <v>85</v>
      </c>
      <c r="S32" s="66" t="s">
        <v>85</v>
      </c>
      <c r="T32" s="66" t="s">
        <v>138</v>
      </c>
      <c r="U32" s="113">
        <v>47</v>
      </c>
      <c r="V32" s="111" t="s">
        <v>169</v>
      </c>
      <c r="W32" s="88" t="s">
        <v>89</v>
      </c>
      <c r="X32" s="88" t="s">
        <v>167</v>
      </c>
      <c r="Y32" s="66" t="s">
        <v>241</v>
      </c>
      <c r="Z32" s="66">
        <v>30</v>
      </c>
      <c r="AA32" s="117" t="s">
        <v>127</v>
      </c>
      <c r="AB32" s="66"/>
      <c r="AC32" s="118">
        <v>50000</v>
      </c>
      <c r="AD32" s="119">
        <v>0</v>
      </c>
      <c r="AE32" s="48" t="s">
        <v>101</v>
      </c>
      <c r="AF32" s="127">
        <v>45574</v>
      </c>
      <c r="AG32" s="132">
        <v>45643</v>
      </c>
      <c r="AH32" s="141"/>
    </row>
    <row r="33" spans="1:35">
      <c r="A33" s="63"/>
      <c r="B33" s="66" t="s">
        <v>1022</v>
      </c>
      <c r="C33" s="64" t="s">
        <v>994</v>
      </c>
      <c r="D33" s="67">
        <v>5359</v>
      </c>
      <c r="E33" s="69" t="s">
        <v>1039</v>
      </c>
      <c r="F33" s="69" t="s">
        <v>1039</v>
      </c>
      <c r="G33" s="72" t="s">
        <v>1041</v>
      </c>
      <c r="H33" s="72">
        <v>1652</v>
      </c>
      <c r="I33" s="64" t="s">
        <v>99</v>
      </c>
      <c r="J33" s="64">
        <v>1</v>
      </c>
      <c r="K33" s="101">
        <v>45712</v>
      </c>
      <c r="L33" s="67">
        <v>27</v>
      </c>
      <c r="M33" s="104">
        <v>48</v>
      </c>
      <c r="N33" s="98">
        <f>K33+L33</f>
        <v>45739</v>
      </c>
      <c r="O33" s="99">
        <f ca="1">TODAY()</f>
        <v>45957</v>
      </c>
      <c r="P33" s="100">
        <f ca="1">O33-K33</f>
        <v>245</v>
      </c>
      <c r="Q33" s="66" t="s">
        <v>85</v>
      </c>
      <c r="R33" s="66" t="s">
        <v>85</v>
      </c>
      <c r="S33" s="66" t="s">
        <v>85</v>
      </c>
      <c r="T33" s="66" t="s">
        <v>138</v>
      </c>
      <c r="U33" s="113">
        <v>48</v>
      </c>
      <c r="V33" s="88" t="s">
        <v>169</v>
      </c>
      <c r="W33" s="88" t="s">
        <v>89</v>
      </c>
      <c r="X33" s="88" t="s">
        <v>242</v>
      </c>
      <c r="Y33" s="66" t="s">
        <v>243</v>
      </c>
      <c r="Z33" s="66">
        <v>30</v>
      </c>
      <c r="AA33" s="117" t="s">
        <v>244</v>
      </c>
      <c r="AB33" s="66">
        <v>2016</v>
      </c>
      <c r="AC33" s="118">
        <v>35000</v>
      </c>
      <c r="AD33" s="119">
        <v>0</v>
      </c>
      <c r="AE33" s="48" t="s">
        <v>101</v>
      </c>
      <c r="AF33" s="127">
        <v>45712</v>
      </c>
      <c r="AG33" s="132">
        <v>45726</v>
      </c>
      <c r="AH33" s="141" t="s">
        <v>1042</v>
      </c>
    </row>
    <row r="34" spans="1:35">
      <c r="A34" s="66">
        <v>9485</v>
      </c>
      <c r="B34" s="63"/>
      <c r="C34" s="72" t="s">
        <v>117</v>
      </c>
      <c r="D34" s="67">
        <v>5098</v>
      </c>
      <c r="E34" s="69" t="s">
        <v>1043</v>
      </c>
      <c r="F34" s="69" t="s">
        <v>1043</v>
      </c>
      <c r="G34" s="72" t="s">
        <v>1044</v>
      </c>
      <c r="H34" s="72">
        <v>1635</v>
      </c>
      <c r="I34" s="72" t="s">
        <v>99</v>
      </c>
      <c r="J34" s="72">
        <v>1</v>
      </c>
      <c r="K34" s="101">
        <v>45562</v>
      </c>
      <c r="L34" s="67">
        <v>6</v>
      </c>
      <c r="M34" s="104">
        <v>48</v>
      </c>
      <c r="N34" s="102">
        <v>45568</v>
      </c>
      <c r="O34" s="99">
        <v>45569</v>
      </c>
      <c r="P34" s="100">
        <v>7</v>
      </c>
      <c r="Q34" s="66" t="s">
        <v>85</v>
      </c>
      <c r="R34" s="66" t="s">
        <v>85</v>
      </c>
      <c r="S34" s="66" t="s">
        <v>85</v>
      </c>
      <c r="T34" s="66" t="s">
        <v>138</v>
      </c>
      <c r="U34" s="113">
        <v>48</v>
      </c>
      <c r="V34" s="88" t="s">
        <v>169</v>
      </c>
      <c r="W34" s="88" t="s">
        <v>89</v>
      </c>
      <c r="X34" s="88" t="s">
        <v>242</v>
      </c>
      <c r="Y34" s="66" t="s">
        <v>243</v>
      </c>
      <c r="Z34" s="66">
        <v>30</v>
      </c>
      <c r="AA34" s="66"/>
      <c r="AB34" s="66">
        <v>2016</v>
      </c>
      <c r="AC34" s="118"/>
      <c r="AD34" s="119">
        <v>0</v>
      </c>
      <c r="AE34" s="48" t="s">
        <v>207</v>
      </c>
      <c r="AF34" s="132">
        <v>45562</v>
      </c>
      <c r="AG34" s="132"/>
      <c r="AH34" s="141"/>
    </row>
    <row r="35" spans="1:35">
      <c r="A35" s="66" t="s">
        <v>1045</v>
      </c>
      <c r="B35" s="63"/>
      <c r="C35" s="72" t="s">
        <v>1037</v>
      </c>
      <c r="D35" s="67">
        <v>5098</v>
      </c>
      <c r="E35" s="69" t="s">
        <v>1043</v>
      </c>
      <c r="F35" s="69" t="s">
        <v>1043</v>
      </c>
      <c r="G35" s="72" t="s">
        <v>1044</v>
      </c>
      <c r="H35" s="72">
        <v>1645</v>
      </c>
      <c r="I35" s="72" t="s">
        <v>99</v>
      </c>
      <c r="J35" s="72">
        <v>1</v>
      </c>
      <c r="K35" s="101">
        <v>45569</v>
      </c>
      <c r="L35" s="67">
        <v>6</v>
      </c>
      <c r="M35" s="104">
        <v>48</v>
      </c>
      <c r="N35" s="102">
        <f t="shared" ref="N35:N42" si="3">K35+L35</f>
        <v>45575</v>
      </c>
      <c r="O35" s="99">
        <f t="shared" ref="O35:O42" ca="1" si="4">TODAY()</f>
        <v>45957</v>
      </c>
      <c r="P35" s="100">
        <f t="shared" ref="P35:P42" ca="1" si="5">O35-K35</f>
        <v>388</v>
      </c>
      <c r="Q35" s="66" t="s">
        <v>85</v>
      </c>
      <c r="R35" s="66" t="s">
        <v>85</v>
      </c>
      <c r="S35" s="66" t="s">
        <v>85</v>
      </c>
      <c r="T35" s="66" t="s">
        <v>138</v>
      </c>
      <c r="U35" s="113">
        <v>48</v>
      </c>
      <c r="V35" s="88" t="s">
        <v>169</v>
      </c>
      <c r="W35" s="88" t="s">
        <v>89</v>
      </c>
      <c r="X35" s="88" t="s">
        <v>242</v>
      </c>
      <c r="Y35" s="66" t="s">
        <v>243</v>
      </c>
      <c r="Z35" s="66">
        <v>30</v>
      </c>
      <c r="AA35" s="117" t="s">
        <v>244</v>
      </c>
      <c r="AB35" s="66">
        <v>2016</v>
      </c>
      <c r="AC35" s="118">
        <v>35000</v>
      </c>
      <c r="AD35" s="119">
        <v>0</v>
      </c>
      <c r="AE35" s="48" t="s">
        <v>207</v>
      </c>
      <c r="AF35" s="132">
        <v>45562</v>
      </c>
      <c r="AG35" s="132">
        <v>45573</v>
      </c>
      <c r="AH35" s="141"/>
      <c r="AI35" s="140" t="s">
        <v>266</v>
      </c>
    </row>
    <row r="36" spans="1:35">
      <c r="A36" s="63"/>
      <c r="B36" s="63"/>
      <c r="C36" s="64" t="s">
        <v>994</v>
      </c>
      <c r="D36" s="67">
        <v>5327</v>
      </c>
      <c r="E36" s="81" t="s">
        <v>1046</v>
      </c>
      <c r="F36" s="69" t="s">
        <v>1047</v>
      </c>
      <c r="G36" s="48" t="s">
        <v>1048</v>
      </c>
      <c r="H36" s="48">
        <v>2772</v>
      </c>
      <c r="I36" s="64" t="s">
        <v>99</v>
      </c>
      <c r="J36" s="64">
        <v>1</v>
      </c>
      <c r="K36" s="101">
        <v>45670</v>
      </c>
      <c r="L36" s="48">
        <v>27</v>
      </c>
      <c r="M36" s="104">
        <v>49</v>
      </c>
      <c r="N36" s="102">
        <f t="shared" si="3"/>
        <v>45697</v>
      </c>
      <c r="O36" s="99">
        <f t="shared" ca="1" si="4"/>
        <v>45957</v>
      </c>
      <c r="P36" s="100">
        <f t="shared" ca="1" si="5"/>
        <v>287</v>
      </c>
      <c r="Q36" s="66" t="s">
        <v>85</v>
      </c>
      <c r="R36" s="66" t="s">
        <v>85</v>
      </c>
      <c r="S36" s="66" t="s">
        <v>85</v>
      </c>
      <c r="T36" s="66" t="s">
        <v>138</v>
      </c>
      <c r="U36" s="113">
        <v>49</v>
      </c>
      <c r="V36" s="111" t="s">
        <v>169</v>
      </c>
      <c r="W36" s="88" t="s">
        <v>89</v>
      </c>
      <c r="X36" s="111" t="s">
        <v>242</v>
      </c>
      <c r="Y36" s="66" t="s">
        <v>245</v>
      </c>
      <c r="Z36" s="66">
        <v>30</v>
      </c>
      <c r="AA36" s="117" t="s">
        <v>244</v>
      </c>
      <c r="AB36" s="66">
        <v>2016</v>
      </c>
      <c r="AC36" s="118">
        <v>35000</v>
      </c>
      <c r="AD36" s="119">
        <v>0</v>
      </c>
      <c r="AE36" s="48" t="s">
        <v>101</v>
      </c>
      <c r="AF36" s="127">
        <v>45670</v>
      </c>
      <c r="AG36" s="145">
        <v>45698</v>
      </c>
      <c r="AH36" s="146"/>
    </row>
    <row r="37" spans="1:35">
      <c r="A37" s="66">
        <v>9153</v>
      </c>
      <c r="B37" s="66">
        <v>9291</v>
      </c>
      <c r="C37" s="72" t="s">
        <v>117</v>
      </c>
      <c r="D37" s="67">
        <v>5039</v>
      </c>
      <c r="E37" s="68" t="s">
        <v>1049</v>
      </c>
      <c r="F37" s="69" t="s">
        <v>1049</v>
      </c>
      <c r="G37" s="48" t="s">
        <v>1050</v>
      </c>
      <c r="H37" s="72"/>
      <c r="I37" s="48" t="s">
        <v>154</v>
      </c>
      <c r="J37" s="72">
        <v>1</v>
      </c>
      <c r="K37" s="101">
        <v>45642</v>
      </c>
      <c r="L37" s="48">
        <v>6</v>
      </c>
      <c r="M37" s="104">
        <v>49</v>
      </c>
      <c r="N37" s="102">
        <f t="shared" si="3"/>
        <v>45648</v>
      </c>
      <c r="O37" s="99">
        <f t="shared" ca="1" si="4"/>
        <v>45957</v>
      </c>
      <c r="P37" s="100">
        <f t="shared" ca="1" si="5"/>
        <v>315</v>
      </c>
      <c r="Q37" s="66" t="s">
        <v>85</v>
      </c>
      <c r="R37" s="66" t="s">
        <v>85</v>
      </c>
      <c r="S37" s="66" t="s">
        <v>85</v>
      </c>
      <c r="T37" s="66" t="s">
        <v>138</v>
      </c>
      <c r="U37" s="113">
        <v>49</v>
      </c>
      <c r="V37" s="88" t="s">
        <v>169</v>
      </c>
      <c r="W37" s="88" t="s">
        <v>89</v>
      </c>
      <c r="X37" s="88" t="s">
        <v>242</v>
      </c>
      <c r="Y37" s="66" t="s">
        <v>245</v>
      </c>
      <c r="Z37" s="66">
        <v>30</v>
      </c>
      <c r="AA37" s="117" t="s">
        <v>244</v>
      </c>
      <c r="AB37" s="66">
        <v>2016</v>
      </c>
      <c r="AC37" s="118">
        <v>35000</v>
      </c>
      <c r="AD37" s="119">
        <v>0</v>
      </c>
      <c r="AE37" s="192"/>
      <c r="AF37" s="136"/>
      <c r="AG37" s="147"/>
      <c r="AH37" s="73"/>
    </row>
    <row r="38" spans="1:35">
      <c r="A38" s="66">
        <v>9155</v>
      </c>
      <c r="B38" s="66">
        <v>9320</v>
      </c>
      <c r="C38" s="64" t="s">
        <v>994</v>
      </c>
      <c r="D38" s="67">
        <v>5397</v>
      </c>
      <c r="E38" s="69" t="s">
        <v>370</v>
      </c>
      <c r="F38" s="69" t="s">
        <v>370</v>
      </c>
      <c r="G38" s="72" t="s">
        <v>371</v>
      </c>
      <c r="H38" s="72">
        <v>1199</v>
      </c>
      <c r="I38" s="48" t="s">
        <v>154</v>
      </c>
      <c r="J38" s="64">
        <v>1</v>
      </c>
      <c r="K38" s="101">
        <v>45708</v>
      </c>
      <c r="L38" s="67">
        <v>27</v>
      </c>
      <c r="M38" s="104">
        <v>50</v>
      </c>
      <c r="N38" s="98">
        <f t="shared" si="3"/>
        <v>45735</v>
      </c>
      <c r="O38" s="99">
        <f t="shared" ca="1" si="4"/>
        <v>45957</v>
      </c>
      <c r="P38" s="100">
        <f t="shared" ca="1" si="5"/>
        <v>249</v>
      </c>
      <c r="Q38" s="66" t="s">
        <v>85</v>
      </c>
      <c r="R38" s="66" t="s">
        <v>85</v>
      </c>
      <c r="S38" s="66" t="s">
        <v>85</v>
      </c>
      <c r="T38" s="66" t="s">
        <v>138</v>
      </c>
      <c r="U38" s="113">
        <v>50</v>
      </c>
      <c r="V38" s="88" t="s">
        <v>169</v>
      </c>
      <c r="W38" s="88" t="s">
        <v>89</v>
      </c>
      <c r="X38" s="88" t="s">
        <v>249</v>
      </c>
      <c r="Y38" s="66" t="s">
        <v>250</v>
      </c>
      <c r="Z38" s="66">
        <v>30</v>
      </c>
      <c r="AA38" s="117" t="s">
        <v>244</v>
      </c>
      <c r="AB38" s="66">
        <v>2015</v>
      </c>
      <c r="AC38" s="118">
        <v>40000</v>
      </c>
      <c r="AD38" s="119">
        <v>0</v>
      </c>
      <c r="AE38" s="48" t="s">
        <v>101</v>
      </c>
      <c r="AF38" s="127">
        <v>45708</v>
      </c>
      <c r="AG38" s="134">
        <v>45726</v>
      </c>
      <c r="AH38" s="148" t="s">
        <v>1051</v>
      </c>
    </row>
    <row r="39" spans="1:35">
      <c r="A39" s="66">
        <v>9009</v>
      </c>
      <c r="B39" s="66">
        <v>9154</v>
      </c>
      <c r="C39" s="64" t="s">
        <v>994</v>
      </c>
      <c r="D39" s="67">
        <v>5359</v>
      </c>
      <c r="E39" s="69" t="s">
        <v>1039</v>
      </c>
      <c r="F39" s="69" t="s">
        <v>1039</v>
      </c>
      <c r="G39" s="72" t="s">
        <v>1041</v>
      </c>
      <c r="H39" s="72">
        <v>1185</v>
      </c>
      <c r="I39" s="48" t="s">
        <v>99</v>
      </c>
      <c r="J39" s="64">
        <v>1</v>
      </c>
      <c r="K39" s="101">
        <v>45684</v>
      </c>
      <c r="L39" s="67">
        <v>27</v>
      </c>
      <c r="M39" s="104">
        <v>50</v>
      </c>
      <c r="N39" s="98">
        <f t="shared" si="3"/>
        <v>45711</v>
      </c>
      <c r="O39" s="99">
        <f t="shared" ca="1" si="4"/>
        <v>45957</v>
      </c>
      <c r="P39" s="100">
        <f t="shared" ca="1" si="5"/>
        <v>273</v>
      </c>
      <c r="Q39" s="66" t="s">
        <v>85</v>
      </c>
      <c r="R39" s="66" t="s">
        <v>85</v>
      </c>
      <c r="S39" s="66" t="s">
        <v>85</v>
      </c>
      <c r="T39" s="66" t="s">
        <v>138</v>
      </c>
      <c r="U39" s="113">
        <v>50</v>
      </c>
      <c r="V39" s="111" t="s">
        <v>169</v>
      </c>
      <c r="W39" s="111" t="s">
        <v>89</v>
      </c>
      <c r="X39" s="88" t="s">
        <v>249</v>
      </c>
      <c r="Y39" s="112" t="s">
        <v>250</v>
      </c>
      <c r="Z39" s="66">
        <v>30</v>
      </c>
      <c r="AA39" s="117" t="s">
        <v>244</v>
      </c>
      <c r="AB39" s="112">
        <v>2015</v>
      </c>
      <c r="AC39" s="118">
        <v>40000</v>
      </c>
      <c r="AD39" s="119">
        <v>0</v>
      </c>
      <c r="AE39" s="48" t="s">
        <v>101</v>
      </c>
      <c r="AF39" s="132">
        <v>45684</v>
      </c>
      <c r="AG39" s="132">
        <v>45700</v>
      </c>
      <c r="AH39" s="141"/>
    </row>
    <row r="40" spans="1:35">
      <c r="A40" s="66">
        <v>9931</v>
      </c>
      <c r="B40" s="63"/>
      <c r="C40" s="64" t="s">
        <v>994</v>
      </c>
      <c r="D40" s="67">
        <v>5120</v>
      </c>
      <c r="E40" s="69" t="s">
        <v>1039</v>
      </c>
      <c r="F40" s="69" t="s">
        <v>1039</v>
      </c>
      <c r="G40" s="72" t="s">
        <v>1040</v>
      </c>
      <c r="H40" s="72">
        <v>1064</v>
      </c>
      <c r="I40" s="48" t="s">
        <v>99</v>
      </c>
      <c r="J40" s="64">
        <v>1</v>
      </c>
      <c r="K40" s="101">
        <v>45658</v>
      </c>
      <c r="L40" s="67">
        <v>27</v>
      </c>
      <c r="M40" s="104">
        <v>50</v>
      </c>
      <c r="N40" s="98">
        <f t="shared" si="3"/>
        <v>45685</v>
      </c>
      <c r="O40" s="99">
        <f t="shared" ca="1" si="4"/>
        <v>45957</v>
      </c>
      <c r="P40" s="100">
        <f t="shared" ca="1" si="5"/>
        <v>299</v>
      </c>
      <c r="Q40" s="66" t="s">
        <v>85</v>
      </c>
      <c r="R40" s="66" t="s">
        <v>85</v>
      </c>
      <c r="S40" s="66" t="s">
        <v>85</v>
      </c>
      <c r="T40" s="66" t="s">
        <v>138</v>
      </c>
      <c r="U40" s="113">
        <v>50</v>
      </c>
      <c r="V40" s="88" t="s">
        <v>169</v>
      </c>
      <c r="W40" s="88" t="s">
        <v>89</v>
      </c>
      <c r="X40" s="88" t="s">
        <v>249</v>
      </c>
      <c r="Y40" s="66" t="s">
        <v>250</v>
      </c>
      <c r="Z40" s="66">
        <v>30</v>
      </c>
      <c r="AA40" s="117" t="s">
        <v>244</v>
      </c>
      <c r="AB40" s="112">
        <v>2015</v>
      </c>
      <c r="AC40" s="118">
        <v>40000</v>
      </c>
      <c r="AD40" s="119">
        <v>0</v>
      </c>
      <c r="AE40" s="48" t="s">
        <v>101</v>
      </c>
      <c r="AF40" s="132">
        <v>45574</v>
      </c>
      <c r="AG40" s="132">
        <v>45671</v>
      </c>
      <c r="AH40" s="141"/>
      <c r="AI40" s="140" t="s">
        <v>216</v>
      </c>
    </row>
    <row r="41" spans="1:35">
      <c r="A41" s="63"/>
      <c r="B41" s="63"/>
      <c r="C41" s="72" t="s">
        <v>96</v>
      </c>
      <c r="D41" s="67">
        <v>5098</v>
      </c>
      <c r="E41" s="69" t="s">
        <v>1043</v>
      </c>
      <c r="F41" s="69" t="s">
        <v>1043</v>
      </c>
      <c r="G41" s="72" t="s">
        <v>1044</v>
      </c>
      <c r="H41" s="72">
        <v>1064</v>
      </c>
      <c r="I41" s="72" t="s">
        <v>99</v>
      </c>
      <c r="J41" s="72">
        <v>1</v>
      </c>
      <c r="K41" s="101">
        <v>45562</v>
      </c>
      <c r="L41" s="67">
        <v>6</v>
      </c>
      <c r="M41" s="104">
        <v>50</v>
      </c>
      <c r="N41" s="98">
        <f t="shared" si="3"/>
        <v>45568</v>
      </c>
      <c r="O41" s="99">
        <f t="shared" ca="1" si="4"/>
        <v>45957</v>
      </c>
      <c r="P41" s="100">
        <f t="shared" ca="1" si="5"/>
        <v>395</v>
      </c>
      <c r="Q41" s="66" t="s">
        <v>85</v>
      </c>
      <c r="R41" s="66" t="s">
        <v>85</v>
      </c>
      <c r="S41" s="66" t="s">
        <v>85</v>
      </c>
      <c r="T41" s="66" t="s">
        <v>138</v>
      </c>
      <c r="U41" s="113">
        <v>50</v>
      </c>
      <c r="V41" s="88" t="s">
        <v>169</v>
      </c>
      <c r="W41" s="88" t="s">
        <v>89</v>
      </c>
      <c r="X41" s="88" t="s">
        <v>249</v>
      </c>
      <c r="Y41" s="66" t="s">
        <v>250</v>
      </c>
      <c r="Z41" s="66">
        <v>30</v>
      </c>
      <c r="AA41" s="117"/>
      <c r="AB41" s="117"/>
      <c r="AC41" s="117"/>
      <c r="AD41" s="117"/>
      <c r="AE41" s="195"/>
      <c r="AF41" s="77"/>
      <c r="AG41" s="774"/>
      <c r="AH41" s="149"/>
    </row>
    <row r="42" spans="1:35">
      <c r="A42" s="66">
        <v>10239</v>
      </c>
      <c r="B42" s="63"/>
      <c r="C42" s="64" t="s">
        <v>994</v>
      </c>
      <c r="D42" s="67">
        <v>5367</v>
      </c>
      <c r="E42" s="69" t="s">
        <v>332</v>
      </c>
      <c r="F42" s="69" t="s">
        <v>333</v>
      </c>
      <c r="G42" s="48" t="s">
        <v>334</v>
      </c>
      <c r="H42" s="48">
        <v>4887</v>
      </c>
      <c r="I42" s="48" t="s">
        <v>99</v>
      </c>
      <c r="J42" s="64">
        <v>1</v>
      </c>
      <c r="K42" s="101">
        <v>45694</v>
      </c>
      <c r="L42" s="48">
        <v>1</v>
      </c>
      <c r="M42" s="104">
        <v>51</v>
      </c>
      <c r="N42" s="102">
        <f t="shared" si="3"/>
        <v>45695</v>
      </c>
      <c r="O42" s="99">
        <f t="shared" ca="1" si="4"/>
        <v>45957</v>
      </c>
      <c r="P42" s="100">
        <f t="shared" ca="1" si="5"/>
        <v>263</v>
      </c>
      <c r="Q42" s="66" t="s">
        <v>85</v>
      </c>
      <c r="R42" s="66" t="s">
        <v>85</v>
      </c>
      <c r="S42" s="66" t="s">
        <v>85</v>
      </c>
      <c r="T42" s="66" t="s">
        <v>138</v>
      </c>
      <c r="U42" s="113">
        <v>51</v>
      </c>
      <c r="V42" s="88" t="s">
        <v>139</v>
      </c>
      <c r="W42" s="88" t="s">
        <v>140</v>
      </c>
      <c r="X42" s="88" t="s">
        <v>256</v>
      </c>
      <c r="Y42" s="66" t="s">
        <v>257</v>
      </c>
      <c r="Z42" s="66">
        <v>40</v>
      </c>
      <c r="AA42" s="117" t="s">
        <v>143</v>
      </c>
      <c r="AB42" s="66"/>
      <c r="AC42" s="118">
        <v>51000</v>
      </c>
      <c r="AD42" s="119">
        <v>53040</v>
      </c>
      <c r="AE42" s="48" t="s">
        <v>101</v>
      </c>
      <c r="AF42" s="132">
        <v>45687</v>
      </c>
      <c r="AG42" s="132">
        <v>45696</v>
      </c>
      <c r="AH42" s="141"/>
      <c r="AI42" s="140" t="s">
        <v>216</v>
      </c>
    </row>
    <row r="43" spans="1:35">
      <c r="A43" s="66">
        <v>10009</v>
      </c>
      <c r="B43" s="63"/>
      <c r="C43" s="72" t="s">
        <v>994</v>
      </c>
      <c r="D43" s="67">
        <v>4900</v>
      </c>
      <c r="E43" s="69" t="s">
        <v>1004</v>
      </c>
      <c r="F43" s="69" t="s">
        <v>1005</v>
      </c>
      <c r="G43" s="48" t="s">
        <v>1004</v>
      </c>
      <c r="H43" s="48">
        <v>4067</v>
      </c>
      <c r="I43" s="48" t="s">
        <v>99</v>
      </c>
      <c r="J43" s="72">
        <v>1</v>
      </c>
      <c r="K43" s="101">
        <v>45575</v>
      </c>
      <c r="L43" s="48">
        <v>27</v>
      </c>
      <c r="M43" s="104">
        <v>51</v>
      </c>
      <c r="N43" s="98">
        <v>45602</v>
      </c>
      <c r="O43" s="99">
        <v>45589</v>
      </c>
      <c r="P43" s="100">
        <v>14</v>
      </c>
      <c r="Q43" s="66" t="s">
        <v>85</v>
      </c>
      <c r="R43" s="66" t="s">
        <v>85</v>
      </c>
      <c r="S43" s="66" t="s">
        <v>85</v>
      </c>
      <c r="T43" s="66" t="s">
        <v>138</v>
      </c>
      <c r="U43" s="113">
        <v>51</v>
      </c>
      <c r="V43" s="88" t="s">
        <v>139</v>
      </c>
      <c r="W43" s="88" t="s">
        <v>140</v>
      </c>
      <c r="X43" s="88" t="s">
        <v>256</v>
      </c>
      <c r="Y43" s="66" t="s">
        <v>257</v>
      </c>
      <c r="Z43" s="66">
        <v>40</v>
      </c>
      <c r="AA43" s="117" t="s">
        <v>143</v>
      </c>
      <c r="AB43" s="66"/>
      <c r="AC43" s="118">
        <v>51000</v>
      </c>
      <c r="AD43" s="119">
        <v>53040</v>
      </c>
      <c r="AE43" s="48"/>
      <c r="AF43" s="132">
        <v>45435</v>
      </c>
      <c r="AG43" s="132">
        <v>45589</v>
      </c>
      <c r="AH43" s="141"/>
    </row>
    <row r="44" spans="1:35">
      <c r="A44" s="66">
        <v>10303</v>
      </c>
      <c r="B44" s="63"/>
      <c r="C44" s="72" t="s">
        <v>994</v>
      </c>
      <c r="D44" s="67">
        <v>4900</v>
      </c>
      <c r="E44" s="69" t="s">
        <v>1004</v>
      </c>
      <c r="F44" s="69" t="s">
        <v>1005</v>
      </c>
      <c r="G44" s="48" t="s">
        <v>1004</v>
      </c>
      <c r="H44" s="48">
        <v>5403</v>
      </c>
      <c r="I44" s="48" t="s">
        <v>99</v>
      </c>
      <c r="J44" s="72">
        <v>1</v>
      </c>
      <c r="K44" s="101">
        <v>45575</v>
      </c>
      <c r="L44" s="48">
        <v>27</v>
      </c>
      <c r="M44" s="104">
        <v>51</v>
      </c>
      <c r="N44" s="102">
        <f>K44+L44</f>
        <v>45602</v>
      </c>
      <c r="O44" s="99">
        <f ca="1">TODAY()</f>
        <v>45957</v>
      </c>
      <c r="P44" s="100">
        <f ca="1">O44-K44</f>
        <v>382</v>
      </c>
      <c r="Q44" s="66" t="s">
        <v>85</v>
      </c>
      <c r="R44" s="66" t="s">
        <v>85</v>
      </c>
      <c r="S44" s="66" t="s">
        <v>85</v>
      </c>
      <c r="T44" s="66" t="s">
        <v>138</v>
      </c>
      <c r="U44" s="113">
        <v>51</v>
      </c>
      <c r="V44" s="111" t="s">
        <v>139</v>
      </c>
      <c r="W44" s="88" t="s">
        <v>140</v>
      </c>
      <c r="X44" s="111" t="s">
        <v>256</v>
      </c>
      <c r="Y44" s="66" t="s">
        <v>257</v>
      </c>
      <c r="Z44" s="66">
        <v>40</v>
      </c>
      <c r="AA44" s="117" t="s">
        <v>143</v>
      </c>
      <c r="AB44" s="66"/>
      <c r="AC44" s="118">
        <v>51000</v>
      </c>
      <c r="AD44" s="119">
        <v>53040</v>
      </c>
      <c r="AE44" s="48" t="s">
        <v>101</v>
      </c>
      <c r="AF44" s="131">
        <v>45435</v>
      </c>
      <c r="AG44" s="132">
        <v>45618</v>
      </c>
      <c r="AH44" s="143" t="s">
        <v>1052</v>
      </c>
    </row>
    <row r="45" spans="1:35">
      <c r="A45" s="82">
        <v>9898</v>
      </c>
      <c r="B45" s="82">
        <v>10103</v>
      </c>
      <c r="C45" s="64" t="s">
        <v>994</v>
      </c>
      <c r="D45" s="67">
        <v>4857</v>
      </c>
      <c r="E45" s="68" t="s">
        <v>1004</v>
      </c>
      <c r="F45" s="68" t="s">
        <v>1005</v>
      </c>
      <c r="G45" s="48" t="s">
        <v>1004</v>
      </c>
      <c r="H45" s="48">
        <v>1640</v>
      </c>
      <c r="I45" s="64" t="s">
        <v>99</v>
      </c>
      <c r="J45" s="64">
        <v>1</v>
      </c>
      <c r="K45" s="101">
        <v>45713</v>
      </c>
      <c r="L45" s="48">
        <v>27</v>
      </c>
      <c r="M45" s="104">
        <v>52</v>
      </c>
      <c r="N45" s="98">
        <v>45740</v>
      </c>
      <c r="O45" s="99">
        <v>45722</v>
      </c>
      <c r="P45" s="100">
        <v>9</v>
      </c>
      <c r="Q45" s="66" t="s">
        <v>85</v>
      </c>
      <c r="R45" s="66" t="s">
        <v>85</v>
      </c>
      <c r="S45" s="66" t="s">
        <v>85</v>
      </c>
      <c r="T45" s="66" t="s">
        <v>138</v>
      </c>
      <c r="U45" s="113">
        <v>52</v>
      </c>
      <c r="V45" s="88" t="s">
        <v>139</v>
      </c>
      <c r="W45" s="88" t="s">
        <v>140</v>
      </c>
      <c r="X45" s="111" t="s">
        <v>256</v>
      </c>
      <c r="Y45" s="66">
        <v>8972422490</v>
      </c>
      <c r="Z45" s="66">
        <v>40</v>
      </c>
      <c r="AA45" s="117" t="s">
        <v>143</v>
      </c>
      <c r="AB45" s="66">
        <v>2012</v>
      </c>
      <c r="AC45" s="118">
        <v>51000</v>
      </c>
      <c r="AD45" s="119">
        <v>0</v>
      </c>
      <c r="AE45" s="48" t="s">
        <v>101</v>
      </c>
      <c r="AF45" s="127">
        <v>45405</v>
      </c>
      <c r="AG45" s="132">
        <v>45721</v>
      </c>
      <c r="AH45" s="141" t="s">
        <v>1053</v>
      </c>
      <c r="AI45" s="140"/>
    </row>
    <row r="46" spans="1:35">
      <c r="A46" s="63"/>
      <c r="B46" s="63"/>
      <c r="C46" s="64" t="s">
        <v>994</v>
      </c>
      <c r="D46" s="83">
        <v>5078</v>
      </c>
      <c r="E46" s="68" t="s">
        <v>802</v>
      </c>
      <c r="F46" s="69" t="s">
        <v>803</v>
      </c>
      <c r="G46" s="48" t="s">
        <v>1054</v>
      </c>
      <c r="H46" s="48">
        <v>3883</v>
      </c>
      <c r="I46" s="48" t="s">
        <v>154</v>
      </c>
      <c r="J46" s="64">
        <v>1</v>
      </c>
      <c r="K46" s="101">
        <v>45696</v>
      </c>
      <c r="L46" s="48">
        <v>27</v>
      </c>
      <c r="M46" s="104">
        <v>53</v>
      </c>
      <c r="N46" s="98">
        <f>K46+L46</f>
        <v>45723</v>
      </c>
      <c r="O46" s="99">
        <f ca="1">TODAY()</f>
        <v>45957</v>
      </c>
      <c r="P46" s="100">
        <f ca="1">O46-K46</f>
        <v>261</v>
      </c>
      <c r="Q46" s="66" t="s">
        <v>85</v>
      </c>
      <c r="R46" s="66" t="s">
        <v>214</v>
      </c>
      <c r="S46" s="66" t="s">
        <v>85</v>
      </c>
      <c r="T46" s="66" t="s">
        <v>138</v>
      </c>
      <c r="U46" s="66">
        <v>53</v>
      </c>
      <c r="V46" s="88" t="s">
        <v>186</v>
      </c>
      <c r="W46" s="88" t="s">
        <v>89</v>
      </c>
      <c r="X46" s="88" t="s">
        <v>259</v>
      </c>
      <c r="Y46" s="66" t="s">
        <v>260</v>
      </c>
      <c r="Z46" s="66">
        <v>20</v>
      </c>
      <c r="AA46" s="117" t="s">
        <v>227</v>
      </c>
      <c r="AB46" s="66">
        <v>2014</v>
      </c>
      <c r="AC46" s="118">
        <v>51000</v>
      </c>
      <c r="AD46" s="119">
        <v>53500</v>
      </c>
      <c r="AE46" s="48" t="s">
        <v>101</v>
      </c>
      <c r="AF46" s="132">
        <v>45556</v>
      </c>
      <c r="AG46" s="132">
        <v>45709</v>
      </c>
      <c r="AH46" s="141"/>
    </row>
    <row r="47" spans="1:35">
      <c r="A47" s="66" t="s">
        <v>1055</v>
      </c>
      <c r="B47" s="63"/>
      <c r="C47" s="84" t="s">
        <v>994</v>
      </c>
      <c r="D47" s="84">
        <v>3539</v>
      </c>
      <c r="E47" s="85" t="s">
        <v>697</v>
      </c>
      <c r="F47" s="86" t="s">
        <v>1056</v>
      </c>
      <c r="G47" s="87" t="s">
        <v>1057</v>
      </c>
      <c r="H47" s="63">
        <v>4309</v>
      </c>
      <c r="I47" s="86" t="s">
        <v>154</v>
      </c>
      <c r="J47" s="84">
        <v>1</v>
      </c>
      <c r="K47" s="106">
        <v>44642</v>
      </c>
      <c r="L47" s="63">
        <v>1</v>
      </c>
      <c r="M47" s="66">
        <v>53</v>
      </c>
      <c r="N47" s="107">
        <v>44643</v>
      </c>
      <c r="O47" s="99">
        <v>44644</v>
      </c>
      <c r="P47" s="100">
        <v>2</v>
      </c>
      <c r="Q47" s="66" t="s">
        <v>85</v>
      </c>
      <c r="R47" s="66"/>
      <c r="S47" s="66" t="s">
        <v>85</v>
      </c>
      <c r="T47" s="66" t="s">
        <v>138</v>
      </c>
      <c r="U47" s="66">
        <v>53</v>
      </c>
      <c r="V47" s="88" t="s">
        <v>922</v>
      </c>
      <c r="W47" s="88" t="s">
        <v>204</v>
      </c>
      <c r="X47" s="88" t="s">
        <v>1058</v>
      </c>
      <c r="Y47" s="66" t="s">
        <v>1059</v>
      </c>
      <c r="Z47" s="118"/>
      <c r="AA47" s="118"/>
      <c r="AB47" s="137">
        <v>2012</v>
      </c>
      <c r="AC47" s="118">
        <v>21000</v>
      </c>
      <c r="AD47" s="118"/>
      <c r="AE47" s="48" t="s">
        <v>101</v>
      </c>
      <c r="AF47" s="132">
        <v>44642</v>
      </c>
      <c r="AG47" s="132">
        <v>44643</v>
      </c>
      <c r="AH47" s="141"/>
    </row>
    <row r="48" spans="1:35">
      <c r="A48" s="66">
        <v>10179</v>
      </c>
      <c r="B48" s="63"/>
      <c r="C48" s="84" t="s">
        <v>994</v>
      </c>
      <c r="D48" s="84">
        <v>3513</v>
      </c>
      <c r="E48" s="85" t="s">
        <v>1060</v>
      </c>
      <c r="F48" s="86" t="s">
        <v>1061</v>
      </c>
      <c r="G48" s="87" t="s">
        <v>1062</v>
      </c>
      <c r="H48" s="63"/>
      <c r="I48" s="86" t="s">
        <v>154</v>
      </c>
      <c r="J48" s="84">
        <v>1</v>
      </c>
      <c r="K48" s="106">
        <v>44618</v>
      </c>
      <c r="L48" s="63">
        <v>1</v>
      </c>
      <c r="M48" s="66">
        <v>53</v>
      </c>
      <c r="N48" s="107">
        <v>44619</v>
      </c>
      <c r="O48" s="99">
        <v>44620</v>
      </c>
      <c r="P48" s="100">
        <v>2</v>
      </c>
      <c r="Q48" s="66" t="s">
        <v>85</v>
      </c>
      <c r="R48" s="66"/>
      <c r="S48" s="66" t="s">
        <v>85</v>
      </c>
      <c r="T48" s="66" t="s">
        <v>138</v>
      </c>
      <c r="U48" s="66">
        <v>53</v>
      </c>
      <c r="V48" s="88" t="s">
        <v>922</v>
      </c>
      <c r="W48" s="88" t="s">
        <v>204</v>
      </c>
      <c r="X48" s="88" t="s">
        <v>1058</v>
      </c>
      <c r="Y48" s="66" t="s">
        <v>1059</v>
      </c>
      <c r="Z48" s="118"/>
      <c r="AA48" s="118"/>
      <c r="AB48" s="66">
        <v>2012</v>
      </c>
      <c r="AC48" s="118">
        <v>21000</v>
      </c>
      <c r="AD48" s="118"/>
      <c r="AE48" s="48" t="s">
        <v>101</v>
      </c>
      <c r="AF48" s="132">
        <v>44618</v>
      </c>
      <c r="AG48" s="132">
        <v>44620</v>
      </c>
      <c r="AH48" s="141"/>
    </row>
    <row r="49" spans="1:35">
      <c r="A49" s="66">
        <v>9171</v>
      </c>
      <c r="B49" s="66">
        <v>9314</v>
      </c>
      <c r="C49" s="72" t="s">
        <v>117</v>
      </c>
      <c r="D49" s="67">
        <v>5202</v>
      </c>
      <c r="E49" s="68" t="s">
        <v>1063</v>
      </c>
      <c r="F49" s="69" t="s">
        <v>185</v>
      </c>
      <c r="G49" s="48" t="s">
        <v>1064</v>
      </c>
      <c r="H49" s="48">
        <v>4586</v>
      </c>
      <c r="I49" s="48" t="s">
        <v>154</v>
      </c>
      <c r="J49" s="72">
        <v>1</v>
      </c>
      <c r="K49" s="101">
        <v>45618</v>
      </c>
      <c r="L49" s="48">
        <v>29</v>
      </c>
      <c r="M49" s="104">
        <v>54</v>
      </c>
      <c r="N49" s="102">
        <f t="shared" ref="N49:N61" si="6">K49+L49</f>
        <v>45647</v>
      </c>
      <c r="O49" s="99">
        <f t="shared" ref="O49:O61" ca="1" si="7">TODAY()</f>
        <v>45957</v>
      </c>
      <c r="P49" s="100">
        <f t="shared" ref="P49:P61" ca="1" si="8">O49-K49</f>
        <v>339</v>
      </c>
      <c r="Q49" s="66" t="s">
        <v>85</v>
      </c>
      <c r="R49" s="66" t="s">
        <v>214</v>
      </c>
      <c r="S49" s="66" t="s">
        <v>85</v>
      </c>
      <c r="T49" s="66" t="s">
        <v>138</v>
      </c>
      <c r="U49" s="113">
        <v>54</v>
      </c>
      <c r="V49" s="111" t="s">
        <v>186</v>
      </c>
      <c r="W49" s="111" t="s">
        <v>89</v>
      </c>
      <c r="X49" s="88" t="s">
        <v>259</v>
      </c>
      <c r="Y49" s="66" t="s">
        <v>270</v>
      </c>
      <c r="Z49" s="66">
        <v>20</v>
      </c>
      <c r="AA49" s="117" t="s">
        <v>227</v>
      </c>
      <c r="AB49" s="66">
        <v>2014</v>
      </c>
      <c r="AC49" s="118">
        <v>51000</v>
      </c>
      <c r="AD49" s="119">
        <v>55620</v>
      </c>
      <c r="AE49" s="193" t="s">
        <v>101</v>
      </c>
      <c r="AF49" s="138">
        <v>45618</v>
      </c>
      <c r="AG49" s="775">
        <v>45650</v>
      </c>
      <c r="AH49" s="73"/>
    </row>
    <row r="50" spans="1:35">
      <c r="A50" s="66">
        <v>9460</v>
      </c>
      <c r="B50" s="63"/>
      <c r="C50" s="72" t="s">
        <v>1037</v>
      </c>
      <c r="D50" s="67">
        <v>5196</v>
      </c>
      <c r="E50" s="69" t="s">
        <v>1065</v>
      </c>
      <c r="F50" s="69" t="s">
        <v>1066</v>
      </c>
      <c r="G50" s="48" t="s">
        <v>1067</v>
      </c>
      <c r="H50" s="48">
        <v>485</v>
      </c>
      <c r="I50" s="48" t="s">
        <v>154</v>
      </c>
      <c r="J50" s="72">
        <v>1</v>
      </c>
      <c r="K50" s="101">
        <v>45615</v>
      </c>
      <c r="L50" s="48">
        <v>27</v>
      </c>
      <c r="M50" s="104">
        <v>54</v>
      </c>
      <c r="N50" s="102">
        <f t="shared" si="6"/>
        <v>45642</v>
      </c>
      <c r="O50" s="99">
        <f t="shared" ca="1" si="7"/>
        <v>45957</v>
      </c>
      <c r="P50" s="100">
        <f t="shared" ca="1" si="8"/>
        <v>342</v>
      </c>
      <c r="Q50" s="66" t="s">
        <v>85</v>
      </c>
      <c r="R50" s="66" t="s">
        <v>214</v>
      </c>
      <c r="S50" s="66" t="s">
        <v>85</v>
      </c>
      <c r="T50" s="66" t="s">
        <v>138</v>
      </c>
      <c r="U50" s="113">
        <v>54</v>
      </c>
      <c r="V50" s="111" t="s">
        <v>186</v>
      </c>
      <c r="W50" s="88" t="s">
        <v>89</v>
      </c>
      <c r="X50" s="111" t="s">
        <v>259</v>
      </c>
      <c r="Y50" s="66" t="s">
        <v>270</v>
      </c>
      <c r="Z50" s="66">
        <v>20</v>
      </c>
      <c r="AA50" s="117" t="s">
        <v>227</v>
      </c>
      <c r="AB50" s="66">
        <v>2014</v>
      </c>
      <c r="AC50" s="118">
        <v>51000</v>
      </c>
      <c r="AD50" s="139">
        <v>55620</v>
      </c>
      <c r="AE50" s="388" t="s">
        <v>101</v>
      </c>
      <c r="AF50" s="132">
        <v>45615</v>
      </c>
      <c r="AG50" s="72"/>
      <c r="AH50" s="144"/>
    </row>
    <row r="51" spans="1:35">
      <c r="A51" s="63"/>
      <c r="B51" s="63"/>
      <c r="C51" s="72" t="s">
        <v>994</v>
      </c>
      <c r="D51" s="67">
        <v>5062</v>
      </c>
      <c r="E51" s="69" t="s">
        <v>200</v>
      </c>
      <c r="F51" s="69" t="s">
        <v>201</v>
      </c>
      <c r="G51" s="48" t="s">
        <v>202</v>
      </c>
      <c r="H51" s="48">
        <v>4536</v>
      </c>
      <c r="I51" s="48" t="s">
        <v>99</v>
      </c>
      <c r="J51" s="72">
        <v>1</v>
      </c>
      <c r="K51" s="101">
        <v>45604</v>
      </c>
      <c r="L51" s="48">
        <v>6</v>
      </c>
      <c r="M51" s="104">
        <v>54</v>
      </c>
      <c r="N51" s="102">
        <f t="shared" si="6"/>
        <v>45610</v>
      </c>
      <c r="O51" s="99">
        <f t="shared" ca="1" si="7"/>
        <v>45957</v>
      </c>
      <c r="P51" s="100">
        <f t="shared" ca="1" si="8"/>
        <v>353</v>
      </c>
      <c r="Q51" s="66" t="s">
        <v>85</v>
      </c>
      <c r="R51" s="66" t="s">
        <v>214</v>
      </c>
      <c r="S51" s="66" t="s">
        <v>85</v>
      </c>
      <c r="T51" s="66" t="s">
        <v>138</v>
      </c>
      <c r="U51" s="113">
        <v>54</v>
      </c>
      <c r="V51" s="88" t="s">
        <v>186</v>
      </c>
      <c r="W51" s="88" t="s">
        <v>89</v>
      </c>
      <c r="X51" s="88" t="s">
        <v>259</v>
      </c>
      <c r="Y51" s="66" t="s">
        <v>270</v>
      </c>
      <c r="Z51" s="66">
        <v>20</v>
      </c>
      <c r="AA51" s="117" t="s">
        <v>227</v>
      </c>
      <c r="AB51" s="66">
        <v>2014</v>
      </c>
      <c r="AC51" s="118">
        <v>51000</v>
      </c>
      <c r="AD51" s="119">
        <v>55620</v>
      </c>
      <c r="AE51" s="48" t="s">
        <v>101</v>
      </c>
      <c r="AF51" s="132">
        <v>45548</v>
      </c>
      <c r="AG51" s="132">
        <v>45615</v>
      </c>
      <c r="AH51" s="141"/>
    </row>
    <row r="52" spans="1:35">
      <c r="A52" s="66">
        <v>9460</v>
      </c>
      <c r="B52" s="63"/>
      <c r="C52" s="72" t="s">
        <v>994</v>
      </c>
      <c r="D52" s="72">
        <v>4962</v>
      </c>
      <c r="E52" s="75" t="s">
        <v>1068</v>
      </c>
      <c r="F52" s="69" t="s">
        <v>1069</v>
      </c>
      <c r="G52" s="75" t="s">
        <v>1070</v>
      </c>
      <c r="H52" s="72">
        <v>4520</v>
      </c>
      <c r="I52" s="67" t="s">
        <v>154</v>
      </c>
      <c r="J52" s="72">
        <v>1</v>
      </c>
      <c r="K52" s="108">
        <v>45542</v>
      </c>
      <c r="L52" s="67">
        <v>2</v>
      </c>
      <c r="M52" s="104">
        <v>54</v>
      </c>
      <c r="N52" s="102">
        <f t="shared" si="6"/>
        <v>45544</v>
      </c>
      <c r="O52" s="99">
        <f t="shared" ca="1" si="7"/>
        <v>45957</v>
      </c>
      <c r="P52" s="100">
        <f t="shared" ca="1" si="8"/>
        <v>415</v>
      </c>
      <c r="Q52" s="66" t="s">
        <v>85</v>
      </c>
      <c r="R52" s="66" t="s">
        <v>214</v>
      </c>
      <c r="S52" s="66" t="s">
        <v>85</v>
      </c>
      <c r="T52" s="66" t="s">
        <v>138</v>
      </c>
      <c r="U52" s="113">
        <v>54</v>
      </c>
      <c r="V52" s="88" t="s">
        <v>186</v>
      </c>
      <c r="W52" s="88" t="s">
        <v>89</v>
      </c>
      <c r="X52" s="88" t="s">
        <v>259</v>
      </c>
      <c r="Y52" s="66" t="s">
        <v>270</v>
      </c>
      <c r="Z52" s="66">
        <v>20</v>
      </c>
      <c r="AA52" s="117" t="s">
        <v>227</v>
      </c>
      <c r="AB52" s="112">
        <v>2014</v>
      </c>
      <c r="AC52" s="118"/>
      <c r="AD52" s="119"/>
      <c r="AE52" s="192"/>
      <c r="AF52" s="136"/>
      <c r="AG52" s="776">
        <v>45544</v>
      </c>
      <c r="AH52" s="73" t="s">
        <v>101</v>
      </c>
    </row>
    <row r="53" spans="1:35">
      <c r="A53" s="66">
        <v>9107</v>
      </c>
      <c r="B53" s="63"/>
      <c r="C53" s="72" t="s">
        <v>994</v>
      </c>
      <c r="D53" s="67">
        <v>5167</v>
      </c>
      <c r="E53" s="68" t="s">
        <v>1071</v>
      </c>
      <c r="F53" s="81" t="s">
        <v>1071</v>
      </c>
      <c r="G53" s="48" t="s">
        <v>1072</v>
      </c>
      <c r="H53" s="48">
        <v>2778</v>
      </c>
      <c r="I53" s="48" t="s">
        <v>99</v>
      </c>
      <c r="J53" s="72">
        <v>1</v>
      </c>
      <c r="K53" s="101">
        <v>45628</v>
      </c>
      <c r="L53" s="48">
        <v>13</v>
      </c>
      <c r="M53" s="104">
        <v>55</v>
      </c>
      <c r="N53" s="102">
        <f t="shared" si="6"/>
        <v>45641</v>
      </c>
      <c r="O53" s="99">
        <f t="shared" ca="1" si="7"/>
        <v>45957</v>
      </c>
      <c r="P53" s="100">
        <f t="shared" ca="1" si="8"/>
        <v>329</v>
      </c>
      <c r="Q53" s="66" t="s">
        <v>85</v>
      </c>
      <c r="R53" s="66" t="s">
        <v>214</v>
      </c>
      <c r="S53" s="66" t="s">
        <v>85</v>
      </c>
      <c r="T53" s="66" t="s">
        <v>138</v>
      </c>
      <c r="U53" s="113">
        <v>55</v>
      </c>
      <c r="V53" s="88" t="s">
        <v>186</v>
      </c>
      <c r="W53" s="88" t="s">
        <v>89</v>
      </c>
      <c r="X53" s="88" t="s">
        <v>273</v>
      </c>
      <c r="Y53" s="66" t="s">
        <v>274</v>
      </c>
      <c r="Z53" s="66">
        <v>20</v>
      </c>
      <c r="AA53" s="117" t="s">
        <v>143</v>
      </c>
      <c r="AB53" s="66">
        <v>2015</v>
      </c>
      <c r="AC53" s="118">
        <v>110000</v>
      </c>
      <c r="AD53" s="119">
        <v>0</v>
      </c>
      <c r="AE53" s="48" t="s">
        <v>101</v>
      </c>
      <c r="AF53" s="127">
        <v>45597</v>
      </c>
      <c r="AG53" s="132">
        <v>45636</v>
      </c>
      <c r="AH53" s="141" t="s">
        <v>1073</v>
      </c>
    </row>
    <row r="54" spans="1:35">
      <c r="A54" s="66">
        <v>9077</v>
      </c>
      <c r="B54" s="63"/>
      <c r="C54" s="64" t="s">
        <v>994</v>
      </c>
      <c r="D54" s="67">
        <v>5160</v>
      </c>
      <c r="E54" s="69" t="s">
        <v>577</v>
      </c>
      <c r="F54" s="69" t="s">
        <v>577</v>
      </c>
      <c r="G54" s="48" t="s">
        <v>1074</v>
      </c>
      <c r="H54" s="48">
        <v>2904</v>
      </c>
      <c r="I54" s="64" t="s">
        <v>99</v>
      </c>
      <c r="J54" s="64">
        <v>1</v>
      </c>
      <c r="K54" s="101">
        <v>45659</v>
      </c>
      <c r="L54" s="48">
        <v>27</v>
      </c>
      <c r="M54" s="104">
        <v>55</v>
      </c>
      <c r="N54" s="102">
        <f t="shared" si="6"/>
        <v>45686</v>
      </c>
      <c r="O54" s="99">
        <f t="shared" ca="1" si="7"/>
        <v>45957</v>
      </c>
      <c r="P54" s="100">
        <f t="shared" ca="1" si="8"/>
        <v>298</v>
      </c>
      <c r="Q54" s="66" t="s">
        <v>85</v>
      </c>
      <c r="R54" s="66" t="s">
        <v>214</v>
      </c>
      <c r="S54" s="66" t="s">
        <v>85</v>
      </c>
      <c r="T54" s="66" t="s">
        <v>138</v>
      </c>
      <c r="U54" s="113">
        <v>55</v>
      </c>
      <c r="V54" s="88" t="s">
        <v>186</v>
      </c>
      <c r="W54" s="88" t="s">
        <v>89</v>
      </c>
      <c r="X54" s="88" t="s">
        <v>273</v>
      </c>
      <c r="Y54" s="66" t="s">
        <v>274</v>
      </c>
      <c r="Z54" s="66">
        <v>20</v>
      </c>
      <c r="AA54" s="117" t="s">
        <v>143</v>
      </c>
      <c r="AB54" s="66">
        <v>2015</v>
      </c>
      <c r="AC54" s="118">
        <v>110000</v>
      </c>
      <c r="AD54" s="119">
        <v>0</v>
      </c>
      <c r="AE54" s="48" t="s">
        <v>101</v>
      </c>
      <c r="AF54" s="127">
        <v>45595</v>
      </c>
      <c r="AG54" s="132">
        <v>45688</v>
      </c>
      <c r="AH54" s="141"/>
    </row>
    <row r="55" spans="1:35">
      <c r="A55" s="66">
        <v>9104</v>
      </c>
      <c r="B55" s="63"/>
      <c r="C55" s="72" t="s">
        <v>994</v>
      </c>
      <c r="D55" s="67">
        <v>5076</v>
      </c>
      <c r="E55" s="69" t="s">
        <v>151</v>
      </c>
      <c r="F55" s="69" t="s">
        <v>1075</v>
      </c>
      <c r="G55" s="48" t="s">
        <v>1076</v>
      </c>
      <c r="H55" s="48"/>
      <c r="I55" s="48" t="s">
        <v>154</v>
      </c>
      <c r="J55" s="72">
        <v>1</v>
      </c>
      <c r="K55" s="101">
        <v>45584</v>
      </c>
      <c r="L55" s="48">
        <v>29</v>
      </c>
      <c r="M55" s="104">
        <v>55</v>
      </c>
      <c r="N55" s="98">
        <f t="shared" si="6"/>
        <v>45613</v>
      </c>
      <c r="O55" s="99">
        <f t="shared" ca="1" si="7"/>
        <v>45957</v>
      </c>
      <c r="P55" s="100">
        <f t="shared" ca="1" si="8"/>
        <v>373</v>
      </c>
      <c r="Q55" s="66" t="s">
        <v>85</v>
      </c>
      <c r="R55" s="66" t="s">
        <v>214</v>
      </c>
      <c r="S55" s="66" t="s">
        <v>85</v>
      </c>
      <c r="T55" s="66" t="s">
        <v>138</v>
      </c>
      <c r="U55" s="113">
        <v>55</v>
      </c>
      <c r="V55" s="88" t="s">
        <v>186</v>
      </c>
      <c r="W55" s="88" t="s">
        <v>89</v>
      </c>
      <c r="X55" s="88" t="s">
        <v>273</v>
      </c>
      <c r="Y55" s="66" t="s">
        <v>274</v>
      </c>
      <c r="Z55" s="66">
        <v>20</v>
      </c>
      <c r="AA55" s="117" t="s">
        <v>143</v>
      </c>
      <c r="AB55" s="66">
        <v>2015</v>
      </c>
      <c r="AC55" s="118">
        <v>110000</v>
      </c>
      <c r="AD55" s="119">
        <v>0</v>
      </c>
      <c r="AE55" s="48"/>
      <c r="AF55" s="132">
        <v>45554</v>
      </c>
      <c r="AG55" s="132">
        <v>45596</v>
      </c>
      <c r="AH55" s="73"/>
    </row>
    <row r="56" spans="1:35">
      <c r="A56" s="63"/>
      <c r="B56" s="63"/>
      <c r="C56" s="72" t="s">
        <v>117</v>
      </c>
      <c r="D56" s="67">
        <v>5167</v>
      </c>
      <c r="E56" s="68" t="s">
        <v>1071</v>
      </c>
      <c r="F56" s="81" t="s">
        <v>1071</v>
      </c>
      <c r="G56" s="48" t="s">
        <v>1072</v>
      </c>
      <c r="H56" s="48">
        <v>3944</v>
      </c>
      <c r="I56" s="48" t="s">
        <v>99</v>
      </c>
      <c r="J56" s="72">
        <v>1</v>
      </c>
      <c r="K56" s="101">
        <v>45643</v>
      </c>
      <c r="L56" s="48">
        <v>6</v>
      </c>
      <c r="M56" s="104">
        <v>56</v>
      </c>
      <c r="N56" s="105">
        <f t="shared" si="6"/>
        <v>45649</v>
      </c>
      <c r="O56" s="99">
        <f t="shared" ca="1" si="7"/>
        <v>45957</v>
      </c>
      <c r="P56" s="100">
        <f t="shared" ca="1" si="8"/>
        <v>314</v>
      </c>
      <c r="Q56" s="66" t="s">
        <v>85</v>
      </c>
      <c r="R56" s="66" t="s">
        <v>214</v>
      </c>
      <c r="S56" s="66" t="s">
        <v>85</v>
      </c>
      <c r="T56" s="66" t="s">
        <v>138</v>
      </c>
      <c r="U56" s="113">
        <v>56</v>
      </c>
      <c r="V56" s="88" t="s">
        <v>186</v>
      </c>
      <c r="W56" s="88" t="s">
        <v>89</v>
      </c>
      <c r="X56" s="88" t="s">
        <v>279</v>
      </c>
      <c r="Y56" s="66" t="s">
        <v>280</v>
      </c>
      <c r="Z56" s="66">
        <v>20</v>
      </c>
      <c r="AA56" s="117" t="s">
        <v>143</v>
      </c>
      <c r="AB56" s="66">
        <v>2015</v>
      </c>
      <c r="AC56" s="118">
        <v>100000</v>
      </c>
      <c r="AD56" s="119">
        <v>109000</v>
      </c>
      <c r="AE56" s="193"/>
      <c r="AF56" s="133"/>
      <c r="AG56" s="777"/>
      <c r="AH56" s="73" t="s">
        <v>101</v>
      </c>
    </row>
    <row r="57" spans="1:35">
      <c r="A57" s="66">
        <v>9189</v>
      </c>
      <c r="B57" s="63"/>
      <c r="C57" s="72" t="s">
        <v>994</v>
      </c>
      <c r="D57" s="67">
        <v>5160</v>
      </c>
      <c r="E57" s="69" t="s">
        <v>577</v>
      </c>
      <c r="F57" s="69" t="s">
        <v>577</v>
      </c>
      <c r="G57" s="48" t="s">
        <v>1074</v>
      </c>
      <c r="H57" s="48">
        <v>3893</v>
      </c>
      <c r="I57" s="48" t="s">
        <v>99</v>
      </c>
      <c r="J57" s="72">
        <v>1</v>
      </c>
      <c r="K57" s="101">
        <v>45623</v>
      </c>
      <c r="L57" s="48">
        <v>10</v>
      </c>
      <c r="M57" s="104">
        <v>56</v>
      </c>
      <c r="N57" s="102">
        <f t="shared" si="6"/>
        <v>45633</v>
      </c>
      <c r="O57" s="99">
        <f t="shared" ca="1" si="7"/>
        <v>45957</v>
      </c>
      <c r="P57" s="100">
        <f t="shared" ca="1" si="8"/>
        <v>334</v>
      </c>
      <c r="Q57" s="66" t="s">
        <v>85</v>
      </c>
      <c r="R57" s="66" t="s">
        <v>214</v>
      </c>
      <c r="S57" s="66" t="s">
        <v>85</v>
      </c>
      <c r="T57" s="66" t="s">
        <v>138</v>
      </c>
      <c r="U57" s="113">
        <v>56</v>
      </c>
      <c r="V57" s="88" t="s">
        <v>186</v>
      </c>
      <c r="W57" s="88" t="s">
        <v>89</v>
      </c>
      <c r="X57" s="88" t="s">
        <v>279</v>
      </c>
      <c r="Y57" s="66" t="s">
        <v>280</v>
      </c>
      <c r="Z57" s="66">
        <v>20</v>
      </c>
      <c r="AA57" s="117" t="s">
        <v>143</v>
      </c>
      <c r="AB57" s="66">
        <v>2015</v>
      </c>
      <c r="AC57" s="118">
        <v>100000</v>
      </c>
      <c r="AD57" s="119">
        <v>109000</v>
      </c>
      <c r="AE57" s="48" t="s">
        <v>101</v>
      </c>
      <c r="AF57" s="127">
        <v>45595</v>
      </c>
      <c r="AG57" s="132">
        <v>45610</v>
      </c>
      <c r="AH57" s="141" t="s">
        <v>1077</v>
      </c>
    </row>
    <row r="58" spans="1:35">
      <c r="A58" s="66">
        <v>9081</v>
      </c>
      <c r="B58" s="63"/>
      <c r="C58" s="72" t="s">
        <v>84</v>
      </c>
      <c r="D58" s="67">
        <v>5076</v>
      </c>
      <c r="E58" s="69" t="s">
        <v>151</v>
      </c>
      <c r="F58" s="69" t="s">
        <v>1075</v>
      </c>
      <c r="G58" s="48" t="s">
        <v>1076</v>
      </c>
      <c r="H58" s="48">
        <v>3883</v>
      </c>
      <c r="I58" s="48" t="s">
        <v>154</v>
      </c>
      <c r="J58" s="72">
        <v>1</v>
      </c>
      <c r="K58" s="101">
        <v>45554</v>
      </c>
      <c r="L58" s="48">
        <v>29</v>
      </c>
      <c r="M58" s="104">
        <v>56</v>
      </c>
      <c r="N58" s="98">
        <f t="shared" si="6"/>
        <v>45583</v>
      </c>
      <c r="O58" s="99">
        <f t="shared" ca="1" si="7"/>
        <v>45957</v>
      </c>
      <c r="P58" s="100">
        <f t="shared" ca="1" si="8"/>
        <v>403</v>
      </c>
      <c r="Q58" s="66" t="s">
        <v>85</v>
      </c>
      <c r="R58" s="66" t="s">
        <v>214</v>
      </c>
      <c r="S58" s="66" t="s">
        <v>85</v>
      </c>
      <c r="T58" s="66" t="s">
        <v>138</v>
      </c>
      <c r="U58" s="113">
        <v>56</v>
      </c>
      <c r="V58" s="88" t="s">
        <v>186</v>
      </c>
      <c r="W58" s="88" t="s">
        <v>89</v>
      </c>
      <c r="X58" s="88" t="s">
        <v>279</v>
      </c>
      <c r="Y58" s="66" t="s">
        <v>280</v>
      </c>
      <c r="Z58" s="66">
        <v>20</v>
      </c>
      <c r="AA58" s="117" t="s">
        <v>143</v>
      </c>
      <c r="AB58" s="66">
        <v>2015</v>
      </c>
      <c r="AC58" s="118">
        <v>90000</v>
      </c>
      <c r="AD58" s="119">
        <v>109000</v>
      </c>
      <c r="AE58" s="192"/>
      <c r="AF58" s="136"/>
      <c r="AG58" s="147"/>
      <c r="AH58" s="73"/>
    </row>
    <row r="59" spans="1:35">
      <c r="A59" s="66" t="s">
        <v>1078</v>
      </c>
      <c r="B59" s="63"/>
      <c r="C59" s="64" t="s">
        <v>1079</v>
      </c>
      <c r="D59" s="67">
        <v>5279</v>
      </c>
      <c r="E59" s="68" t="s">
        <v>288</v>
      </c>
      <c r="F59" s="69" t="s">
        <v>289</v>
      </c>
      <c r="G59" s="48" t="s">
        <v>1080</v>
      </c>
      <c r="H59" s="48">
        <v>283</v>
      </c>
      <c r="I59" s="64" t="s">
        <v>99</v>
      </c>
      <c r="J59" s="64">
        <v>1</v>
      </c>
      <c r="K59" s="101">
        <v>45703</v>
      </c>
      <c r="L59" s="48">
        <v>27</v>
      </c>
      <c r="M59" s="104">
        <v>58</v>
      </c>
      <c r="N59" s="102">
        <f t="shared" si="6"/>
        <v>45730</v>
      </c>
      <c r="O59" s="99">
        <f t="shared" ca="1" si="7"/>
        <v>45957</v>
      </c>
      <c r="P59" s="100">
        <f t="shared" ca="1" si="8"/>
        <v>254</v>
      </c>
      <c r="Q59" s="66" t="s">
        <v>160</v>
      </c>
      <c r="R59" s="66" t="s">
        <v>86</v>
      </c>
      <c r="S59" s="66" t="s">
        <v>86</v>
      </c>
      <c r="T59" s="66" t="s">
        <v>138</v>
      </c>
      <c r="U59" s="113">
        <v>58</v>
      </c>
      <c r="V59" s="111" t="s">
        <v>284</v>
      </c>
      <c r="W59" s="88" t="s">
        <v>174</v>
      </c>
      <c r="X59" s="88" t="s">
        <v>291</v>
      </c>
      <c r="Y59" s="112" t="s">
        <v>292</v>
      </c>
      <c r="Z59" s="66">
        <v>10</v>
      </c>
      <c r="AA59" s="117" t="s">
        <v>143</v>
      </c>
      <c r="AB59" s="66">
        <v>2024</v>
      </c>
      <c r="AC59" s="118">
        <v>33000</v>
      </c>
      <c r="AD59" s="119">
        <v>39200</v>
      </c>
      <c r="AE59" s="48" t="s">
        <v>101</v>
      </c>
      <c r="AF59" s="127">
        <v>46012</v>
      </c>
      <c r="AG59" s="132">
        <v>45731</v>
      </c>
      <c r="AH59" s="141"/>
      <c r="AI59" s="140"/>
    </row>
    <row r="60" spans="1:35">
      <c r="A60" s="88" t="s">
        <v>1081</v>
      </c>
      <c r="B60" s="66" t="s">
        <v>1082</v>
      </c>
      <c r="C60" s="72" t="s">
        <v>994</v>
      </c>
      <c r="D60" s="67">
        <v>5255</v>
      </c>
      <c r="E60" s="68" t="s">
        <v>1083</v>
      </c>
      <c r="F60" s="69" t="s">
        <v>1083</v>
      </c>
      <c r="G60" s="48" t="s">
        <v>529</v>
      </c>
      <c r="H60" s="48">
        <v>278</v>
      </c>
      <c r="I60" s="48" t="s">
        <v>99</v>
      </c>
      <c r="J60" s="72">
        <v>1</v>
      </c>
      <c r="K60" s="101">
        <v>45639</v>
      </c>
      <c r="L60" s="48">
        <v>6</v>
      </c>
      <c r="M60" s="104">
        <v>58</v>
      </c>
      <c r="N60" s="98">
        <f t="shared" si="6"/>
        <v>45645</v>
      </c>
      <c r="O60" s="99">
        <f t="shared" ca="1" si="7"/>
        <v>45957</v>
      </c>
      <c r="P60" s="100">
        <f t="shared" ca="1" si="8"/>
        <v>318</v>
      </c>
      <c r="Q60" s="66" t="s">
        <v>160</v>
      </c>
      <c r="R60" s="66" t="s">
        <v>86</v>
      </c>
      <c r="S60" s="66" t="s">
        <v>86</v>
      </c>
      <c r="T60" s="66" t="s">
        <v>138</v>
      </c>
      <c r="U60" s="113">
        <v>58</v>
      </c>
      <c r="V60" s="111" t="s">
        <v>284</v>
      </c>
      <c r="W60" s="88" t="s">
        <v>174</v>
      </c>
      <c r="X60" s="88" t="s">
        <v>291</v>
      </c>
      <c r="Y60" s="66" t="s">
        <v>292</v>
      </c>
      <c r="Z60" s="66">
        <v>10</v>
      </c>
      <c r="AA60" s="117" t="s">
        <v>143</v>
      </c>
      <c r="AB60" s="66">
        <v>2024</v>
      </c>
      <c r="AC60" s="118">
        <v>33000</v>
      </c>
      <c r="AD60" s="119">
        <v>39200</v>
      </c>
      <c r="AE60" s="48" t="s">
        <v>101</v>
      </c>
      <c r="AF60" s="127">
        <v>45639</v>
      </c>
      <c r="AG60" s="132">
        <v>45642</v>
      </c>
      <c r="AH60" s="141" t="s">
        <v>1084</v>
      </c>
    </row>
    <row r="61" spans="1:35">
      <c r="A61" s="66">
        <v>9042</v>
      </c>
      <c r="B61" s="63"/>
      <c r="C61" s="72" t="s">
        <v>994</v>
      </c>
      <c r="D61" s="67">
        <v>4991</v>
      </c>
      <c r="E61" s="68" t="s">
        <v>151</v>
      </c>
      <c r="F61" s="69" t="s">
        <v>1085</v>
      </c>
      <c r="G61" s="48" t="s">
        <v>1086</v>
      </c>
      <c r="H61" s="48">
        <v>178</v>
      </c>
      <c r="I61" s="48" t="s">
        <v>154</v>
      </c>
      <c r="J61" s="72">
        <v>1</v>
      </c>
      <c r="K61" s="101">
        <v>45623</v>
      </c>
      <c r="L61" s="48">
        <v>29</v>
      </c>
      <c r="M61" s="104">
        <v>58</v>
      </c>
      <c r="N61" s="98">
        <f t="shared" si="6"/>
        <v>45652</v>
      </c>
      <c r="O61" s="99">
        <f t="shared" ca="1" si="7"/>
        <v>45957</v>
      </c>
      <c r="P61" s="100">
        <f t="shared" ca="1" si="8"/>
        <v>334</v>
      </c>
      <c r="Q61" s="66" t="s">
        <v>160</v>
      </c>
      <c r="R61" s="66" t="s">
        <v>86</v>
      </c>
      <c r="S61" s="66" t="s">
        <v>86</v>
      </c>
      <c r="T61" s="66" t="s">
        <v>138</v>
      </c>
      <c r="U61" s="113">
        <v>58</v>
      </c>
      <c r="V61" s="111" t="s">
        <v>284</v>
      </c>
      <c r="W61" s="111" t="s">
        <v>174</v>
      </c>
      <c r="X61" s="111" t="s">
        <v>291</v>
      </c>
      <c r="Y61" s="66" t="s">
        <v>292</v>
      </c>
      <c r="Z61" s="66">
        <v>10</v>
      </c>
      <c r="AA61" s="117" t="s">
        <v>143</v>
      </c>
      <c r="AB61" s="66">
        <v>2024</v>
      </c>
      <c r="AC61" s="118">
        <v>33000</v>
      </c>
      <c r="AD61" s="119">
        <v>39200</v>
      </c>
      <c r="AE61" s="48" t="s">
        <v>101</v>
      </c>
      <c r="AF61" s="127">
        <v>45503</v>
      </c>
      <c r="AG61" s="132">
        <v>45637</v>
      </c>
      <c r="AH61" s="141"/>
    </row>
    <row r="62" spans="1:35">
      <c r="A62" s="66">
        <v>9373</v>
      </c>
      <c r="B62" s="66">
        <v>9468</v>
      </c>
      <c r="C62" s="84" t="s">
        <v>994</v>
      </c>
      <c r="D62" s="89">
        <v>4898</v>
      </c>
      <c r="E62" s="90" t="s">
        <v>1087</v>
      </c>
      <c r="F62" s="91" t="s">
        <v>1088</v>
      </c>
      <c r="G62" s="92" t="s">
        <v>1089</v>
      </c>
      <c r="H62" s="89">
        <v>0</v>
      </c>
      <c r="I62" s="92" t="s">
        <v>1090</v>
      </c>
      <c r="J62" s="84">
        <v>1</v>
      </c>
      <c r="K62" s="109">
        <v>45493</v>
      </c>
      <c r="L62" s="92">
        <v>6</v>
      </c>
      <c r="M62" s="104">
        <v>58</v>
      </c>
      <c r="N62" s="102">
        <v>45499</v>
      </c>
      <c r="O62" s="99">
        <v>45500</v>
      </c>
      <c r="P62" s="100">
        <v>7</v>
      </c>
      <c r="Q62" s="66" t="s">
        <v>160</v>
      </c>
      <c r="R62" s="66" t="s">
        <v>86</v>
      </c>
      <c r="S62" s="66" t="s">
        <v>86</v>
      </c>
      <c r="T62" s="66" t="s">
        <v>138</v>
      </c>
      <c r="U62" s="113">
        <v>58</v>
      </c>
      <c r="V62" s="88" t="s">
        <v>284</v>
      </c>
      <c r="W62" s="88" t="s">
        <v>174</v>
      </c>
      <c r="X62" s="88" t="s">
        <v>291</v>
      </c>
      <c r="Y62" s="66" t="s">
        <v>292</v>
      </c>
      <c r="Z62" s="66">
        <v>10</v>
      </c>
      <c r="AA62" s="117" t="s">
        <v>143</v>
      </c>
      <c r="AB62" s="66">
        <v>2024</v>
      </c>
      <c r="AC62" s="118"/>
      <c r="AD62" s="119">
        <v>0</v>
      </c>
      <c r="AE62" s="48" t="s">
        <v>101</v>
      </c>
      <c r="AF62" s="132">
        <v>45430</v>
      </c>
      <c r="AG62" s="132">
        <v>45439</v>
      </c>
      <c r="AH62" s="141"/>
    </row>
    <row r="63" spans="1:35">
      <c r="A63" s="63"/>
      <c r="B63" s="63"/>
      <c r="C63" s="72" t="s">
        <v>994</v>
      </c>
      <c r="D63" s="67">
        <v>5130</v>
      </c>
      <c r="E63" s="69" t="s">
        <v>1091</v>
      </c>
      <c r="F63" s="69" t="s">
        <v>1092</v>
      </c>
      <c r="G63" s="48" t="s">
        <v>1093</v>
      </c>
      <c r="H63" s="48">
        <v>282</v>
      </c>
      <c r="I63" s="48" t="s">
        <v>99</v>
      </c>
      <c r="J63" s="72">
        <v>1</v>
      </c>
      <c r="K63" s="101">
        <v>45583</v>
      </c>
      <c r="L63" s="48">
        <v>3</v>
      </c>
      <c r="M63" s="104">
        <v>59</v>
      </c>
      <c r="N63" s="102">
        <f>K63+L63</f>
        <v>45586</v>
      </c>
      <c r="O63" s="99">
        <f ca="1">TODAY()</f>
        <v>45957</v>
      </c>
      <c r="P63" s="100">
        <f ca="1">O63-K63</f>
        <v>374</v>
      </c>
      <c r="Q63" s="66" t="s">
        <v>160</v>
      </c>
      <c r="R63" s="66" t="s">
        <v>86</v>
      </c>
      <c r="S63" s="66" t="s">
        <v>86</v>
      </c>
      <c r="T63" s="66" t="s">
        <v>138</v>
      </c>
      <c r="U63" s="113">
        <v>59</v>
      </c>
      <c r="V63" s="111" t="s">
        <v>284</v>
      </c>
      <c r="W63" s="88" t="s">
        <v>174</v>
      </c>
      <c r="X63" s="111" t="s">
        <v>291</v>
      </c>
      <c r="Y63" s="66" t="s">
        <v>300</v>
      </c>
      <c r="Z63" s="66">
        <v>10</v>
      </c>
      <c r="AA63" s="117" t="s">
        <v>143</v>
      </c>
      <c r="AB63" s="66">
        <v>2024</v>
      </c>
      <c r="AC63" s="118">
        <v>33000</v>
      </c>
      <c r="AD63" s="119">
        <v>39020</v>
      </c>
      <c r="AE63" s="127" t="s">
        <v>101</v>
      </c>
      <c r="AF63" s="132">
        <v>45583</v>
      </c>
      <c r="AG63" s="132">
        <v>45587</v>
      </c>
      <c r="AH63" s="141"/>
    </row>
    <row r="64" spans="1:35">
      <c r="A64" s="66" t="s">
        <v>1094</v>
      </c>
      <c r="B64" s="63"/>
      <c r="C64" s="72" t="s">
        <v>994</v>
      </c>
      <c r="D64" s="67">
        <v>5029</v>
      </c>
      <c r="E64" s="69" t="s">
        <v>1095</v>
      </c>
      <c r="F64" s="69" t="s">
        <v>1096</v>
      </c>
      <c r="G64" s="48" t="s">
        <v>1097</v>
      </c>
      <c r="H64" s="48">
        <v>208</v>
      </c>
      <c r="I64" s="48" t="s">
        <v>99</v>
      </c>
      <c r="J64" s="72">
        <v>1</v>
      </c>
      <c r="K64" s="101">
        <v>45554</v>
      </c>
      <c r="L64" s="48">
        <v>27</v>
      </c>
      <c r="M64" s="104">
        <v>59</v>
      </c>
      <c r="N64" s="102">
        <v>45581</v>
      </c>
      <c r="O64" s="99">
        <v>45583</v>
      </c>
      <c r="P64" s="100">
        <v>29</v>
      </c>
      <c r="Q64" s="66" t="s">
        <v>160</v>
      </c>
      <c r="R64" s="66" t="s">
        <v>86</v>
      </c>
      <c r="S64" s="66" t="s">
        <v>86</v>
      </c>
      <c r="T64" s="66" t="s">
        <v>138</v>
      </c>
      <c r="U64" s="113">
        <v>59</v>
      </c>
      <c r="V64" s="88" t="s">
        <v>284</v>
      </c>
      <c r="W64" s="88" t="s">
        <v>174</v>
      </c>
      <c r="X64" s="88" t="s">
        <v>291</v>
      </c>
      <c r="Y64" s="66" t="s">
        <v>300</v>
      </c>
      <c r="Z64" s="66">
        <v>10</v>
      </c>
      <c r="AA64" s="117" t="s">
        <v>143</v>
      </c>
      <c r="AB64" s="112">
        <v>2024</v>
      </c>
      <c r="AC64" s="118">
        <v>33000</v>
      </c>
      <c r="AD64" s="119">
        <v>39020</v>
      </c>
      <c r="AE64" s="127" t="s">
        <v>101</v>
      </c>
      <c r="AF64" s="132">
        <v>45554</v>
      </c>
      <c r="AG64" s="142">
        <v>45582</v>
      </c>
      <c r="AH64" s="143"/>
    </row>
    <row r="65" spans="1:45">
      <c r="A65" s="88" t="s">
        <v>1098</v>
      </c>
      <c r="B65" s="63"/>
      <c r="C65" s="84" t="s">
        <v>994</v>
      </c>
      <c r="D65" s="72">
        <v>5009</v>
      </c>
      <c r="E65" s="75" t="s">
        <v>1099</v>
      </c>
      <c r="F65" s="75" t="s">
        <v>1100</v>
      </c>
      <c r="G65" s="72" t="s">
        <v>1089</v>
      </c>
      <c r="H65" s="72">
        <v>200</v>
      </c>
      <c r="I65" s="72" t="s">
        <v>154</v>
      </c>
      <c r="J65" s="72">
        <v>1</v>
      </c>
      <c r="K65" s="108">
        <v>45518</v>
      </c>
      <c r="L65" s="72">
        <v>6</v>
      </c>
      <c r="M65" s="104">
        <v>59</v>
      </c>
      <c r="N65" s="102">
        <v>45524</v>
      </c>
      <c r="O65" s="99">
        <v>45526</v>
      </c>
      <c r="P65" s="100">
        <v>8</v>
      </c>
      <c r="Q65" s="66" t="s">
        <v>160</v>
      </c>
      <c r="R65" s="66" t="s">
        <v>86</v>
      </c>
      <c r="S65" s="66" t="s">
        <v>86</v>
      </c>
      <c r="T65" s="66" t="s">
        <v>138</v>
      </c>
      <c r="U65" s="113">
        <v>59</v>
      </c>
      <c r="V65" s="88" t="s">
        <v>284</v>
      </c>
      <c r="W65" s="111" t="s">
        <v>174</v>
      </c>
      <c r="X65" s="111" t="s">
        <v>291</v>
      </c>
      <c r="Y65" s="112" t="s">
        <v>300</v>
      </c>
      <c r="Z65" s="66">
        <v>10</v>
      </c>
      <c r="AA65" s="117" t="s">
        <v>143</v>
      </c>
      <c r="AB65" s="66">
        <v>2024</v>
      </c>
      <c r="AC65" s="118">
        <v>33000</v>
      </c>
      <c r="AD65" s="119">
        <v>0</v>
      </c>
      <c r="AE65" s="127" t="s">
        <v>101</v>
      </c>
      <c r="AF65" s="132">
        <v>45518</v>
      </c>
      <c r="AG65" s="132">
        <v>45526</v>
      </c>
      <c r="AH65" s="176"/>
    </row>
    <row r="66" spans="1:45">
      <c r="A66" s="66">
        <v>9004</v>
      </c>
      <c r="B66" s="63"/>
      <c r="C66" s="84" t="s">
        <v>994</v>
      </c>
      <c r="D66" s="84">
        <v>4977</v>
      </c>
      <c r="E66" s="150" t="s">
        <v>1101</v>
      </c>
      <c r="F66" s="150" t="s">
        <v>1101</v>
      </c>
      <c r="G66" s="84" t="s">
        <v>519</v>
      </c>
      <c r="H66" s="84">
        <v>157</v>
      </c>
      <c r="I66" s="84" t="s">
        <v>99</v>
      </c>
      <c r="J66" s="84">
        <v>1</v>
      </c>
      <c r="K66" s="162">
        <v>45495</v>
      </c>
      <c r="L66" s="84">
        <v>13</v>
      </c>
      <c r="M66" s="89">
        <v>59</v>
      </c>
      <c r="N66" s="102">
        <v>45508</v>
      </c>
      <c r="O66" s="99">
        <v>45512</v>
      </c>
      <c r="P66" s="100">
        <v>17</v>
      </c>
      <c r="Q66" s="66" t="s">
        <v>160</v>
      </c>
      <c r="R66" s="66" t="s">
        <v>86</v>
      </c>
      <c r="S66" s="66" t="s">
        <v>86</v>
      </c>
      <c r="T66" s="66" t="s">
        <v>138</v>
      </c>
      <c r="U66" s="113">
        <v>59</v>
      </c>
      <c r="V66" s="88" t="s">
        <v>284</v>
      </c>
      <c r="W66" s="88" t="s">
        <v>174</v>
      </c>
      <c r="X66" s="88" t="s">
        <v>291</v>
      </c>
      <c r="Y66" s="66" t="s">
        <v>300</v>
      </c>
      <c r="Z66" s="66">
        <v>10</v>
      </c>
      <c r="AA66" s="117" t="s">
        <v>143</v>
      </c>
      <c r="AB66" s="137">
        <v>2024</v>
      </c>
      <c r="AC66" s="118">
        <v>33000</v>
      </c>
      <c r="AD66" s="119">
        <v>0</v>
      </c>
      <c r="AE66" s="127" t="s">
        <v>101</v>
      </c>
      <c r="AF66" s="132">
        <v>45495</v>
      </c>
      <c r="AG66" s="132">
        <v>45511</v>
      </c>
      <c r="AH66" s="141"/>
    </row>
    <row r="67" spans="1:45">
      <c r="A67" s="66">
        <v>10741</v>
      </c>
      <c r="B67" s="66">
        <v>10935</v>
      </c>
      <c r="C67" s="92" t="s">
        <v>994</v>
      </c>
      <c r="D67" s="84">
        <v>4887</v>
      </c>
      <c r="E67" s="150" t="s">
        <v>1102</v>
      </c>
      <c r="F67" s="151" t="s">
        <v>1102</v>
      </c>
      <c r="G67" s="84" t="s">
        <v>1103</v>
      </c>
      <c r="H67" s="84">
        <v>1445</v>
      </c>
      <c r="I67" s="84" t="s">
        <v>99</v>
      </c>
      <c r="J67" s="84">
        <v>1</v>
      </c>
      <c r="K67" s="162">
        <v>45455</v>
      </c>
      <c r="L67" s="84">
        <v>27</v>
      </c>
      <c r="M67" s="104">
        <v>59</v>
      </c>
      <c r="N67" s="102">
        <v>45482</v>
      </c>
      <c r="O67" s="99">
        <v>45484</v>
      </c>
      <c r="P67" s="100">
        <v>29</v>
      </c>
      <c r="Q67" s="66" t="s">
        <v>160</v>
      </c>
      <c r="R67" s="66" t="s">
        <v>86</v>
      </c>
      <c r="S67" s="66" t="s">
        <v>86</v>
      </c>
      <c r="T67" s="66" t="s">
        <v>138</v>
      </c>
      <c r="U67" s="113">
        <v>59</v>
      </c>
      <c r="V67" s="111" t="s">
        <v>284</v>
      </c>
      <c r="W67" s="111" t="s">
        <v>174</v>
      </c>
      <c r="X67" s="111" t="s">
        <v>291</v>
      </c>
      <c r="Y67" s="66" t="s">
        <v>300</v>
      </c>
      <c r="Z67" s="66">
        <v>10</v>
      </c>
      <c r="AA67" s="117" t="s">
        <v>143</v>
      </c>
      <c r="AB67" s="66">
        <v>2024</v>
      </c>
      <c r="AC67" s="118">
        <v>33000</v>
      </c>
      <c r="AD67" s="119">
        <v>35200</v>
      </c>
      <c r="AE67" s="127" t="s">
        <v>101</v>
      </c>
      <c r="AF67" s="132">
        <v>45426</v>
      </c>
      <c r="AG67" s="132">
        <v>45483</v>
      </c>
      <c r="AH67" s="141"/>
      <c r="AI67" s="177"/>
      <c r="AJ67" s="140"/>
      <c r="AK67" s="38"/>
      <c r="AL67" s="38"/>
      <c r="AM67" s="38"/>
      <c r="AN67" s="38"/>
      <c r="AO67" s="38"/>
      <c r="AP67" s="38"/>
      <c r="AQ67" s="38"/>
      <c r="AR67" s="38"/>
      <c r="AS67" s="38"/>
    </row>
    <row r="68" spans="1:45">
      <c r="A68" s="63"/>
      <c r="B68" s="63"/>
      <c r="C68" s="64" t="s">
        <v>994</v>
      </c>
      <c r="D68" s="67">
        <v>5266</v>
      </c>
      <c r="E68" s="68" t="s">
        <v>151</v>
      </c>
      <c r="F68" s="69" t="s">
        <v>152</v>
      </c>
      <c r="G68" s="48" t="s">
        <v>172</v>
      </c>
      <c r="H68" s="48">
        <v>477</v>
      </c>
      <c r="I68" s="48" t="s">
        <v>154</v>
      </c>
      <c r="J68" s="64">
        <v>1</v>
      </c>
      <c r="K68" s="101">
        <v>45676</v>
      </c>
      <c r="L68" s="48">
        <v>29</v>
      </c>
      <c r="M68" s="104">
        <v>60</v>
      </c>
      <c r="N68" s="102">
        <f>K68+L68</f>
        <v>45705</v>
      </c>
      <c r="O68" s="99">
        <f ca="1">TODAY()</f>
        <v>45957</v>
      </c>
      <c r="P68" s="100">
        <f ca="1">O68-K68</f>
        <v>281</v>
      </c>
      <c r="Q68" s="66" t="s">
        <v>160</v>
      </c>
      <c r="R68" s="66" t="s">
        <v>86</v>
      </c>
      <c r="S68" s="66" t="s">
        <v>86</v>
      </c>
      <c r="T68" s="66" t="s">
        <v>138</v>
      </c>
      <c r="U68" s="113">
        <v>60</v>
      </c>
      <c r="V68" s="88" t="s">
        <v>284</v>
      </c>
      <c r="W68" s="88" t="s">
        <v>174</v>
      </c>
      <c r="X68" s="88" t="s">
        <v>291</v>
      </c>
      <c r="Y68" s="66" t="s">
        <v>305</v>
      </c>
      <c r="Z68" s="66">
        <v>10</v>
      </c>
      <c r="AA68" s="117" t="s">
        <v>143</v>
      </c>
      <c r="AB68" s="66">
        <v>2024</v>
      </c>
      <c r="AC68" s="119">
        <v>33000</v>
      </c>
      <c r="AD68" s="119">
        <v>33000</v>
      </c>
      <c r="AE68" s="48" t="s">
        <v>101</v>
      </c>
      <c r="AF68" s="132">
        <v>45676</v>
      </c>
      <c r="AG68" s="132">
        <v>45709</v>
      </c>
      <c r="AH68" s="141" t="s">
        <v>1104</v>
      </c>
    </row>
    <row r="69" spans="1:45">
      <c r="A69" s="63"/>
      <c r="B69" s="63"/>
      <c r="C69" s="72" t="s">
        <v>994</v>
      </c>
      <c r="D69" s="67">
        <v>5041</v>
      </c>
      <c r="E69" s="68" t="s">
        <v>151</v>
      </c>
      <c r="F69" s="69" t="s">
        <v>1085</v>
      </c>
      <c r="G69" s="48" t="s">
        <v>1086</v>
      </c>
      <c r="H69" s="48">
        <v>335</v>
      </c>
      <c r="I69" s="48" t="s">
        <v>154</v>
      </c>
      <c r="J69" s="72">
        <v>1</v>
      </c>
      <c r="K69" s="101">
        <v>45622</v>
      </c>
      <c r="L69" s="48">
        <v>29</v>
      </c>
      <c r="M69" s="104">
        <v>60</v>
      </c>
      <c r="N69" s="98">
        <f>K69+L69</f>
        <v>45651</v>
      </c>
      <c r="O69" s="99">
        <f ca="1">TODAY()</f>
        <v>45957</v>
      </c>
      <c r="P69" s="100">
        <f ca="1">O69-K69</f>
        <v>335</v>
      </c>
      <c r="Q69" s="66" t="s">
        <v>160</v>
      </c>
      <c r="R69" s="66" t="s">
        <v>86</v>
      </c>
      <c r="S69" s="66" t="s">
        <v>86</v>
      </c>
      <c r="T69" s="66" t="s">
        <v>138</v>
      </c>
      <c r="U69" s="113">
        <v>60</v>
      </c>
      <c r="V69" s="88" t="s">
        <v>284</v>
      </c>
      <c r="W69" s="88" t="s">
        <v>174</v>
      </c>
      <c r="X69" s="88" t="s">
        <v>291</v>
      </c>
      <c r="Y69" s="66" t="s">
        <v>305</v>
      </c>
      <c r="Z69" s="66">
        <v>10</v>
      </c>
      <c r="AA69" s="117" t="s">
        <v>143</v>
      </c>
      <c r="AB69" s="66">
        <v>2024</v>
      </c>
      <c r="AC69" s="119">
        <v>33000</v>
      </c>
      <c r="AD69" s="119">
        <v>33000</v>
      </c>
      <c r="AE69" s="48" t="s">
        <v>101</v>
      </c>
      <c r="AF69" s="127">
        <v>45531</v>
      </c>
      <c r="AG69" s="132">
        <v>45637</v>
      </c>
      <c r="AH69" s="141"/>
    </row>
    <row r="70" spans="1:45">
      <c r="A70" s="66">
        <v>10469</v>
      </c>
      <c r="B70" s="63"/>
      <c r="C70" s="92" t="s">
        <v>994</v>
      </c>
      <c r="D70" s="89">
        <v>4880</v>
      </c>
      <c r="E70" s="90" t="s">
        <v>1087</v>
      </c>
      <c r="F70" s="91" t="s">
        <v>1088</v>
      </c>
      <c r="G70" s="92" t="s">
        <v>1089</v>
      </c>
      <c r="H70" s="89">
        <v>0</v>
      </c>
      <c r="I70" s="92" t="s">
        <v>1090</v>
      </c>
      <c r="J70" s="84">
        <v>1</v>
      </c>
      <c r="K70" s="109">
        <v>45525</v>
      </c>
      <c r="L70" s="92">
        <v>1</v>
      </c>
      <c r="M70" s="104">
        <v>60</v>
      </c>
      <c r="N70" s="102">
        <v>45526</v>
      </c>
      <c r="O70" s="99">
        <v>45528</v>
      </c>
      <c r="P70" s="100">
        <v>3</v>
      </c>
      <c r="Q70" s="66" t="s">
        <v>160</v>
      </c>
      <c r="R70" s="66" t="s">
        <v>86</v>
      </c>
      <c r="S70" s="66" t="s">
        <v>86</v>
      </c>
      <c r="T70" s="66" t="s">
        <v>138</v>
      </c>
      <c r="U70" s="113">
        <v>60</v>
      </c>
      <c r="V70" s="88" t="s">
        <v>284</v>
      </c>
      <c r="W70" s="111" t="s">
        <v>174</v>
      </c>
      <c r="X70" s="111" t="s">
        <v>291</v>
      </c>
      <c r="Y70" s="66" t="s">
        <v>305</v>
      </c>
      <c r="Z70" s="66">
        <v>10</v>
      </c>
      <c r="AA70" s="117" t="s">
        <v>143</v>
      </c>
      <c r="AB70" s="112">
        <v>2024</v>
      </c>
      <c r="AC70" s="119">
        <v>33000</v>
      </c>
      <c r="AD70" s="119">
        <v>33000</v>
      </c>
      <c r="AE70" s="48" t="s">
        <v>101</v>
      </c>
      <c r="AF70" s="132">
        <v>45418</v>
      </c>
      <c r="AG70" s="132">
        <v>45527</v>
      </c>
      <c r="AH70" s="141"/>
    </row>
    <row r="71" spans="1:45">
      <c r="A71" s="66">
        <v>9082</v>
      </c>
      <c r="B71" s="63"/>
      <c r="C71" s="64" t="s">
        <v>994</v>
      </c>
      <c r="D71" s="67">
        <v>5267</v>
      </c>
      <c r="E71" s="69" t="s">
        <v>288</v>
      </c>
      <c r="F71" s="68" t="s">
        <v>289</v>
      </c>
      <c r="G71" s="48" t="s">
        <v>1080</v>
      </c>
      <c r="H71" s="48">
        <v>490</v>
      </c>
      <c r="I71" s="64" t="s">
        <v>99</v>
      </c>
      <c r="J71" s="64">
        <v>1</v>
      </c>
      <c r="K71" s="101">
        <v>45702</v>
      </c>
      <c r="L71" s="48">
        <v>27</v>
      </c>
      <c r="M71" s="104">
        <v>61</v>
      </c>
      <c r="N71" s="102">
        <f>K71+L71</f>
        <v>45729</v>
      </c>
      <c r="O71" s="99">
        <f ca="1">TODAY()</f>
        <v>45957</v>
      </c>
      <c r="P71" s="100">
        <f ca="1">O71-K71</f>
        <v>255</v>
      </c>
      <c r="Q71" s="66" t="s">
        <v>160</v>
      </c>
      <c r="R71" s="66" t="s">
        <v>86</v>
      </c>
      <c r="S71" s="66" t="s">
        <v>86</v>
      </c>
      <c r="T71" s="66" t="s">
        <v>138</v>
      </c>
      <c r="U71" s="113">
        <v>61</v>
      </c>
      <c r="V71" s="88" t="s">
        <v>284</v>
      </c>
      <c r="W71" s="88" t="s">
        <v>174</v>
      </c>
      <c r="X71" s="88" t="s">
        <v>291</v>
      </c>
      <c r="Y71" s="66" t="s">
        <v>306</v>
      </c>
      <c r="Z71" s="66">
        <v>10</v>
      </c>
      <c r="AA71" s="117" t="s">
        <v>143</v>
      </c>
      <c r="AB71" s="66">
        <v>2024</v>
      </c>
      <c r="AC71" s="119">
        <v>33000</v>
      </c>
      <c r="AD71" s="119">
        <v>33000</v>
      </c>
      <c r="AE71" s="48" t="s">
        <v>101</v>
      </c>
      <c r="AF71" s="127">
        <v>46012</v>
      </c>
      <c r="AG71" s="132">
        <v>45734</v>
      </c>
      <c r="AH71" s="141"/>
    </row>
    <row r="72" spans="1:45">
      <c r="A72" s="66">
        <v>9354</v>
      </c>
      <c r="B72" s="63"/>
      <c r="C72" s="72" t="s">
        <v>994</v>
      </c>
      <c r="D72" s="67">
        <v>4881</v>
      </c>
      <c r="E72" s="69" t="s">
        <v>1105</v>
      </c>
      <c r="F72" s="69" t="s">
        <v>1105</v>
      </c>
      <c r="G72" s="48" t="s">
        <v>144</v>
      </c>
      <c r="H72" s="48">
        <v>0</v>
      </c>
      <c r="I72" s="48" t="s">
        <v>1090</v>
      </c>
      <c r="J72" s="72">
        <v>1</v>
      </c>
      <c r="K72" s="101">
        <v>45616</v>
      </c>
      <c r="L72" s="48">
        <v>27</v>
      </c>
      <c r="M72" s="104">
        <v>61</v>
      </c>
      <c r="N72" s="102">
        <f>K72+L72</f>
        <v>45643</v>
      </c>
      <c r="O72" s="99">
        <f ca="1">TODAY()</f>
        <v>45957</v>
      </c>
      <c r="P72" s="100">
        <f ca="1">O72-K72</f>
        <v>341</v>
      </c>
      <c r="Q72" s="66" t="s">
        <v>160</v>
      </c>
      <c r="R72" s="66" t="s">
        <v>86</v>
      </c>
      <c r="S72" s="66" t="s">
        <v>86</v>
      </c>
      <c r="T72" s="66" t="s">
        <v>138</v>
      </c>
      <c r="U72" s="113">
        <v>61</v>
      </c>
      <c r="V72" s="88" t="s">
        <v>284</v>
      </c>
      <c r="W72" s="88" t="s">
        <v>174</v>
      </c>
      <c r="X72" s="88" t="s">
        <v>291</v>
      </c>
      <c r="Y72" s="66" t="s">
        <v>306</v>
      </c>
      <c r="Z72" s="66">
        <v>10</v>
      </c>
      <c r="AA72" s="117" t="s">
        <v>143</v>
      </c>
      <c r="AB72" s="66">
        <v>2024</v>
      </c>
      <c r="AC72" s="119">
        <v>33000</v>
      </c>
      <c r="AD72" s="119">
        <v>33000</v>
      </c>
      <c r="AE72" s="48" t="s">
        <v>101</v>
      </c>
      <c r="AF72" s="127">
        <v>45420</v>
      </c>
      <c r="AG72" s="178">
        <v>45644</v>
      </c>
      <c r="AH72" s="141"/>
    </row>
    <row r="73" spans="1:45">
      <c r="A73" s="66">
        <v>9119</v>
      </c>
      <c r="B73" s="66">
        <v>9205</v>
      </c>
      <c r="C73" s="64" t="s">
        <v>994</v>
      </c>
      <c r="D73" s="67">
        <v>5360</v>
      </c>
      <c r="E73" s="68" t="s">
        <v>332</v>
      </c>
      <c r="F73" s="68" t="s">
        <v>1026</v>
      </c>
      <c r="G73" s="48" t="s">
        <v>1027</v>
      </c>
      <c r="H73" s="48">
        <v>6547</v>
      </c>
      <c r="I73" s="64" t="s">
        <v>99</v>
      </c>
      <c r="J73" s="64">
        <v>1</v>
      </c>
      <c r="K73" s="101">
        <v>45726</v>
      </c>
      <c r="L73" s="48">
        <v>1</v>
      </c>
      <c r="M73" s="104">
        <v>62</v>
      </c>
      <c r="N73" s="98">
        <v>45727</v>
      </c>
      <c r="O73" s="99">
        <v>45728</v>
      </c>
      <c r="P73" s="100">
        <v>2</v>
      </c>
      <c r="Q73" s="66" t="s">
        <v>85</v>
      </c>
      <c r="R73" s="66" t="s">
        <v>214</v>
      </c>
      <c r="S73" s="66" t="s">
        <v>85</v>
      </c>
      <c r="T73" s="66" t="s">
        <v>138</v>
      </c>
      <c r="U73" s="113">
        <v>62</v>
      </c>
      <c r="V73" s="88" t="s">
        <v>236</v>
      </c>
      <c r="W73" s="88" t="s">
        <v>308</v>
      </c>
      <c r="X73" s="111" t="s">
        <v>309</v>
      </c>
      <c r="Y73" s="66" t="s">
        <v>310</v>
      </c>
      <c r="Z73" s="66">
        <v>50</v>
      </c>
      <c r="AA73" s="117" t="s">
        <v>227</v>
      </c>
      <c r="AB73" s="66">
        <v>2022</v>
      </c>
      <c r="AC73" s="118"/>
      <c r="AD73" s="119">
        <v>0</v>
      </c>
      <c r="AE73" s="48" t="s">
        <v>101</v>
      </c>
      <c r="AF73" s="132">
        <v>45684</v>
      </c>
      <c r="AG73" s="132">
        <v>45728</v>
      </c>
      <c r="AH73" s="141"/>
    </row>
    <row r="74" spans="1:45">
      <c r="A74" s="66">
        <v>10770</v>
      </c>
      <c r="B74" s="66">
        <v>10962</v>
      </c>
      <c r="C74" s="72" t="s">
        <v>994</v>
      </c>
      <c r="D74" s="67">
        <v>5250</v>
      </c>
      <c r="E74" s="68" t="s">
        <v>1106</v>
      </c>
      <c r="F74" s="68" t="s">
        <v>1107</v>
      </c>
      <c r="G74" s="48" t="s">
        <v>1108</v>
      </c>
      <c r="H74" s="48">
        <v>6532</v>
      </c>
      <c r="I74" s="48" t="s">
        <v>99</v>
      </c>
      <c r="J74" s="72">
        <v>1</v>
      </c>
      <c r="K74" s="101">
        <v>45636</v>
      </c>
      <c r="L74" s="48">
        <v>29</v>
      </c>
      <c r="M74" s="104">
        <v>62</v>
      </c>
      <c r="N74" s="98">
        <f>K74+L74</f>
        <v>45665</v>
      </c>
      <c r="O74" s="99">
        <f ca="1">TODAY()</f>
        <v>45957</v>
      </c>
      <c r="P74" s="100">
        <f ca="1">O74-K74</f>
        <v>321</v>
      </c>
      <c r="Q74" s="66" t="s">
        <v>85</v>
      </c>
      <c r="R74" s="66" t="s">
        <v>214</v>
      </c>
      <c r="S74" s="66" t="s">
        <v>85</v>
      </c>
      <c r="T74" s="66" t="s">
        <v>138</v>
      </c>
      <c r="U74" s="113">
        <v>62</v>
      </c>
      <c r="V74" s="88" t="s">
        <v>236</v>
      </c>
      <c r="W74" s="88" t="s">
        <v>308</v>
      </c>
      <c r="X74" s="88" t="s">
        <v>309</v>
      </c>
      <c r="Y74" s="66" t="s">
        <v>310</v>
      </c>
      <c r="Z74" s="66">
        <v>50</v>
      </c>
      <c r="AA74" s="117" t="s">
        <v>227</v>
      </c>
      <c r="AB74" s="66">
        <v>2022</v>
      </c>
      <c r="AC74" s="118"/>
      <c r="AD74" s="119">
        <v>0</v>
      </c>
      <c r="AE74" s="48" t="s">
        <v>101</v>
      </c>
      <c r="AF74" s="127">
        <v>45636</v>
      </c>
      <c r="AG74" s="132">
        <v>45643</v>
      </c>
      <c r="AH74" s="141" t="s">
        <v>1109</v>
      </c>
      <c r="AI74" s="140"/>
    </row>
    <row r="75" spans="1:45">
      <c r="A75" s="66" t="s">
        <v>1110</v>
      </c>
      <c r="B75" s="63"/>
      <c r="C75" s="72" t="s">
        <v>994</v>
      </c>
      <c r="D75" s="67">
        <v>5124</v>
      </c>
      <c r="E75" s="69" t="s">
        <v>332</v>
      </c>
      <c r="F75" s="69" t="s">
        <v>1026</v>
      </c>
      <c r="G75" s="48" t="s">
        <v>1035</v>
      </c>
      <c r="H75" s="48">
        <v>6411</v>
      </c>
      <c r="I75" s="48" t="s">
        <v>99</v>
      </c>
      <c r="J75" s="72">
        <v>1</v>
      </c>
      <c r="K75" s="101">
        <v>45607</v>
      </c>
      <c r="L75" s="48">
        <v>6</v>
      </c>
      <c r="M75" s="104">
        <v>62</v>
      </c>
      <c r="N75" s="98">
        <f>K75+L75</f>
        <v>45613</v>
      </c>
      <c r="O75" s="99">
        <f ca="1">TODAY()</f>
        <v>45957</v>
      </c>
      <c r="P75" s="100">
        <f ca="1">O75-K75</f>
        <v>350</v>
      </c>
      <c r="Q75" s="66" t="s">
        <v>85</v>
      </c>
      <c r="R75" s="66" t="s">
        <v>214</v>
      </c>
      <c r="S75" s="66" t="s">
        <v>85</v>
      </c>
      <c r="T75" s="66" t="s">
        <v>138</v>
      </c>
      <c r="U75" s="113">
        <v>62</v>
      </c>
      <c r="V75" s="88" t="s">
        <v>236</v>
      </c>
      <c r="W75" s="88" t="s">
        <v>308</v>
      </c>
      <c r="X75" s="88" t="s">
        <v>309</v>
      </c>
      <c r="Y75" s="66" t="s">
        <v>310</v>
      </c>
      <c r="Z75" s="66">
        <v>50</v>
      </c>
      <c r="AA75" s="117" t="s">
        <v>227</v>
      </c>
      <c r="AB75" s="66">
        <v>2022</v>
      </c>
      <c r="AC75" s="118"/>
      <c r="AD75" s="119">
        <v>0</v>
      </c>
      <c r="AE75" s="48" t="s">
        <v>101</v>
      </c>
      <c r="AF75" s="132">
        <v>14</v>
      </c>
      <c r="AG75" s="132">
        <v>45607</v>
      </c>
      <c r="AH75" s="144"/>
    </row>
    <row r="76" spans="1:45">
      <c r="A76" s="66" t="s">
        <v>1110</v>
      </c>
      <c r="B76" s="63"/>
      <c r="C76" s="72" t="s">
        <v>117</v>
      </c>
      <c r="D76" s="67">
        <v>5269</v>
      </c>
      <c r="E76" s="68" t="s">
        <v>200</v>
      </c>
      <c r="F76" s="69" t="s">
        <v>201</v>
      </c>
      <c r="G76" s="48" t="s">
        <v>202</v>
      </c>
      <c r="H76" s="48"/>
      <c r="I76" s="48" t="s">
        <v>99</v>
      </c>
      <c r="J76" s="72">
        <v>1</v>
      </c>
      <c r="K76" s="101">
        <v>45647</v>
      </c>
      <c r="L76" s="67">
        <v>1</v>
      </c>
      <c r="M76" s="104">
        <v>63</v>
      </c>
      <c r="N76" s="102">
        <f>K76+L76</f>
        <v>45648</v>
      </c>
      <c r="O76" s="99">
        <f ca="1">TODAY()</f>
        <v>45957</v>
      </c>
      <c r="P76" s="100">
        <f ca="1">O76-K76</f>
        <v>310</v>
      </c>
      <c r="Q76" s="66" t="s">
        <v>85</v>
      </c>
      <c r="R76" s="66" t="s">
        <v>214</v>
      </c>
      <c r="S76" s="66" t="s">
        <v>85</v>
      </c>
      <c r="T76" s="66" t="s">
        <v>138</v>
      </c>
      <c r="U76" s="113">
        <v>63</v>
      </c>
      <c r="V76" s="88" t="s">
        <v>236</v>
      </c>
      <c r="W76" s="88" t="s">
        <v>308</v>
      </c>
      <c r="X76" s="88" t="s">
        <v>309</v>
      </c>
      <c r="Y76" s="66" t="s">
        <v>311</v>
      </c>
      <c r="Z76" s="66">
        <v>50</v>
      </c>
      <c r="AA76" s="117" t="s">
        <v>227</v>
      </c>
      <c r="AB76" s="66">
        <v>2022</v>
      </c>
      <c r="AC76" s="118"/>
      <c r="AD76" s="119">
        <v>0</v>
      </c>
      <c r="AE76" s="193" t="s">
        <v>207</v>
      </c>
      <c r="AF76" s="127">
        <v>45647</v>
      </c>
      <c r="AG76" s="132">
        <v>45653</v>
      </c>
      <c r="AH76" s="73"/>
    </row>
    <row r="77" spans="1:45">
      <c r="A77" s="66">
        <v>9203</v>
      </c>
      <c r="B77" s="63"/>
      <c r="C77" s="72" t="s">
        <v>994</v>
      </c>
      <c r="D77" s="67">
        <v>5249</v>
      </c>
      <c r="E77" s="68" t="s">
        <v>1111</v>
      </c>
      <c r="F77" s="69" t="s">
        <v>1111</v>
      </c>
      <c r="G77" s="48" t="s">
        <v>1112</v>
      </c>
      <c r="H77" s="48">
        <v>7694</v>
      </c>
      <c r="I77" s="48" t="s">
        <v>154</v>
      </c>
      <c r="J77" s="72">
        <v>1</v>
      </c>
      <c r="K77" s="101">
        <v>45636</v>
      </c>
      <c r="L77" s="48">
        <v>6</v>
      </c>
      <c r="M77" s="104">
        <v>63</v>
      </c>
      <c r="N77" s="102">
        <f>K77+L77</f>
        <v>45642</v>
      </c>
      <c r="O77" s="99">
        <f ca="1">TODAY()</f>
        <v>45957</v>
      </c>
      <c r="P77" s="100">
        <f ca="1">O77-K77</f>
        <v>321</v>
      </c>
      <c r="Q77" s="66" t="s">
        <v>85</v>
      </c>
      <c r="R77" s="66" t="s">
        <v>214</v>
      </c>
      <c r="S77" s="66" t="s">
        <v>85</v>
      </c>
      <c r="T77" s="66" t="s">
        <v>138</v>
      </c>
      <c r="U77" s="113">
        <v>63</v>
      </c>
      <c r="V77" s="111" t="s">
        <v>236</v>
      </c>
      <c r="W77" s="88" t="s">
        <v>308</v>
      </c>
      <c r="X77" s="111" t="s">
        <v>309</v>
      </c>
      <c r="Y77" s="66" t="s">
        <v>311</v>
      </c>
      <c r="Z77" s="66">
        <v>50</v>
      </c>
      <c r="AA77" s="117" t="s">
        <v>227</v>
      </c>
      <c r="AB77" s="66">
        <v>2022</v>
      </c>
      <c r="AC77" s="118"/>
      <c r="AD77" s="119">
        <v>0</v>
      </c>
      <c r="AE77" s="48" t="s">
        <v>101</v>
      </c>
      <c r="AF77" s="127">
        <v>45636</v>
      </c>
      <c r="AG77" s="132">
        <v>45644</v>
      </c>
      <c r="AH77" s="141"/>
    </row>
    <row r="78" spans="1:45">
      <c r="A78" s="66" t="s">
        <v>1113</v>
      </c>
      <c r="B78" s="66">
        <v>11228</v>
      </c>
      <c r="C78" s="72" t="s">
        <v>994</v>
      </c>
      <c r="D78" s="67">
        <v>5215</v>
      </c>
      <c r="E78" s="69" t="s">
        <v>1114</v>
      </c>
      <c r="F78" s="69" t="s">
        <v>1115</v>
      </c>
      <c r="G78" s="48" t="s">
        <v>1116</v>
      </c>
      <c r="H78" s="48">
        <v>7686</v>
      </c>
      <c r="I78" s="48" t="s">
        <v>99</v>
      </c>
      <c r="J78" s="72">
        <v>1</v>
      </c>
      <c r="K78" s="101">
        <v>45625</v>
      </c>
      <c r="L78" s="48">
        <v>6</v>
      </c>
      <c r="M78" s="104">
        <v>63</v>
      </c>
      <c r="N78" s="98">
        <v>45631</v>
      </c>
      <c r="O78" s="99">
        <v>45629</v>
      </c>
      <c r="P78" s="100">
        <v>4</v>
      </c>
      <c r="Q78" s="66" t="s">
        <v>85</v>
      </c>
      <c r="R78" s="66" t="s">
        <v>214</v>
      </c>
      <c r="S78" s="66" t="s">
        <v>85</v>
      </c>
      <c r="T78" s="66" t="s">
        <v>138</v>
      </c>
      <c r="U78" s="113">
        <v>63</v>
      </c>
      <c r="V78" s="111" t="s">
        <v>236</v>
      </c>
      <c r="W78" s="88" t="s">
        <v>308</v>
      </c>
      <c r="X78" s="88" t="s">
        <v>309</v>
      </c>
      <c r="Y78" s="66" t="s">
        <v>311</v>
      </c>
      <c r="Z78" s="66">
        <v>50</v>
      </c>
      <c r="AA78" s="117" t="s">
        <v>227</v>
      </c>
      <c r="AB78" s="66">
        <v>2022</v>
      </c>
      <c r="AC78" s="118"/>
      <c r="AD78" s="119">
        <v>0</v>
      </c>
      <c r="AE78" s="48" t="s">
        <v>101</v>
      </c>
      <c r="AF78" s="127">
        <v>45625</v>
      </c>
      <c r="AG78" s="134">
        <v>45629</v>
      </c>
      <c r="AH78" s="148"/>
      <c r="AI78" s="140"/>
    </row>
    <row r="79" spans="1:45">
      <c r="A79" s="66">
        <v>9894</v>
      </c>
      <c r="B79" s="63"/>
      <c r="C79" s="72" t="s">
        <v>1037</v>
      </c>
      <c r="D79" s="67">
        <v>5220</v>
      </c>
      <c r="E79" s="69" t="s">
        <v>1114</v>
      </c>
      <c r="F79" s="69" t="s">
        <v>1117</v>
      </c>
      <c r="G79" s="48" t="s">
        <v>674</v>
      </c>
      <c r="H79" s="48">
        <v>10425</v>
      </c>
      <c r="I79" s="48" t="s">
        <v>99</v>
      </c>
      <c r="J79" s="72">
        <v>1</v>
      </c>
      <c r="K79" s="101">
        <v>45626</v>
      </c>
      <c r="L79" s="48">
        <v>6</v>
      </c>
      <c r="M79" s="104">
        <v>64</v>
      </c>
      <c r="N79" s="98">
        <v>45632</v>
      </c>
      <c r="O79" s="99">
        <v>45629</v>
      </c>
      <c r="P79" s="100">
        <v>3</v>
      </c>
      <c r="Q79" s="66" t="s">
        <v>85</v>
      </c>
      <c r="R79" s="66" t="s">
        <v>214</v>
      </c>
      <c r="S79" s="66" t="s">
        <v>85</v>
      </c>
      <c r="T79" s="66" t="s">
        <v>138</v>
      </c>
      <c r="U79" s="113">
        <v>64</v>
      </c>
      <c r="V79" s="88" t="s">
        <v>236</v>
      </c>
      <c r="W79" s="88" t="s">
        <v>312</v>
      </c>
      <c r="X79" s="88" t="s">
        <v>313</v>
      </c>
      <c r="Y79" s="66">
        <v>1001673</v>
      </c>
      <c r="Z79" s="66">
        <v>50</v>
      </c>
      <c r="AA79" s="117" t="s">
        <v>227</v>
      </c>
      <c r="AB79" s="66">
        <v>2010</v>
      </c>
      <c r="AC79" s="118"/>
      <c r="AD79" s="119">
        <v>0</v>
      </c>
      <c r="AE79" s="48" t="s">
        <v>101</v>
      </c>
      <c r="AF79" s="132">
        <v>45626</v>
      </c>
      <c r="AG79" s="142">
        <v>45628</v>
      </c>
      <c r="AH79" s="176" t="s">
        <v>1118</v>
      </c>
      <c r="AI79" s="179"/>
    </row>
    <row r="80" spans="1:45">
      <c r="A80" s="63"/>
      <c r="B80" s="66" t="s">
        <v>1119</v>
      </c>
      <c r="C80" s="64" t="s">
        <v>994</v>
      </c>
      <c r="D80" s="67">
        <v>5214</v>
      </c>
      <c r="E80" s="68" t="s">
        <v>1106</v>
      </c>
      <c r="F80" s="68" t="s">
        <v>1107</v>
      </c>
      <c r="G80" s="152" t="s">
        <v>1120</v>
      </c>
      <c r="H80" s="48">
        <v>1541</v>
      </c>
      <c r="I80" s="64" t="s">
        <v>99</v>
      </c>
      <c r="J80" s="64">
        <v>1</v>
      </c>
      <c r="K80" s="101">
        <v>45655</v>
      </c>
      <c r="L80" s="48">
        <v>29</v>
      </c>
      <c r="M80" s="104">
        <v>65</v>
      </c>
      <c r="N80" s="98">
        <f>K80+L80</f>
        <v>45684</v>
      </c>
      <c r="O80" s="99">
        <f ca="1">TODAY()</f>
        <v>45957</v>
      </c>
      <c r="P80" s="100">
        <f ca="1">O80-K80</f>
        <v>302</v>
      </c>
      <c r="Q80" s="66" t="s">
        <v>85</v>
      </c>
      <c r="R80" s="66" t="s">
        <v>214</v>
      </c>
      <c r="S80" s="66" t="s">
        <v>85</v>
      </c>
      <c r="T80" s="66" t="s">
        <v>138</v>
      </c>
      <c r="U80" s="113">
        <v>65</v>
      </c>
      <c r="V80" s="88" t="s">
        <v>236</v>
      </c>
      <c r="W80" s="88" t="s">
        <v>312</v>
      </c>
      <c r="X80" s="88" t="s">
        <v>313</v>
      </c>
      <c r="Y80" s="117" t="s">
        <v>314</v>
      </c>
      <c r="Z80" s="66">
        <v>50</v>
      </c>
      <c r="AA80" s="117" t="s">
        <v>227</v>
      </c>
      <c r="AB80" s="66">
        <v>2008</v>
      </c>
      <c r="AC80" s="118"/>
      <c r="AD80" s="119">
        <v>0</v>
      </c>
      <c r="AE80" s="48" t="s">
        <v>101</v>
      </c>
      <c r="AF80" s="127">
        <v>45625</v>
      </c>
      <c r="AG80" s="132">
        <v>45685</v>
      </c>
      <c r="AH80" s="143"/>
      <c r="AI80" s="180"/>
      <c r="AJ80" s="140"/>
    </row>
    <row r="81" spans="1:35">
      <c r="A81" s="66">
        <v>10401</v>
      </c>
      <c r="B81" s="66">
        <v>10457</v>
      </c>
      <c r="C81" s="72" t="s">
        <v>994</v>
      </c>
      <c r="D81" s="67">
        <v>5162</v>
      </c>
      <c r="E81" s="68" t="s">
        <v>1121</v>
      </c>
      <c r="F81" s="68" t="s">
        <v>1121</v>
      </c>
      <c r="G81" s="48" t="s">
        <v>529</v>
      </c>
      <c r="H81" s="48">
        <v>1508</v>
      </c>
      <c r="I81" s="48" t="s">
        <v>154</v>
      </c>
      <c r="J81" s="72">
        <v>1</v>
      </c>
      <c r="K81" s="101">
        <v>45604</v>
      </c>
      <c r="L81" s="48">
        <v>6</v>
      </c>
      <c r="M81" s="104">
        <v>65</v>
      </c>
      <c r="N81" s="102">
        <f>K81+L81</f>
        <v>45610</v>
      </c>
      <c r="O81" s="99">
        <f ca="1">TODAY()</f>
        <v>45957</v>
      </c>
      <c r="P81" s="100">
        <f ca="1">O81-K81</f>
        <v>353</v>
      </c>
      <c r="Q81" s="66" t="s">
        <v>85</v>
      </c>
      <c r="R81" s="66" t="s">
        <v>214</v>
      </c>
      <c r="S81" s="66" t="s">
        <v>85</v>
      </c>
      <c r="T81" s="66" t="s">
        <v>138</v>
      </c>
      <c r="U81" s="113">
        <v>65</v>
      </c>
      <c r="V81" s="111" t="s">
        <v>236</v>
      </c>
      <c r="W81" s="88" t="s">
        <v>312</v>
      </c>
      <c r="X81" s="88" t="s">
        <v>313</v>
      </c>
      <c r="Y81" s="117" t="s">
        <v>314</v>
      </c>
      <c r="Z81" s="66">
        <v>50</v>
      </c>
      <c r="AA81" s="117" t="s">
        <v>227</v>
      </c>
      <c r="AB81" s="66">
        <v>2008</v>
      </c>
      <c r="AC81" s="118"/>
      <c r="AD81" s="119">
        <v>0</v>
      </c>
      <c r="AE81" s="48" t="s">
        <v>101</v>
      </c>
      <c r="AF81" s="127">
        <v>45604</v>
      </c>
      <c r="AG81" s="134">
        <v>45615</v>
      </c>
      <c r="AH81" s="143"/>
      <c r="AI81" s="181"/>
    </row>
    <row r="82" spans="1:35">
      <c r="A82" s="66">
        <v>9024</v>
      </c>
      <c r="B82" s="63"/>
      <c r="C82" s="72" t="s">
        <v>96</v>
      </c>
      <c r="D82" s="67">
        <v>5099</v>
      </c>
      <c r="E82" s="68" t="s">
        <v>1122</v>
      </c>
      <c r="F82" s="69" t="s">
        <v>1123</v>
      </c>
      <c r="G82" s="48" t="s">
        <v>1124</v>
      </c>
      <c r="H82" s="48">
        <v>1486</v>
      </c>
      <c r="I82" s="48" t="s">
        <v>99</v>
      </c>
      <c r="J82" s="72">
        <v>1</v>
      </c>
      <c r="K82" s="101">
        <v>45562</v>
      </c>
      <c r="L82" s="48">
        <v>2</v>
      </c>
      <c r="M82" s="104">
        <v>65</v>
      </c>
      <c r="N82" s="102">
        <v>45564</v>
      </c>
      <c r="O82" s="99">
        <v>45567</v>
      </c>
      <c r="P82" s="100">
        <v>5</v>
      </c>
      <c r="Q82" s="66" t="s">
        <v>85</v>
      </c>
      <c r="R82" s="66" t="s">
        <v>214</v>
      </c>
      <c r="S82" s="66" t="s">
        <v>85</v>
      </c>
      <c r="T82" s="66" t="s">
        <v>138</v>
      </c>
      <c r="U82" s="113">
        <v>65</v>
      </c>
      <c r="V82" s="111" t="s">
        <v>236</v>
      </c>
      <c r="W82" s="88" t="s">
        <v>312</v>
      </c>
      <c r="X82" s="88" t="s">
        <v>313</v>
      </c>
      <c r="Y82" s="117" t="s">
        <v>314</v>
      </c>
      <c r="Z82" s="66">
        <v>50</v>
      </c>
      <c r="AA82" s="117" t="s">
        <v>227</v>
      </c>
      <c r="AB82" s="66">
        <v>2008</v>
      </c>
      <c r="AC82" s="118"/>
      <c r="AD82" s="119">
        <v>0</v>
      </c>
      <c r="AE82" s="48" t="s">
        <v>101</v>
      </c>
      <c r="AF82" s="132">
        <v>45562</v>
      </c>
      <c r="AG82" s="132">
        <v>45565</v>
      </c>
      <c r="AH82" s="143"/>
      <c r="AI82" s="180"/>
    </row>
    <row r="83" spans="1:35">
      <c r="A83" s="66">
        <v>9543</v>
      </c>
      <c r="B83" s="63"/>
      <c r="C83" s="92" t="s">
        <v>994</v>
      </c>
      <c r="D83" s="92">
        <v>5017</v>
      </c>
      <c r="E83" s="151" t="s">
        <v>563</v>
      </c>
      <c r="F83" s="151" t="s">
        <v>563</v>
      </c>
      <c r="G83" s="92" t="s">
        <v>1103</v>
      </c>
      <c r="H83" s="92">
        <v>1406</v>
      </c>
      <c r="I83" s="92" t="s">
        <v>99</v>
      </c>
      <c r="J83" s="92">
        <v>1</v>
      </c>
      <c r="K83" s="109">
        <v>45521</v>
      </c>
      <c r="L83" s="92">
        <v>13</v>
      </c>
      <c r="M83" s="104">
        <v>65</v>
      </c>
      <c r="N83" s="98">
        <v>45534</v>
      </c>
      <c r="O83" s="99">
        <v>45541</v>
      </c>
      <c r="P83" s="100">
        <v>20</v>
      </c>
      <c r="Q83" s="66" t="s">
        <v>85</v>
      </c>
      <c r="R83" s="66" t="s">
        <v>214</v>
      </c>
      <c r="S83" s="66" t="s">
        <v>85</v>
      </c>
      <c r="T83" s="66" t="s">
        <v>138</v>
      </c>
      <c r="U83" s="113">
        <v>65</v>
      </c>
      <c r="V83" s="111" t="s">
        <v>236</v>
      </c>
      <c r="W83" s="88" t="s">
        <v>312</v>
      </c>
      <c r="X83" s="88" t="s">
        <v>313</v>
      </c>
      <c r="Y83" s="117" t="s">
        <v>314</v>
      </c>
      <c r="Z83" s="66">
        <v>50</v>
      </c>
      <c r="AA83" s="117" t="s">
        <v>227</v>
      </c>
      <c r="AB83" s="66">
        <v>2008</v>
      </c>
      <c r="AC83" s="118"/>
      <c r="AD83" s="119">
        <v>0</v>
      </c>
      <c r="AE83" s="48" t="s">
        <v>207</v>
      </c>
      <c r="AF83" s="132">
        <v>45521</v>
      </c>
      <c r="AG83" s="134">
        <v>45541</v>
      </c>
      <c r="AH83" s="143"/>
      <c r="AI83" s="182"/>
    </row>
    <row r="84" spans="1:35">
      <c r="A84" s="66" t="s">
        <v>1125</v>
      </c>
      <c r="B84" s="63"/>
      <c r="C84" s="153" t="s">
        <v>994</v>
      </c>
      <c r="D84" s="153">
        <v>4825</v>
      </c>
      <c r="E84" s="154" t="s">
        <v>1126</v>
      </c>
      <c r="F84" s="154" t="s">
        <v>1127</v>
      </c>
      <c r="G84" s="153" t="s">
        <v>519</v>
      </c>
      <c r="H84" s="153"/>
      <c r="I84" s="153" t="s">
        <v>1090</v>
      </c>
      <c r="J84" s="153">
        <v>1</v>
      </c>
      <c r="K84" s="163">
        <v>45418</v>
      </c>
      <c r="L84" s="153">
        <v>27</v>
      </c>
      <c r="M84" s="104">
        <v>68</v>
      </c>
      <c r="N84" s="102">
        <v>45445</v>
      </c>
      <c r="O84" s="99">
        <v>45447</v>
      </c>
      <c r="P84" s="100">
        <v>29</v>
      </c>
      <c r="Q84" s="66" t="s">
        <v>85</v>
      </c>
      <c r="R84" s="66" t="s">
        <v>214</v>
      </c>
      <c r="S84" s="66" t="s">
        <v>85</v>
      </c>
      <c r="T84" s="66" t="s">
        <v>138</v>
      </c>
      <c r="U84" s="113">
        <v>68</v>
      </c>
      <c r="V84" s="111" t="s">
        <v>236</v>
      </c>
      <c r="W84" s="88" t="s">
        <v>315</v>
      </c>
      <c r="X84" s="88" t="s">
        <v>316</v>
      </c>
      <c r="Y84" s="117" t="s">
        <v>319</v>
      </c>
      <c r="Z84" s="66">
        <v>50</v>
      </c>
      <c r="AA84" s="117" t="s">
        <v>227</v>
      </c>
      <c r="AB84" s="66">
        <v>2006</v>
      </c>
      <c r="AC84" s="118">
        <v>15000</v>
      </c>
      <c r="AD84" s="171">
        <v>12480</v>
      </c>
      <c r="AE84" s="48" t="s">
        <v>101</v>
      </c>
      <c r="AF84" s="132">
        <v>45418</v>
      </c>
      <c r="AG84" s="132">
        <v>45446</v>
      </c>
      <c r="AH84" s="176"/>
      <c r="AI84" s="180"/>
    </row>
    <row r="85" spans="1:35">
      <c r="A85" s="63"/>
      <c r="B85" s="63"/>
      <c r="C85" s="64" t="s">
        <v>994</v>
      </c>
      <c r="D85" s="67">
        <v>5347</v>
      </c>
      <c r="E85" s="69" t="s">
        <v>1128</v>
      </c>
      <c r="F85" s="69" t="s">
        <v>1129</v>
      </c>
      <c r="G85" s="48" t="s">
        <v>1130</v>
      </c>
      <c r="H85" s="48">
        <v>40996</v>
      </c>
      <c r="I85" s="64" t="s">
        <v>99</v>
      </c>
      <c r="J85" s="64">
        <v>1</v>
      </c>
      <c r="K85" s="101">
        <v>45705</v>
      </c>
      <c r="L85" s="48">
        <v>6</v>
      </c>
      <c r="M85" s="104">
        <v>69</v>
      </c>
      <c r="N85" s="102">
        <v>45711</v>
      </c>
      <c r="O85" s="99">
        <v>45713</v>
      </c>
      <c r="P85" s="100">
        <v>8</v>
      </c>
      <c r="Q85" s="66" t="s">
        <v>85</v>
      </c>
      <c r="R85" s="66" t="s">
        <v>320</v>
      </c>
      <c r="S85" s="66" t="s">
        <v>85</v>
      </c>
      <c r="T85" s="66" t="s">
        <v>87</v>
      </c>
      <c r="U85" s="113">
        <v>69</v>
      </c>
      <c r="V85" s="88" t="s">
        <v>169</v>
      </c>
      <c r="W85" s="88" t="s">
        <v>89</v>
      </c>
      <c r="X85" s="88" t="s">
        <v>321</v>
      </c>
      <c r="Y85" s="66" t="s">
        <v>322</v>
      </c>
      <c r="Z85" s="66">
        <v>30</v>
      </c>
      <c r="AA85" s="117" t="s">
        <v>227</v>
      </c>
      <c r="AB85" s="66">
        <v>2018</v>
      </c>
      <c r="AC85" s="130">
        <v>18000</v>
      </c>
      <c r="AD85" s="171">
        <v>18000</v>
      </c>
      <c r="AE85" s="48" t="s">
        <v>101</v>
      </c>
      <c r="AF85" s="132">
        <v>45706</v>
      </c>
      <c r="AG85" s="132">
        <v>45713</v>
      </c>
      <c r="AH85" s="141"/>
    </row>
    <row r="86" spans="1:35">
      <c r="A86" s="66">
        <v>9114</v>
      </c>
      <c r="B86" s="63"/>
      <c r="C86" s="72" t="s">
        <v>117</v>
      </c>
      <c r="D86" s="67">
        <v>5277</v>
      </c>
      <c r="E86" s="69" t="s">
        <v>621</v>
      </c>
      <c r="F86" s="69" t="s">
        <v>622</v>
      </c>
      <c r="G86" s="48" t="s">
        <v>623</v>
      </c>
      <c r="H86" s="48">
        <v>4098</v>
      </c>
      <c r="I86" s="48" t="s">
        <v>99</v>
      </c>
      <c r="J86" s="72">
        <v>1</v>
      </c>
      <c r="K86" s="101">
        <v>45647</v>
      </c>
      <c r="L86" s="48">
        <v>13</v>
      </c>
      <c r="M86" s="104">
        <v>69</v>
      </c>
      <c r="N86" s="102">
        <f>K86+L86</f>
        <v>45660</v>
      </c>
      <c r="O86" s="99">
        <f ca="1">TODAY()</f>
        <v>45957</v>
      </c>
      <c r="P86" s="100">
        <f ca="1">O86-K86</f>
        <v>310</v>
      </c>
      <c r="Q86" s="66" t="s">
        <v>85</v>
      </c>
      <c r="R86" s="66" t="s">
        <v>320</v>
      </c>
      <c r="S86" s="66" t="s">
        <v>85</v>
      </c>
      <c r="T86" s="66" t="s">
        <v>87</v>
      </c>
      <c r="U86" s="113">
        <v>69</v>
      </c>
      <c r="V86" s="88" t="s">
        <v>169</v>
      </c>
      <c r="W86" s="88" t="s">
        <v>89</v>
      </c>
      <c r="X86" s="88" t="s">
        <v>321</v>
      </c>
      <c r="Y86" s="66" t="s">
        <v>322</v>
      </c>
      <c r="Z86" s="66">
        <v>30</v>
      </c>
      <c r="AA86" s="117" t="s">
        <v>227</v>
      </c>
      <c r="AB86" s="66">
        <v>2018</v>
      </c>
      <c r="AC86" s="130">
        <v>18000</v>
      </c>
      <c r="AD86" s="171">
        <v>18000</v>
      </c>
      <c r="AE86" s="48" t="s">
        <v>101</v>
      </c>
      <c r="AF86" s="127">
        <v>45647</v>
      </c>
      <c r="AG86" s="132">
        <v>45660</v>
      </c>
      <c r="AH86" s="73"/>
    </row>
    <row r="87" spans="1:35">
      <c r="A87" s="66">
        <v>9125</v>
      </c>
      <c r="B87" s="63"/>
      <c r="C87" s="72" t="s">
        <v>994</v>
      </c>
      <c r="D87" s="67">
        <v>5261</v>
      </c>
      <c r="E87" s="69" t="s">
        <v>1131</v>
      </c>
      <c r="F87" s="69" t="s">
        <v>1131</v>
      </c>
      <c r="G87" s="48" t="s">
        <v>153</v>
      </c>
      <c r="H87" s="48">
        <v>40987</v>
      </c>
      <c r="I87" s="48" t="s">
        <v>99</v>
      </c>
      <c r="J87" s="72">
        <v>1</v>
      </c>
      <c r="K87" s="101">
        <v>45644</v>
      </c>
      <c r="L87" s="48">
        <v>1</v>
      </c>
      <c r="M87" s="104">
        <v>69</v>
      </c>
      <c r="N87" s="102">
        <f>K87+L87</f>
        <v>45645</v>
      </c>
      <c r="O87" s="99">
        <f ca="1">TODAY()</f>
        <v>45957</v>
      </c>
      <c r="P87" s="100">
        <f ca="1">O87-K87</f>
        <v>313</v>
      </c>
      <c r="Q87" s="66" t="s">
        <v>85</v>
      </c>
      <c r="R87" s="66" t="s">
        <v>320</v>
      </c>
      <c r="S87" s="66" t="s">
        <v>85</v>
      </c>
      <c r="T87" s="66" t="s">
        <v>87</v>
      </c>
      <c r="U87" s="113">
        <v>69</v>
      </c>
      <c r="V87" s="111" t="s">
        <v>169</v>
      </c>
      <c r="W87" s="88" t="s">
        <v>89</v>
      </c>
      <c r="X87" s="111" t="s">
        <v>321</v>
      </c>
      <c r="Y87" s="66" t="s">
        <v>322</v>
      </c>
      <c r="Z87" s="66">
        <v>30</v>
      </c>
      <c r="AA87" s="117" t="s">
        <v>227</v>
      </c>
      <c r="AB87" s="66">
        <v>2018</v>
      </c>
      <c r="AC87" s="130">
        <v>18000</v>
      </c>
      <c r="AD87" s="171">
        <v>18000</v>
      </c>
      <c r="AE87" s="193">
        <f>219.38</f>
        <v>219.38</v>
      </c>
      <c r="AF87" s="172">
        <v>45644</v>
      </c>
      <c r="AG87" s="775">
        <v>45647</v>
      </c>
      <c r="AH87" s="183"/>
    </row>
    <row r="88" spans="1:35">
      <c r="A88" s="66">
        <v>9416</v>
      </c>
      <c r="B88" s="63"/>
      <c r="C88" s="72" t="s">
        <v>994</v>
      </c>
      <c r="D88" s="67">
        <v>5198</v>
      </c>
      <c r="E88" s="69" t="s">
        <v>1132</v>
      </c>
      <c r="F88" s="69" t="s">
        <v>1133</v>
      </c>
      <c r="G88" s="48" t="s">
        <v>674</v>
      </c>
      <c r="H88" s="48">
        <v>40985</v>
      </c>
      <c r="I88" s="48" t="s">
        <v>154</v>
      </c>
      <c r="J88" s="72">
        <v>1</v>
      </c>
      <c r="K88" s="101">
        <v>45617</v>
      </c>
      <c r="L88" s="48">
        <v>14</v>
      </c>
      <c r="M88" s="104">
        <v>69</v>
      </c>
      <c r="N88" s="98">
        <v>45631</v>
      </c>
      <c r="O88" s="99">
        <v>45629</v>
      </c>
      <c r="P88" s="100">
        <v>12</v>
      </c>
      <c r="Q88" s="66" t="s">
        <v>85</v>
      </c>
      <c r="R88" s="66" t="s">
        <v>320</v>
      </c>
      <c r="S88" s="66" t="s">
        <v>85</v>
      </c>
      <c r="T88" s="66" t="s">
        <v>87</v>
      </c>
      <c r="U88" s="113">
        <v>69</v>
      </c>
      <c r="V88" s="88" t="s">
        <v>169</v>
      </c>
      <c r="W88" s="88" t="s">
        <v>89</v>
      </c>
      <c r="X88" s="88" t="s">
        <v>321</v>
      </c>
      <c r="Y88" s="66" t="s">
        <v>322</v>
      </c>
      <c r="Z88" s="66">
        <v>30</v>
      </c>
      <c r="AA88" s="117" t="s">
        <v>227</v>
      </c>
      <c r="AB88" s="66">
        <v>2018</v>
      </c>
      <c r="AC88" s="130">
        <v>18000</v>
      </c>
      <c r="AD88" s="171">
        <v>18000</v>
      </c>
      <c r="AE88" s="48" t="s">
        <v>101</v>
      </c>
      <c r="AF88" s="132">
        <v>45617</v>
      </c>
      <c r="AG88" s="132">
        <v>45628</v>
      </c>
      <c r="AH88" s="141"/>
    </row>
    <row r="89" spans="1:35">
      <c r="A89" s="63"/>
      <c r="B89" s="63"/>
      <c r="C89" s="92" t="s">
        <v>994</v>
      </c>
      <c r="D89" s="92">
        <v>4930</v>
      </c>
      <c r="E89" s="151" t="s">
        <v>1134</v>
      </c>
      <c r="F89" s="151" t="s">
        <v>1135</v>
      </c>
      <c r="G89" s="92" t="s">
        <v>1136</v>
      </c>
      <c r="H89" s="92">
        <v>814</v>
      </c>
      <c r="I89" s="92" t="s">
        <v>154</v>
      </c>
      <c r="J89" s="92">
        <v>1</v>
      </c>
      <c r="K89" s="109">
        <v>45469</v>
      </c>
      <c r="L89" s="92">
        <v>6</v>
      </c>
      <c r="M89" s="104">
        <v>69</v>
      </c>
      <c r="N89" s="102">
        <v>45475</v>
      </c>
      <c r="O89" s="99">
        <v>45477</v>
      </c>
      <c r="P89" s="100">
        <v>8</v>
      </c>
      <c r="Q89" s="66" t="s">
        <v>85</v>
      </c>
      <c r="R89" s="66" t="s">
        <v>320</v>
      </c>
      <c r="S89" s="66" t="s">
        <v>85</v>
      </c>
      <c r="T89" s="66" t="s">
        <v>87</v>
      </c>
      <c r="U89" s="113">
        <v>69</v>
      </c>
      <c r="V89" s="88" t="s">
        <v>169</v>
      </c>
      <c r="W89" s="88" t="s">
        <v>89</v>
      </c>
      <c r="X89" s="88" t="s">
        <v>321</v>
      </c>
      <c r="Y89" s="66" t="s">
        <v>322</v>
      </c>
      <c r="Z89" s="66">
        <v>30</v>
      </c>
      <c r="AA89" s="117" t="s">
        <v>227</v>
      </c>
      <c r="AB89" s="66">
        <v>2018</v>
      </c>
      <c r="AC89" s="130">
        <v>18000</v>
      </c>
      <c r="AD89" s="171">
        <v>18000</v>
      </c>
      <c r="AE89" s="48" t="s">
        <v>101</v>
      </c>
      <c r="AF89" s="132">
        <v>45455</v>
      </c>
      <c r="AG89" s="132">
        <v>45476</v>
      </c>
      <c r="AH89" s="141"/>
    </row>
    <row r="90" spans="1:35">
      <c r="A90" s="66">
        <v>9036</v>
      </c>
      <c r="B90" s="63"/>
      <c r="C90" s="84" t="s">
        <v>994</v>
      </c>
      <c r="D90" s="84">
        <v>4730</v>
      </c>
      <c r="E90" s="155" t="s">
        <v>1137</v>
      </c>
      <c r="F90" s="150" t="s">
        <v>1138</v>
      </c>
      <c r="G90" s="84" t="s">
        <v>1139</v>
      </c>
      <c r="H90" s="84">
        <v>783</v>
      </c>
      <c r="I90" s="84" t="s">
        <v>99</v>
      </c>
      <c r="J90" s="84">
        <v>1</v>
      </c>
      <c r="K90" s="164">
        <v>45358</v>
      </c>
      <c r="L90" s="84">
        <v>13</v>
      </c>
      <c r="M90" s="89">
        <v>69</v>
      </c>
      <c r="N90" s="102">
        <f>K90+L90</f>
        <v>45371</v>
      </c>
      <c r="O90" s="99">
        <f ca="1">TODAY()</f>
        <v>45957</v>
      </c>
      <c r="P90" s="100">
        <f ca="1">O90-K90</f>
        <v>599</v>
      </c>
      <c r="Q90" s="66" t="s">
        <v>85</v>
      </c>
      <c r="R90" s="66" t="s">
        <v>320</v>
      </c>
      <c r="S90" s="66" t="s">
        <v>85</v>
      </c>
      <c r="T90" s="66" t="s">
        <v>87</v>
      </c>
      <c r="U90" s="113">
        <v>69</v>
      </c>
      <c r="V90" s="88" t="s">
        <v>169</v>
      </c>
      <c r="W90" s="88" t="s">
        <v>89</v>
      </c>
      <c r="X90" s="88" t="s">
        <v>321</v>
      </c>
      <c r="Y90" s="66" t="s">
        <v>322</v>
      </c>
      <c r="Z90" s="66">
        <v>30</v>
      </c>
      <c r="AA90" s="117" t="s">
        <v>227</v>
      </c>
      <c r="AB90" s="66">
        <v>2018</v>
      </c>
      <c r="AC90" s="130">
        <v>18000</v>
      </c>
      <c r="AD90" s="171">
        <v>18000</v>
      </c>
      <c r="AE90" s="48" t="s">
        <v>101</v>
      </c>
      <c r="AF90" s="132">
        <v>45316</v>
      </c>
      <c r="AG90" s="132">
        <v>45374</v>
      </c>
      <c r="AH90" s="141"/>
    </row>
    <row r="91" spans="1:35">
      <c r="A91" s="66">
        <v>9035</v>
      </c>
      <c r="B91" s="63"/>
      <c r="C91" s="84" t="s">
        <v>994</v>
      </c>
      <c r="D91" s="84">
        <v>4622</v>
      </c>
      <c r="E91" s="150" t="s">
        <v>1140</v>
      </c>
      <c r="F91" s="150" t="s">
        <v>1140</v>
      </c>
      <c r="G91" s="150" t="s">
        <v>1141</v>
      </c>
      <c r="H91" s="84">
        <v>780</v>
      </c>
      <c r="I91" s="84" t="s">
        <v>154</v>
      </c>
      <c r="J91" s="84">
        <v>1</v>
      </c>
      <c r="K91" s="164">
        <v>45240</v>
      </c>
      <c r="L91" s="84">
        <v>6</v>
      </c>
      <c r="M91" s="66">
        <v>69</v>
      </c>
      <c r="N91" s="165">
        <v>45246</v>
      </c>
      <c r="O91" s="99">
        <v>45252</v>
      </c>
      <c r="P91" s="100">
        <v>12</v>
      </c>
      <c r="Q91" s="66" t="s">
        <v>85</v>
      </c>
      <c r="R91" s="66" t="s">
        <v>320</v>
      </c>
      <c r="S91" s="66" t="s">
        <v>86</v>
      </c>
      <c r="T91" s="66" t="s">
        <v>87</v>
      </c>
      <c r="U91" s="113">
        <v>69</v>
      </c>
      <c r="V91" s="88" t="s">
        <v>169</v>
      </c>
      <c r="W91" s="88" t="s">
        <v>89</v>
      </c>
      <c r="X91" s="88" t="s">
        <v>321</v>
      </c>
      <c r="Y91" s="66" t="s">
        <v>322</v>
      </c>
      <c r="Z91" s="66">
        <v>30</v>
      </c>
      <c r="AA91" s="117" t="s">
        <v>227</v>
      </c>
      <c r="AB91" s="66">
        <v>2018</v>
      </c>
      <c r="AC91" s="130">
        <v>18000</v>
      </c>
      <c r="AD91" s="130"/>
      <c r="AE91" s="48" t="s">
        <v>101</v>
      </c>
      <c r="AF91" s="132">
        <v>45240</v>
      </c>
      <c r="AG91" s="132">
        <v>45252</v>
      </c>
      <c r="AH91" s="141"/>
    </row>
    <row r="92" spans="1:35">
      <c r="A92" s="63"/>
      <c r="B92" s="63"/>
      <c r="C92" s="84" t="s">
        <v>994</v>
      </c>
      <c r="D92" s="92">
        <v>4607</v>
      </c>
      <c r="E92" s="86" t="s">
        <v>97</v>
      </c>
      <c r="F92" s="86" t="s">
        <v>97</v>
      </c>
      <c r="G92" s="86" t="s">
        <v>1142</v>
      </c>
      <c r="H92" s="84">
        <v>777</v>
      </c>
      <c r="I92" s="84" t="s">
        <v>99</v>
      </c>
      <c r="J92" s="84">
        <v>1</v>
      </c>
      <c r="K92" s="106">
        <v>45226</v>
      </c>
      <c r="L92" s="63">
        <v>6</v>
      </c>
      <c r="M92" s="63">
        <v>69</v>
      </c>
      <c r="N92" s="107">
        <v>45232</v>
      </c>
      <c r="O92" s="99">
        <v>45236</v>
      </c>
      <c r="P92" s="100">
        <v>10</v>
      </c>
      <c r="Q92" s="66" t="s">
        <v>85</v>
      </c>
      <c r="R92" s="66" t="s">
        <v>320</v>
      </c>
      <c r="S92" s="66" t="s">
        <v>86</v>
      </c>
      <c r="T92" s="66" t="s">
        <v>87</v>
      </c>
      <c r="U92" s="113">
        <v>69</v>
      </c>
      <c r="V92" s="88" t="s">
        <v>169</v>
      </c>
      <c r="W92" s="88" t="s">
        <v>89</v>
      </c>
      <c r="X92" s="88" t="s">
        <v>321</v>
      </c>
      <c r="Y92" s="66" t="s">
        <v>322</v>
      </c>
      <c r="Z92" s="66">
        <v>30</v>
      </c>
      <c r="AA92" s="117" t="s">
        <v>227</v>
      </c>
      <c r="AB92" s="66">
        <v>2018</v>
      </c>
      <c r="AC92" s="130">
        <v>18000</v>
      </c>
      <c r="AD92" s="130"/>
      <c r="AE92" s="48" t="s">
        <v>101</v>
      </c>
      <c r="AF92" s="132">
        <v>45226</v>
      </c>
      <c r="AG92" s="132">
        <v>45236</v>
      </c>
      <c r="AH92" s="141"/>
    </row>
    <row r="93" spans="1:35">
      <c r="A93" s="63"/>
      <c r="B93" s="63"/>
      <c r="C93" s="84" t="s">
        <v>994</v>
      </c>
      <c r="D93" s="92">
        <v>4595</v>
      </c>
      <c r="E93" s="87" t="s">
        <v>1143</v>
      </c>
      <c r="F93" s="87" t="s">
        <v>1144</v>
      </c>
      <c r="G93" s="86" t="s">
        <v>623</v>
      </c>
      <c r="H93" s="84">
        <v>775</v>
      </c>
      <c r="I93" s="84" t="s">
        <v>99</v>
      </c>
      <c r="J93" s="84">
        <v>1</v>
      </c>
      <c r="K93" s="106">
        <v>45220</v>
      </c>
      <c r="L93" s="63">
        <v>1</v>
      </c>
      <c r="M93" s="66">
        <v>69</v>
      </c>
      <c r="N93" s="102">
        <v>45221</v>
      </c>
      <c r="O93" s="99">
        <v>45224</v>
      </c>
      <c r="P93" s="100">
        <v>4</v>
      </c>
      <c r="Q93" s="66" t="s">
        <v>85</v>
      </c>
      <c r="R93" s="66" t="s">
        <v>320</v>
      </c>
      <c r="S93" s="66" t="s">
        <v>86</v>
      </c>
      <c r="T93" s="66" t="s">
        <v>87</v>
      </c>
      <c r="U93" s="113">
        <v>69</v>
      </c>
      <c r="V93" s="88" t="s">
        <v>169</v>
      </c>
      <c r="W93" s="88" t="s">
        <v>89</v>
      </c>
      <c r="X93" s="88" t="s">
        <v>321</v>
      </c>
      <c r="Y93" s="66" t="s">
        <v>322</v>
      </c>
      <c r="Z93" s="66">
        <v>30</v>
      </c>
      <c r="AA93" s="117" t="s">
        <v>227</v>
      </c>
      <c r="AB93" s="66">
        <v>2018</v>
      </c>
      <c r="AC93" s="130">
        <v>18000</v>
      </c>
      <c r="AD93" s="130"/>
      <c r="AE93" s="48" t="s">
        <v>101</v>
      </c>
      <c r="AF93" s="132">
        <v>45220</v>
      </c>
      <c r="AG93" s="132">
        <v>45223</v>
      </c>
      <c r="AH93" s="141"/>
    </row>
    <row r="94" spans="1:35">
      <c r="A94" s="66" t="s">
        <v>1145</v>
      </c>
      <c r="B94" s="63"/>
      <c r="C94" s="84" t="s">
        <v>994</v>
      </c>
      <c r="D94" s="92">
        <v>4568</v>
      </c>
      <c r="E94" s="87" t="s">
        <v>97</v>
      </c>
      <c r="F94" s="87" t="s">
        <v>97</v>
      </c>
      <c r="G94" s="86" t="s">
        <v>1146</v>
      </c>
      <c r="H94" s="84">
        <v>775</v>
      </c>
      <c r="I94" s="85" t="s">
        <v>99</v>
      </c>
      <c r="J94" s="84">
        <v>1</v>
      </c>
      <c r="K94" s="106">
        <v>45206</v>
      </c>
      <c r="L94" s="63">
        <v>1</v>
      </c>
      <c r="M94" s="63">
        <v>69</v>
      </c>
      <c r="N94" s="166">
        <v>45207</v>
      </c>
      <c r="O94" s="99">
        <v>45211</v>
      </c>
      <c r="P94" s="100">
        <v>5</v>
      </c>
      <c r="Q94" s="66" t="s">
        <v>85</v>
      </c>
      <c r="R94" s="66" t="s">
        <v>320</v>
      </c>
      <c r="S94" s="66" t="s">
        <v>86</v>
      </c>
      <c r="T94" s="66" t="s">
        <v>87</v>
      </c>
      <c r="U94" s="170">
        <v>69</v>
      </c>
      <c r="V94" s="111" t="s">
        <v>169</v>
      </c>
      <c r="W94" s="88" t="s">
        <v>89</v>
      </c>
      <c r="X94" s="111" t="s">
        <v>321</v>
      </c>
      <c r="Y94" s="66" t="s">
        <v>322</v>
      </c>
      <c r="Z94" s="66">
        <v>30</v>
      </c>
      <c r="AA94" s="117" t="s">
        <v>227</v>
      </c>
      <c r="AB94" s="66">
        <v>2018</v>
      </c>
      <c r="AC94" s="130">
        <v>18000</v>
      </c>
      <c r="AD94" s="130"/>
      <c r="AE94" s="48" t="s">
        <v>101</v>
      </c>
      <c r="AF94" s="132">
        <v>45206</v>
      </c>
      <c r="AG94" s="132"/>
      <c r="AH94" s="141"/>
    </row>
    <row r="95" spans="1:35">
      <c r="A95" s="66" t="s">
        <v>1145</v>
      </c>
      <c r="B95" s="66">
        <v>9232</v>
      </c>
      <c r="C95" s="84" t="s">
        <v>994</v>
      </c>
      <c r="D95" s="92">
        <v>4514</v>
      </c>
      <c r="E95" s="87" t="s">
        <v>1147</v>
      </c>
      <c r="F95" s="87" t="s">
        <v>622</v>
      </c>
      <c r="G95" s="86" t="s">
        <v>623</v>
      </c>
      <c r="H95" s="84">
        <v>767</v>
      </c>
      <c r="I95" s="85" t="s">
        <v>99</v>
      </c>
      <c r="J95" s="84">
        <v>1</v>
      </c>
      <c r="K95" s="106">
        <v>45171</v>
      </c>
      <c r="L95" s="63">
        <v>27</v>
      </c>
      <c r="M95" s="66">
        <v>69</v>
      </c>
      <c r="N95" s="107">
        <v>45198</v>
      </c>
      <c r="O95" s="99">
        <v>45206</v>
      </c>
      <c r="P95" s="100">
        <v>35</v>
      </c>
      <c r="Q95" s="66" t="s">
        <v>85</v>
      </c>
      <c r="R95" s="66" t="s">
        <v>320</v>
      </c>
      <c r="S95" s="66" t="s">
        <v>86</v>
      </c>
      <c r="T95" s="66" t="s">
        <v>87</v>
      </c>
      <c r="U95" s="170">
        <v>69</v>
      </c>
      <c r="V95" s="111" t="s">
        <v>169</v>
      </c>
      <c r="W95" s="111" t="s">
        <v>89</v>
      </c>
      <c r="X95" s="111" t="s">
        <v>321</v>
      </c>
      <c r="Y95" s="66" t="s">
        <v>322</v>
      </c>
      <c r="Z95" s="66">
        <v>30</v>
      </c>
      <c r="AA95" s="117" t="s">
        <v>227</v>
      </c>
      <c r="AB95" s="66">
        <v>2018</v>
      </c>
      <c r="AC95" s="130">
        <v>18000</v>
      </c>
      <c r="AD95" s="130"/>
      <c r="AE95" s="48" t="s">
        <v>101</v>
      </c>
      <c r="AF95" s="132">
        <v>45171</v>
      </c>
      <c r="AG95" s="132">
        <v>45205</v>
      </c>
      <c r="AH95" s="141"/>
    </row>
    <row r="96" spans="1:35">
      <c r="A96" s="63"/>
      <c r="B96" s="63" t="s">
        <v>1148</v>
      </c>
      <c r="C96" s="84" t="s">
        <v>994</v>
      </c>
      <c r="D96" s="92">
        <v>4456</v>
      </c>
      <c r="E96" s="87" t="s">
        <v>1149</v>
      </c>
      <c r="F96" s="87" t="s">
        <v>1150</v>
      </c>
      <c r="G96" s="86" t="s">
        <v>1146</v>
      </c>
      <c r="H96" s="84">
        <v>3344</v>
      </c>
      <c r="I96" s="85" t="s">
        <v>1151</v>
      </c>
      <c r="J96" s="84">
        <v>1</v>
      </c>
      <c r="K96" s="106">
        <v>45142</v>
      </c>
      <c r="L96" s="63">
        <v>2</v>
      </c>
      <c r="M96" s="66">
        <v>69</v>
      </c>
      <c r="N96" s="107">
        <v>45144</v>
      </c>
      <c r="O96" s="99">
        <v>45149</v>
      </c>
      <c r="P96" s="100">
        <v>7</v>
      </c>
      <c r="Q96" s="66" t="s">
        <v>160</v>
      </c>
      <c r="R96" s="66" t="s">
        <v>320</v>
      </c>
      <c r="S96" s="66" t="s">
        <v>86</v>
      </c>
      <c r="T96" s="66" t="s">
        <v>87</v>
      </c>
      <c r="U96" s="170">
        <v>69</v>
      </c>
      <c r="V96" s="88" t="s">
        <v>169</v>
      </c>
      <c r="W96" s="88" t="s">
        <v>89</v>
      </c>
      <c r="X96" s="88" t="s">
        <v>321</v>
      </c>
      <c r="Y96" s="66" t="s">
        <v>322</v>
      </c>
      <c r="Z96" s="66">
        <v>30</v>
      </c>
      <c r="AA96" s="117" t="s">
        <v>227</v>
      </c>
      <c r="AB96" s="66">
        <v>2018</v>
      </c>
      <c r="AC96" s="130">
        <v>18000</v>
      </c>
      <c r="AD96" s="130"/>
      <c r="AE96" s="48" t="s">
        <v>101</v>
      </c>
      <c r="AF96" s="132">
        <v>45142</v>
      </c>
      <c r="AG96" s="132">
        <v>45145</v>
      </c>
      <c r="AH96" s="141"/>
    </row>
    <row r="97" spans="1:35">
      <c r="A97" s="63"/>
      <c r="B97" s="63"/>
      <c r="C97" s="84" t="s">
        <v>994</v>
      </c>
      <c r="D97" s="92">
        <v>4448</v>
      </c>
      <c r="E97" s="87" t="s">
        <v>1149</v>
      </c>
      <c r="F97" s="87" t="s">
        <v>1150</v>
      </c>
      <c r="G97" s="86" t="s">
        <v>1146</v>
      </c>
      <c r="H97" s="84">
        <v>765</v>
      </c>
      <c r="I97" s="85" t="s">
        <v>154</v>
      </c>
      <c r="J97" s="84">
        <v>1</v>
      </c>
      <c r="K97" s="106">
        <v>45135</v>
      </c>
      <c r="L97" s="63">
        <v>2</v>
      </c>
      <c r="M97" s="66">
        <v>69</v>
      </c>
      <c r="N97" s="165">
        <v>45137</v>
      </c>
      <c r="O97" s="99">
        <v>45139</v>
      </c>
      <c r="P97" s="100">
        <v>4</v>
      </c>
      <c r="Q97" s="66" t="s">
        <v>160</v>
      </c>
      <c r="R97" s="66" t="s">
        <v>320</v>
      </c>
      <c r="S97" s="66" t="s">
        <v>86</v>
      </c>
      <c r="T97" s="66" t="s">
        <v>87</v>
      </c>
      <c r="U97" s="170">
        <v>69</v>
      </c>
      <c r="V97" s="88" t="s">
        <v>169</v>
      </c>
      <c r="W97" s="88" t="s">
        <v>89</v>
      </c>
      <c r="X97" s="88" t="s">
        <v>321</v>
      </c>
      <c r="Y97" s="66" t="s">
        <v>322</v>
      </c>
      <c r="Z97" s="66">
        <v>30</v>
      </c>
      <c r="AA97" s="117" t="s">
        <v>227</v>
      </c>
      <c r="AB97" s="66">
        <v>2018</v>
      </c>
      <c r="AC97" s="130">
        <v>18000</v>
      </c>
      <c r="AD97" s="130"/>
      <c r="AE97" s="48" t="s">
        <v>101</v>
      </c>
      <c r="AF97" s="132">
        <v>45135</v>
      </c>
      <c r="AG97" s="132">
        <v>45138</v>
      </c>
      <c r="AH97" s="141"/>
      <c r="AI97" s="140"/>
    </row>
    <row r="98" spans="1:35">
      <c r="A98" s="63"/>
      <c r="B98" s="63"/>
      <c r="C98" s="84" t="s">
        <v>994</v>
      </c>
      <c r="D98" s="92">
        <v>4425</v>
      </c>
      <c r="E98" s="87" t="s">
        <v>1149</v>
      </c>
      <c r="F98" s="87" t="s">
        <v>1150</v>
      </c>
      <c r="G98" s="86" t="s">
        <v>1146</v>
      </c>
      <c r="H98" s="84">
        <v>762</v>
      </c>
      <c r="I98" s="85" t="s">
        <v>154</v>
      </c>
      <c r="J98" s="84">
        <v>1</v>
      </c>
      <c r="K98" s="106">
        <v>45126</v>
      </c>
      <c r="L98" s="63">
        <v>6</v>
      </c>
      <c r="M98" s="66">
        <v>69</v>
      </c>
      <c r="N98" s="107">
        <v>45132</v>
      </c>
      <c r="O98" s="99">
        <v>45134</v>
      </c>
      <c r="P98" s="100">
        <v>8</v>
      </c>
      <c r="Q98" s="66" t="s">
        <v>160</v>
      </c>
      <c r="R98" s="66" t="s">
        <v>320</v>
      </c>
      <c r="S98" s="66" t="s">
        <v>86</v>
      </c>
      <c r="T98" s="66" t="s">
        <v>87</v>
      </c>
      <c r="U98" s="170">
        <v>69</v>
      </c>
      <c r="V98" s="88" t="s">
        <v>169</v>
      </c>
      <c r="W98" s="88" t="s">
        <v>89</v>
      </c>
      <c r="X98" s="88" t="s">
        <v>321</v>
      </c>
      <c r="Y98" s="66" t="s">
        <v>322</v>
      </c>
      <c r="Z98" s="66">
        <v>30</v>
      </c>
      <c r="AA98" s="117" t="s">
        <v>227</v>
      </c>
      <c r="AB98" s="66">
        <v>2018</v>
      </c>
      <c r="AC98" s="130">
        <v>18000</v>
      </c>
      <c r="AD98" s="130"/>
      <c r="AE98" s="48" t="s">
        <v>101</v>
      </c>
      <c r="AF98" s="132">
        <v>45121</v>
      </c>
      <c r="AG98" s="132">
        <v>45132</v>
      </c>
      <c r="AH98" s="141"/>
      <c r="AI98" s="140"/>
    </row>
    <row r="99" spans="1:35">
      <c r="A99" s="63"/>
      <c r="B99" s="63"/>
      <c r="C99" s="84" t="s">
        <v>994</v>
      </c>
      <c r="D99" s="92">
        <v>4408</v>
      </c>
      <c r="E99" s="87" t="s">
        <v>1152</v>
      </c>
      <c r="F99" s="87" t="s">
        <v>1153</v>
      </c>
      <c r="G99" s="86" t="s">
        <v>529</v>
      </c>
      <c r="H99" s="84">
        <v>752</v>
      </c>
      <c r="I99" s="85" t="s">
        <v>99</v>
      </c>
      <c r="J99" s="84">
        <v>1</v>
      </c>
      <c r="K99" s="106">
        <v>45113</v>
      </c>
      <c r="L99" s="63">
        <v>1</v>
      </c>
      <c r="M99" s="66">
        <v>69</v>
      </c>
      <c r="N99" s="107">
        <v>45114</v>
      </c>
      <c r="O99" s="99">
        <v>45117</v>
      </c>
      <c r="P99" s="100">
        <v>4</v>
      </c>
      <c r="Q99" s="66" t="s">
        <v>160</v>
      </c>
      <c r="R99" s="66" t="s">
        <v>320</v>
      </c>
      <c r="S99" s="66" t="s">
        <v>86</v>
      </c>
      <c r="T99" s="66" t="s">
        <v>87</v>
      </c>
      <c r="U99" s="170">
        <v>69</v>
      </c>
      <c r="V99" s="88" t="s">
        <v>169</v>
      </c>
      <c r="W99" s="88" t="s">
        <v>89</v>
      </c>
      <c r="X99" s="88" t="s">
        <v>321</v>
      </c>
      <c r="Y99" s="66" t="s">
        <v>322</v>
      </c>
      <c r="Z99" s="66">
        <v>30</v>
      </c>
      <c r="AA99" s="117" t="s">
        <v>227</v>
      </c>
      <c r="AB99" s="66">
        <v>2018</v>
      </c>
      <c r="AC99" s="130">
        <v>18000</v>
      </c>
      <c r="AD99" s="130"/>
      <c r="AE99" s="48" t="s">
        <v>101</v>
      </c>
      <c r="AF99" s="132">
        <v>45113</v>
      </c>
      <c r="AG99" s="132">
        <v>45115</v>
      </c>
      <c r="AH99" s="141"/>
    </row>
    <row r="100" spans="1:35">
      <c r="A100" s="63"/>
      <c r="B100" s="63"/>
      <c r="C100" s="84" t="s">
        <v>994</v>
      </c>
      <c r="D100" s="92">
        <v>4383</v>
      </c>
      <c r="E100" s="87" t="s">
        <v>97</v>
      </c>
      <c r="F100" s="87" t="s">
        <v>97</v>
      </c>
      <c r="G100" s="86" t="s">
        <v>1154</v>
      </c>
      <c r="H100" s="84">
        <v>756</v>
      </c>
      <c r="I100" s="85" t="s">
        <v>99</v>
      </c>
      <c r="J100" s="84">
        <v>1</v>
      </c>
      <c r="K100" s="106">
        <v>45093</v>
      </c>
      <c r="L100" s="63">
        <v>6</v>
      </c>
      <c r="M100" s="66">
        <v>69</v>
      </c>
      <c r="N100" s="107">
        <v>45099</v>
      </c>
      <c r="O100" s="99">
        <v>45100</v>
      </c>
      <c r="P100" s="100">
        <v>7</v>
      </c>
      <c r="Q100" s="66" t="s">
        <v>160</v>
      </c>
      <c r="R100" s="66" t="s">
        <v>320</v>
      </c>
      <c r="S100" s="66" t="s">
        <v>86</v>
      </c>
      <c r="T100" s="66" t="s">
        <v>87</v>
      </c>
      <c r="U100" s="170">
        <v>69</v>
      </c>
      <c r="V100" s="111" t="s">
        <v>169</v>
      </c>
      <c r="W100" s="111" t="s">
        <v>89</v>
      </c>
      <c r="X100" s="111" t="s">
        <v>321</v>
      </c>
      <c r="Y100" s="66" t="s">
        <v>322</v>
      </c>
      <c r="Z100" s="66">
        <v>30</v>
      </c>
      <c r="AA100" s="117" t="s">
        <v>227</v>
      </c>
      <c r="AB100" s="66">
        <v>2018</v>
      </c>
      <c r="AC100" s="130">
        <v>18000</v>
      </c>
      <c r="AD100" s="130"/>
      <c r="AE100" s="48" t="s">
        <v>101</v>
      </c>
      <c r="AF100" s="132">
        <v>45093</v>
      </c>
      <c r="AG100" s="132">
        <v>45099</v>
      </c>
      <c r="AH100" s="141"/>
    </row>
    <row r="101" spans="1:35">
      <c r="A101" s="63"/>
      <c r="B101" s="63"/>
      <c r="C101" s="84" t="s">
        <v>994</v>
      </c>
      <c r="D101" s="92">
        <v>4369</v>
      </c>
      <c r="E101" s="87" t="s">
        <v>97</v>
      </c>
      <c r="F101" s="87" t="s">
        <v>97</v>
      </c>
      <c r="G101" s="86" t="s">
        <v>1155</v>
      </c>
      <c r="H101" s="84">
        <v>755</v>
      </c>
      <c r="I101" s="85" t="s">
        <v>99</v>
      </c>
      <c r="J101" s="84">
        <v>1</v>
      </c>
      <c r="K101" s="106">
        <v>45087</v>
      </c>
      <c r="L101" s="63">
        <v>1</v>
      </c>
      <c r="M101" s="66">
        <v>69</v>
      </c>
      <c r="N101" s="107">
        <v>45088</v>
      </c>
      <c r="O101" s="99">
        <v>45090</v>
      </c>
      <c r="P101" s="100">
        <v>3</v>
      </c>
      <c r="Q101" s="66" t="s">
        <v>160</v>
      </c>
      <c r="R101" s="66" t="s">
        <v>320</v>
      </c>
      <c r="S101" s="66" t="s">
        <v>86</v>
      </c>
      <c r="T101" s="66" t="s">
        <v>87</v>
      </c>
      <c r="U101" s="170">
        <v>69</v>
      </c>
      <c r="V101" s="111" t="s">
        <v>169</v>
      </c>
      <c r="W101" s="111" t="s">
        <v>89</v>
      </c>
      <c r="X101" s="88" t="s">
        <v>321</v>
      </c>
      <c r="Y101" s="66" t="s">
        <v>322</v>
      </c>
      <c r="Z101" s="66">
        <v>30</v>
      </c>
      <c r="AA101" s="117" t="s">
        <v>227</v>
      </c>
      <c r="AB101" s="66">
        <v>2018</v>
      </c>
      <c r="AC101" s="130">
        <v>18000</v>
      </c>
      <c r="AD101" s="130"/>
      <c r="AE101" s="48" t="s">
        <v>101</v>
      </c>
      <c r="AF101" s="132">
        <v>45087</v>
      </c>
      <c r="AG101" s="132">
        <v>45089</v>
      </c>
      <c r="AH101" s="141"/>
    </row>
    <row r="102" spans="1:35">
      <c r="A102" s="66" t="s">
        <v>1156</v>
      </c>
      <c r="B102" s="66" t="s">
        <v>1157</v>
      </c>
      <c r="C102" s="84" t="s">
        <v>994</v>
      </c>
      <c r="D102" s="92">
        <v>4291</v>
      </c>
      <c r="E102" s="87" t="s">
        <v>1158</v>
      </c>
      <c r="F102" s="156" t="s">
        <v>1159</v>
      </c>
      <c r="G102" s="86" t="s">
        <v>1160</v>
      </c>
      <c r="H102" s="84">
        <v>742</v>
      </c>
      <c r="I102" s="85" t="s">
        <v>154</v>
      </c>
      <c r="J102" s="84">
        <v>1</v>
      </c>
      <c r="K102" s="106">
        <v>45079</v>
      </c>
      <c r="L102" s="63">
        <v>11</v>
      </c>
      <c r="M102" s="66">
        <v>69</v>
      </c>
      <c r="N102" s="165">
        <v>45090</v>
      </c>
      <c r="O102" s="99">
        <v>45086</v>
      </c>
      <c r="P102" s="100">
        <v>7</v>
      </c>
      <c r="Q102" s="66" t="s">
        <v>160</v>
      </c>
      <c r="R102" s="66" t="s">
        <v>320</v>
      </c>
      <c r="S102" s="66" t="s">
        <v>86</v>
      </c>
      <c r="T102" s="66" t="s">
        <v>87</v>
      </c>
      <c r="U102" s="170">
        <v>69</v>
      </c>
      <c r="V102" s="88" t="s">
        <v>169</v>
      </c>
      <c r="W102" s="88" t="s">
        <v>89</v>
      </c>
      <c r="X102" s="88" t="s">
        <v>321</v>
      </c>
      <c r="Y102" s="66" t="s">
        <v>322</v>
      </c>
      <c r="Z102" s="66">
        <v>30</v>
      </c>
      <c r="AA102" s="117" t="s">
        <v>227</v>
      </c>
      <c r="AB102" s="66">
        <v>2018</v>
      </c>
      <c r="AC102" s="130">
        <v>18000</v>
      </c>
      <c r="AD102" s="130"/>
      <c r="AE102" s="48" t="s">
        <v>101</v>
      </c>
      <c r="AF102" s="132">
        <v>45037</v>
      </c>
      <c r="AG102" s="132">
        <v>45084</v>
      </c>
      <c r="AH102" s="141"/>
    </row>
    <row r="103" spans="1:35">
      <c r="A103" s="66">
        <v>9012</v>
      </c>
      <c r="B103" s="66">
        <v>9160</v>
      </c>
      <c r="C103" s="84" t="s">
        <v>994</v>
      </c>
      <c r="D103" s="92">
        <v>4214</v>
      </c>
      <c r="E103" s="87" t="s">
        <v>1161</v>
      </c>
      <c r="F103" s="150" t="s">
        <v>1162</v>
      </c>
      <c r="G103" s="86" t="s">
        <v>1163</v>
      </c>
      <c r="H103" s="84">
        <v>733</v>
      </c>
      <c r="I103" s="87" t="s">
        <v>154</v>
      </c>
      <c r="J103" s="84">
        <v>1</v>
      </c>
      <c r="K103" s="106">
        <v>44981</v>
      </c>
      <c r="L103" s="63">
        <v>27</v>
      </c>
      <c r="M103" s="66">
        <v>69</v>
      </c>
      <c r="N103" s="107">
        <v>45008</v>
      </c>
      <c r="O103" s="99">
        <v>45009</v>
      </c>
      <c r="P103" s="100">
        <v>28</v>
      </c>
      <c r="Q103" s="66" t="s">
        <v>160</v>
      </c>
      <c r="R103" s="66" t="s">
        <v>320</v>
      </c>
      <c r="S103" s="66" t="s">
        <v>86</v>
      </c>
      <c r="T103" s="66" t="s">
        <v>87</v>
      </c>
      <c r="U103" s="113">
        <v>69</v>
      </c>
      <c r="V103" s="111" t="s">
        <v>169</v>
      </c>
      <c r="W103" s="111" t="s">
        <v>89</v>
      </c>
      <c r="X103" s="88" t="s">
        <v>321</v>
      </c>
      <c r="Y103" s="112" t="s">
        <v>322</v>
      </c>
      <c r="Z103" s="130"/>
      <c r="AA103" s="130"/>
      <c r="AB103" s="112">
        <v>2018</v>
      </c>
      <c r="AC103" s="130">
        <v>18000</v>
      </c>
      <c r="AD103" s="130"/>
      <c r="AE103" s="48" t="s">
        <v>101</v>
      </c>
      <c r="AF103" s="132">
        <v>44981</v>
      </c>
      <c r="AG103" s="132">
        <v>45009</v>
      </c>
      <c r="AH103" s="141"/>
    </row>
    <row r="104" spans="1:35">
      <c r="A104" s="63"/>
      <c r="B104" s="63"/>
      <c r="C104" s="84" t="s">
        <v>994</v>
      </c>
      <c r="D104" s="92">
        <v>4048</v>
      </c>
      <c r="E104" s="87" t="s">
        <v>1147</v>
      </c>
      <c r="F104" s="150" t="s">
        <v>622</v>
      </c>
      <c r="G104" s="86" t="s">
        <v>623</v>
      </c>
      <c r="H104" s="84">
        <v>731</v>
      </c>
      <c r="I104" s="87" t="s">
        <v>99</v>
      </c>
      <c r="J104" s="84">
        <v>1</v>
      </c>
      <c r="K104" s="106">
        <v>44883</v>
      </c>
      <c r="L104" s="63">
        <v>2</v>
      </c>
      <c r="M104" s="66">
        <v>69</v>
      </c>
      <c r="N104" s="165">
        <v>44885</v>
      </c>
      <c r="O104" s="99">
        <v>44887</v>
      </c>
      <c r="P104" s="100">
        <v>4</v>
      </c>
      <c r="Q104" s="66" t="s">
        <v>160</v>
      </c>
      <c r="R104" s="66" t="s">
        <v>320</v>
      </c>
      <c r="S104" s="66" t="s">
        <v>86</v>
      </c>
      <c r="T104" s="66" t="s">
        <v>87</v>
      </c>
      <c r="U104" s="113">
        <v>69</v>
      </c>
      <c r="V104" s="88" t="s">
        <v>169</v>
      </c>
      <c r="W104" s="88" t="s">
        <v>89</v>
      </c>
      <c r="X104" s="88" t="s">
        <v>321</v>
      </c>
      <c r="Y104" s="66" t="s">
        <v>322</v>
      </c>
      <c r="Z104" s="130"/>
      <c r="AA104" s="130"/>
      <c r="AB104" s="66">
        <v>2018</v>
      </c>
      <c r="AC104" s="130">
        <v>18000</v>
      </c>
      <c r="AD104" s="130"/>
      <c r="AE104" s="62" t="s">
        <v>101</v>
      </c>
      <c r="AF104" s="173">
        <v>44883</v>
      </c>
      <c r="AG104" s="132">
        <v>44887</v>
      </c>
      <c r="AH104" s="141"/>
      <c r="AI104" s="180"/>
    </row>
    <row r="105" spans="1:35">
      <c r="A105" s="66">
        <v>9032</v>
      </c>
      <c r="B105" s="66">
        <v>9144</v>
      </c>
      <c r="C105" s="84" t="s">
        <v>994</v>
      </c>
      <c r="D105" s="92">
        <v>3953</v>
      </c>
      <c r="E105" s="87" t="s">
        <v>1164</v>
      </c>
      <c r="F105" s="86" t="s">
        <v>1165</v>
      </c>
      <c r="G105" s="87" t="s">
        <v>1166</v>
      </c>
      <c r="H105" s="84"/>
      <c r="I105" s="87" t="s">
        <v>154</v>
      </c>
      <c r="J105" s="84">
        <v>1</v>
      </c>
      <c r="K105" s="106">
        <v>44841</v>
      </c>
      <c r="L105" s="63">
        <v>27</v>
      </c>
      <c r="M105" s="66">
        <v>69</v>
      </c>
      <c r="N105" s="107">
        <v>44868</v>
      </c>
      <c r="O105" s="99">
        <v>44870</v>
      </c>
      <c r="P105" s="100">
        <v>29</v>
      </c>
      <c r="Q105" s="66" t="s">
        <v>160</v>
      </c>
      <c r="R105" s="66" t="s">
        <v>320</v>
      </c>
      <c r="S105" s="66" t="s">
        <v>86</v>
      </c>
      <c r="T105" s="66" t="s">
        <v>87</v>
      </c>
      <c r="U105" s="113">
        <v>69</v>
      </c>
      <c r="V105" s="88" t="s">
        <v>169</v>
      </c>
      <c r="W105" s="88" t="s">
        <v>89</v>
      </c>
      <c r="X105" s="88" t="s">
        <v>321</v>
      </c>
      <c r="Y105" s="66" t="s">
        <v>322</v>
      </c>
      <c r="Z105" s="130"/>
      <c r="AA105" s="130"/>
      <c r="AB105" s="66">
        <v>2018</v>
      </c>
      <c r="AC105" s="130">
        <v>18000</v>
      </c>
      <c r="AD105" s="130"/>
      <c r="AE105" s="62" t="s">
        <v>101</v>
      </c>
      <c r="AF105" s="173">
        <v>44841</v>
      </c>
      <c r="AG105" s="132">
        <v>44869</v>
      </c>
      <c r="AH105" s="141"/>
    </row>
    <row r="106" spans="1:35">
      <c r="A106" s="66">
        <v>9010</v>
      </c>
      <c r="B106" s="63"/>
      <c r="C106" s="84" t="s">
        <v>994</v>
      </c>
      <c r="D106" s="92">
        <v>3905</v>
      </c>
      <c r="E106" s="87" t="s">
        <v>1147</v>
      </c>
      <c r="F106" s="87" t="s">
        <v>1167</v>
      </c>
      <c r="G106" s="87" t="s">
        <v>623</v>
      </c>
      <c r="H106" s="84">
        <v>716</v>
      </c>
      <c r="I106" s="87" t="s">
        <v>99</v>
      </c>
      <c r="J106" s="84">
        <v>1</v>
      </c>
      <c r="K106" s="106">
        <v>44819</v>
      </c>
      <c r="L106" s="63">
        <v>3</v>
      </c>
      <c r="M106" s="66">
        <v>69</v>
      </c>
      <c r="N106" s="107">
        <v>44822</v>
      </c>
      <c r="O106" s="99">
        <v>44828</v>
      </c>
      <c r="P106" s="100">
        <v>9</v>
      </c>
      <c r="Q106" s="66" t="s">
        <v>160</v>
      </c>
      <c r="R106" s="66" t="s">
        <v>320</v>
      </c>
      <c r="S106" s="66" t="s">
        <v>86</v>
      </c>
      <c r="T106" s="66" t="s">
        <v>87</v>
      </c>
      <c r="U106" s="113">
        <v>69</v>
      </c>
      <c r="V106" s="88" t="s">
        <v>169</v>
      </c>
      <c r="W106" s="88" t="s">
        <v>89</v>
      </c>
      <c r="X106" s="88" t="s">
        <v>321</v>
      </c>
      <c r="Y106" s="66" t="s">
        <v>322</v>
      </c>
      <c r="Z106" s="130"/>
      <c r="AA106" s="130"/>
      <c r="AB106" s="66">
        <v>2018</v>
      </c>
      <c r="AC106" s="130">
        <v>18000</v>
      </c>
      <c r="AD106" s="130"/>
      <c r="AE106" s="62" t="s">
        <v>101</v>
      </c>
      <c r="AF106" s="173">
        <v>44819</v>
      </c>
      <c r="AG106" s="132">
        <v>44827</v>
      </c>
      <c r="AH106" s="141"/>
    </row>
    <row r="107" spans="1:35">
      <c r="A107" s="66">
        <v>9025</v>
      </c>
      <c r="B107" s="63"/>
      <c r="C107" s="84" t="s">
        <v>994</v>
      </c>
      <c r="D107" s="92">
        <v>3886</v>
      </c>
      <c r="E107" s="87" t="s">
        <v>97</v>
      </c>
      <c r="F107" s="87" t="s">
        <v>97</v>
      </c>
      <c r="G107" s="87" t="s">
        <v>1168</v>
      </c>
      <c r="H107" s="84">
        <v>715</v>
      </c>
      <c r="I107" s="87" t="s">
        <v>99</v>
      </c>
      <c r="J107" s="84">
        <v>1</v>
      </c>
      <c r="K107" s="106">
        <v>44813</v>
      </c>
      <c r="L107" s="63">
        <v>0</v>
      </c>
      <c r="M107" s="66">
        <v>69</v>
      </c>
      <c r="N107" s="107">
        <v>44813</v>
      </c>
      <c r="O107" s="99">
        <v>44819</v>
      </c>
      <c r="P107" s="100">
        <v>6</v>
      </c>
      <c r="Q107" s="66" t="s">
        <v>160</v>
      </c>
      <c r="R107" s="66" t="s">
        <v>320</v>
      </c>
      <c r="S107" s="66" t="s">
        <v>86</v>
      </c>
      <c r="T107" s="66" t="s">
        <v>87</v>
      </c>
      <c r="U107" s="113">
        <v>69</v>
      </c>
      <c r="V107" s="88" t="s">
        <v>169</v>
      </c>
      <c r="W107" s="88" t="s">
        <v>89</v>
      </c>
      <c r="X107" s="88" t="s">
        <v>321</v>
      </c>
      <c r="Y107" s="66" t="s">
        <v>322</v>
      </c>
      <c r="Z107" s="130"/>
      <c r="AA107" s="130"/>
      <c r="AB107" s="66">
        <v>2018</v>
      </c>
      <c r="AC107" s="130">
        <v>18000</v>
      </c>
      <c r="AD107" s="130"/>
      <c r="AE107" s="62" t="s">
        <v>101</v>
      </c>
      <c r="AF107" s="173">
        <v>44813</v>
      </c>
      <c r="AG107" s="132">
        <v>44817</v>
      </c>
      <c r="AH107" s="141"/>
    </row>
    <row r="108" spans="1:35">
      <c r="A108" s="63"/>
      <c r="B108" s="63"/>
      <c r="C108" s="84" t="s">
        <v>994</v>
      </c>
      <c r="D108" s="92">
        <v>3856</v>
      </c>
      <c r="E108" s="87" t="s">
        <v>1169</v>
      </c>
      <c r="F108" s="86" t="s">
        <v>1170</v>
      </c>
      <c r="G108" s="87" t="s">
        <v>1171</v>
      </c>
      <c r="H108" s="84">
        <v>709</v>
      </c>
      <c r="I108" s="87" t="s">
        <v>99</v>
      </c>
      <c r="J108" s="84">
        <v>1</v>
      </c>
      <c r="K108" s="106">
        <v>44806</v>
      </c>
      <c r="L108" s="63">
        <v>0</v>
      </c>
      <c r="M108" s="66">
        <v>69</v>
      </c>
      <c r="N108" s="107">
        <v>44806</v>
      </c>
      <c r="O108" s="99">
        <v>44810</v>
      </c>
      <c r="P108" s="100">
        <v>4</v>
      </c>
      <c r="Q108" s="66" t="s">
        <v>160</v>
      </c>
      <c r="R108" s="66"/>
      <c r="S108" s="66" t="s">
        <v>86</v>
      </c>
      <c r="T108" s="66" t="s">
        <v>87</v>
      </c>
      <c r="U108" s="113">
        <v>69</v>
      </c>
      <c r="V108" s="88" t="s">
        <v>169</v>
      </c>
      <c r="W108" s="88" t="s">
        <v>89</v>
      </c>
      <c r="X108" s="88" t="s">
        <v>321</v>
      </c>
      <c r="Y108" s="66" t="s">
        <v>322</v>
      </c>
      <c r="Z108" s="130"/>
      <c r="AA108" s="130"/>
      <c r="AB108" s="66">
        <v>2018</v>
      </c>
      <c r="AC108" s="130">
        <v>18000</v>
      </c>
      <c r="AD108" s="130"/>
      <c r="AE108" s="62" t="s">
        <v>101</v>
      </c>
      <c r="AF108" s="173">
        <v>44800</v>
      </c>
      <c r="AG108" s="132">
        <v>44809</v>
      </c>
      <c r="AH108" s="141"/>
    </row>
    <row r="109" spans="1:35">
      <c r="A109" s="66">
        <v>9565</v>
      </c>
      <c r="B109" s="63"/>
      <c r="C109" s="84" t="s">
        <v>1172</v>
      </c>
      <c r="D109" s="92">
        <v>3849</v>
      </c>
      <c r="E109" s="151" t="s">
        <v>1173</v>
      </c>
      <c r="F109" s="86" t="s">
        <v>1174</v>
      </c>
      <c r="G109" s="87" t="s">
        <v>1175</v>
      </c>
      <c r="H109" s="84">
        <v>709</v>
      </c>
      <c r="I109" s="87" t="s">
        <v>99</v>
      </c>
      <c r="J109" s="84">
        <v>1</v>
      </c>
      <c r="K109" s="106">
        <v>44800</v>
      </c>
      <c r="L109" s="63">
        <v>1</v>
      </c>
      <c r="M109" s="66">
        <v>69</v>
      </c>
      <c r="N109" s="107">
        <v>44801</v>
      </c>
      <c r="O109" s="99">
        <v>44803</v>
      </c>
      <c r="P109" s="100">
        <v>3</v>
      </c>
      <c r="Q109" s="66" t="s">
        <v>160</v>
      </c>
      <c r="R109" s="66"/>
      <c r="S109" s="66" t="s">
        <v>86</v>
      </c>
      <c r="T109" s="66" t="s">
        <v>87</v>
      </c>
      <c r="U109" s="113">
        <v>69</v>
      </c>
      <c r="V109" s="88" t="s">
        <v>169</v>
      </c>
      <c r="W109" s="88" t="s">
        <v>89</v>
      </c>
      <c r="X109" s="88" t="s">
        <v>321</v>
      </c>
      <c r="Y109" s="66" t="s">
        <v>322</v>
      </c>
      <c r="Z109" s="130"/>
      <c r="AA109" s="130"/>
      <c r="AB109" s="66">
        <v>2018</v>
      </c>
      <c r="AC109" s="130">
        <v>18000</v>
      </c>
      <c r="AD109" s="130"/>
      <c r="AE109" s="62" t="s">
        <v>101</v>
      </c>
      <c r="AF109" s="173">
        <v>44800</v>
      </c>
      <c r="AG109" s="132">
        <v>44802</v>
      </c>
      <c r="AH109" s="141"/>
    </row>
    <row r="110" spans="1:35">
      <c r="A110" s="66">
        <v>9033</v>
      </c>
      <c r="B110" s="66">
        <v>9145</v>
      </c>
      <c r="C110" s="84" t="s">
        <v>994</v>
      </c>
      <c r="D110" s="92">
        <v>3819</v>
      </c>
      <c r="E110" s="151" t="s">
        <v>151</v>
      </c>
      <c r="F110" s="86" t="s">
        <v>1075</v>
      </c>
      <c r="G110" s="87" t="s">
        <v>1176</v>
      </c>
      <c r="H110" s="84"/>
      <c r="I110" s="87" t="s">
        <v>154</v>
      </c>
      <c r="J110" s="84">
        <v>1</v>
      </c>
      <c r="K110" s="106">
        <v>44783</v>
      </c>
      <c r="L110" s="63">
        <v>14</v>
      </c>
      <c r="M110" s="66">
        <v>69</v>
      </c>
      <c r="N110" s="165">
        <v>44797</v>
      </c>
      <c r="O110" s="99">
        <v>44792</v>
      </c>
      <c r="P110" s="100">
        <v>9</v>
      </c>
      <c r="Q110" s="66" t="s">
        <v>160</v>
      </c>
      <c r="R110" s="66"/>
      <c r="S110" s="66" t="s">
        <v>86</v>
      </c>
      <c r="T110" s="66" t="s">
        <v>87</v>
      </c>
      <c r="U110" s="113">
        <v>69</v>
      </c>
      <c r="V110" s="88" t="s">
        <v>169</v>
      </c>
      <c r="W110" s="88" t="s">
        <v>89</v>
      </c>
      <c r="X110" s="88" t="s">
        <v>321</v>
      </c>
      <c r="Y110" s="66" t="s">
        <v>322</v>
      </c>
      <c r="Z110" s="130"/>
      <c r="AA110" s="130"/>
      <c r="AB110" s="66">
        <v>2018</v>
      </c>
      <c r="AC110" s="130">
        <v>18000</v>
      </c>
      <c r="AD110" s="130"/>
      <c r="AE110" s="62" t="s">
        <v>101</v>
      </c>
      <c r="AF110" s="173">
        <v>44783</v>
      </c>
      <c r="AG110" s="132">
        <v>44792</v>
      </c>
      <c r="AH110" s="141"/>
    </row>
    <row r="111" spans="1:35">
      <c r="A111" s="63"/>
      <c r="B111" s="63"/>
      <c r="C111" s="84" t="s">
        <v>994</v>
      </c>
      <c r="D111" s="92">
        <v>3813</v>
      </c>
      <c r="E111" s="151" t="s">
        <v>1173</v>
      </c>
      <c r="F111" s="86" t="s">
        <v>622</v>
      </c>
      <c r="G111" s="87" t="s">
        <v>623</v>
      </c>
      <c r="H111" s="84">
        <v>701</v>
      </c>
      <c r="I111" s="87" t="s">
        <v>99</v>
      </c>
      <c r="J111" s="84">
        <v>1</v>
      </c>
      <c r="K111" s="106">
        <v>44779</v>
      </c>
      <c r="L111" s="63">
        <v>2</v>
      </c>
      <c r="M111" s="66">
        <v>69</v>
      </c>
      <c r="N111" s="107">
        <v>44781</v>
      </c>
      <c r="O111" s="99">
        <v>44783</v>
      </c>
      <c r="P111" s="100">
        <v>4</v>
      </c>
      <c r="Q111" s="66" t="s">
        <v>160</v>
      </c>
      <c r="R111" s="66"/>
      <c r="S111" s="66" t="s">
        <v>86</v>
      </c>
      <c r="T111" s="66" t="s">
        <v>87</v>
      </c>
      <c r="U111" s="113">
        <v>69</v>
      </c>
      <c r="V111" s="88" t="s">
        <v>169</v>
      </c>
      <c r="W111" s="88" t="s">
        <v>89</v>
      </c>
      <c r="X111" s="88" t="s">
        <v>321</v>
      </c>
      <c r="Y111" s="66" t="s">
        <v>322</v>
      </c>
      <c r="Z111" s="130"/>
      <c r="AA111" s="130"/>
      <c r="AB111" s="66">
        <v>2018</v>
      </c>
      <c r="AC111" s="130">
        <v>18000</v>
      </c>
      <c r="AD111" s="130"/>
      <c r="AE111" s="62" t="s">
        <v>101</v>
      </c>
      <c r="AF111" s="173">
        <v>44779</v>
      </c>
      <c r="AG111" s="132">
        <v>44782</v>
      </c>
      <c r="AH111" s="141"/>
    </row>
    <row r="112" spans="1:35">
      <c r="A112" s="63"/>
      <c r="B112" s="63"/>
      <c r="C112" s="84" t="s">
        <v>994</v>
      </c>
      <c r="D112" s="92">
        <v>3786</v>
      </c>
      <c r="E112" s="151" t="s">
        <v>1137</v>
      </c>
      <c r="F112" s="86" t="s">
        <v>1177</v>
      </c>
      <c r="G112" s="87" t="s">
        <v>1178</v>
      </c>
      <c r="H112" s="84">
        <v>698</v>
      </c>
      <c r="I112" s="87" t="s">
        <v>99</v>
      </c>
      <c r="J112" s="84">
        <v>1</v>
      </c>
      <c r="K112" s="106">
        <v>44769</v>
      </c>
      <c r="L112" s="63">
        <v>2</v>
      </c>
      <c r="M112" s="63">
        <v>69</v>
      </c>
      <c r="N112" s="107">
        <v>44771</v>
      </c>
      <c r="O112" s="99">
        <v>44775</v>
      </c>
      <c r="P112" s="100">
        <v>6</v>
      </c>
      <c r="Q112" s="66" t="s">
        <v>160</v>
      </c>
      <c r="R112" s="66"/>
      <c r="S112" s="66" t="s">
        <v>86</v>
      </c>
      <c r="T112" s="66" t="s">
        <v>87</v>
      </c>
      <c r="U112" s="113">
        <v>69</v>
      </c>
      <c r="V112" s="88" t="s">
        <v>169</v>
      </c>
      <c r="W112" s="88" t="s">
        <v>89</v>
      </c>
      <c r="X112" s="88" t="s">
        <v>321</v>
      </c>
      <c r="Y112" s="66" t="s">
        <v>322</v>
      </c>
      <c r="Z112" s="130"/>
      <c r="AA112" s="130"/>
      <c r="AB112" s="66">
        <v>2018</v>
      </c>
      <c r="AC112" s="130">
        <v>18000</v>
      </c>
      <c r="AD112" s="130"/>
      <c r="AE112" s="62" t="s">
        <v>101</v>
      </c>
      <c r="AF112" s="173">
        <v>44769</v>
      </c>
      <c r="AG112" s="132">
        <v>44775</v>
      </c>
      <c r="AH112" s="141"/>
    </row>
    <row r="113" spans="1:35">
      <c r="A113" s="63"/>
      <c r="B113" s="63"/>
      <c r="C113" s="157" t="s">
        <v>1179</v>
      </c>
      <c r="D113" s="83">
        <v>3774</v>
      </c>
      <c r="E113" s="158" t="s">
        <v>1180</v>
      </c>
      <c r="F113" s="159" t="s">
        <v>1181</v>
      </c>
      <c r="G113" s="50" t="s">
        <v>1182</v>
      </c>
      <c r="H113" s="157">
        <v>698</v>
      </c>
      <c r="I113" s="50" t="s">
        <v>1151</v>
      </c>
      <c r="J113" s="157">
        <v>1</v>
      </c>
      <c r="K113" s="167">
        <v>44764</v>
      </c>
      <c r="L113" s="51">
        <v>13</v>
      </c>
      <c r="M113" s="66">
        <v>69</v>
      </c>
      <c r="N113" s="165">
        <v>44777</v>
      </c>
      <c r="O113" s="99">
        <v>44769</v>
      </c>
      <c r="P113" s="100">
        <v>5</v>
      </c>
      <c r="Q113" s="66" t="s">
        <v>160</v>
      </c>
      <c r="R113" s="66"/>
      <c r="S113" s="66" t="s">
        <v>86</v>
      </c>
      <c r="T113" s="66" t="s">
        <v>87</v>
      </c>
      <c r="U113" s="113">
        <v>69</v>
      </c>
      <c r="V113" s="111" t="s">
        <v>169</v>
      </c>
      <c r="W113" s="88" t="s">
        <v>89</v>
      </c>
      <c r="X113" s="88" t="s">
        <v>321</v>
      </c>
      <c r="Y113" s="66" t="s">
        <v>322</v>
      </c>
      <c r="Z113" s="130"/>
      <c r="AA113" s="130"/>
      <c r="AB113" s="66">
        <v>2018</v>
      </c>
      <c r="AC113" s="130">
        <v>18000</v>
      </c>
      <c r="AD113" s="130"/>
      <c r="AE113" s="62" t="s">
        <v>101</v>
      </c>
      <c r="AF113" s="174">
        <v>44764</v>
      </c>
      <c r="AG113" s="132"/>
      <c r="AH113" s="141" t="s">
        <v>1183</v>
      </c>
    </row>
    <row r="114" spans="1:35">
      <c r="A114" s="63"/>
      <c r="B114" s="63"/>
      <c r="C114" s="84" t="s">
        <v>994</v>
      </c>
      <c r="D114" s="92">
        <v>3734</v>
      </c>
      <c r="E114" s="151" t="s">
        <v>1180</v>
      </c>
      <c r="F114" s="86" t="s">
        <v>1181</v>
      </c>
      <c r="G114" s="87" t="s">
        <v>529</v>
      </c>
      <c r="H114" s="84">
        <v>345</v>
      </c>
      <c r="I114" s="87" t="s">
        <v>1151</v>
      </c>
      <c r="J114" s="84">
        <v>1</v>
      </c>
      <c r="K114" s="106">
        <v>44746</v>
      </c>
      <c r="L114" s="63">
        <v>13</v>
      </c>
      <c r="M114" s="66">
        <v>69</v>
      </c>
      <c r="N114" s="107">
        <v>44759</v>
      </c>
      <c r="O114" s="99">
        <v>44760</v>
      </c>
      <c r="P114" s="100">
        <v>14</v>
      </c>
      <c r="Q114" s="66" t="s">
        <v>160</v>
      </c>
      <c r="R114" s="66"/>
      <c r="S114" s="66" t="s">
        <v>86</v>
      </c>
      <c r="T114" s="66" t="s">
        <v>87</v>
      </c>
      <c r="U114" s="113">
        <v>69</v>
      </c>
      <c r="V114" s="88" t="s">
        <v>169</v>
      </c>
      <c r="W114" s="88" t="s">
        <v>89</v>
      </c>
      <c r="X114" s="88" t="s">
        <v>321</v>
      </c>
      <c r="Y114" s="66" t="s">
        <v>322</v>
      </c>
      <c r="Z114" s="130"/>
      <c r="AA114" s="130"/>
      <c r="AB114" s="66">
        <v>2018</v>
      </c>
      <c r="AC114" s="130">
        <v>18000</v>
      </c>
      <c r="AD114" s="130"/>
      <c r="AE114" s="62" t="s">
        <v>1184</v>
      </c>
      <c r="AF114" s="173">
        <v>44746</v>
      </c>
      <c r="AG114" s="132">
        <v>44760</v>
      </c>
      <c r="AH114" s="141"/>
    </row>
    <row r="115" spans="1:35">
      <c r="A115" s="66">
        <v>9041</v>
      </c>
      <c r="B115" s="63"/>
      <c r="C115" s="84" t="s">
        <v>994</v>
      </c>
      <c r="D115" s="92">
        <v>3645</v>
      </c>
      <c r="E115" s="151" t="s">
        <v>151</v>
      </c>
      <c r="F115" s="86" t="s">
        <v>1075</v>
      </c>
      <c r="G115" s="87" t="s">
        <v>1176</v>
      </c>
      <c r="H115" s="84">
        <v>685</v>
      </c>
      <c r="I115" s="87" t="s">
        <v>154</v>
      </c>
      <c r="J115" s="84">
        <v>1</v>
      </c>
      <c r="K115" s="106">
        <v>44704</v>
      </c>
      <c r="L115" s="63">
        <v>29</v>
      </c>
      <c r="M115" s="66">
        <v>69</v>
      </c>
      <c r="N115" s="107">
        <v>44733</v>
      </c>
      <c r="O115" s="99">
        <v>44746</v>
      </c>
      <c r="P115" s="100">
        <v>42</v>
      </c>
      <c r="Q115" s="66" t="s">
        <v>160</v>
      </c>
      <c r="R115" s="66"/>
      <c r="S115" s="66" t="s">
        <v>86</v>
      </c>
      <c r="T115" s="66" t="s">
        <v>87</v>
      </c>
      <c r="U115" s="113">
        <v>69</v>
      </c>
      <c r="V115" s="88" t="s">
        <v>169</v>
      </c>
      <c r="W115" s="88" t="s">
        <v>89</v>
      </c>
      <c r="X115" s="88" t="s">
        <v>321</v>
      </c>
      <c r="Y115" s="66" t="s">
        <v>322</v>
      </c>
      <c r="Z115" s="130"/>
      <c r="AA115" s="130"/>
      <c r="AB115" s="66">
        <v>2018</v>
      </c>
      <c r="AC115" s="130">
        <v>18000</v>
      </c>
      <c r="AD115" s="130"/>
      <c r="AE115" s="797">
        <v>44704</v>
      </c>
      <c r="AF115" s="132">
        <v>44741</v>
      </c>
      <c r="AG115" s="72"/>
      <c r="AH115" s="180"/>
    </row>
    <row r="116" spans="1:35">
      <c r="A116" s="66">
        <v>9047</v>
      </c>
      <c r="B116" s="63"/>
      <c r="C116" s="160" t="s">
        <v>994</v>
      </c>
      <c r="D116" s="92">
        <v>3620</v>
      </c>
      <c r="E116" s="151" t="s">
        <v>1173</v>
      </c>
      <c r="F116" s="86" t="s">
        <v>1185</v>
      </c>
      <c r="G116" s="87" t="s">
        <v>623</v>
      </c>
      <c r="H116" s="84">
        <v>685</v>
      </c>
      <c r="I116" s="87" t="s">
        <v>99</v>
      </c>
      <c r="J116" s="84">
        <v>1</v>
      </c>
      <c r="K116" s="106">
        <v>44695</v>
      </c>
      <c r="L116" s="63">
        <v>1</v>
      </c>
      <c r="M116" s="66">
        <v>69</v>
      </c>
      <c r="N116" s="165">
        <v>44696</v>
      </c>
      <c r="O116" s="99">
        <v>44698</v>
      </c>
      <c r="P116" s="100">
        <v>3</v>
      </c>
      <c r="Q116" s="66" t="s">
        <v>160</v>
      </c>
      <c r="R116" s="66"/>
      <c r="S116" s="66" t="s">
        <v>86</v>
      </c>
      <c r="T116" s="66" t="s">
        <v>87</v>
      </c>
      <c r="U116" s="113">
        <v>69</v>
      </c>
      <c r="V116" s="88" t="s">
        <v>169</v>
      </c>
      <c r="W116" s="88" t="s">
        <v>89</v>
      </c>
      <c r="X116" s="88" t="s">
        <v>321</v>
      </c>
      <c r="Y116" s="66" t="s">
        <v>322</v>
      </c>
      <c r="Z116" s="130"/>
      <c r="AA116" s="130"/>
      <c r="AB116" s="66">
        <v>2018</v>
      </c>
      <c r="AC116" s="130">
        <v>18000</v>
      </c>
      <c r="AD116" s="130"/>
      <c r="AE116" s="62" t="s">
        <v>1184</v>
      </c>
      <c r="AF116" s="173">
        <v>44695</v>
      </c>
      <c r="AG116" s="132">
        <v>44697</v>
      </c>
      <c r="AH116" s="141"/>
    </row>
    <row r="117" spans="1:35">
      <c r="A117" s="66">
        <v>9068</v>
      </c>
      <c r="B117" s="66">
        <v>9168</v>
      </c>
      <c r="C117" s="160" t="s">
        <v>994</v>
      </c>
      <c r="D117" s="92">
        <v>3607</v>
      </c>
      <c r="E117" s="151" t="s">
        <v>1173</v>
      </c>
      <c r="F117" s="151" t="s">
        <v>1186</v>
      </c>
      <c r="G117" s="87" t="s">
        <v>623</v>
      </c>
      <c r="H117" s="84"/>
      <c r="I117" s="87" t="s">
        <v>99</v>
      </c>
      <c r="J117" s="84">
        <v>1</v>
      </c>
      <c r="K117" s="106">
        <v>44688</v>
      </c>
      <c r="L117" s="63">
        <v>1</v>
      </c>
      <c r="M117" s="66">
        <v>69</v>
      </c>
      <c r="N117" s="107">
        <v>44689</v>
      </c>
      <c r="O117" s="99">
        <v>44692</v>
      </c>
      <c r="P117" s="100">
        <v>4</v>
      </c>
      <c r="Q117" s="66" t="s">
        <v>160</v>
      </c>
      <c r="R117" s="66"/>
      <c r="S117" s="66" t="s">
        <v>86</v>
      </c>
      <c r="T117" s="66" t="s">
        <v>87</v>
      </c>
      <c r="U117" s="113">
        <v>69</v>
      </c>
      <c r="V117" s="88" t="s">
        <v>169</v>
      </c>
      <c r="W117" s="88" t="s">
        <v>89</v>
      </c>
      <c r="X117" s="88" t="s">
        <v>321</v>
      </c>
      <c r="Y117" s="66" t="s">
        <v>322</v>
      </c>
      <c r="Z117" s="130"/>
      <c r="AA117" s="130"/>
      <c r="AB117" s="66">
        <v>2018</v>
      </c>
      <c r="AC117" s="130">
        <v>18000</v>
      </c>
      <c r="AD117" s="130"/>
      <c r="AE117" s="62" t="s">
        <v>1184</v>
      </c>
      <c r="AF117" s="173">
        <v>44688</v>
      </c>
      <c r="AG117" s="132">
        <v>44691</v>
      </c>
      <c r="AH117" s="180"/>
    </row>
    <row r="118" spans="1:35">
      <c r="A118" s="66">
        <v>9323</v>
      </c>
      <c r="B118" s="63"/>
      <c r="C118" s="84" t="s">
        <v>994</v>
      </c>
      <c r="D118" s="92">
        <v>3595</v>
      </c>
      <c r="E118" s="151" t="s">
        <v>1173</v>
      </c>
      <c r="F118" s="151" t="s">
        <v>1186</v>
      </c>
      <c r="G118" s="87" t="s">
        <v>623</v>
      </c>
      <c r="H118" s="84">
        <v>683</v>
      </c>
      <c r="I118" s="87" t="s">
        <v>99</v>
      </c>
      <c r="J118" s="84">
        <v>1</v>
      </c>
      <c r="K118" s="106">
        <v>44681</v>
      </c>
      <c r="L118" s="63">
        <v>1</v>
      </c>
      <c r="M118" s="66">
        <v>69</v>
      </c>
      <c r="N118" s="107">
        <v>44682</v>
      </c>
      <c r="O118" s="99">
        <v>44684</v>
      </c>
      <c r="P118" s="100">
        <v>3</v>
      </c>
      <c r="Q118" s="66" t="s">
        <v>160</v>
      </c>
      <c r="R118" s="66"/>
      <c r="S118" s="66" t="s">
        <v>86</v>
      </c>
      <c r="T118" s="66" t="s">
        <v>87</v>
      </c>
      <c r="U118" s="113">
        <v>69</v>
      </c>
      <c r="V118" s="88" t="s">
        <v>169</v>
      </c>
      <c r="W118" s="88" t="s">
        <v>89</v>
      </c>
      <c r="X118" s="88" t="s">
        <v>321</v>
      </c>
      <c r="Y118" s="66" t="s">
        <v>322</v>
      </c>
      <c r="Z118" s="130"/>
      <c r="AA118" s="130"/>
      <c r="AB118" s="66">
        <v>2018</v>
      </c>
      <c r="AC118" s="130">
        <v>18000</v>
      </c>
      <c r="AD118" s="130"/>
      <c r="AE118" s="62" t="s">
        <v>1184</v>
      </c>
      <c r="AF118" s="173">
        <v>44681</v>
      </c>
      <c r="AG118" s="132">
        <v>44683</v>
      </c>
      <c r="AH118" s="141"/>
    </row>
    <row r="119" spans="1:35">
      <c r="A119" s="63"/>
      <c r="B119" s="63"/>
      <c r="C119" s="84" t="s">
        <v>994</v>
      </c>
      <c r="D119" s="63">
        <v>3585</v>
      </c>
      <c r="E119" s="150" t="s">
        <v>1187</v>
      </c>
      <c r="F119" s="150" t="s">
        <v>1187</v>
      </c>
      <c r="G119" s="87" t="s">
        <v>1188</v>
      </c>
      <c r="H119" s="84">
        <v>683</v>
      </c>
      <c r="I119" s="87" t="s">
        <v>1151</v>
      </c>
      <c r="J119" s="84">
        <v>1</v>
      </c>
      <c r="K119" s="106">
        <v>44670</v>
      </c>
      <c r="L119" s="63">
        <v>0</v>
      </c>
      <c r="M119" s="66">
        <v>69</v>
      </c>
      <c r="N119" s="165">
        <v>44670</v>
      </c>
      <c r="O119" s="99">
        <v>44673</v>
      </c>
      <c r="P119" s="100">
        <v>3</v>
      </c>
      <c r="Q119" s="66" t="s">
        <v>160</v>
      </c>
      <c r="R119" s="66"/>
      <c r="S119" s="66" t="s">
        <v>86</v>
      </c>
      <c r="T119" s="66" t="s">
        <v>87</v>
      </c>
      <c r="U119" s="66">
        <v>69</v>
      </c>
      <c r="V119" s="88" t="s">
        <v>169</v>
      </c>
      <c r="W119" s="88" t="s">
        <v>89</v>
      </c>
      <c r="X119" s="88" t="s">
        <v>321</v>
      </c>
      <c r="Y119" s="66" t="s">
        <v>322</v>
      </c>
      <c r="Z119" s="130"/>
      <c r="AA119" s="130"/>
      <c r="AB119" s="66">
        <v>2018</v>
      </c>
      <c r="AC119" s="130">
        <v>18000</v>
      </c>
      <c r="AD119" s="130"/>
      <c r="AE119" s="62" t="s">
        <v>1184</v>
      </c>
      <c r="AF119" s="173">
        <v>44670</v>
      </c>
      <c r="AG119" s="132">
        <v>44671</v>
      </c>
      <c r="AH119" s="141"/>
    </row>
    <row r="120" spans="1:35">
      <c r="A120" s="66">
        <v>9064</v>
      </c>
      <c r="B120" s="66">
        <v>9178</v>
      </c>
      <c r="C120" s="84" t="s">
        <v>994</v>
      </c>
      <c r="D120" s="92">
        <v>3429</v>
      </c>
      <c r="E120" s="151" t="s">
        <v>1189</v>
      </c>
      <c r="F120" s="151" t="s">
        <v>1189</v>
      </c>
      <c r="G120" s="85" t="s">
        <v>479</v>
      </c>
      <c r="H120" s="84">
        <v>667</v>
      </c>
      <c r="I120" s="85" t="s">
        <v>1151</v>
      </c>
      <c r="J120" s="84">
        <v>1</v>
      </c>
      <c r="K120" s="168">
        <v>44566</v>
      </c>
      <c r="L120" s="92">
        <v>6</v>
      </c>
      <c r="M120" s="66">
        <v>69</v>
      </c>
      <c r="N120" s="107">
        <v>44572</v>
      </c>
      <c r="O120" s="99">
        <v>44573</v>
      </c>
      <c r="P120" s="100">
        <v>7</v>
      </c>
      <c r="Q120" s="66" t="s">
        <v>160</v>
      </c>
      <c r="R120" s="66"/>
      <c r="S120" s="66" t="s">
        <v>86</v>
      </c>
      <c r="T120" s="66" t="s">
        <v>87</v>
      </c>
      <c r="U120" s="113">
        <v>69</v>
      </c>
      <c r="V120" s="88" t="s">
        <v>169</v>
      </c>
      <c r="W120" s="88" t="s">
        <v>89</v>
      </c>
      <c r="X120" s="88" t="s">
        <v>321</v>
      </c>
      <c r="Y120" s="66" t="s">
        <v>322</v>
      </c>
      <c r="Z120" s="130"/>
      <c r="AA120" s="130"/>
      <c r="AB120" s="66">
        <v>2018</v>
      </c>
      <c r="AC120" s="130">
        <v>15000</v>
      </c>
      <c r="AD120" s="130"/>
      <c r="AE120" s="62" t="s">
        <v>1184</v>
      </c>
      <c r="AF120" s="173">
        <v>44566</v>
      </c>
      <c r="AG120" s="132">
        <v>44573</v>
      </c>
      <c r="AH120" s="141"/>
    </row>
    <row r="121" spans="1:35">
      <c r="A121" s="66" t="s">
        <v>1190</v>
      </c>
      <c r="B121" s="63"/>
      <c r="C121" s="84" t="s">
        <v>994</v>
      </c>
      <c r="D121" s="63">
        <v>3283</v>
      </c>
      <c r="E121" s="151" t="s">
        <v>877</v>
      </c>
      <c r="F121" s="87" t="s">
        <v>878</v>
      </c>
      <c r="G121" s="87" t="s">
        <v>479</v>
      </c>
      <c r="H121" s="84">
        <v>668</v>
      </c>
      <c r="I121" s="87" t="s">
        <v>1151</v>
      </c>
      <c r="J121" s="84">
        <v>1</v>
      </c>
      <c r="K121" s="106">
        <v>44599</v>
      </c>
      <c r="L121" s="63">
        <v>27</v>
      </c>
      <c r="M121" s="66">
        <v>69</v>
      </c>
      <c r="N121" s="107">
        <v>44626</v>
      </c>
      <c r="O121" s="99">
        <v>44658</v>
      </c>
      <c r="P121" s="100">
        <v>59</v>
      </c>
      <c r="Q121" s="66" t="s">
        <v>160</v>
      </c>
      <c r="R121" s="66"/>
      <c r="S121" s="66" t="s">
        <v>86</v>
      </c>
      <c r="T121" s="66" t="s">
        <v>87</v>
      </c>
      <c r="U121" s="113">
        <v>69</v>
      </c>
      <c r="V121" s="88" t="s">
        <v>169</v>
      </c>
      <c r="W121" s="88" t="s">
        <v>89</v>
      </c>
      <c r="X121" s="88" t="s">
        <v>321</v>
      </c>
      <c r="Y121" s="66" t="s">
        <v>322</v>
      </c>
      <c r="Z121" s="130"/>
      <c r="AA121" s="130"/>
      <c r="AB121" s="66">
        <v>2018</v>
      </c>
      <c r="AC121" s="130">
        <v>18000</v>
      </c>
      <c r="AD121" s="130"/>
      <c r="AE121" s="62" t="s">
        <v>1184</v>
      </c>
      <c r="AF121" s="173">
        <v>44481</v>
      </c>
      <c r="AG121" s="132">
        <v>44656</v>
      </c>
      <c r="AH121" s="141"/>
    </row>
    <row r="122" spans="1:35">
      <c r="A122" s="66">
        <v>9115</v>
      </c>
      <c r="B122" s="66">
        <v>9169</v>
      </c>
      <c r="C122" s="72" t="s">
        <v>117</v>
      </c>
      <c r="D122" s="67">
        <v>5237</v>
      </c>
      <c r="E122" s="69" t="s">
        <v>1191</v>
      </c>
      <c r="F122" s="69" t="s">
        <v>1191</v>
      </c>
      <c r="G122" s="48" t="s">
        <v>674</v>
      </c>
      <c r="H122" s="48">
        <v>300</v>
      </c>
      <c r="I122" s="48" t="s">
        <v>99</v>
      </c>
      <c r="J122" s="72">
        <v>1</v>
      </c>
      <c r="K122" s="101">
        <v>45630</v>
      </c>
      <c r="L122" s="48">
        <v>27</v>
      </c>
      <c r="M122" s="66">
        <v>70</v>
      </c>
      <c r="N122" s="98">
        <f>K122+L122</f>
        <v>45657</v>
      </c>
      <c r="O122" s="99">
        <f ca="1">TODAY()</f>
        <v>45957</v>
      </c>
      <c r="P122" s="100">
        <f ca="1">O122-K122</f>
        <v>327</v>
      </c>
      <c r="Q122" s="66" t="s">
        <v>85</v>
      </c>
      <c r="R122" s="66" t="s">
        <v>320</v>
      </c>
      <c r="S122" s="66" t="s">
        <v>85</v>
      </c>
      <c r="T122" s="66" t="s">
        <v>87</v>
      </c>
      <c r="U122" s="66">
        <v>70</v>
      </c>
      <c r="V122" s="111" t="s">
        <v>169</v>
      </c>
      <c r="W122" s="88" t="s">
        <v>89</v>
      </c>
      <c r="X122" s="111" t="s">
        <v>321</v>
      </c>
      <c r="Y122" s="66" t="s">
        <v>323</v>
      </c>
      <c r="Z122" s="66">
        <v>30</v>
      </c>
      <c r="AA122" s="117" t="s">
        <v>227</v>
      </c>
      <c r="AB122" s="66">
        <v>2018</v>
      </c>
      <c r="AC122" s="130">
        <v>18000</v>
      </c>
      <c r="AD122" s="175">
        <v>35200</v>
      </c>
      <c r="AE122" s="48" t="s">
        <v>207</v>
      </c>
      <c r="AF122" s="127">
        <v>45630</v>
      </c>
      <c r="AG122" s="145">
        <v>45657</v>
      </c>
      <c r="AH122" s="184"/>
    </row>
    <row r="123" spans="1:35">
      <c r="A123" s="66">
        <v>9115</v>
      </c>
      <c r="B123" s="66">
        <v>9169</v>
      </c>
      <c r="C123" s="72" t="s">
        <v>994</v>
      </c>
      <c r="D123" s="67">
        <v>5199</v>
      </c>
      <c r="E123" s="69" t="s">
        <v>1132</v>
      </c>
      <c r="F123" s="69" t="s">
        <v>1133</v>
      </c>
      <c r="G123" s="48" t="s">
        <v>674</v>
      </c>
      <c r="H123" s="48">
        <v>299</v>
      </c>
      <c r="I123" s="48" t="s">
        <v>154</v>
      </c>
      <c r="J123" s="72">
        <v>1</v>
      </c>
      <c r="K123" s="101">
        <v>45617</v>
      </c>
      <c r="L123" s="48">
        <v>14</v>
      </c>
      <c r="M123" s="66">
        <v>70</v>
      </c>
      <c r="N123" s="98">
        <v>45631</v>
      </c>
      <c r="O123" s="99">
        <v>45629</v>
      </c>
      <c r="P123" s="100">
        <v>12</v>
      </c>
      <c r="Q123" s="66" t="s">
        <v>85</v>
      </c>
      <c r="R123" s="66" t="s">
        <v>320</v>
      </c>
      <c r="S123" s="66" t="s">
        <v>85</v>
      </c>
      <c r="T123" s="66" t="s">
        <v>87</v>
      </c>
      <c r="U123" s="66">
        <v>70</v>
      </c>
      <c r="V123" s="88" t="s">
        <v>169</v>
      </c>
      <c r="W123" s="88" t="s">
        <v>89</v>
      </c>
      <c r="X123" s="88" t="s">
        <v>321</v>
      </c>
      <c r="Y123" s="66" t="s">
        <v>323</v>
      </c>
      <c r="Z123" s="66">
        <v>30</v>
      </c>
      <c r="AA123" s="117" t="s">
        <v>227</v>
      </c>
      <c r="AB123" s="66">
        <v>2018</v>
      </c>
      <c r="AC123" s="130">
        <v>18000</v>
      </c>
      <c r="AD123" s="175">
        <v>35200</v>
      </c>
      <c r="AE123" s="48" t="s">
        <v>101</v>
      </c>
      <c r="AF123" s="132">
        <v>45617</v>
      </c>
      <c r="AG123" s="132">
        <v>45628</v>
      </c>
      <c r="AH123" s="141"/>
    </row>
    <row r="124" spans="1:35">
      <c r="A124" s="66">
        <v>9507</v>
      </c>
      <c r="B124" s="63"/>
      <c r="C124" s="116" t="s">
        <v>994</v>
      </c>
      <c r="D124" s="67">
        <v>4860</v>
      </c>
      <c r="E124" s="161" t="s">
        <v>1134</v>
      </c>
      <c r="F124" s="161" t="s">
        <v>1135</v>
      </c>
      <c r="G124" s="116" t="s">
        <v>1192</v>
      </c>
      <c r="H124" s="116">
        <v>6274</v>
      </c>
      <c r="I124" s="116" t="s">
        <v>154</v>
      </c>
      <c r="J124" s="116">
        <v>1</v>
      </c>
      <c r="K124" s="169">
        <v>45512</v>
      </c>
      <c r="L124" s="116">
        <v>6</v>
      </c>
      <c r="M124" s="51">
        <v>70</v>
      </c>
      <c r="N124" s="102">
        <f>K124+L124</f>
        <v>45518</v>
      </c>
      <c r="O124" s="99">
        <f ca="1">TODAY()</f>
        <v>45957</v>
      </c>
      <c r="P124" s="100">
        <f ca="1">O124-K124</f>
        <v>445</v>
      </c>
      <c r="Q124" s="66" t="s">
        <v>85</v>
      </c>
      <c r="R124" s="66" t="s">
        <v>320</v>
      </c>
      <c r="S124" s="66" t="s">
        <v>85</v>
      </c>
      <c r="T124" s="66" t="s">
        <v>87</v>
      </c>
      <c r="U124" s="66">
        <v>70</v>
      </c>
      <c r="V124" s="88" t="s">
        <v>169</v>
      </c>
      <c r="W124" s="88" t="s">
        <v>89</v>
      </c>
      <c r="X124" s="88" t="s">
        <v>321</v>
      </c>
      <c r="Y124" s="66" t="s">
        <v>323</v>
      </c>
      <c r="Z124" s="66">
        <v>30</v>
      </c>
      <c r="AA124" s="117" t="s">
        <v>227</v>
      </c>
      <c r="AB124" s="66">
        <v>2018</v>
      </c>
      <c r="AC124" s="130">
        <v>18000</v>
      </c>
      <c r="AD124" s="175">
        <v>35200</v>
      </c>
      <c r="AE124" s="219">
        <f>219.38</f>
        <v>219.38</v>
      </c>
      <c r="AF124" s="136">
        <f>AE124*$AP$1</f>
        <v>0</v>
      </c>
      <c r="AG124" s="147">
        <f>AD124-AF124</f>
        <v>35200</v>
      </c>
      <c r="AH124" s="73" t="s">
        <v>101</v>
      </c>
    </row>
    <row r="125" spans="1:35">
      <c r="A125" s="63"/>
      <c r="B125" s="63"/>
      <c r="C125" s="84" t="s">
        <v>994</v>
      </c>
      <c r="D125" s="84">
        <v>4727</v>
      </c>
      <c r="E125" s="150" t="s">
        <v>1193</v>
      </c>
      <c r="F125" s="150" t="s">
        <v>1129</v>
      </c>
      <c r="G125" s="84" t="s">
        <v>1194</v>
      </c>
      <c r="H125" s="84">
        <v>250</v>
      </c>
      <c r="I125" s="84" t="s">
        <v>1090</v>
      </c>
      <c r="J125" s="84">
        <v>1</v>
      </c>
      <c r="K125" s="164">
        <v>45370</v>
      </c>
      <c r="L125" s="84">
        <v>13</v>
      </c>
      <c r="M125" s="104">
        <v>70</v>
      </c>
      <c r="N125" s="102">
        <v>45383</v>
      </c>
      <c r="O125" s="99">
        <v>45383</v>
      </c>
      <c r="P125" s="100">
        <v>13</v>
      </c>
      <c r="Q125" s="66" t="s">
        <v>85</v>
      </c>
      <c r="R125" s="66" t="s">
        <v>320</v>
      </c>
      <c r="S125" s="66" t="s">
        <v>85</v>
      </c>
      <c r="T125" s="66" t="s">
        <v>87</v>
      </c>
      <c r="U125" s="51">
        <v>70</v>
      </c>
      <c r="V125" s="88" t="s">
        <v>169</v>
      </c>
      <c r="W125" s="88" t="s">
        <v>89</v>
      </c>
      <c r="X125" s="88" t="s">
        <v>321</v>
      </c>
      <c r="Y125" s="66" t="s">
        <v>323</v>
      </c>
      <c r="Z125" s="66">
        <v>30</v>
      </c>
      <c r="AA125" s="117" t="s">
        <v>227</v>
      </c>
      <c r="AB125" s="66">
        <v>2018</v>
      </c>
      <c r="AC125" s="130">
        <v>18000</v>
      </c>
      <c r="AD125" s="175">
        <v>16000</v>
      </c>
      <c r="AE125" s="48" t="s">
        <v>101</v>
      </c>
      <c r="AF125" s="132">
        <v>45313</v>
      </c>
      <c r="AG125" s="132">
        <v>45383</v>
      </c>
      <c r="AH125" s="141"/>
      <c r="AI125" s="140"/>
    </row>
    <row r="126" spans="1:35">
      <c r="A126" s="63"/>
      <c r="B126" s="63"/>
      <c r="C126" s="84" t="s">
        <v>994</v>
      </c>
      <c r="D126" s="84">
        <v>4617</v>
      </c>
      <c r="E126" s="150" t="s">
        <v>1195</v>
      </c>
      <c r="F126" s="150" t="s">
        <v>1196</v>
      </c>
      <c r="G126" s="63" t="s">
        <v>1197</v>
      </c>
      <c r="H126" s="84">
        <v>433</v>
      </c>
      <c r="I126" s="84" t="s">
        <v>154</v>
      </c>
      <c r="J126" s="84">
        <v>1</v>
      </c>
      <c r="K126" s="164">
        <v>45259</v>
      </c>
      <c r="L126" s="84">
        <v>27</v>
      </c>
      <c r="M126" s="104">
        <v>70</v>
      </c>
      <c r="N126" s="102">
        <v>45286</v>
      </c>
      <c r="O126" s="99">
        <v>45293</v>
      </c>
      <c r="P126" s="100">
        <v>34</v>
      </c>
      <c r="Q126" s="66" t="s">
        <v>85</v>
      </c>
      <c r="R126" s="66" t="s">
        <v>320</v>
      </c>
      <c r="S126" s="66" t="s">
        <v>86</v>
      </c>
      <c r="T126" s="66" t="s">
        <v>87</v>
      </c>
      <c r="U126" s="51">
        <v>70</v>
      </c>
      <c r="V126" s="88" t="s">
        <v>169</v>
      </c>
      <c r="W126" s="88" t="s">
        <v>89</v>
      </c>
      <c r="X126" s="88" t="s">
        <v>321</v>
      </c>
      <c r="Y126" s="66" t="s">
        <v>323</v>
      </c>
      <c r="Z126" s="66">
        <v>30</v>
      </c>
      <c r="AA126" s="117" t="s">
        <v>227</v>
      </c>
      <c r="AB126" s="66">
        <v>2018</v>
      </c>
      <c r="AC126" s="130">
        <v>18000</v>
      </c>
      <c r="AD126" s="130"/>
      <c r="AE126" s="48" t="s">
        <v>101</v>
      </c>
      <c r="AF126" s="132">
        <v>45231</v>
      </c>
      <c r="AG126" s="132">
        <v>45290</v>
      </c>
      <c r="AH126" s="143"/>
      <c r="AI126" s="140"/>
    </row>
    <row r="127" spans="1:35">
      <c r="A127" s="63"/>
      <c r="B127" s="63"/>
      <c r="C127" s="84" t="s">
        <v>994</v>
      </c>
      <c r="D127" s="84">
        <v>4530</v>
      </c>
      <c r="E127" s="150" t="s">
        <v>151</v>
      </c>
      <c r="F127" s="150" t="s">
        <v>1085</v>
      </c>
      <c r="G127" s="86" t="s">
        <v>1198</v>
      </c>
      <c r="H127" s="84">
        <v>227</v>
      </c>
      <c r="I127" s="84" t="s">
        <v>154</v>
      </c>
      <c r="J127" s="84">
        <v>1</v>
      </c>
      <c r="K127" s="164">
        <v>45212</v>
      </c>
      <c r="L127" s="84">
        <v>13</v>
      </c>
      <c r="M127" s="66">
        <v>70</v>
      </c>
      <c r="N127" s="107">
        <v>45225</v>
      </c>
      <c r="O127" s="99">
        <v>45229</v>
      </c>
      <c r="P127" s="100">
        <v>17</v>
      </c>
      <c r="Q127" s="66" t="s">
        <v>85</v>
      </c>
      <c r="R127" s="66" t="s">
        <v>320</v>
      </c>
      <c r="S127" s="66" t="s">
        <v>86</v>
      </c>
      <c r="T127" s="66" t="s">
        <v>87</v>
      </c>
      <c r="U127" s="51">
        <v>70</v>
      </c>
      <c r="V127" s="88" t="s">
        <v>169</v>
      </c>
      <c r="W127" s="88" t="s">
        <v>89</v>
      </c>
      <c r="X127" s="88" t="s">
        <v>321</v>
      </c>
      <c r="Y127" s="66" t="s">
        <v>323</v>
      </c>
      <c r="Z127" s="66">
        <v>30</v>
      </c>
      <c r="AA127" s="117" t="s">
        <v>227</v>
      </c>
      <c r="AB127" s="66">
        <v>2018</v>
      </c>
      <c r="AC127" s="130">
        <v>18000</v>
      </c>
      <c r="AD127" s="130"/>
      <c r="AE127" s="48" t="s">
        <v>101</v>
      </c>
      <c r="AF127" s="132">
        <v>45182</v>
      </c>
      <c r="AG127" s="132">
        <v>45226</v>
      </c>
      <c r="AH127" s="141"/>
      <c r="AI127" s="140"/>
    </row>
    <row r="128" spans="1:35">
      <c r="A128" s="63"/>
      <c r="B128" s="63"/>
      <c r="C128" s="84" t="s">
        <v>994</v>
      </c>
      <c r="D128" s="84">
        <v>4520</v>
      </c>
      <c r="E128" s="150" t="s">
        <v>1149</v>
      </c>
      <c r="F128" s="150" t="s">
        <v>1150</v>
      </c>
      <c r="G128" s="86" t="s">
        <v>1199</v>
      </c>
      <c r="H128" s="84"/>
      <c r="I128" s="150" t="s">
        <v>154</v>
      </c>
      <c r="J128" s="84">
        <v>1</v>
      </c>
      <c r="K128" s="106">
        <v>45175</v>
      </c>
      <c r="L128" s="84">
        <v>2</v>
      </c>
      <c r="M128" s="48">
        <v>70</v>
      </c>
      <c r="N128" s="107">
        <v>45177</v>
      </c>
      <c r="O128" s="99">
        <v>45182</v>
      </c>
      <c r="P128" s="100">
        <v>7</v>
      </c>
      <c r="Q128" s="66" t="s">
        <v>85</v>
      </c>
      <c r="R128" s="66" t="s">
        <v>320</v>
      </c>
      <c r="S128" s="66" t="s">
        <v>86</v>
      </c>
      <c r="T128" s="66" t="s">
        <v>87</v>
      </c>
      <c r="U128" s="51">
        <v>70</v>
      </c>
      <c r="V128" s="88" t="s">
        <v>169</v>
      </c>
      <c r="W128" s="88" t="s">
        <v>89</v>
      </c>
      <c r="X128" s="88" t="s">
        <v>321</v>
      </c>
      <c r="Y128" s="66" t="s">
        <v>323</v>
      </c>
      <c r="Z128" s="66">
        <v>30</v>
      </c>
      <c r="AA128" s="117" t="s">
        <v>227</v>
      </c>
      <c r="AB128" s="66">
        <v>2018</v>
      </c>
      <c r="AC128" s="130">
        <v>18000</v>
      </c>
      <c r="AD128" s="130"/>
      <c r="AE128" s="48" t="s">
        <v>101</v>
      </c>
      <c r="AF128" s="132">
        <v>45175</v>
      </c>
      <c r="AG128" s="132">
        <v>45181</v>
      </c>
      <c r="AH128" s="141"/>
      <c r="AI128" s="140"/>
    </row>
    <row r="129" spans="1:38">
      <c r="A129" s="66">
        <v>9202</v>
      </c>
      <c r="B129" s="63"/>
      <c r="C129" s="84" t="s">
        <v>994</v>
      </c>
      <c r="D129" s="84">
        <v>4076</v>
      </c>
      <c r="E129" s="150" t="s">
        <v>1147</v>
      </c>
      <c r="F129" s="150" t="s">
        <v>622</v>
      </c>
      <c r="G129" s="86" t="s">
        <v>623</v>
      </c>
      <c r="H129" s="84"/>
      <c r="I129" s="150" t="s">
        <v>99</v>
      </c>
      <c r="J129" s="84">
        <v>1</v>
      </c>
      <c r="K129" s="106">
        <v>45093</v>
      </c>
      <c r="L129" s="84">
        <v>27</v>
      </c>
      <c r="M129" s="48">
        <v>70</v>
      </c>
      <c r="N129" s="107">
        <v>45120</v>
      </c>
      <c r="O129" s="99">
        <v>45124</v>
      </c>
      <c r="P129" s="100">
        <v>31</v>
      </c>
      <c r="Q129" s="66" t="s">
        <v>160</v>
      </c>
      <c r="R129" s="66" t="s">
        <v>320</v>
      </c>
      <c r="S129" s="66" t="s">
        <v>86</v>
      </c>
      <c r="T129" s="66" t="s">
        <v>87</v>
      </c>
      <c r="U129" s="66">
        <v>70</v>
      </c>
      <c r="V129" s="88" t="s">
        <v>169</v>
      </c>
      <c r="W129" s="88" t="s">
        <v>89</v>
      </c>
      <c r="X129" s="88" t="s">
        <v>321</v>
      </c>
      <c r="Y129" s="66" t="s">
        <v>323</v>
      </c>
      <c r="Z129" s="66">
        <v>30</v>
      </c>
      <c r="AA129" s="117" t="s">
        <v>227</v>
      </c>
      <c r="AB129" s="66">
        <v>2018</v>
      </c>
      <c r="AC129" s="130">
        <v>18000</v>
      </c>
      <c r="AD129" s="130"/>
      <c r="AE129" s="48" t="s">
        <v>101</v>
      </c>
      <c r="AF129" s="132">
        <v>44898</v>
      </c>
      <c r="AG129" s="132">
        <v>45121</v>
      </c>
      <c r="AH129" s="141"/>
    </row>
    <row r="130" spans="1:38">
      <c r="A130" s="66">
        <v>9378</v>
      </c>
      <c r="B130" s="63"/>
      <c r="C130" s="84" t="s">
        <v>994</v>
      </c>
      <c r="D130" s="84">
        <v>3970</v>
      </c>
      <c r="E130" s="150" t="s">
        <v>1147</v>
      </c>
      <c r="F130" s="150" t="s">
        <v>622</v>
      </c>
      <c r="G130" s="85" t="s">
        <v>1175</v>
      </c>
      <c r="H130" s="84"/>
      <c r="I130" s="150" t="s">
        <v>99</v>
      </c>
      <c r="J130" s="84">
        <v>1</v>
      </c>
      <c r="K130" s="106">
        <v>44849</v>
      </c>
      <c r="L130" s="84">
        <v>1</v>
      </c>
      <c r="M130" s="66">
        <v>70</v>
      </c>
      <c r="N130" s="107">
        <v>44850</v>
      </c>
      <c r="O130" s="99">
        <v>44852</v>
      </c>
      <c r="P130" s="100">
        <v>3</v>
      </c>
      <c r="Q130" s="66" t="s">
        <v>160</v>
      </c>
      <c r="R130" s="66" t="s">
        <v>320</v>
      </c>
      <c r="S130" s="66" t="s">
        <v>86</v>
      </c>
      <c r="T130" s="66" t="s">
        <v>87</v>
      </c>
      <c r="U130" s="66">
        <v>70</v>
      </c>
      <c r="V130" s="88" t="s">
        <v>169</v>
      </c>
      <c r="W130" s="88" t="s">
        <v>89</v>
      </c>
      <c r="X130" s="88" t="s">
        <v>321</v>
      </c>
      <c r="Y130" s="66" t="s">
        <v>323</v>
      </c>
      <c r="Z130" s="130"/>
      <c r="AA130" s="130"/>
      <c r="AB130" s="66">
        <v>2018</v>
      </c>
      <c r="AC130" s="130">
        <v>18000</v>
      </c>
      <c r="AD130" s="130"/>
      <c r="AE130" s="62" t="s">
        <v>101</v>
      </c>
      <c r="AF130" s="173">
        <v>44849</v>
      </c>
      <c r="AG130" s="132">
        <v>44852</v>
      </c>
      <c r="AH130" s="141"/>
    </row>
    <row r="131" spans="1:38">
      <c r="A131" s="66">
        <v>9378</v>
      </c>
      <c r="B131" s="63"/>
      <c r="C131" s="84" t="s">
        <v>994</v>
      </c>
      <c r="D131" s="84">
        <v>3076</v>
      </c>
      <c r="E131" s="150" t="s">
        <v>1200</v>
      </c>
      <c r="F131" s="150" t="s">
        <v>1200</v>
      </c>
      <c r="G131" s="85" t="s">
        <v>1201</v>
      </c>
      <c r="H131" s="84"/>
      <c r="I131" s="150" t="s">
        <v>154</v>
      </c>
      <c r="J131" s="84">
        <v>1</v>
      </c>
      <c r="K131" s="106">
        <v>44823</v>
      </c>
      <c r="L131" s="84">
        <v>20</v>
      </c>
      <c r="M131" s="66">
        <v>70</v>
      </c>
      <c r="N131" s="107">
        <v>44843</v>
      </c>
      <c r="O131" s="99">
        <v>44849</v>
      </c>
      <c r="P131" s="100">
        <v>26</v>
      </c>
      <c r="Q131" s="66" t="s">
        <v>160</v>
      </c>
      <c r="R131" s="66" t="s">
        <v>320</v>
      </c>
      <c r="S131" s="66" t="s">
        <v>86</v>
      </c>
      <c r="T131" s="66" t="s">
        <v>87</v>
      </c>
      <c r="U131" s="66">
        <v>70</v>
      </c>
      <c r="V131" s="88" t="s">
        <v>169</v>
      </c>
      <c r="W131" s="88" t="s">
        <v>89</v>
      </c>
      <c r="X131" s="88" t="s">
        <v>321</v>
      </c>
      <c r="Y131" s="66" t="s">
        <v>323</v>
      </c>
      <c r="Z131" s="130"/>
      <c r="AA131" s="130"/>
      <c r="AB131" s="66">
        <v>2018</v>
      </c>
      <c r="AC131" s="130">
        <v>18000</v>
      </c>
      <c r="AD131" s="130"/>
      <c r="AE131" s="62" t="s">
        <v>101</v>
      </c>
      <c r="AF131" s="173">
        <v>44361</v>
      </c>
      <c r="AG131" s="132">
        <v>44847</v>
      </c>
      <c r="AH131" s="141"/>
    </row>
    <row r="132" spans="1:38">
      <c r="A132" s="66">
        <v>9093</v>
      </c>
      <c r="B132" s="63"/>
      <c r="C132" s="64" t="s">
        <v>994</v>
      </c>
      <c r="D132" s="67">
        <v>5336</v>
      </c>
      <c r="E132" s="69" t="s">
        <v>229</v>
      </c>
      <c r="F132" s="68" t="s">
        <v>230</v>
      </c>
      <c r="G132" s="48" t="s">
        <v>1202</v>
      </c>
      <c r="H132" s="48">
        <v>28</v>
      </c>
      <c r="I132" s="64" t="s">
        <v>99</v>
      </c>
      <c r="J132" s="64">
        <v>1</v>
      </c>
      <c r="K132" s="101">
        <v>45671</v>
      </c>
      <c r="L132" s="48">
        <v>27</v>
      </c>
      <c r="M132" s="104">
        <v>71</v>
      </c>
      <c r="N132" s="98">
        <f>K132+L132</f>
        <v>45698</v>
      </c>
      <c r="O132" s="99">
        <f ca="1">TODAY()</f>
        <v>45957</v>
      </c>
      <c r="P132" s="100">
        <f ca="1">O132-K132</f>
        <v>286</v>
      </c>
      <c r="Q132" s="66" t="s">
        <v>85</v>
      </c>
      <c r="R132" s="66" t="s">
        <v>85</v>
      </c>
      <c r="S132" s="66" t="s">
        <v>85</v>
      </c>
      <c r="T132" s="66" t="s">
        <v>138</v>
      </c>
      <c r="U132" s="113">
        <v>71</v>
      </c>
      <c r="V132" s="111" t="s">
        <v>223</v>
      </c>
      <c r="W132" s="88" t="s">
        <v>224</v>
      </c>
      <c r="X132" s="111" t="s">
        <v>326</v>
      </c>
      <c r="Y132" s="66" t="s">
        <v>327</v>
      </c>
      <c r="Z132" s="66">
        <v>70</v>
      </c>
      <c r="AA132" s="117" t="s">
        <v>227</v>
      </c>
      <c r="AB132" s="66">
        <v>2017</v>
      </c>
      <c r="AC132" s="130"/>
      <c r="AD132" s="175"/>
      <c r="AE132" s="48" t="s">
        <v>101</v>
      </c>
      <c r="AF132" s="127">
        <v>45671</v>
      </c>
      <c r="AG132" s="132">
        <v>45685</v>
      </c>
      <c r="AH132" s="141"/>
    </row>
    <row r="133" spans="1:38">
      <c r="A133" s="66">
        <v>9597</v>
      </c>
      <c r="B133" s="66" t="s">
        <v>1203</v>
      </c>
      <c r="C133" s="84" t="s">
        <v>994</v>
      </c>
      <c r="D133" s="92">
        <v>4644</v>
      </c>
      <c r="E133" s="150" t="s">
        <v>97</v>
      </c>
      <c r="F133" s="150" t="s">
        <v>97</v>
      </c>
      <c r="G133" s="63" t="s">
        <v>531</v>
      </c>
      <c r="H133" s="84">
        <v>359</v>
      </c>
      <c r="I133" s="84" t="s">
        <v>99</v>
      </c>
      <c r="J133" s="84">
        <v>1</v>
      </c>
      <c r="K133" s="106">
        <v>45283</v>
      </c>
      <c r="L133" s="63">
        <v>3</v>
      </c>
      <c r="M133" s="63">
        <v>71</v>
      </c>
      <c r="N133" s="165">
        <v>45286</v>
      </c>
      <c r="O133" s="99">
        <v>45289</v>
      </c>
      <c r="P133" s="100">
        <v>6</v>
      </c>
      <c r="Q133" s="66" t="s">
        <v>85</v>
      </c>
      <c r="R133" s="66" t="s">
        <v>320</v>
      </c>
      <c r="S133" s="66" t="s">
        <v>86</v>
      </c>
      <c r="T133" s="66" t="s">
        <v>87</v>
      </c>
      <c r="U133" s="113">
        <v>71</v>
      </c>
      <c r="V133" s="88" t="s">
        <v>169</v>
      </c>
      <c r="W133" s="88" t="s">
        <v>89</v>
      </c>
      <c r="X133" s="88" t="s">
        <v>119</v>
      </c>
      <c r="Y133" s="66" t="s">
        <v>1204</v>
      </c>
      <c r="Z133" s="66">
        <v>30</v>
      </c>
      <c r="AA133" s="117" t="s">
        <v>143</v>
      </c>
      <c r="AB133" s="66">
        <v>2017</v>
      </c>
      <c r="AC133" s="130">
        <v>18000</v>
      </c>
      <c r="AD133" s="130"/>
      <c r="AE133" s="48" t="s">
        <v>1205</v>
      </c>
      <c r="AF133" s="132">
        <v>45255</v>
      </c>
      <c r="AG133" s="134">
        <v>45288</v>
      </c>
      <c r="AH133" s="148"/>
      <c r="AI133" s="141"/>
      <c r="AJ133" s="141"/>
      <c r="AK133" s="141"/>
      <c r="AL133" s="141"/>
    </row>
    <row r="134" spans="1:38">
      <c r="A134" s="66" t="s">
        <v>1206</v>
      </c>
      <c r="B134" s="63"/>
      <c r="C134" s="84" t="s">
        <v>994</v>
      </c>
      <c r="D134" s="92">
        <v>4597</v>
      </c>
      <c r="E134" s="150" t="s">
        <v>477</v>
      </c>
      <c r="F134" s="150" t="s">
        <v>1207</v>
      </c>
      <c r="G134" s="86" t="s">
        <v>1208</v>
      </c>
      <c r="H134" s="84">
        <v>353</v>
      </c>
      <c r="I134" s="84" t="s">
        <v>99</v>
      </c>
      <c r="J134" s="84">
        <v>1</v>
      </c>
      <c r="K134" s="106">
        <v>45222</v>
      </c>
      <c r="L134" s="63">
        <v>27</v>
      </c>
      <c r="M134" s="66">
        <v>71</v>
      </c>
      <c r="N134" s="107">
        <v>45249</v>
      </c>
      <c r="O134" s="99">
        <v>45254</v>
      </c>
      <c r="P134" s="100">
        <v>32</v>
      </c>
      <c r="Q134" s="66" t="s">
        <v>85</v>
      </c>
      <c r="R134" s="66" t="s">
        <v>320</v>
      </c>
      <c r="S134" s="66" t="s">
        <v>86</v>
      </c>
      <c r="T134" s="66" t="s">
        <v>87</v>
      </c>
      <c r="U134" s="113">
        <v>71</v>
      </c>
      <c r="V134" s="88" t="s">
        <v>169</v>
      </c>
      <c r="W134" s="88" t="s">
        <v>89</v>
      </c>
      <c r="X134" s="88" t="s">
        <v>119</v>
      </c>
      <c r="Y134" s="66" t="s">
        <v>1204</v>
      </c>
      <c r="Z134" s="66">
        <v>30</v>
      </c>
      <c r="AA134" s="117" t="s">
        <v>143</v>
      </c>
      <c r="AB134" s="66">
        <v>2017</v>
      </c>
      <c r="AC134" s="130">
        <v>18000</v>
      </c>
      <c r="AD134" s="191"/>
      <c r="AE134" s="388" t="s">
        <v>101</v>
      </c>
      <c r="AF134" s="132">
        <v>45222</v>
      </c>
      <c r="AG134" s="132">
        <v>45253</v>
      </c>
      <c r="AH134" s="141"/>
      <c r="AI134" s="141"/>
      <c r="AJ134" s="141"/>
      <c r="AK134" s="141"/>
      <c r="AL134" s="141"/>
    </row>
    <row r="135" spans="1:38">
      <c r="A135" s="66" t="s">
        <v>95</v>
      </c>
      <c r="B135" s="63"/>
      <c r="C135" s="157" t="s">
        <v>1179</v>
      </c>
      <c r="D135" s="83">
        <v>4574</v>
      </c>
      <c r="E135" s="185" t="s">
        <v>1209</v>
      </c>
      <c r="F135" s="185" t="s">
        <v>1209</v>
      </c>
      <c r="G135" s="50" t="s">
        <v>1210</v>
      </c>
      <c r="H135" s="157">
        <v>351</v>
      </c>
      <c r="I135" s="157" t="s">
        <v>99</v>
      </c>
      <c r="J135" s="157">
        <v>1</v>
      </c>
      <c r="K135" s="167">
        <v>45209</v>
      </c>
      <c r="L135" s="51">
        <v>27</v>
      </c>
      <c r="M135" s="66">
        <v>71</v>
      </c>
      <c r="N135" s="165">
        <v>45236</v>
      </c>
      <c r="O135" s="99">
        <v>45222</v>
      </c>
      <c r="P135" s="100">
        <v>13</v>
      </c>
      <c r="Q135" s="66" t="s">
        <v>85</v>
      </c>
      <c r="R135" s="66" t="s">
        <v>320</v>
      </c>
      <c r="S135" s="66" t="s">
        <v>86</v>
      </c>
      <c r="T135" s="66" t="s">
        <v>87</v>
      </c>
      <c r="U135" s="113">
        <v>71</v>
      </c>
      <c r="V135" s="111" t="s">
        <v>169</v>
      </c>
      <c r="W135" s="111" t="s">
        <v>89</v>
      </c>
      <c r="X135" s="111" t="s">
        <v>119</v>
      </c>
      <c r="Y135" s="66" t="s">
        <v>1204</v>
      </c>
      <c r="Z135" s="66">
        <v>30</v>
      </c>
      <c r="AA135" s="117" t="s">
        <v>143</v>
      </c>
      <c r="AB135" s="66">
        <v>2017</v>
      </c>
      <c r="AC135" s="130">
        <v>18000</v>
      </c>
      <c r="AD135" s="130"/>
      <c r="AE135" s="48" t="s">
        <v>101</v>
      </c>
      <c r="AF135" s="132">
        <v>45168</v>
      </c>
      <c r="AG135" s="132"/>
      <c r="AH135" s="141" t="s">
        <v>1211</v>
      </c>
      <c r="AI135" s="141"/>
      <c r="AJ135" s="141"/>
      <c r="AK135" s="141"/>
      <c r="AL135" s="141"/>
    </row>
    <row r="136" spans="1:38">
      <c r="A136" s="63"/>
      <c r="B136" s="63"/>
      <c r="C136" s="84" t="s">
        <v>994</v>
      </c>
      <c r="D136" s="92">
        <v>4500</v>
      </c>
      <c r="E136" s="150" t="s">
        <v>1212</v>
      </c>
      <c r="F136" s="150" t="s">
        <v>1213</v>
      </c>
      <c r="G136" s="86" t="s">
        <v>1214</v>
      </c>
      <c r="H136" s="84">
        <v>341</v>
      </c>
      <c r="I136" s="150" t="s">
        <v>1151</v>
      </c>
      <c r="J136" s="84">
        <v>1</v>
      </c>
      <c r="K136" s="106">
        <v>45168</v>
      </c>
      <c r="L136" s="63">
        <v>27</v>
      </c>
      <c r="M136" s="63">
        <v>71</v>
      </c>
      <c r="N136" s="107">
        <v>45195</v>
      </c>
      <c r="O136" s="99">
        <v>45197</v>
      </c>
      <c r="P136" s="100">
        <v>29</v>
      </c>
      <c r="Q136" s="66" t="s">
        <v>85</v>
      </c>
      <c r="R136" s="66" t="s">
        <v>320</v>
      </c>
      <c r="S136" s="66" t="s">
        <v>86</v>
      </c>
      <c r="T136" s="66" t="s">
        <v>87</v>
      </c>
      <c r="U136" s="170">
        <v>71</v>
      </c>
      <c r="V136" s="88" t="s">
        <v>169</v>
      </c>
      <c r="W136" s="88" t="s">
        <v>89</v>
      </c>
      <c r="X136" s="88" t="s">
        <v>119</v>
      </c>
      <c r="Y136" s="51" t="s">
        <v>1204</v>
      </c>
      <c r="Z136" s="66">
        <v>30</v>
      </c>
      <c r="AA136" s="117" t="s">
        <v>143</v>
      </c>
      <c r="AB136" s="66">
        <v>2017</v>
      </c>
      <c r="AC136" s="130">
        <v>18000</v>
      </c>
      <c r="AD136" s="130"/>
      <c r="AE136" s="48" t="s">
        <v>101</v>
      </c>
      <c r="AF136" s="132">
        <v>45168</v>
      </c>
      <c r="AG136" s="132"/>
      <c r="AH136" s="141"/>
      <c r="AI136" s="141"/>
      <c r="AJ136" s="141"/>
      <c r="AK136" s="141"/>
      <c r="AL136" s="141"/>
    </row>
    <row r="137" spans="1:38">
      <c r="A137" s="66">
        <v>9259</v>
      </c>
      <c r="B137" s="63"/>
      <c r="C137" s="84" t="s">
        <v>994</v>
      </c>
      <c r="D137" s="92">
        <v>4476</v>
      </c>
      <c r="E137" s="150" t="s">
        <v>1039</v>
      </c>
      <c r="F137" s="150" t="s">
        <v>1039</v>
      </c>
      <c r="G137" s="86" t="s">
        <v>1215</v>
      </c>
      <c r="H137" s="84"/>
      <c r="I137" s="150" t="s">
        <v>1151</v>
      </c>
      <c r="J137" s="84">
        <v>1</v>
      </c>
      <c r="K137" s="106">
        <v>45155</v>
      </c>
      <c r="L137" s="63">
        <v>1</v>
      </c>
      <c r="M137" s="66">
        <v>71</v>
      </c>
      <c r="N137" s="165">
        <v>45156</v>
      </c>
      <c r="O137" s="99">
        <v>45157</v>
      </c>
      <c r="P137" s="100">
        <v>2</v>
      </c>
      <c r="Q137" s="66" t="s">
        <v>85</v>
      </c>
      <c r="R137" s="66" t="s">
        <v>320</v>
      </c>
      <c r="S137" s="66" t="s">
        <v>86</v>
      </c>
      <c r="T137" s="66" t="s">
        <v>87</v>
      </c>
      <c r="U137" s="170">
        <v>71</v>
      </c>
      <c r="V137" s="88" t="s">
        <v>169</v>
      </c>
      <c r="W137" s="88" t="s">
        <v>89</v>
      </c>
      <c r="X137" s="88" t="s">
        <v>119</v>
      </c>
      <c r="Y137" s="51" t="s">
        <v>1204</v>
      </c>
      <c r="Z137" s="66">
        <v>30</v>
      </c>
      <c r="AA137" s="117" t="s">
        <v>143</v>
      </c>
      <c r="AB137" s="66">
        <v>2017</v>
      </c>
      <c r="AC137" s="130">
        <v>18000</v>
      </c>
      <c r="AD137" s="130"/>
      <c r="AE137" s="48" t="s">
        <v>101</v>
      </c>
      <c r="AF137" s="132">
        <v>45155</v>
      </c>
      <c r="AG137" s="132">
        <v>45156</v>
      </c>
      <c r="AH137" s="141"/>
      <c r="AI137" s="141"/>
      <c r="AJ137" s="141"/>
      <c r="AK137" s="141"/>
      <c r="AL137" s="141"/>
    </row>
    <row r="138" spans="1:38">
      <c r="A138" s="66">
        <v>9153</v>
      </c>
      <c r="B138" s="66">
        <v>9291</v>
      </c>
      <c r="C138" s="84" t="s">
        <v>994</v>
      </c>
      <c r="D138" s="92">
        <v>4364</v>
      </c>
      <c r="E138" s="150" t="s">
        <v>97</v>
      </c>
      <c r="F138" s="150" t="s">
        <v>97</v>
      </c>
      <c r="G138" s="86" t="s">
        <v>1216</v>
      </c>
      <c r="H138" s="84">
        <v>318</v>
      </c>
      <c r="I138" s="150" t="s">
        <v>99</v>
      </c>
      <c r="J138" s="84">
        <v>1</v>
      </c>
      <c r="K138" s="106">
        <v>45112</v>
      </c>
      <c r="L138" s="63">
        <v>27</v>
      </c>
      <c r="M138" s="66">
        <v>71</v>
      </c>
      <c r="N138" s="165">
        <v>45139</v>
      </c>
      <c r="O138" s="99">
        <v>45141</v>
      </c>
      <c r="P138" s="100">
        <v>29</v>
      </c>
      <c r="Q138" s="66" t="s">
        <v>160</v>
      </c>
      <c r="R138" s="66" t="s">
        <v>320</v>
      </c>
      <c r="S138" s="66" t="s">
        <v>86</v>
      </c>
      <c r="T138" s="66" t="s">
        <v>87</v>
      </c>
      <c r="U138" s="113">
        <v>71</v>
      </c>
      <c r="V138" s="88" t="s">
        <v>169</v>
      </c>
      <c r="W138" s="88" t="s">
        <v>89</v>
      </c>
      <c r="X138" s="88" t="s">
        <v>119</v>
      </c>
      <c r="Y138" s="51" t="s">
        <v>1204</v>
      </c>
      <c r="Z138" s="66">
        <v>30</v>
      </c>
      <c r="AA138" s="117" t="s">
        <v>143</v>
      </c>
      <c r="AB138" s="66">
        <v>2017</v>
      </c>
      <c r="AC138" s="130">
        <v>18000</v>
      </c>
      <c r="AD138" s="130"/>
      <c r="AE138" s="48" t="s">
        <v>101</v>
      </c>
      <c r="AF138" s="132">
        <v>45084</v>
      </c>
      <c r="AG138" s="132">
        <v>45140</v>
      </c>
      <c r="AH138" s="141"/>
      <c r="AI138" s="141"/>
      <c r="AJ138" s="141"/>
      <c r="AK138" s="141"/>
      <c r="AL138" s="141"/>
    </row>
    <row r="139" spans="1:38">
      <c r="A139" s="66">
        <v>9246</v>
      </c>
      <c r="B139" s="63"/>
      <c r="C139" s="84" t="s">
        <v>994</v>
      </c>
      <c r="D139" s="92">
        <v>4272</v>
      </c>
      <c r="E139" s="150" t="s">
        <v>1217</v>
      </c>
      <c r="F139" s="150" t="s">
        <v>1217</v>
      </c>
      <c r="G139" s="86" t="s">
        <v>1218</v>
      </c>
      <c r="H139" s="84">
        <v>296</v>
      </c>
      <c r="I139" s="150" t="s">
        <v>154</v>
      </c>
      <c r="J139" s="84">
        <v>1</v>
      </c>
      <c r="K139" s="106">
        <v>45048</v>
      </c>
      <c r="L139" s="63">
        <v>27</v>
      </c>
      <c r="M139" s="66">
        <v>71</v>
      </c>
      <c r="N139" s="165">
        <v>45075</v>
      </c>
      <c r="O139" s="99">
        <v>45077</v>
      </c>
      <c r="P139" s="100">
        <v>29</v>
      </c>
      <c r="Q139" s="66" t="s">
        <v>160</v>
      </c>
      <c r="R139" s="66" t="s">
        <v>320</v>
      </c>
      <c r="S139" s="66" t="s">
        <v>86</v>
      </c>
      <c r="T139" s="66" t="s">
        <v>87</v>
      </c>
      <c r="U139" s="113">
        <v>71</v>
      </c>
      <c r="V139" s="88" t="s">
        <v>169</v>
      </c>
      <c r="W139" s="88" t="s">
        <v>89</v>
      </c>
      <c r="X139" s="88" t="s">
        <v>119</v>
      </c>
      <c r="Y139" s="51" t="s">
        <v>1204</v>
      </c>
      <c r="Z139" s="66">
        <v>30</v>
      </c>
      <c r="AA139" s="117" t="s">
        <v>143</v>
      </c>
      <c r="AB139" s="66">
        <v>2017</v>
      </c>
      <c r="AC139" s="130">
        <v>18000</v>
      </c>
      <c r="AD139" s="130"/>
      <c r="AE139" s="48" t="s">
        <v>101</v>
      </c>
      <c r="AF139" s="132">
        <v>45019</v>
      </c>
      <c r="AG139" s="132">
        <v>45076</v>
      </c>
      <c r="AH139" s="141"/>
      <c r="AI139" s="141"/>
      <c r="AJ139" s="141"/>
      <c r="AK139" s="141"/>
      <c r="AL139" s="141"/>
    </row>
    <row r="140" spans="1:38">
      <c r="A140" s="66">
        <v>9098</v>
      </c>
      <c r="B140" s="66">
        <v>9260</v>
      </c>
      <c r="C140" s="84" t="s">
        <v>994</v>
      </c>
      <c r="D140" s="92">
        <v>4252</v>
      </c>
      <c r="E140" s="150" t="s">
        <v>1219</v>
      </c>
      <c r="F140" s="150" t="s">
        <v>1220</v>
      </c>
      <c r="G140" s="86" t="s">
        <v>1221</v>
      </c>
      <c r="H140" s="84"/>
      <c r="I140" s="150" t="s">
        <v>99</v>
      </c>
      <c r="J140" s="84">
        <v>1</v>
      </c>
      <c r="K140" s="106">
        <v>45003</v>
      </c>
      <c r="L140" s="63">
        <v>2</v>
      </c>
      <c r="M140" s="63">
        <v>71</v>
      </c>
      <c r="N140" s="107">
        <v>45005</v>
      </c>
      <c r="O140" s="99">
        <v>45007</v>
      </c>
      <c r="P140" s="100">
        <v>4</v>
      </c>
      <c r="Q140" s="66" t="s">
        <v>160</v>
      </c>
      <c r="R140" s="66" t="s">
        <v>320</v>
      </c>
      <c r="S140" s="66" t="s">
        <v>86</v>
      </c>
      <c r="T140" s="66" t="s">
        <v>87</v>
      </c>
      <c r="U140" s="113">
        <v>71</v>
      </c>
      <c r="V140" s="88" t="s">
        <v>169</v>
      </c>
      <c r="W140" s="88" t="s">
        <v>89</v>
      </c>
      <c r="X140" s="88" t="s">
        <v>119</v>
      </c>
      <c r="Y140" s="51" t="s">
        <v>1204</v>
      </c>
      <c r="Z140" s="130"/>
      <c r="AA140" s="130"/>
      <c r="AB140" s="66">
        <v>2017</v>
      </c>
      <c r="AC140" s="130">
        <v>18000</v>
      </c>
      <c r="AD140" s="130"/>
      <c r="AE140" s="48" t="s">
        <v>101</v>
      </c>
      <c r="AF140" s="132">
        <v>45003</v>
      </c>
      <c r="AG140" s="132">
        <v>45007</v>
      </c>
      <c r="AH140" s="141"/>
      <c r="AI140" s="141"/>
      <c r="AJ140" s="141"/>
      <c r="AK140" s="141"/>
      <c r="AL140" s="141"/>
    </row>
    <row r="141" spans="1:38">
      <c r="A141" s="66">
        <v>9117</v>
      </c>
      <c r="B141" s="63"/>
      <c r="C141" s="84" t="s">
        <v>994</v>
      </c>
      <c r="D141" s="92">
        <v>4244</v>
      </c>
      <c r="E141" s="150" t="s">
        <v>1191</v>
      </c>
      <c r="F141" s="150" t="s">
        <v>1191</v>
      </c>
      <c r="G141" s="86" t="s">
        <v>529</v>
      </c>
      <c r="H141" s="84">
        <v>294</v>
      </c>
      <c r="I141" s="150" t="s">
        <v>1151</v>
      </c>
      <c r="J141" s="84">
        <v>1</v>
      </c>
      <c r="K141" s="106">
        <v>45000</v>
      </c>
      <c r="L141" s="63">
        <v>0</v>
      </c>
      <c r="M141" s="66">
        <v>71</v>
      </c>
      <c r="N141" s="165">
        <v>45000</v>
      </c>
      <c r="O141" s="99">
        <v>45001</v>
      </c>
      <c r="P141" s="100">
        <v>1</v>
      </c>
      <c r="Q141" s="66" t="s">
        <v>160</v>
      </c>
      <c r="R141" s="66" t="s">
        <v>320</v>
      </c>
      <c r="S141" s="66" t="s">
        <v>86</v>
      </c>
      <c r="T141" s="66" t="s">
        <v>87</v>
      </c>
      <c r="U141" s="113">
        <v>71</v>
      </c>
      <c r="V141" s="88" t="s">
        <v>169</v>
      </c>
      <c r="W141" s="88" t="s">
        <v>89</v>
      </c>
      <c r="X141" s="88" t="s">
        <v>119</v>
      </c>
      <c r="Y141" s="51" t="s">
        <v>1204</v>
      </c>
      <c r="Z141" s="130"/>
      <c r="AA141" s="130"/>
      <c r="AB141" s="66">
        <v>2017</v>
      </c>
      <c r="AC141" s="130">
        <v>18000</v>
      </c>
      <c r="AD141" s="130"/>
      <c r="AE141" s="48" t="s">
        <v>101</v>
      </c>
      <c r="AF141" s="132">
        <v>44999</v>
      </c>
      <c r="AG141" s="132">
        <v>45000</v>
      </c>
      <c r="AH141" s="141"/>
      <c r="AI141" s="141"/>
      <c r="AJ141" s="141"/>
      <c r="AK141" s="141"/>
      <c r="AL141" s="141"/>
    </row>
    <row r="142" spans="1:38">
      <c r="A142" s="66">
        <v>9537</v>
      </c>
      <c r="B142" s="63"/>
      <c r="C142" s="84" t="s">
        <v>994</v>
      </c>
      <c r="D142" s="92">
        <v>4231</v>
      </c>
      <c r="E142" s="150" t="s">
        <v>1222</v>
      </c>
      <c r="F142" s="150" t="s">
        <v>1223</v>
      </c>
      <c r="G142" s="86" t="s">
        <v>1224</v>
      </c>
      <c r="H142" s="84"/>
      <c r="I142" s="150" t="s">
        <v>1151</v>
      </c>
      <c r="J142" s="84">
        <v>1</v>
      </c>
      <c r="K142" s="106">
        <v>44991</v>
      </c>
      <c r="L142" s="63">
        <v>6</v>
      </c>
      <c r="M142" s="66">
        <v>71</v>
      </c>
      <c r="N142" s="107">
        <v>44997</v>
      </c>
      <c r="O142" s="99">
        <v>44999</v>
      </c>
      <c r="P142" s="100">
        <v>8</v>
      </c>
      <c r="Q142" s="66" t="s">
        <v>160</v>
      </c>
      <c r="R142" s="66" t="s">
        <v>320</v>
      </c>
      <c r="S142" s="66" t="s">
        <v>86</v>
      </c>
      <c r="T142" s="66" t="s">
        <v>87</v>
      </c>
      <c r="U142" s="113">
        <v>71</v>
      </c>
      <c r="V142" s="88" t="s">
        <v>169</v>
      </c>
      <c r="W142" s="88" t="s">
        <v>89</v>
      </c>
      <c r="X142" s="88" t="s">
        <v>119</v>
      </c>
      <c r="Y142" s="51" t="s">
        <v>1204</v>
      </c>
      <c r="Z142" s="130"/>
      <c r="AA142" s="130"/>
      <c r="AB142" s="66">
        <v>2017</v>
      </c>
      <c r="AC142" s="130">
        <v>18000</v>
      </c>
      <c r="AD142" s="130"/>
      <c r="AE142" s="48" t="s">
        <v>101</v>
      </c>
      <c r="AF142" s="132">
        <v>44991</v>
      </c>
      <c r="AG142" s="132">
        <v>44998</v>
      </c>
      <c r="AH142" s="141"/>
      <c r="AI142" s="141"/>
      <c r="AJ142" s="141"/>
      <c r="AK142" s="141"/>
      <c r="AL142" s="141"/>
    </row>
    <row r="143" spans="1:38">
      <c r="A143" s="63"/>
      <c r="B143" s="63"/>
      <c r="C143" s="84" t="s">
        <v>994</v>
      </c>
      <c r="D143" s="92">
        <v>4159</v>
      </c>
      <c r="E143" s="150" t="s">
        <v>1225</v>
      </c>
      <c r="F143" s="150" t="s">
        <v>1226</v>
      </c>
      <c r="G143" s="86" t="s">
        <v>503</v>
      </c>
      <c r="H143" s="84"/>
      <c r="I143" s="150" t="s">
        <v>154</v>
      </c>
      <c r="J143" s="84">
        <v>1</v>
      </c>
      <c r="K143" s="106">
        <v>44966</v>
      </c>
      <c r="L143" s="63">
        <v>13</v>
      </c>
      <c r="M143" s="66">
        <v>71</v>
      </c>
      <c r="N143" s="107">
        <v>44979</v>
      </c>
      <c r="O143" s="99">
        <v>44985</v>
      </c>
      <c r="P143" s="100">
        <v>19</v>
      </c>
      <c r="Q143" s="66" t="s">
        <v>160</v>
      </c>
      <c r="R143" s="66" t="s">
        <v>320</v>
      </c>
      <c r="S143" s="66" t="s">
        <v>86</v>
      </c>
      <c r="T143" s="66" t="s">
        <v>87</v>
      </c>
      <c r="U143" s="113">
        <v>71</v>
      </c>
      <c r="V143" s="88" t="s">
        <v>169</v>
      </c>
      <c r="W143" s="88" t="s">
        <v>89</v>
      </c>
      <c r="X143" s="88" t="s">
        <v>119</v>
      </c>
      <c r="Y143" s="51" t="s">
        <v>1204</v>
      </c>
      <c r="Z143" s="130"/>
      <c r="AA143" s="130"/>
      <c r="AB143" s="66">
        <v>2017</v>
      </c>
      <c r="AC143" s="130">
        <v>18000</v>
      </c>
      <c r="AD143" s="130"/>
      <c r="AE143" s="48" t="s">
        <v>101</v>
      </c>
      <c r="AF143" s="132">
        <v>44950</v>
      </c>
      <c r="AG143" s="132">
        <v>44980</v>
      </c>
      <c r="AH143" s="141"/>
      <c r="AI143" s="141"/>
      <c r="AJ143" s="141"/>
      <c r="AK143" s="141"/>
      <c r="AL143" s="141"/>
    </row>
    <row r="144" spans="1:38">
      <c r="A144" s="63"/>
      <c r="B144" s="66">
        <v>9170</v>
      </c>
      <c r="C144" s="84" t="s">
        <v>994</v>
      </c>
      <c r="D144" s="92">
        <v>4154</v>
      </c>
      <c r="E144" s="150" t="s">
        <v>1219</v>
      </c>
      <c r="F144" s="150" t="s">
        <v>1227</v>
      </c>
      <c r="G144" s="86" t="s">
        <v>1228</v>
      </c>
      <c r="H144" s="84"/>
      <c r="I144" s="150" t="s">
        <v>99</v>
      </c>
      <c r="J144" s="84">
        <v>1</v>
      </c>
      <c r="K144" s="106">
        <v>44947</v>
      </c>
      <c r="L144" s="63">
        <v>1</v>
      </c>
      <c r="M144" s="66">
        <v>71</v>
      </c>
      <c r="N144" s="107">
        <v>44948</v>
      </c>
      <c r="O144" s="99">
        <v>44949</v>
      </c>
      <c r="P144" s="100">
        <v>2</v>
      </c>
      <c r="Q144" s="66" t="s">
        <v>160</v>
      </c>
      <c r="R144" s="66" t="s">
        <v>320</v>
      </c>
      <c r="S144" s="66" t="s">
        <v>86</v>
      </c>
      <c r="T144" s="66" t="s">
        <v>87</v>
      </c>
      <c r="U144" s="113">
        <v>71</v>
      </c>
      <c r="V144" s="88" t="s">
        <v>169</v>
      </c>
      <c r="W144" s="88" t="s">
        <v>89</v>
      </c>
      <c r="X144" s="88" t="s">
        <v>119</v>
      </c>
      <c r="Y144" s="51" t="s">
        <v>1204</v>
      </c>
      <c r="Z144" s="130"/>
      <c r="AA144" s="130"/>
      <c r="AB144" s="66">
        <v>2017</v>
      </c>
      <c r="AC144" s="130">
        <v>18000</v>
      </c>
      <c r="AD144" s="130"/>
      <c r="AE144" s="48" t="s">
        <v>101</v>
      </c>
      <c r="AF144" s="132">
        <v>44947</v>
      </c>
      <c r="AG144" s="132">
        <v>44949</v>
      </c>
      <c r="AH144" s="141"/>
      <c r="AI144" s="141"/>
      <c r="AJ144" s="141"/>
      <c r="AK144" s="141"/>
      <c r="AL144" s="141"/>
    </row>
    <row r="145" spans="1:38">
      <c r="A145" s="66">
        <v>9134</v>
      </c>
      <c r="B145" s="63"/>
      <c r="C145" s="84" t="s">
        <v>994</v>
      </c>
      <c r="D145" s="92">
        <v>4144</v>
      </c>
      <c r="E145" s="150" t="s">
        <v>1219</v>
      </c>
      <c r="F145" s="150" t="s">
        <v>1227</v>
      </c>
      <c r="G145" s="86" t="s">
        <v>1228</v>
      </c>
      <c r="H145" s="84"/>
      <c r="I145" s="150" t="s">
        <v>99</v>
      </c>
      <c r="J145" s="84">
        <v>1</v>
      </c>
      <c r="K145" s="106">
        <v>44940</v>
      </c>
      <c r="L145" s="63">
        <v>1</v>
      </c>
      <c r="M145" s="66">
        <v>71</v>
      </c>
      <c r="N145" s="107">
        <v>44941</v>
      </c>
      <c r="O145" s="99">
        <v>44945</v>
      </c>
      <c r="P145" s="100">
        <v>5</v>
      </c>
      <c r="Q145" s="66" t="s">
        <v>160</v>
      </c>
      <c r="R145" s="66" t="s">
        <v>320</v>
      </c>
      <c r="S145" s="66" t="s">
        <v>86</v>
      </c>
      <c r="T145" s="66" t="s">
        <v>87</v>
      </c>
      <c r="U145" s="113">
        <v>71</v>
      </c>
      <c r="V145" s="111" t="s">
        <v>169</v>
      </c>
      <c r="W145" s="88" t="s">
        <v>89</v>
      </c>
      <c r="X145" s="111" t="s">
        <v>119</v>
      </c>
      <c r="Y145" s="66" t="s">
        <v>1204</v>
      </c>
      <c r="Z145" s="130"/>
      <c r="AA145" s="130"/>
      <c r="AB145" s="66">
        <v>2017</v>
      </c>
      <c r="AC145" s="130">
        <v>18000</v>
      </c>
      <c r="AD145" s="191"/>
      <c r="AE145" s="48" t="s">
        <v>101</v>
      </c>
      <c r="AF145" s="132">
        <v>44940</v>
      </c>
      <c r="AG145" s="132">
        <v>44943</v>
      </c>
      <c r="AH145" s="141"/>
      <c r="AI145" s="141"/>
      <c r="AJ145" s="141"/>
      <c r="AK145" s="141"/>
      <c r="AL145" s="141"/>
    </row>
    <row r="146" spans="1:38">
      <c r="A146" s="63"/>
      <c r="B146" s="63"/>
      <c r="C146" s="84" t="s">
        <v>994</v>
      </c>
      <c r="D146" s="92">
        <v>4091</v>
      </c>
      <c r="E146" s="150" t="s">
        <v>995</v>
      </c>
      <c r="F146" s="150" t="s">
        <v>1229</v>
      </c>
      <c r="G146" s="86" t="s">
        <v>1230</v>
      </c>
      <c r="H146" s="84"/>
      <c r="I146" s="150" t="s">
        <v>1151</v>
      </c>
      <c r="J146" s="84">
        <v>1</v>
      </c>
      <c r="K146" s="106">
        <v>44910</v>
      </c>
      <c r="L146" s="63">
        <v>29</v>
      </c>
      <c r="M146" s="66">
        <v>71</v>
      </c>
      <c r="N146" s="107">
        <v>44939</v>
      </c>
      <c r="O146" s="99">
        <v>44938</v>
      </c>
      <c r="P146" s="100">
        <v>28</v>
      </c>
      <c r="Q146" s="66" t="s">
        <v>160</v>
      </c>
      <c r="R146" s="66" t="s">
        <v>320</v>
      </c>
      <c r="S146" s="66" t="s">
        <v>86</v>
      </c>
      <c r="T146" s="66" t="s">
        <v>87</v>
      </c>
      <c r="U146" s="113">
        <v>71</v>
      </c>
      <c r="V146" s="111" t="s">
        <v>169</v>
      </c>
      <c r="W146" s="88" t="s">
        <v>89</v>
      </c>
      <c r="X146" s="111" t="s">
        <v>119</v>
      </c>
      <c r="Y146" s="66" t="s">
        <v>1204</v>
      </c>
      <c r="Z146" s="130"/>
      <c r="AA146" s="130"/>
      <c r="AB146" s="66">
        <v>2017</v>
      </c>
      <c r="AC146" s="130">
        <v>18000</v>
      </c>
      <c r="AD146" s="130"/>
      <c r="AE146" s="48" t="s">
        <v>101</v>
      </c>
      <c r="AF146" s="132">
        <v>44910</v>
      </c>
      <c r="AG146" s="132">
        <v>44937</v>
      </c>
      <c r="AH146" s="141"/>
    </row>
    <row r="147" spans="1:38">
      <c r="A147" s="63"/>
      <c r="B147" s="63"/>
      <c r="C147" s="72" t="s">
        <v>994</v>
      </c>
      <c r="D147" s="67">
        <v>4022</v>
      </c>
      <c r="E147" s="75" t="s">
        <v>1231</v>
      </c>
      <c r="F147" s="75" t="s">
        <v>1231</v>
      </c>
      <c r="G147" s="73" t="s">
        <v>1232</v>
      </c>
      <c r="H147" s="72">
        <v>257</v>
      </c>
      <c r="I147" s="75" t="s">
        <v>1151</v>
      </c>
      <c r="J147" s="72">
        <v>1</v>
      </c>
      <c r="K147" s="188">
        <v>44873</v>
      </c>
      <c r="L147" s="48">
        <v>6</v>
      </c>
      <c r="M147" s="66">
        <v>71</v>
      </c>
      <c r="N147" s="107">
        <f>K147+L147</f>
        <v>44879</v>
      </c>
      <c r="O147" s="99">
        <f ca="1">TODAY()</f>
        <v>45957</v>
      </c>
      <c r="P147" s="100">
        <f ca="1">O147-K147</f>
        <v>1084</v>
      </c>
      <c r="Q147" s="66" t="s">
        <v>160</v>
      </c>
      <c r="R147" s="66" t="s">
        <v>320</v>
      </c>
      <c r="S147" s="66" t="s">
        <v>86</v>
      </c>
      <c r="T147" s="66" t="s">
        <v>87</v>
      </c>
      <c r="U147" s="113">
        <v>71</v>
      </c>
      <c r="V147" s="88" t="s">
        <v>169</v>
      </c>
      <c r="W147" s="88" t="s">
        <v>89</v>
      </c>
      <c r="X147" s="88" t="s">
        <v>119</v>
      </c>
      <c r="Y147" s="66" t="s">
        <v>1204</v>
      </c>
      <c r="Z147" s="130"/>
      <c r="AA147" s="130"/>
      <c r="AB147" s="66">
        <v>2017</v>
      </c>
      <c r="AC147" s="130">
        <v>18000</v>
      </c>
      <c r="AD147" s="130"/>
      <c r="AE147" s="62" t="s">
        <v>101</v>
      </c>
      <c r="AF147" s="173">
        <v>44873</v>
      </c>
      <c r="AG147" s="132"/>
      <c r="AH147" s="141"/>
    </row>
    <row r="148" spans="1:38">
      <c r="A148" s="66" t="s">
        <v>1233</v>
      </c>
      <c r="B148" s="63"/>
      <c r="C148" s="84" t="s">
        <v>994</v>
      </c>
      <c r="D148" s="92">
        <v>4008</v>
      </c>
      <c r="E148" s="150" t="s">
        <v>1234</v>
      </c>
      <c r="F148" s="150" t="s">
        <v>394</v>
      </c>
      <c r="G148" s="86" t="s">
        <v>1235</v>
      </c>
      <c r="H148" s="84">
        <v>255</v>
      </c>
      <c r="I148" s="150" t="s">
        <v>1151</v>
      </c>
      <c r="J148" s="84">
        <v>1</v>
      </c>
      <c r="K148" s="106">
        <v>44869</v>
      </c>
      <c r="L148" s="63">
        <v>6</v>
      </c>
      <c r="M148" s="66">
        <v>71</v>
      </c>
      <c r="N148" s="166">
        <v>44875</v>
      </c>
      <c r="O148" s="99">
        <v>44873</v>
      </c>
      <c r="P148" s="100">
        <v>4</v>
      </c>
      <c r="Q148" s="66" t="s">
        <v>160</v>
      </c>
      <c r="R148" s="66" t="s">
        <v>320</v>
      </c>
      <c r="S148" s="66" t="s">
        <v>86</v>
      </c>
      <c r="T148" s="66" t="s">
        <v>87</v>
      </c>
      <c r="U148" s="113">
        <v>71</v>
      </c>
      <c r="V148" s="88" t="s">
        <v>169</v>
      </c>
      <c r="W148" s="88" t="s">
        <v>89</v>
      </c>
      <c r="X148" s="88" t="s">
        <v>119</v>
      </c>
      <c r="Y148" s="66" t="s">
        <v>1204</v>
      </c>
      <c r="Z148" s="130"/>
      <c r="AA148" s="130"/>
      <c r="AB148" s="66">
        <v>2017</v>
      </c>
      <c r="AC148" s="130">
        <v>18000</v>
      </c>
      <c r="AD148" s="130"/>
      <c r="AE148" s="62" t="s">
        <v>101</v>
      </c>
      <c r="AF148" s="173">
        <v>44869</v>
      </c>
      <c r="AG148" s="132">
        <v>44872</v>
      </c>
      <c r="AH148" s="141"/>
    </row>
    <row r="149" spans="1:38">
      <c r="A149" s="63"/>
      <c r="B149" s="63"/>
      <c r="C149" s="84" t="s">
        <v>994</v>
      </c>
      <c r="D149" s="92">
        <v>3997</v>
      </c>
      <c r="E149" s="150" t="s">
        <v>1147</v>
      </c>
      <c r="F149" s="150" t="s">
        <v>622</v>
      </c>
      <c r="G149" s="86" t="s">
        <v>623</v>
      </c>
      <c r="H149" s="84">
        <v>255</v>
      </c>
      <c r="I149" s="150" t="s">
        <v>99</v>
      </c>
      <c r="J149" s="84">
        <v>1</v>
      </c>
      <c r="K149" s="106">
        <v>44863</v>
      </c>
      <c r="L149" s="63">
        <v>1</v>
      </c>
      <c r="M149" s="66">
        <v>71</v>
      </c>
      <c r="N149" s="107">
        <v>44864</v>
      </c>
      <c r="O149" s="99">
        <v>44866</v>
      </c>
      <c r="P149" s="100">
        <v>3</v>
      </c>
      <c r="Q149" s="66" t="s">
        <v>160</v>
      </c>
      <c r="R149" s="66" t="s">
        <v>320</v>
      </c>
      <c r="S149" s="66" t="s">
        <v>86</v>
      </c>
      <c r="T149" s="66" t="s">
        <v>87</v>
      </c>
      <c r="U149" s="113">
        <v>71</v>
      </c>
      <c r="V149" s="88" t="s">
        <v>169</v>
      </c>
      <c r="W149" s="88" t="s">
        <v>89</v>
      </c>
      <c r="X149" s="88" t="s">
        <v>119</v>
      </c>
      <c r="Y149" s="66" t="s">
        <v>1204</v>
      </c>
      <c r="Z149" s="130"/>
      <c r="AA149" s="130"/>
      <c r="AB149" s="66">
        <v>2017</v>
      </c>
      <c r="AC149" s="130">
        <v>18000</v>
      </c>
      <c r="AD149" s="130"/>
      <c r="AE149" s="62" t="s">
        <v>101</v>
      </c>
      <c r="AF149" s="173">
        <v>44863</v>
      </c>
      <c r="AG149" s="132">
        <v>44865</v>
      </c>
      <c r="AH149" s="141"/>
    </row>
    <row r="150" spans="1:38">
      <c r="A150" s="63"/>
      <c r="B150" s="63"/>
      <c r="C150" s="84" t="s">
        <v>994</v>
      </c>
      <c r="D150" s="92">
        <v>3968</v>
      </c>
      <c r="E150" s="150" t="s">
        <v>97</v>
      </c>
      <c r="F150" s="150" t="s">
        <v>97</v>
      </c>
      <c r="G150" s="85" t="s">
        <v>1236</v>
      </c>
      <c r="H150" s="84"/>
      <c r="I150" s="150" t="s">
        <v>99</v>
      </c>
      <c r="J150" s="84">
        <v>1</v>
      </c>
      <c r="K150" s="106">
        <v>44848</v>
      </c>
      <c r="L150" s="63">
        <v>6</v>
      </c>
      <c r="M150" s="66">
        <v>71</v>
      </c>
      <c r="N150" s="107">
        <v>44854</v>
      </c>
      <c r="O150" s="99">
        <v>44862</v>
      </c>
      <c r="P150" s="100">
        <v>14</v>
      </c>
      <c r="Q150" s="66" t="s">
        <v>160</v>
      </c>
      <c r="R150" s="66" t="s">
        <v>320</v>
      </c>
      <c r="S150" s="66" t="s">
        <v>86</v>
      </c>
      <c r="T150" s="66" t="s">
        <v>87</v>
      </c>
      <c r="U150" s="113">
        <v>71</v>
      </c>
      <c r="V150" s="88" t="s">
        <v>169</v>
      </c>
      <c r="W150" s="88" t="s">
        <v>89</v>
      </c>
      <c r="X150" s="88" t="s">
        <v>119</v>
      </c>
      <c r="Y150" s="66" t="s">
        <v>1204</v>
      </c>
      <c r="Z150" s="130"/>
      <c r="AA150" s="130"/>
      <c r="AB150" s="66">
        <v>2017</v>
      </c>
      <c r="AC150" s="130">
        <v>18000</v>
      </c>
      <c r="AD150" s="130"/>
      <c r="AE150" s="62" t="s">
        <v>101</v>
      </c>
      <c r="AF150" s="173">
        <v>44848</v>
      </c>
      <c r="AG150" s="132">
        <v>44862</v>
      </c>
      <c r="AH150" s="141"/>
    </row>
    <row r="151" spans="1:38">
      <c r="A151" s="66">
        <v>9188</v>
      </c>
      <c r="B151" s="63"/>
      <c r="C151" s="84" t="s">
        <v>994</v>
      </c>
      <c r="D151" s="92">
        <v>3961</v>
      </c>
      <c r="E151" s="150" t="s">
        <v>97</v>
      </c>
      <c r="F151" s="150" t="s">
        <v>97</v>
      </c>
      <c r="G151" s="85" t="s">
        <v>1237</v>
      </c>
      <c r="H151" s="84"/>
      <c r="I151" s="150" t="s">
        <v>99</v>
      </c>
      <c r="J151" s="84">
        <v>1</v>
      </c>
      <c r="K151" s="106">
        <v>44844</v>
      </c>
      <c r="L151" s="63">
        <v>6</v>
      </c>
      <c r="M151" s="66">
        <v>71</v>
      </c>
      <c r="N151" s="165">
        <v>44850</v>
      </c>
      <c r="O151" s="99">
        <v>44848</v>
      </c>
      <c r="P151" s="100">
        <v>4</v>
      </c>
      <c r="Q151" s="66" t="s">
        <v>160</v>
      </c>
      <c r="R151" s="66" t="s">
        <v>320</v>
      </c>
      <c r="S151" s="66" t="s">
        <v>86</v>
      </c>
      <c r="T151" s="66" t="s">
        <v>87</v>
      </c>
      <c r="U151" s="113">
        <v>71</v>
      </c>
      <c r="V151" s="88" t="s">
        <v>169</v>
      </c>
      <c r="W151" s="111" t="s">
        <v>89</v>
      </c>
      <c r="X151" s="111" t="s">
        <v>119</v>
      </c>
      <c r="Y151" s="66" t="s">
        <v>1204</v>
      </c>
      <c r="Z151" s="130"/>
      <c r="AA151" s="130"/>
      <c r="AB151" s="66">
        <v>2017</v>
      </c>
      <c r="AC151" s="130">
        <v>18000</v>
      </c>
      <c r="AD151" s="130"/>
      <c r="AE151" s="62" t="s">
        <v>101</v>
      </c>
      <c r="AF151" s="173">
        <v>44844</v>
      </c>
      <c r="AG151" s="142">
        <v>44848</v>
      </c>
      <c r="AH151" s="143"/>
    </row>
    <row r="152" spans="1:38">
      <c r="A152" s="66" t="s">
        <v>1238</v>
      </c>
      <c r="B152" s="63"/>
      <c r="C152" s="84" t="s">
        <v>994</v>
      </c>
      <c r="D152" s="92">
        <v>3943</v>
      </c>
      <c r="E152" s="150" t="s">
        <v>97</v>
      </c>
      <c r="F152" s="150" t="s">
        <v>97</v>
      </c>
      <c r="G152" s="85" t="s">
        <v>1239</v>
      </c>
      <c r="H152" s="84">
        <v>251</v>
      </c>
      <c r="I152" s="150" t="s">
        <v>99</v>
      </c>
      <c r="J152" s="84">
        <v>1</v>
      </c>
      <c r="K152" s="106">
        <v>44840</v>
      </c>
      <c r="L152" s="63">
        <v>0</v>
      </c>
      <c r="M152" s="66">
        <v>71</v>
      </c>
      <c r="N152" s="165">
        <v>44840</v>
      </c>
      <c r="O152" s="99">
        <v>44841</v>
      </c>
      <c r="P152" s="100">
        <v>1</v>
      </c>
      <c r="Q152" s="66" t="s">
        <v>160</v>
      </c>
      <c r="R152" s="66" t="s">
        <v>320</v>
      </c>
      <c r="S152" s="66" t="s">
        <v>86</v>
      </c>
      <c r="T152" s="66" t="s">
        <v>87</v>
      </c>
      <c r="U152" s="113">
        <v>71</v>
      </c>
      <c r="V152" s="88" t="s">
        <v>169</v>
      </c>
      <c r="W152" s="88" t="s">
        <v>89</v>
      </c>
      <c r="X152" s="88" t="s">
        <v>119</v>
      </c>
      <c r="Y152" s="66" t="s">
        <v>1204</v>
      </c>
      <c r="Z152" s="130"/>
      <c r="AA152" s="130"/>
      <c r="AB152" s="66">
        <v>2017</v>
      </c>
      <c r="AC152" s="130">
        <v>18000</v>
      </c>
      <c r="AD152" s="130"/>
      <c r="AE152" s="62" t="s">
        <v>101</v>
      </c>
      <c r="AF152" s="173">
        <v>44840</v>
      </c>
      <c r="AG152" s="132">
        <v>44841</v>
      </c>
      <c r="AH152" s="141"/>
    </row>
    <row r="153" spans="1:38">
      <c r="A153" s="63"/>
      <c r="B153" s="66">
        <v>9164</v>
      </c>
      <c r="C153" s="84" t="s">
        <v>994</v>
      </c>
      <c r="D153" s="92">
        <v>3912</v>
      </c>
      <c r="E153" s="150" t="s">
        <v>97</v>
      </c>
      <c r="F153" s="150" t="s">
        <v>97</v>
      </c>
      <c r="G153" s="85" t="s">
        <v>1240</v>
      </c>
      <c r="H153" s="84">
        <v>248</v>
      </c>
      <c r="I153" s="150" t="s">
        <v>99</v>
      </c>
      <c r="J153" s="84">
        <v>1</v>
      </c>
      <c r="K153" s="106">
        <v>44823</v>
      </c>
      <c r="L153" s="63">
        <v>6</v>
      </c>
      <c r="M153" s="66">
        <v>71</v>
      </c>
      <c r="N153" s="107">
        <v>44829</v>
      </c>
      <c r="O153" s="99">
        <v>44832</v>
      </c>
      <c r="P153" s="100">
        <v>9</v>
      </c>
      <c r="Q153" s="66" t="s">
        <v>160</v>
      </c>
      <c r="R153" s="66" t="s">
        <v>320</v>
      </c>
      <c r="S153" s="66" t="s">
        <v>86</v>
      </c>
      <c r="T153" s="66" t="s">
        <v>87</v>
      </c>
      <c r="U153" s="113">
        <v>71</v>
      </c>
      <c r="V153" s="88" t="s">
        <v>169</v>
      </c>
      <c r="W153" s="88" t="s">
        <v>89</v>
      </c>
      <c r="X153" s="88" t="s">
        <v>119</v>
      </c>
      <c r="Y153" s="66" t="s">
        <v>1204</v>
      </c>
      <c r="Z153" s="130"/>
      <c r="AA153" s="130"/>
      <c r="AB153" s="66">
        <v>2017</v>
      </c>
      <c r="AC153" s="130">
        <v>18000</v>
      </c>
      <c r="AD153" s="130"/>
      <c r="AE153" s="62" t="s">
        <v>101</v>
      </c>
      <c r="AF153" s="173">
        <v>44823</v>
      </c>
      <c r="AG153" s="132">
        <v>44830</v>
      </c>
      <c r="AH153" s="141"/>
    </row>
    <row r="154" spans="1:38">
      <c r="A154" s="63"/>
      <c r="B154" s="66">
        <v>9214</v>
      </c>
      <c r="C154" s="84" t="s">
        <v>994</v>
      </c>
      <c r="D154" s="92">
        <v>3904</v>
      </c>
      <c r="E154" s="150" t="s">
        <v>1241</v>
      </c>
      <c r="F154" s="150" t="s">
        <v>1241</v>
      </c>
      <c r="G154" s="85" t="s">
        <v>1242</v>
      </c>
      <c r="H154" s="84">
        <v>248</v>
      </c>
      <c r="I154" s="150" t="s">
        <v>1151</v>
      </c>
      <c r="J154" s="84">
        <v>1</v>
      </c>
      <c r="K154" s="106">
        <v>44819</v>
      </c>
      <c r="L154" s="63">
        <v>1</v>
      </c>
      <c r="M154" s="66">
        <v>71</v>
      </c>
      <c r="N154" s="165">
        <v>44820</v>
      </c>
      <c r="O154" s="99">
        <v>44823</v>
      </c>
      <c r="P154" s="100">
        <v>4</v>
      </c>
      <c r="Q154" s="66" t="s">
        <v>160</v>
      </c>
      <c r="R154" s="66" t="s">
        <v>320</v>
      </c>
      <c r="S154" s="66" t="s">
        <v>86</v>
      </c>
      <c r="T154" s="66" t="s">
        <v>87</v>
      </c>
      <c r="U154" s="113">
        <v>71</v>
      </c>
      <c r="V154" s="88" t="s">
        <v>169</v>
      </c>
      <c r="W154" s="88" t="s">
        <v>89</v>
      </c>
      <c r="X154" s="88" t="s">
        <v>119</v>
      </c>
      <c r="Y154" s="66" t="s">
        <v>1204</v>
      </c>
      <c r="Z154" s="130"/>
      <c r="AA154" s="130"/>
      <c r="AB154" s="66">
        <v>2017</v>
      </c>
      <c r="AC154" s="130">
        <v>18000</v>
      </c>
      <c r="AD154" s="130"/>
      <c r="AE154" s="62" t="s">
        <v>101</v>
      </c>
      <c r="AF154" s="173">
        <v>44819</v>
      </c>
      <c r="AG154" s="132">
        <v>44821</v>
      </c>
      <c r="AH154" s="141"/>
    </row>
    <row r="155" spans="1:38">
      <c r="A155" s="63"/>
      <c r="B155" s="63"/>
      <c r="C155" s="84" t="s">
        <v>994</v>
      </c>
      <c r="D155" s="92">
        <v>3857</v>
      </c>
      <c r="E155" s="150" t="s">
        <v>97</v>
      </c>
      <c r="F155" s="86" t="s">
        <v>97</v>
      </c>
      <c r="G155" s="85" t="s">
        <v>1171</v>
      </c>
      <c r="H155" s="84"/>
      <c r="I155" s="150" t="s">
        <v>99</v>
      </c>
      <c r="J155" s="84">
        <v>1</v>
      </c>
      <c r="K155" s="106">
        <v>44803</v>
      </c>
      <c r="L155" s="63">
        <v>2</v>
      </c>
      <c r="M155" s="66">
        <v>71</v>
      </c>
      <c r="N155" s="107">
        <v>44805</v>
      </c>
      <c r="O155" s="99">
        <v>44809</v>
      </c>
      <c r="P155" s="100">
        <v>6</v>
      </c>
      <c r="Q155" s="66" t="s">
        <v>160</v>
      </c>
      <c r="R155" s="66"/>
      <c r="S155" s="66" t="s">
        <v>86</v>
      </c>
      <c r="T155" s="66" t="s">
        <v>87</v>
      </c>
      <c r="U155" s="113">
        <v>71</v>
      </c>
      <c r="V155" s="88" t="s">
        <v>169</v>
      </c>
      <c r="W155" s="88" t="s">
        <v>89</v>
      </c>
      <c r="X155" s="88" t="s">
        <v>119</v>
      </c>
      <c r="Y155" s="66" t="s">
        <v>1204</v>
      </c>
      <c r="Z155" s="130"/>
      <c r="AA155" s="130"/>
      <c r="AB155" s="66">
        <v>2017</v>
      </c>
      <c r="AC155" s="130">
        <v>18000</v>
      </c>
      <c r="AD155" s="130"/>
      <c r="AE155" s="62" t="s">
        <v>101</v>
      </c>
      <c r="AF155" s="173">
        <v>44710</v>
      </c>
      <c r="AG155" s="132">
        <v>44806</v>
      </c>
      <c r="AH155" s="141"/>
    </row>
    <row r="156" spans="1:38">
      <c r="A156" s="66">
        <v>9506</v>
      </c>
      <c r="B156" s="63"/>
      <c r="C156" s="84" t="s">
        <v>1172</v>
      </c>
      <c r="D156" s="92">
        <v>3598</v>
      </c>
      <c r="E156" s="150" t="s">
        <v>298</v>
      </c>
      <c r="F156" s="86" t="s">
        <v>299</v>
      </c>
      <c r="G156" s="85" t="s">
        <v>1176</v>
      </c>
      <c r="H156" s="84">
        <v>203</v>
      </c>
      <c r="I156" s="150" t="s">
        <v>1151</v>
      </c>
      <c r="J156" s="84">
        <v>1</v>
      </c>
      <c r="K156" s="106">
        <v>44770</v>
      </c>
      <c r="L156" s="63">
        <v>29</v>
      </c>
      <c r="M156" s="66">
        <v>71</v>
      </c>
      <c r="N156" s="107">
        <v>44799</v>
      </c>
      <c r="O156" s="99">
        <v>44803</v>
      </c>
      <c r="P156" s="100">
        <v>33</v>
      </c>
      <c r="Q156" s="66" t="s">
        <v>160</v>
      </c>
      <c r="R156" s="66"/>
      <c r="S156" s="66" t="s">
        <v>86</v>
      </c>
      <c r="T156" s="66" t="s">
        <v>87</v>
      </c>
      <c r="U156" s="113">
        <v>71</v>
      </c>
      <c r="V156" s="88" t="s">
        <v>169</v>
      </c>
      <c r="W156" s="88" t="s">
        <v>89</v>
      </c>
      <c r="X156" s="88" t="s">
        <v>119</v>
      </c>
      <c r="Y156" s="66" t="s">
        <v>1204</v>
      </c>
      <c r="Z156" s="130"/>
      <c r="AA156" s="130"/>
      <c r="AB156" s="66">
        <v>2017</v>
      </c>
      <c r="AC156" s="130">
        <v>18000</v>
      </c>
      <c r="AD156" s="130"/>
      <c r="AE156" s="62" t="s">
        <v>101</v>
      </c>
      <c r="AF156" s="173">
        <v>44710</v>
      </c>
      <c r="AG156" s="132">
        <v>44802</v>
      </c>
      <c r="AH156" s="141"/>
      <c r="AI156" s="140" t="s">
        <v>216</v>
      </c>
      <c r="AJ156" s="38" t="s">
        <v>324</v>
      </c>
    </row>
    <row r="157" spans="1:38">
      <c r="A157" s="66" t="s">
        <v>1243</v>
      </c>
      <c r="B157" s="104">
        <v>9613</v>
      </c>
      <c r="C157" s="84" t="s">
        <v>994</v>
      </c>
      <c r="D157" s="92">
        <v>3582</v>
      </c>
      <c r="E157" s="156" t="s">
        <v>1173</v>
      </c>
      <c r="F157" s="86" t="s">
        <v>1244</v>
      </c>
      <c r="G157" s="85" t="s">
        <v>1245</v>
      </c>
      <c r="H157" s="84"/>
      <c r="I157" s="150" t="s">
        <v>99</v>
      </c>
      <c r="J157" s="84">
        <v>1</v>
      </c>
      <c r="K157" s="106">
        <v>44667</v>
      </c>
      <c r="L157" s="63">
        <v>1</v>
      </c>
      <c r="M157" s="66">
        <v>71</v>
      </c>
      <c r="N157" s="165">
        <v>44668</v>
      </c>
      <c r="O157" s="99">
        <v>44671</v>
      </c>
      <c r="P157" s="100">
        <v>4</v>
      </c>
      <c r="Q157" s="66" t="s">
        <v>160</v>
      </c>
      <c r="R157" s="66"/>
      <c r="S157" s="66" t="s">
        <v>86</v>
      </c>
      <c r="T157" s="66" t="s">
        <v>87</v>
      </c>
      <c r="U157" s="113">
        <v>71</v>
      </c>
      <c r="V157" s="111" t="s">
        <v>169</v>
      </c>
      <c r="W157" s="88" t="s">
        <v>89</v>
      </c>
      <c r="X157" s="88" t="s">
        <v>119</v>
      </c>
      <c r="Y157" s="112" t="s">
        <v>1204</v>
      </c>
      <c r="Z157" s="130"/>
      <c r="AA157" s="130"/>
      <c r="AB157" s="66">
        <v>2017</v>
      </c>
      <c r="AC157" s="130">
        <v>18000</v>
      </c>
      <c r="AD157" s="130"/>
      <c r="AE157" s="62" t="s">
        <v>1184</v>
      </c>
      <c r="AF157" s="173">
        <v>44667</v>
      </c>
      <c r="AG157" s="132">
        <v>44669</v>
      </c>
      <c r="AH157" s="141"/>
      <c r="AI157" s="140"/>
    </row>
    <row r="158" spans="1:38">
      <c r="A158" s="66">
        <v>9294</v>
      </c>
      <c r="B158" s="66">
        <v>9417</v>
      </c>
      <c r="C158" s="84" t="s">
        <v>994</v>
      </c>
      <c r="D158" s="92">
        <v>3576</v>
      </c>
      <c r="E158" s="156" t="s">
        <v>1173</v>
      </c>
      <c r="F158" s="86" t="s">
        <v>1186</v>
      </c>
      <c r="G158" s="85" t="s">
        <v>623</v>
      </c>
      <c r="H158" s="84">
        <v>202</v>
      </c>
      <c r="I158" s="150" t="s">
        <v>99</v>
      </c>
      <c r="J158" s="84">
        <v>1</v>
      </c>
      <c r="K158" s="106">
        <v>44660</v>
      </c>
      <c r="L158" s="63">
        <v>1</v>
      </c>
      <c r="M158" s="66">
        <v>71</v>
      </c>
      <c r="N158" s="107">
        <v>44661</v>
      </c>
      <c r="O158" s="99">
        <v>44664</v>
      </c>
      <c r="P158" s="100">
        <v>4</v>
      </c>
      <c r="Q158" s="66" t="s">
        <v>160</v>
      </c>
      <c r="R158" s="66"/>
      <c r="S158" s="66" t="s">
        <v>86</v>
      </c>
      <c r="T158" s="66" t="s">
        <v>87</v>
      </c>
      <c r="U158" s="113">
        <v>71</v>
      </c>
      <c r="V158" s="88" t="s">
        <v>169</v>
      </c>
      <c r="W158" s="88" t="s">
        <v>89</v>
      </c>
      <c r="X158" s="88" t="s">
        <v>119</v>
      </c>
      <c r="Y158" s="66" t="s">
        <v>1204</v>
      </c>
      <c r="Z158" s="130"/>
      <c r="AA158" s="130"/>
      <c r="AB158" s="66">
        <v>2017</v>
      </c>
      <c r="AC158" s="130">
        <v>18000</v>
      </c>
      <c r="AD158" s="130"/>
      <c r="AE158" s="62" t="s">
        <v>1184</v>
      </c>
      <c r="AF158" s="173">
        <v>44660</v>
      </c>
      <c r="AG158" s="132">
        <v>44662</v>
      </c>
      <c r="AH158" s="141"/>
    </row>
    <row r="159" spans="1:38">
      <c r="A159" s="63"/>
      <c r="B159" s="66">
        <v>9216</v>
      </c>
      <c r="C159" s="84" t="s">
        <v>994</v>
      </c>
      <c r="D159" s="92">
        <v>3282</v>
      </c>
      <c r="E159" s="156" t="s">
        <v>877</v>
      </c>
      <c r="F159" s="86" t="s">
        <v>878</v>
      </c>
      <c r="G159" s="85" t="s">
        <v>479</v>
      </c>
      <c r="H159" s="84">
        <v>192</v>
      </c>
      <c r="I159" s="150" t="s">
        <v>1151</v>
      </c>
      <c r="J159" s="84">
        <v>1</v>
      </c>
      <c r="K159" s="106">
        <v>44599</v>
      </c>
      <c r="L159" s="63">
        <v>27</v>
      </c>
      <c r="M159" s="66">
        <v>71</v>
      </c>
      <c r="N159" s="107">
        <v>44626</v>
      </c>
      <c r="O159" s="99">
        <v>44658</v>
      </c>
      <c r="P159" s="100">
        <v>59</v>
      </c>
      <c r="Q159" s="66" t="s">
        <v>160</v>
      </c>
      <c r="R159" s="66"/>
      <c r="S159" s="66" t="s">
        <v>86</v>
      </c>
      <c r="T159" s="66" t="s">
        <v>87</v>
      </c>
      <c r="U159" s="113">
        <v>71</v>
      </c>
      <c r="V159" s="111" t="s">
        <v>169</v>
      </c>
      <c r="W159" s="88" t="s">
        <v>89</v>
      </c>
      <c r="X159" s="88" t="s">
        <v>119</v>
      </c>
      <c r="Y159" s="66" t="s">
        <v>1204</v>
      </c>
      <c r="Z159" s="130"/>
      <c r="AA159" s="130"/>
      <c r="AB159" s="66">
        <v>2017</v>
      </c>
      <c r="AC159" s="130">
        <v>18000</v>
      </c>
      <c r="AD159" s="130"/>
      <c r="AE159" s="62" t="s">
        <v>1184</v>
      </c>
      <c r="AF159" s="173">
        <v>44481</v>
      </c>
      <c r="AG159" s="132">
        <v>44656</v>
      </c>
      <c r="AH159" s="141"/>
    </row>
    <row r="160" spans="1:38">
      <c r="A160" s="63"/>
      <c r="B160" s="66">
        <v>9217</v>
      </c>
      <c r="C160" s="72" t="s">
        <v>994</v>
      </c>
      <c r="D160" s="67">
        <v>5117</v>
      </c>
      <c r="E160" s="69" t="s">
        <v>1246</v>
      </c>
      <c r="F160" s="69" t="s">
        <v>1246</v>
      </c>
      <c r="G160" s="48" t="s">
        <v>1247</v>
      </c>
      <c r="H160" s="48">
        <v>0</v>
      </c>
      <c r="I160" s="48" t="s">
        <v>99</v>
      </c>
      <c r="J160" s="72">
        <v>1</v>
      </c>
      <c r="K160" s="101">
        <v>45574</v>
      </c>
      <c r="L160" s="48">
        <v>27</v>
      </c>
      <c r="M160" s="104">
        <v>72</v>
      </c>
      <c r="N160" s="102">
        <f>K160+L160</f>
        <v>45601</v>
      </c>
      <c r="O160" s="99">
        <f ca="1">TODAY()</f>
        <v>45957</v>
      </c>
      <c r="P160" s="100">
        <f ca="1">O160-K160</f>
        <v>383</v>
      </c>
      <c r="Q160" s="66" t="s">
        <v>85</v>
      </c>
      <c r="R160" s="66" t="s">
        <v>214</v>
      </c>
      <c r="S160" s="66" t="s">
        <v>85</v>
      </c>
      <c r="T160" s="66" t="s">
        <v>138</v>
      </c>
      <c r="U160" s="66">
        <v>72</v>
      </c>
      <c r="V160" s="88" t="s">
        <v>139</v>
      </c>
      <c r="W160" s="88" t="s">
        <v>335</v>
      </c>
      <c r="X160" s="88" t="s">
        <v>336</v>
      </c>
      <c r="Y160" s="66" t="s">
        <v>337</v>
      </c>
      <c r="Z160" s="66">
        <v>40</v>
      </c>
      <c r="AA160" s="117" t="s">
        <v>227</v>
      </c>
      <c r="AB160" s="66">
        <v>2024</v>
      </c>
      <c r="AC160" s="118">
        <v>30000</v>
      </c>
      <c r="AD160" s="119">
        <v>33000</v>
      </c>
      <c r="AE160" s="48" t="s">
        <v>101</v>
      </c>
      <c r="AF160" s="132">
        <v>45435</v>
      </c>
      <c r="AG160" s="132">
        <v>45604</v>
      </c>
      <c r="AH160" s="141"/>
    </row>
    <row r="161" spans="1:35">
      <c r="A161" s="63"/>
      <c r="B161" s="66">
        <v>9217</v>
      </c>
      <c r="C161" s="92" t="s">
        <v>994</v>
      </c>
      <c r="D161" s="92">
        <v>4744</v>
      </c>
      <c r="E161" s="151" t="s">
        <v>1248</v>
      </c>
      <c r="F161" s="91" t="s">
        <v>1249</v>
      </c>
      <c r="G161" s="92" t="s">
        <v>479</v>
      </c>
      <c r="H161" s="63">
        <v>0</v>
      </c>
      <c r="I161" s="92" t="s">
        <v>99</v>
      </c>
      <c r="J161" s="92">
        <v>1</v>
      </c>
      <c r="K161" s="109">
        <v>45436</v>
      </c>
      <c r="L161" s="92">
        <v>27</v>
      </c>
      <c r="M161" s="89">
        <v>72</v>
      </c>
      <c r="N161" s="102">
        <v>45463</v>
      </c>
      <c r="O161" s="99">
        <v>45465</v>
      </c>
      <c r="P161" s="100">
        <v>29</v>
      </c>
      <c r="Q161" s="66" t="s">
        <v>85</v>
      </c>
      <c r="R161" s="66" t="s">
        <v>214</v>
      </c>
      <c r="S161" s="66" t="s">
        <v>85</v>
      </c>
      <c r="T161" s="66" t="s">
        <v>138</v>
      </c>
      <c r="U161" s="66">
        <v>72</v>
      </c>
      <c r="V161" s="88" t="s">
        <v>139</v>
      </c>
      <c r="W161" s="88" t="s">
        <v>335</v>
      </c>
      <c r="X161" s="88" t="s">
        <v>336</v>
      </c>
      <c r="Y161" s="66" t="s">
        <v>337</v>
      </c>
      <c r="Z161" s="66">
        <v>40</v>
      </c>
      <c r="AA161" s="117" t="s">
        <v>227</v>
      </c>
      <c r="AB161" s="66">
        <v>2024</v>
      </c>
      <c r="AC161" s="118">
        <v>33000</v>
      </c>
      <c r="AD161" s="119">
        <v>33000</v>
      </c>
      <c r="AE161" s="48" t="s">
        <v>101</v>
      </c>
      <c r="AF161" s="132">
        <v>45324</v>
      </c>
      <c r="AG161" s="132">
        <v>45464</v>
      </c>
      <c r="AH161" s="143"/>
    </row>
    <row r="162" spans="1:35">
      <c r="A162" s="63"/>
      <c r="B162" s="66">
        <v>9206</v>
      </c>
      <c r="C162" s="72" t="s">
        <v>117</v>
      </c>
      <c r="D162" s="67">
        <v>5063</v>
      </c>
      <c r="E162" s="69" t="s">
        <v>298</v>
      </c>
      <c r="F162" s="69" t="s">
        <v>299</v>
      </c>
      <c r="G162" s="48" t="s">
        <v>1033</v>
      </c>
      <c r="H162" s="48">
        <v>95</v>
      </c>
      <c r="I162" s="48" t="s">
        <v>99</v>
      </c>
      <c r="J162" s="72">
        <v>1</v>
      </c>
      <c r="K162" s="101">
        <v>45632</v>
      </c>
      <c r="L162" s="48">
        <v>27</v>
      </c>
      <c r="M162" s="104">
        <v>73</v>
      </c>
      <c r="N162" s="98">
        <f>K162+L162</f>
        <v>45659</v>
      </c>
      <c r="O162" s="99">
        <f ca="1">TODAY()</f>
        <v>45957</v>
      </c>
      <c r="P162" s="100">
        <f ca="1">O162-K162</f>
        <v>325</v>
      </c>
      <c r="Q162" s="66" t="s">
        <v>85</v>
      </c>
      <c r="R162" s="66" t="s">
        <v>214</v>
      </c>
      <c r="S162" s="66" t="s">
        <v>85</v>
      </c>
      <c r="T162" s="66" t="s">
        <v>138</v>
      </c>
      <c r="U162" s="66">
        <v>73</v>
      </c>
      <c r="V162" s="88" t="s">
        <v>139</v>
      </c>
      <c r="W162" s="88" t="s">
        <v>335</v>
      </c>
      <c r="X162" s="88" t="s">
        <v>336</v>
      </c>
      <c r="Y162" s="66" t="s">
        <v>345</v>
      </c>
      <c r="Z162" s="66">
        <v>40</v>
      </c>
      <c r="AA162" s="117" t="s">
        <v>227</v>
      </c>
      <c r="AB162" s="66">
        <v>2024</v>
      </c>
      <c r="AC162" s="118">
        <v>30000</v>
      </c>
      <c r="AD162" s="119">
        <v>26700</v>
      </c>
      <c r="AE162" s="192"/>
      <c r="AF162" s="192"/>
      <c r="AG162" s="147"/>
      <c r="AH162" s="73"/>
    </row>
    <row r="163" spans="1:35">
      <c r="A163" s="63"/>
      <c r="B163" s="66">
        <v>9193</v>
      </c>
      <c r="C163" s="92" t="s">
        <v>994</v>
      </c>
      <c r="D163" s="92">
        <v>4925</v>
      </c>
      <c r="E163" s="150" t="s">
        <v>1250</v>
      </c>
      <c r="F163" s="150" t="s">
        <v>1251</v>
      </c>
      <c r="G163" s="84" t="s">
        <v>1252</v>
      </c>
      <c r="H163" s="84">
        <v>0</v>
      </c>
      <c r="I163" s="84" t="s">
        <v>99</v>
      </c>
      <c r="J163" s="84">
        <v>1</v>
      </c>
      <c r="K163" s="164">
        <v>45453</v>
      </c>
      <c r="L163" s="92">
        <v>27</v>
      </c>
      <c r="M163" s="104">
        <v>73</v>
      </c>
      <c r="N163" s="102">
        <v>45480</v>
      </c>
      <c r="O163" s="99">
        <v>45486</v>
      </c>
      <c r="P163" s="100">
        <v>33</v>
      </c>
      <c r="Q163" s="66" t="s">
        <v>85</v>
      </c>
      <c r="R163" s="66" t="s">
        <v>214</v>
      </c>
      <c r="S163" s="66" t="s">
        <v>85</v>
      </c>
      <c r="T163" s="66" t="s">
        <v>138</v>
      </c>
      <c r="U163" s="66">
        <v>73</v>
      </c>
      <c r="V163" s="88" t="s">
        <v>139</v>
      </c>
      <c r="W163" s="88" t="s">
        <v>335</v>
      </c>
      <c r="X163" s="88" t="s">
        <v>336</v>
      </c>
      <c r="Y163" s="66" t="s">
        <v>345</v>
      </c>
      <c r="Z163" s="66">
        <v>40</v>
      </c>
      <c r="AA163" s="117" t="s">
        <v>227</v>
      </c>
      <c r="AB163" s="66">
        <v>2024</v>
      </c>
      <c r="AC163" s="118">
        <v>33000</v>
      </c>
      <c r="AD163" s="119">
        <v>0</v>
      </c>
      <c r="AE163" s="48" t="s">
        <v>101</v>
      </c>
      <c r="AF163" s="132">
        <v>45453</v>
      </c>
      <c r="AG163" s="132">
        <v>45485</v>
      </c>
      <c r="AH163" s="141"/>
    </row>
    <row r="164" spans="1:35">
      <c r="A164" s="66" t="s">
        <v>1253</v>
      </c>
      <c r="B164" s="63"/>
      <c r="C164" s="72" t="s">
        <v>117</v>
      </c>
      <c r="D164" s="67">
        <v>5064</v>
      </c>
      <c r="E164" s="69" t="s">
        <v>298</v>
      </c>
      <c r="F164" s="69" t="s">
        <v>299</v>
      </c>
      <c r="G164" s="48" t="s">
        <v>1033</v>
      </c>
      <c r="H164" s="48">
        <v>107</v>
      </c>
      <c r="I164" s="48" t="s">
        <v>99</v>
      </c>
      <c r="J164" s="72">
        <v>1</v>
      </c>
      <c r="K164" s="101">
        <v>45632</v>
      </c>
      <c r="L164" s="48">
        <v>27</v>
      </c>
      <c r="M164" s="104">
        <v>74</v>
      </c>
      <c r="N164" s="98">
        <f>K164+L164</f>
        <v>45659</v>
      </c>
      <c r="O164" s="99">
        <f ca="1">TODAY()</f>
        <v>45957</v>
      </c>
      <c r="P164" s="100">
        <f ca="1">O164-K164</f>
        <v>325</v>
      </c>
      <c r="Q164" s="66" t="s">
        <v>85</v>
      </c>
      <c r="R164" s="66" t="s">
        <v>214</v>
      </c>
      <c r="S164" s="66" t="s">
        <v>85</v>
      </c>
      <c r="T164" s="66" t="s">
        <v>138</v>
      </c>
      <c r="U164" s="113">
        <v>74</v>
      </c>
      <c r="V164" s="111" t="s">
        <v>139</v>
      </c>
      <c r="W164" s="88" t="s">
        <v>335</v>
      </c>
      <c r="X164" s="88" t="s">
        <v>336</v>
      </c>
      <c r="Y164" s="112" t="s">
        <v>350</v>
      </c>
      <c r="Z164" s="66">
        <v>40</v>
      </c>
      <c r="AA164" s="117" t="s">
        <v>227</v>
      </c>
      <c r="AB164" s="66">
        <v>2024</v>
      </c>
      <c r="AC164" s="118">
        <v>30000</v>
      </c>
      <c r="AD164" s="119">
        <v>26700</v>
      </c>
      <c r="AE164" s="192"/>
      <c r="AF164" s="192"/>
      <c r="AG164" s="147"/>
      <c r="AH164" s="73"/>
    </row>
    <row r="165" spans="1:35">
      <c r="A165" s="63"/>
      <c r="B165" s="66">
        <v>9233</v>
      </c>
      <c r="C165" s="84" t="s">
        <v>994</v>
      </c>
      <c r="D165" s="92">
        <v>5012</v>
      </c>
      <c r="E165" s="151" t="s">
        <v>1254</v>
      </c>
      <c r="F165" s="91" t="s">
        <v>1254</v>
      </c>
      <c r="G165" s="186" t="s">
        <v>1255</v>
      </c>
      <c r="H165" s="84">
        <v>104</v>
      </c>
      <c r="I165" s="84" t="s">
        <v>99</v>
      </c>
      <c r="J165" s="84">
        <v>1</v>
      </c>
      <c r="K165" s="164">
        <v>45526</v>
      </c>
      <c r="L165" s="92">
        <v>6</v>
      </c>
      <c r="M165" s="104">
        <v>74</v>
      </c>
      <c r="N165" s="102">
        <v>45532</v>
      </c>
      <c r="O165" s="99">
        <v>45533</v>
      </c>
      <c r="P165" s="100">
        <v>7</v>
      </c>
      <c r="Q165" s="66" t="s">
        <v>85</v>
      </c>
      <c r="R165" s="66" t="s">
        <v>214</v>
      </c>
      <c r="S165" s="66" t="s">
        <v>85</v>
      </c>
      <c r="T165" s="66" t="s">
        <v>138</v>
      </c>
      <c r="U165" s="113">
        <v>74</v>
      </c>
      <c r="V165" s="111" t="s">
        <v>139</v>
      </c>
      <c r="W165" s="88" t="s">
        <v>335</v>
      </c>
      <c r="X165" s="88" t="s">
        <v>336</v>
      </c>
      <c r="Y165" s="112" t="s">
        <v>350</v>
      </c>
      <c r="Z165" s="66">
        <v>40</v>
      </c>
      <c r="AA165" s="117" t="s">
        <v>227</v>
      </c>
      <c r="AB165" s="66">
        <v>2024</v>
      </c>
      <c r="AC165" s="118">
        <v>33000</v>
      </c>
      <c r="AD165" s="119">
        <v>0</v>
      </c>
      <c r="AE165" s="48" t="s">
        <v>101</v>
      </c>
      <c r="AF165" s="132">
        <v>45519</v>
      </c>
      <c r="AG165" s="132">
        <v>45533</v>
      </c>
      <c r="AH165" s="141"/>
    </row>
    <row r="166" spans="1:35">
      <c r="A166" s="66">
        <v>10458</v>
      </c>
      <c r="B166" s="63"/>
      <c r="C166" s="84" t="s">
        <v>994</v>
      </c>
      <c r="D166" s="92">
        <v>4858</v>
      </c>
      <c r="E166" s="91" t="s">
        <v>563</v>
      </c>
      <c r="F166" s="91" t="s">
        <v>563</v>
      </c>
      <c r="G166" s="186" t="s">
        <v>1256</v>
      </c>
      <c r="H166" s="84">
        <v>0</v>
      </c>
      <c r="I166" s="84" t="s">
        <v>99</v>
      </c>
      <c r="J166" s="84">
        <v>1</v>
      </c>
      <c r="K166" s="164">
        <v>45489</v>
      </c>
      <c r="L166" s="92">
        <v>27</v>
      </c>
      <c r="M166" s="104">
        <v>74</v>
      </c>
      <c r="N166" s="98">
        <v>45516</v>
      </c>
      <c r="O166" s="99">
        <v>45502</v>
      </c>
      <c r="P166" s="100">
        <v>13</v>
      </c>
      <c r="Q166" s="66" t="s">
        <v>85</v>
      </c>
      <c r="R166" s="66" t="s">
        <v>214</v>
      </c>
      <c r="S166" s="66" t="s">
        <v>85</v>
      </c>
      <c r="T166" s="66" t="s">
        <v>138</v>
      </c>
      <c r="U166" s="113">
        <v>74</v>
      </c>
      <c r="V166" s="88" t="s">
        <v>139</v>
      </c>
      <c r="W166" s="88" t="s">
        <v>335</v>
      </c>
      <c r="X166" s="111" t="s">
        <v>336</v>
      </c>
      <c r="Y166" s="66" t="s">
        <v>350</v>
      </c>
      <c r="Z166" s="66">
        <v>40</v>
      </c>
      <c r="AA166" s="117" t="s">
        <v>227</v>
      </c>
      <c r="AB166" s="66">
        <v>2024</v>
      </c>
      <c r="AC166" s="118">
        <v>33000</v>
      </c>
      <c r="AD166" s="119">
        <v>0</v>
      </c>
      <c r="AE166" s="48" t="s">
        <v>101</v>
      </c>
      <c r="AF166" s="132">
        <v>45405</v>
      </c>
      <c r="AG166" s="132">
        <v>45502</v>
      </c>
      <c r="AH166" s="148"/>
    </row>
    <row r="167" spans="1:35">
      <c r="A167" s="63"/>
      <c r="B167" s="63"/>
      <c r="C167" s="72" t="s">
        <v>994</v>
      </c>
      <c r="D167" s="67">
        <v>5190</v>
      </c>
      <c r="E167" s="69" t="s">
        <v>1257</v>
      </c>
      <c r="F167" s="69" t="s">
        <v>1258</v>
      </c>
      <c r="G167" s="48" t="s">
        <v>529</v>
      </c>
      <c r="H167" s="48">
        <v>126</v>
      </c>
      <c r="I167" s="48" t="s">
        <v>99</v>
      </c>
      <c r="J167" s="72">
        <v>1</v>
      </c>
      <c r="K167" s="101">
        <v>45611</v>
      </c>
      <c r="L167" s="48">
        <v>27</v>
      </c>
      <c r="M167" s="104">
        <v>75</v>
      </c>
      <c r="N167" s="102">
        <v>45638</v>
      </c>
      <c r="O167" s="99">
        <v>45639</v>
      </c>
      <c r="P167" s="100">
        <v>28</v>
      </c>
      <c r="Q167" s="66" t="s">
        <v>85</v>
      </c>
      <c r="R167" s="66" t="s">
        <v>214</v>
      </c>
      <c r="S167" s="66" t="s">
        <v>85</v>
      </c>
      <c r="T167" s="66" t="s">
        <v>138</v>
      </c>
      <c r="U167" s="66">
        <v>75</v>
      </c>
      <c r="V167" s="88" t="s">
        <v>139</v>
      </c>
      <c r="W167" s="88" t="s">
        <v>335</v>
      </c>
      <c r="X167" s="88" t="s">
        <v>336</v>
      </c>
      <c r="Y167" s="66" t="s">
        <v>354</v>
      </c>
      <c r="Z167" s="66">
        <v>40</v>
      </c>
      <c r="AA167" s="117" t="s">
        <v>227</v>
      </c>
      <c r="AB167" s="66">
        <v>2024</v>
      </c>
      <c r="AC167" s="118">
        <v>30000</v>
      </c>
      <c r="AD167" s="119">
        <v>0</v>
      </c>
      <c r="AE167" s="48" t="s">
        <v>101</v>
      </c>
      <c r="AF167" s="127">
        <v>45611</v>
      </c>
      <c r="AG167" s="132">
        <v>45638</v>
      </c>
      <c r="AH167" s="141"/>
    </row>
    <row r="168" spans="1:35">
      <c r="A168" s="63"/>
      <c r="B168" s="63"/>
      <c r="C168" s="72" t="s">
        <v>994</v>
      </c>
      <c r="D168" s="67">
        <v>5115</v>
      </c>
      <c r="E168" s="69" t="s">
        <v>1246</v>
      </c>
      <c r="F168" s="69" t="s">
        <v>1246</v>
      </c>
      <c r="G168" s="48" t="s">
        <v>1259</v>
      </c>
      <c r="H168" s="48">
        <v>92</v>
      </c>
      <c r="I168" s="48" t="s">
        <v>99</v>
      </c>
      <c r="J168" s="72">
        <v>1</v>
      </c>
      <c r="K168" s="101">
        <v>45601</v>
      </c>
      <c r="L168" s="48">
        <v>13</v>
      </c>
      <c r="M168" s="104">
        <v>75</v>
      </c>
      <c r="N168" s="98">
        <f>K168+L168</f>
        <v>45614</v>
      </c>
      <c r="O168" s="99">
        <f ca="1">TODAY()</f>
        <v>45957</v>
      </c>
      <c r="P168" s="100">
        <f ca="1">O168-K168</f>
        <v>356</v>
      </c>
      <c r="Q168" s="66" t="s">
        <v>85</v>
      </c>
      <c r="R168" s="66" t="s">
        <v>214</v>
      </c>
      <c r="S168" s="66" t="s">
        <v>85</v>
      </c>
      <c r="T168" s="66" t="s">
        <v>138</v>
      </c>
      <c r="U168" s="66">
        <v>75</v>
      </c>
      <c r="V168" s="88" t="s">
        <v>139</v>
      </c>
      <c r="W168" s="88" t="s">
        <v>335</v>
      </c>
      <c r="X168" s="88" t="s">
        <v>336</v>
      </c>
      <c r="Y168" s="66" t="s">
        <v>354</v>
      </c>
      <c r="Z168" s="66">
        <v>40</v>
      </c>
      <c r="AA168" s="117" t="s">
        <v>227</v>
      </c>
      <c r="AB168" s="66">
        <v>2024</v>
      </c>
      <c r="AC168" s="118">
        <v>30000</v>
      </c>
      <c r="AD168" s="119">
        <v>0</v>
      </c>
      <c r="AE168" s="48" t="s">
        <v>101</v>
      </c>
      <c r="AF168" s="132">
        <v>45573</v>
      </c>
      <c r="AG168" s="132">
        <v>45604</v>
      </c>
      <c r="AH168" s="141"/>
    </row>
    <row r="169" spans="1:35">
      <c r="A169" s="66" t="s">
        <v>1260</v>
      </c>
      <c r="B169" s="63"/>
      <c r="C169" s="72" t="s">
        <v>96</v>
      </c>
      <c r="D169" s="67">
        <v>5088</v>
      </c>
      <c r="E169" s="69" t="s">
        <v>1257</v>
      </c>
      <c r="F169" s="69" t="s">
        <v>1258</v>
      </c>
      <c r="G169" s="48" t="s">
        <v>144</v>
      </c>
      <c r="H169" s="48">
        <v>90</v>
      </c>
      <c r="I169" s="48" t="s">
        <v>99</v>
      </c>
      <c r="J169" s="72">
        <v>1</v>
      </c>
      <c r="K169" s="101">
        <v>45560</v>
      </c>
      <c r="L169" s="48">
        <v>2</v>
      </c>
      <c r="M169" s="104">
        <v>75</v>
      </c>
      <c r="N169" s="102">
        <f>K169+L169</f>
        <v>45562</v>
      </c>
      <c r="O169" s="99">
        <f ca="1">TODAY()</f>
        <v>45957</v>
      </c>
      <c r="P169" s="100">
        <f ca="1">O169-K169</f>
        <v>397</v>
      </c>
      <c r="Q169" s="66" t="s">
        <v>85</v>
      </c>
      <c r="R169" s="66" t="s">
        <v>214</v>
      </c>
      <c r="S169" s="66" t="s">
        <v>85</v>
      </c>
      <c r="T169" s="66" t="s">
        <v>138</v>
      </c>
      <c r="U169" s="66">
        <v>75</v>
      </c>
      <c r="V169" s="111" t="s">
        <v>139</v>
      </c>
      <c r="W169" s="88" t="s">
        <v>335</v>
      </c>
      <c r="X169" s="111" t="s">
        <v>336</v>
      </c>
      <c r="Y169" s="66" t="s">
        <v>354</v>
      </c>
      <c r="Z169" s="66">
        <v>40</v>
      </c>
      <c r="AA169" s="117" t="s">
        <v>227</v>
      </c>
      <c r="AB169" s="66">
        <v>2024</v>
      </c>
      <c r="AC169" s="118">
        <v>33000</v>
      </c>
      <c r="AD169" s="119">
        <v>0</v>
      </c>
      <c r="AE169" s="48" t="s">
        <v>101</v>
      </c>
      <c r="AF169" s="132">
        <v>45560</v>
      </c>
      <c r="AG169" s="132">
        <v>45562</v>
      </c>
      <c r="AH169" s="73"/>
    </row>
    <row r="170" spans="1:35">
      <c r="A170" s="66" t="s">
        <v>1261</v>
      </c>
      <c r="B170" s="63"/>
      <c r="C170" s="72" t="s">
        <v>994</v>
      </c>
      <c r="D170" s="67">
        <v>5066</v>
      </c>
      <c r="E170" s="68" t="s">
        <v>1262</v>
      </c>
      <c r="F170" s="68" t="s">
        <v>1039</v>
      </c>
      <c r="G170" s="48"/>
      <c r="H170" s="48">
        <v>88</v>
      </c>
      <c r="I170" s="48" t="s">
        <v>99</v>
      </c>
      <c r="J170" s="72">
        <v>1</v>
      </c>
      <c r="K170" s="101">
        <v>45544</v>
      </c>
      <c r="L170" s="48">
        <v>2</v>
      </c>
      <c r="M170" s="104">
        <v>75</v>
      </c>
      <c r="N170" s="102">
        <v>45550</v>
      </c>
      <c r="O170" s="99">
        <v>45593</v>
      </c>
      <c r="P170" s="100">
        <f>O170-K170</f>
        <v>49</v>
      </c>
      <c r="Q170" s="66" t="s">
        <v>85</v>
      </c>
      <c r="R170" s="66" t="s">
        <v>214</v>
      </c>
      <c r="S170" s="66" t="s">
        <v>85</v>
      </c>
      <c r="T170" s="66" t="s">
        <v>138</v>
      </c>
      <c r="U170" s="66">
        <v>75</v>
      </c>
      <c r="V170" s="88" t="s">
        <v>139</v>
      </c>
      <c r="W170" s="88" t="s">
        <v>335</v>
      </c>
      <c r="X170" s="111" t="s">
        <v>336</v>
      </c>
      <c r="Y170" s="66" t="s">
        <v>354</v>
      </c>
      <c r="Z170" s="66">
        <v>40</v>
      </c>
      <c r="AA170" s="117" t="s">
        <v>227</v>
      </c>
      <c r="AB170" s="66">
        <v>2024</v>
      </c>
      <c r="AC170" s="118">
        <v>30000</v>
      </c>
      <c r="AD170" s="119">
        <v>0</v>
      </c>
      <c r="AE170" s="48" t="s">
        <v>101</v>
      </c>
      <c r="AF170" s="132">
        <v>45544</v>
      </c>
      <c r="AG170" s="132">
        <v>45552</v>
      </c>
      <c r="AH170" s="194"/>
    </row>
    <row r="171" spans="1:35">
      <c r="A171" s="63"/>
      <c r="B171" s="66" t="s">
        <v>1263</v>
      </c>
      <c r="C171" s="84" t="s">
        <v>994</v>
      </c>
      <c r="D171" s="92">
        <v>4922</v>
      </c>
      <c r="E171" s="87" t="s">
        <v>351</v>
      </c>
      <c r="F171" s="150" t="s">
        <v>1264</v>
      </c>
      <c r="G171" s="84" t="s">
        <v>1265</v>
      </c>
      <c r="H171" s="84">
        <v>0</v>
      </c>
      <c r="I171" s="84" t="s">
        <v>99</v>
      </c>
      <c r="J171" s="84">
        <v>1</v>
      </c>
      <c r="K171" s="162">
        <v>45471</v>
      </c>
      <c r="L171" s="92">
        <v>27</v>
      </c>
      <c r="M171" s="104">
        <v>75</v>
      </c>
      <c r="N171" s="98">
        <v>45498</v>
      </c>
      <c r="O171" s="99">
        <v>45484</v>
      </c>
      <c r="P171" s="100">
        <v>13</v>
      </c>
      <c r="Q171" s="66" t="s">
        <v>85</v>
      </c>
      <c r="R171" s="66" t="s">
        <v>214</v>
      </c>
      <c r="S171" s="66" t="s">
        <v>85</v>
      </c>
      <c r="T171" s="66" t="s">
        <v>138</v>
      </c>
      <c r="U171" s="66">
        <v>75</v>
      </c>
      <c r="V171" s="88" t="s">
        <v>139</v>
      </c>
      <c r="W171" s="88" t="s">
        <v>335</v>
      </c>
      <c r="X171" s="88" t="s">
        <v>336</v>
      </c>
      <c r="Y171" s="66" t="s">
        <v>354</v>
      </c>
      <c r="Z171" s="66">
        <v>40</v>
      </c>
      <c r="AA171" s="117" t="s">
        <v>227</v>
      </c>
      <c r="AB171" s="66">
        <v>2024</v>
      </c>
      <c r="AC171" s="118">
        <v>33000</v>
      </c>
      <c r="AD171" s="119">
        <v>11000</v>
      </c>
      <c r="AE171" s="48" t="s">
        <v>101</v>
      </c>
      <c r="AF171" s="132">
        <v>45450</v>
      </c>
      <c r="AG171" s="132">
        <v>45483</v>
      </c>
      <c r="AH171" s="141"/>
    </row>
    <row r="172" spans="1:35">
      <c r="A172" s="66" t="s">
        <v>1266</v>
      </c>
      <c r="B172" s="63"/>
      <c r="C172" s="64" t="s">
        <v>994</v>
      </c>
      <c r="D172" s="67">
        <v>5284</v>
      </c>
      <c r="E172" s="68" t="s">
        <v>151</v>
      </c>
      <c r="F172" s="69" t="s">
        <v>152</v>
      </c>
      <c r="G172" s="48" t="s">
        <v>172</v>
      </c>
      <c r="H172" s="48"/>
      <c r="I172" s="48" t="s">
        <v>154</v>
      </c>
      <c r="J172" s="64">
        <v>1</v>
      </c>
      <c r="K172" s="101">
        <v>45683</v>
      </c>
      <c r="L172" s="48">
        <v>29</v>
      </c>
      <c r="M172" s="104">
        <v>76</v>
      </c>
      <c r="N172" s="102">
        <v>45712</v>
      </c>
      <c r="O172" s="99">
        <v>45715</v>
      </c>
      <c r="P172" s="100">
        <v>32</v>
      </c>
      <c r="Q172" s="66" t="s">
        <v>160</v>
      </c>
      <c r="R172" s="66" t="s">
        <v>214</v>
      </c>
      <c r="S172" s="66" t="s">
        <v>124</v>
      </c>
      <c r="T172" s="66" t="s">
        <v>138</v>
      </c>
      <c r="U172" s="66">
        <v>76</v>
      </c>
      <c r="V172" s="88" t="s">
        <v>284</v>
      </c>
      <c r="W172" s="88" t="s">
        <v>124</v>
      </c>
      <c r="X172" s="88" t="s">
        <v>357</v>
      </c>
      <c r="Y172" s="66" t="s">
        <v>358</v>
      </c>
      <c r="Z172" s="66">
        <v>10</v>
      </c>
      <c r="AA172" s="117" t="s">
        <v>143</v>
      </c>
      <c r="AB172" s="66">
        <v>2024</v>
      </c>
      <c r="AC172" s="118">
        <v>36000</v>
      </c>
      <c r="AD172" s="119">
        <v>33000</v>
      </c>
      <c r="AE172" s="48" t="s">
        <v>101</v>
      </c>
      <c r="AF172" s="132">
        <v>45526</v>
      </c>
      <c r="AG172" s="132">
        <v>45715</v>
      </c>
      <c r="AH172" s="141"/>
    </row>
    <row r="173" spans="1:35">
      <c r="A173" s="66">
        <v>9691</v>
      </c>
      <c r="B173" s="66">
        <v>9834</v>
      </c>
      <c r="C173" s="72" t="s">
        <v>117</v>
      </c>
      <c r="D173" s="67">
        <v>5030</v>
      </c>
      <c r="E173" s="68" t="s">
        <v>370</v>
      </c>
      <c r="F173" s="69" t="s">
        <v>370</v>
      </c>
      <c r="G173" s="48" t="s">
        <v>1267</v>
      </c>
      <c r="H173" s="48">
        <v>151</v>
      </c>
      <c r="I173" s="48" t="s">
        <v>154</v>
      </c>
      <c r="J173" s="72">
        <v>1</v>
      </c>
      <c r="K173" s="101">
        <v>45638</v>
      </c>
      <c r="L173" s="48">
        <v>9</v>
      </c>
      <c r="M173" s="104">
        <v>76</v>
      </c>
      <c r="N173" s="102">
        <f>K173+L173</f>
        <v>45647</v>
      </c>
      <c r="O173" s="99">
        <f ca="1">TODAY()</f>
        <v>45957</v>
      </c>
      <c r="P173" s="100">
        <f ca="1">O173-K173</f>
        <v>319</v>
      </c>
      <c r="Q173" s="66" t="s">
        <v>160</v>
      </c>
      <c r="R173" s="66" t="s">
        <v>214</v>
      </c>
      <c r="S173" s="66" t="s">
        <v>124</v>
      </c>
      <c r="T173" s="66" t="s">
        <v>138</v>
      </c>
      <c r="U173" s="66">
        <v>76</v>
      </c>
      <c r="V173" s="88" t="s">
        <v>284</v>
      </c>
      <c r="W173" s="88" t="s">
        <v>124</v>
      </c>
      <c r="X173" s="88" t="s">
        <v>357</v>
      </c>
      <c r="Y173" s="66" t="s">
        <v>358</v>
      </c>
      <c r="Z173" s="66">
        <v>10</v>
      </c>
      <c r="AA173" s="117" t="s">
        <v>143</v>
      </c>
      <c r="AB173" s="66">
        <v>2024</v>
      </c>
      <c r="AC173" s="118">
        <v>36000</v>
      </c>
      <c r="AD173" s="119">
        <v>33000</v>
      </c>
      <c r="AE173" s="192"/>
      <c r="AF173" s="192"/>
      <c r="AG173" s="147"/>
      <c r="AH173" s="141" t="s">
        <v>101</v>
      </c>
      <c r="AI173" s="140"/>
    </row>
    <row r="174" spans="1:35">
      <c r="A174" s="63"/>
      <c r="B174" s="66">
        <v>10878</v>
      </c>
      <c r="C174" s="84" t="s">
        <v>994</v>
      </c>
      <c r="D174" s="84">
        <v>5005</v>
      </c>
      <c r="E174" s="150" t="s">
        <v>1268</v>
      </c>
      <c r="F174" s="150" t="s">
        <v>1269</v>
      </c>
      <c r="G174" s="84" t="s">
        <v>1270</v>
      </c>
      <c r="H174" s="84">
        <v>145</v>
      </c>
      <c r="I174" s="84" t="s">
        <v>154</v>
      </c>
      <c r="J174" s="84">
        <v>1</v>
      </c>
      <c r="K174" s="162">
        <v>45518</v>
      </c>
      <c r="L174" s="84">
        <v>2</v>
      </c>
      <c r="M174" s="104">
        <v>76</v>
      </c>
      <c r="N174" s="102">
        <v>45520</v>
      </c>
      <c r="O174" s="99">
        <v>45520</v>
      </c>
      <c r="P174" s="100">
        <v>2</v>
      </c>
      <c r="Q174" s="66" t="s">
        <v>160</v>
      </c>
      <c r="R174" s="66" t="s">
        <v>214</v>
      </c>
      <c r="S174" s="66" t="s">
        <v>124</v>
      </c>
      <c r="T174" s="66" t="s">
        <v>138</v>
      </c>
      <c r="U174" s="66">
        <v>76</v>
      </c>
      <c r="V174" s="88" t="s">
        <v>284</v>
      </c>
      <c r="W174" s="88" t="s">
        <v>124</v>
      </c>
      <c r="X174" s="88" t="s">
        <v>357</v>
      </c>
      <c r="Y174" s="66" t="s">
        <v>358</v>
      </c>
      <c r="Z174" s="66">
        <v>10</v>
      </c>
      <c r="AA174" s="117" t="s">
        <v>143</v>
      </c>
      <c r="AB174" s="66">
        <v>2024</v>
      </c>
      <c r="AC174" s="118">
        <v>36000</v>
      </c>
      <c r="AD174" s="119">
        <v>33000</v>
      </c>
      <c r="AE174" s="48" t="s">
        <v>101</v>
      </c>
      <c r="AF174" s="132">
        <v>45518</v>
      </c>
      <c r="AG174" s="132">
        <v>45520</v>
      </c>
      <c r="AH174" s="141"/>
      <c r="AI174" s="140"/>
    </row>
    <row r="175" spans="1:35">
      <c r="A175" s="66" t="s">
        <v>1271</v>
      </c>
      <c r="B175" s="63"/>
      <c r="C175" s="84" t="s">
        <v>994</v>
      </c>
      <c r="D175" s="63">
        <v>4782</v>
      </c>
      <c r="E175" s="150" t="s">
        <v>151</v>
      </c>
      <c r="F175" s="85" t="s">
        <v>1085</v>
      </c>
      <c r="G175" s="84" t="s">
        <v>1272</v>
      </c>
      <c r="H175" s="63">
        <v>26</v>
      </c>
      <c r="I175" s="63" t="s">
        <v>154</v>
      </c>
      <c r="J175" s="84">
        <v>1</v>
      </c>
      <c r="K175" s="162">
        <v>45496</v>
      </c>
      <c r="L175" s="63">
        <v>6</v>
      </c>
      <c r="M175" s="104">
        <v>76</v>
      </c>
      <c r="N175" s="102">
        <v>45502</v>
      </c>
      <c r="O175" s="99">
        <v>45504</v>
      </c>
      <c r="P175" s="100">
        <v>8</v>
      </c>
      <c r="Q175" s="66" t="s">
        <v>160</v>
      </c>
      <c r="R175" s="66" t="s">
        <v>214</v>
      </c>
      <c r="S175" s="66" t="s">
        <v>124</v>
      </c>
      <c r="T175" s="66" t="s">
        <v>138</v>
      </c>
      <c r="U175" s="66">
        <v>76</v>
      </c>
      <c r="V175" s="88" t="s">
        <v>284</v>
      </c>
      <c r="W175" s="88" t="s">
        <v>124</v>
      </c>
      <c r="X175" s="88" t="s">
        <v>357</v>
      </c>
      <c r="Y175" s="66" t="s">
        <v>358</v>
      </c>
      <c r="Z175" s="66">
        <v>10</v>
      </c>
      <c r="AA175" s="117" t="s">
        <v>143</v>
      </c>
      <c r="AB175" s="66">
        <v>2024</v>
      </c>
      <c r="AC175" s="118">
        <v>36000</v>
      </c>
      <c r="AD175" s="119">
        <v>33000</v>
      </c>
      <c r="AE175" s="48" t="s">
        <v>101</v>
      </c>
      <c r="AF175" s="132">
        <v>45349</v>
      </c>
      <c r="AG175" s="132">
        <v>45503</v>
      </c>
      <c r="AH175" s="141"/>
      <c r="AI175" s="180"/>
    </row>
    <row r="176" spans="1:35">
      <c r="A176" s="63"/>
      <c r="B176" s="63"/>
      <c r="C176" s="157" t="s">
        <v>1179</v>
      </c>
      <c r="D176" s="51">
        <v>4765</v>
      </c>
      <c r="E176" s="158" t="s">
        <v>1043</v>
      </c>
      <c r="F176" s="158" t="s">
        <v>1043</v>
      </c>
      <c r="G176" s="157" t="s">
        <v>1273</v>
      </c>
      <c r="H176" s="51">
        <v>0</v>
      </c>
      <c r="I176" s="51" t="s">
        <v>99</v>
      </c>
      <c r="J176" s="157">
        <v>1</v>
      </c>
      <c r="K176" s="189">
        <v>45337</v>
      </c>
      <c r="L176" s="51">
        <v>27</v>
      </c>
      <c r="M176" s="104">
        <v>76</v>
      </c>
      <c r="N176" s="98">
        <v>45364</v>
      </c>
      <c r="O176" s="99">
        <v>45348</v>
      </c>
      <c r="P176" s="100">
        <v>11</v>
      </c>
      <c r="Q176" s="66" t="s">
        <v>160</v>
      </c>
      <c r="R176" s="66" t="s">
        <v>214</v>
      </c>
      <c r="S176" s="66" t="s">
        <v>124</v>
      </c>
      <c r="T176" s="66" t="s">
        <v>138</v>
      </c>
      <c r="U176" s="66">
        <v>76</v>
      </c>
      <c r="V176" s="88" t="s">
        <v>284</v>
      </c>
      <c r="W176" s="88" t="s">
        <v>124</v>
      </c>
      <c r="X176" s="88" t="s">
        <v>357</v>
      </c>
      <c r="Y176" s="66" t="s">
        <v>358</v>
      </c>
      <c r="Z176" s="66">
        <v>10</v>
      </c>
      <c r="AA176" s="117" t="s">
        <v>143</v>
      </c>
      <c r="AB176" s="66">
        <v>2024</v>
      </c>
      <c r="AC176" s="118">
        <v>36000</v>
      </c>
      <c r="AD176" s="119">
        <v>33000</v>
      </c>
      <c r="AE176" s="48" t="s">
        <v>101</v>
      </c>
      <c r="AF176" s="132">
        <v>45337</v>
      </c>
      <c r="AG176" s="72"/>
      <c r="AH176" s="141" t="s">
        <v>1274</v>
      </c>
    </row>
    <row r="177" spans="1:35">
      <c r="A177" s="66">
        <v>9096</v>
      </c>
      <c r="B177" s="66">
        <v>9220</v>
      </c>
      <c r="C177" s="64" t="s">
        <v>994</v>
      </c>
      <c r="D177" s="67">
        <v>5319</v>
      </c>
      <c r="E177" s="68" t="s">
        <v>370</v>
      </c>
      <c r="F177" s="68" t="s">
        <v>370</v>
      </c>
      <c r="G177" s="48" t="s">
        <v>325</v>
      </c>
      <c r="H177" s="48">
        <v>442</v>
      </c>
      <c r="I177" s="48" t="s">
        <v>154</v>
      </c>
      <c r="J177" s="64">
        <v>1</v>
      </c>
      <c r="K177" s="101">
        <v>45695</v>
      </c>
      <c r="L177" s="48">
        <v>27</v>
      </c>
      <c r="M177" s="104">
        <v>77</v>
      </c>
      <c r="N177" s="102">
        <v>45722</v>
      </c>
      <c r="O177" s="99">
        <v>45724</v>
      </c>
      <c r="P177" s="100">
        <v>29</v>
      </c>
      <c r="Q177" s="66" t="s">
        <v>160</v>
      </c>
      <c r="R177" s="66" t="s">
        <v>214</v>
      </c>
      <c r="S177" s="66" t="s">
        <v>124</v>
      </c>
      <c r="T177" s="66" t="s">
        <v>138</v>
      </c>
      <c r="U177" s="66">
        <v>77</v>
      </c>
      <c r="V177" s="88" t="s">
        <v>284</v>
      </c>
      <c r="W177" s="88" t="s">
        <v>124</v>
      </c>
      <c r="X177" s="88" t="s">
        <v>357</v>
      </c>
      <c r="Y177" s="66" t="s">
        <v>363</v>
      </c>
      <c r="Z177" s="66">
        <v>10</v>
      </c>
      <c r="AA177" s="117" t="s">
        <v>143</v>
      </c>
      <c r="AB177" s="66">
        <v>2024</v>
      </c>
      <c r="AC177" s="118">
        <v>36000</v>
      </c>
      <c r="AD177" s="119">
        <v>36000</v>
      </c>
      <c r="AE177" s="48" t="s">
        <v>207</v>
      </c>
      <c r="AF177" s="127">
        <v>45600</v>
      </c>
      <c r="AG177" s="132">
        <v>45723</v>
      </c>
      <c r="AH177" s="141"/>
    </row>
    <row r="178" spans="1:35">
      <c r="A178" s="66">
        <v>9032</v>
      </c>
      <c r="B178" s="66">
        <v>9144</v>
      </c>
      <c r="C178" s="72" t="s">
        <v>117</v>
      </c>
      <c r="D178" s="67">
        <v>5171</v>
      </c>
      <c r="E178" s="68" t="s">
        <v>930</v>
      </c>
      <c r="F178" s="68" t="s">
        <v>930</v>
      </c>
      <c r="G178" s="48" t="s">
        <v>1275</v>
      </c>
      <c r="H178" s="48"/>
      <c r="I178" s="48" t="s">
        <v>99</v>
      </c>
      <c r="J178" s="72">
        <v>1</v>
      </c>
      <c r="K178" s="101">
        <v>45642</v>
      </c>
      <c r="L178" s="48">
        <v>1</v>
      </c>
      <c r="M178" s="104">
        <v>77</v>
      </c>
      <c r="N178" s="105">
        <f>K178+L178</f>
        <v>45643</v>
      </c>
      <c r="O178" s="99">
        <f ca="1">TODAY()</f>
        <v>45957</v>
      </c>
      <c r="P178" s="100">
        <f ca="1">O178-K178</f>
        <v>315</v>
      </c>
      <c r="Q178" s="66" t="s">
        <v>160</v>
      </c>
      <c r="R178" s="66" t="s">
        <v>214</v>
      </c>
      <c r="S178" s="66" t="s">
        <v>124</v>
      </c>
      <c r="T178" s="66" t="s">
        <v>138</v>
      </c>
      <c r="U178" s="66">
        <v>77</v>
      </c>
      <c r="V178" s="88" t="s">
        <v>284</v>
      </c>
      <c r="W178" s="88" t="s">
        <v>124</v>
      </c>
      <c r="X178" s="88" t="s">
        <v>357</v>
      </c>
      <c r="Y178" s="66" t="s">
        <v>363</v>
      </c>
      <c r="Z178" s="66">
        <v>10</v>
      </c>
      <c r="AA178" s="117" t="s">
        <v>143</v>
      </c>
      <c r="AB178" s="66">
        <v>2024</v>
      </c>
      <c r="AC178" s="118">
        <v>36000</v>
      </c>
      <c r="AD178" s="119">
        <v>36000</v>
      </c>
      <c r="AE178" s="193"/>
      <c r="AF178" s="193"/>
      <c r="AG178" s="777"/>
      <c r="AH178" s="143" t="s">
        <v>207</v>
      </c>
    </row>
    <row r="179" spans="1:35">
      <c r="A179" s="63"/>
      <c r="B179" s="88" t="s">
        <v>1276</v>
      </c>
      <c r="C179" s="72" t="s">
        <v>994</v>
      </c>
      <c r="D179" s="67">
        <v>4919</v>
      </c>
      <c r="E179" s="69" t="s">
        <v>995</v>
      </c>
      <c r="F179" s="69" t="s">
        <v>1277</v>
      </c>
      <c r="G179" s="48" t="s">
        <v>1278</v>
      </c>
      <c r="H179" s="48">
        <v>95</v>
      </c>
      <c r="I179" s="48" t="s">
        <v>99</v>
      </c>
      <c r="J179" s="72">
        <v>1</v>
      </c>
      <c r="K179" s="101">
        <v>45560</v>
      </c>
      <c r="L179" s="48">
        <v>27</v>
      </c>
      <c r="M179" s="104">
        <v>77</v>
      </c>
      <c r="N179" s="102">
        <f>K179+L179</f>
        <v>45587</v>
      </c>
      <c r="O179" s="99">
        <f ca="1">TODAY()</f>
        <v>45957</v>
      </c>
      <c r="P179" s="100">
        <f ca="1">O179-K179</f>
        <v>397</v>
      </c>
      <c r="Q179" s="66" t="s">
        <v>160</v>
      </c>
      <c r="R179" s="66" t="s">
        <v>214</v>
      </c>
      <c r="S179" s="66" t="s">
        <v>124</v>
      </c>
      <c r="T179" s="66" t="s">
        <v>138</v>
      </c>
      <c r="U179" s="66">
        <v>77</v>
      </c>
      <c r="V179" s="88" t="s">
        <v>284</v>
      </c>
      <c r="W179" s="88" t="s">
        <v>124</v>
      </c>
      <c r="X179" s="88" t="s">
        <v>357</v>
      </c>
      <c r="Y179" s="66" t="s">
        <v>363</v>
      </c>
      <c r="Z179" s="66">
        <v>10</v>
      </c>
      <c r="AA179" s="117" t="s">
        <v>143</v>
      </c>
      <c r="AB179" s="66">
        <v>2024</v>
      </c>
      <c r="AC179" s="118">
        <v>36000</v>
      </c>
      <c r="AD179" s="119">
        <v>36000</v>
      </c>
      <c r="AE179" s="48" t="s">
        <v>101</v>
      </c>
      <c r="AF179" s="132">
        <v>45448</v>
      </c>
      <c r="AG179" s="132">
        <v>45588</v>
      </c>
      <c r="AH179" s="141"/>
    </row>
    <row r="180" spans="1:35">
      <c r="A180" s="66">
        <v>9865</v>
      </c>
      <c r="B180" s="63"/>
      <c r="C180" s="84" t="s">
        <v>994</v>
      </c>
      <c r="D180" s="63">
        <v>4766</v>
      </c>
      <c r="E180" s="86" t="s">
        <v>1279</v>
      </c>
      <c r="F180" s="87" t="s">
        <v>1280</v>
      </c>
      <c r="G180" s="63" t="s">
        <v>1281</v>
      </c>
      <c r="H180" s="92"/>
      <c r="I180" s="63" t="s">
        <v>99</v>
      </c>
      <c r="J180" s="84">
        <v>1</v>
      </c>
      <c r="K180" s="162">
        <v>45428</v>
      </c>
      <c r="L180" s="63">
        <v>6</v>
      </c>
      <c r="M180" s="89">
        <v>77</v>
      </c>
      <c r="N180" s="102">
        <v>45434</v>
      </c>
      <c r="O180" s="99">
        <v>45444</v>
      </c>
      <c r="P180" s="100">
        <v>16</v>
      </c>
      <c r="Q180" s="66" t="s">
        <v>160</v>
      </c>
      <c r="R180" s="66" t="s">
        <v>214</v>
      </c>
      <c r="S180" s="66" t="s">
        <v>124</v>
      </c>
      <c r="T180" s="66" t="s">
        <v>138</v>
      </c>
      <c r="U180" s="66">
        <v>77</v>
      </c>
      <c r="V180" s="88" t="s">
        <v>284</v>
      </c>
      <c r="W180" s="88" t="s">
        <v>124</v>
      </c>
      <c r="X180" s="88" t="s">
        <v>357</v>
      </c>
      <c r="Y180" s="66" t="s">
        <v>363</v>
      </c>
      <c r="Z180" s="66">
        <v>10</v>
      </c>
      <c r="AA180" s="117" t="s">
        <v>143</v>
      </c>
      <c r="AB180" s="66">
        <v>2024</v>
      </c>
      <c r="AC180" s="118">
        <v>36000</v>
      </c>
      <c r="AD180" s="119">
        <v>36000</v>
      </c>
      <c r="AE180" s="48" t="s">
        <v>101</v>
      </c>
      <c r="AF180" s="132">
        <v>45337</v>
      </c>
      <c r="AG180" s="778">
        <v>45444</v>
      </c>
      <c r="AH180" s="141"/>
      <c r="AI180" s="140"/>
    </row>
    <row r="181" spans="1:35">
      <c r="A181" s="63"/>
      <c r="B181" s="63"/>
      <c r="C181" s="64" t="s">
        <v>994</v>
      </c>
      <c r="D181" s="67">
        <v>5316</v>
      </c>
      <c r="E181" s="68" t="s">
        <v>472</v>
      </c>
      <c r="F181" s="69" t="s">
        <v>152</v>
      </c>
      <c r="G181" s="48" t="s">
        <v>763</v>
      </c>
      <c r="H181" s="48">
        <v>459</v>
      </c>
      <c r="I181" s="48" t="s">
        <v>154</v>
      </c>
      <c r="J181" s="64">
        <v>1</v>
      </c>
      <c r="K181" s="101">
        <v>45697</v>
      </c>
      <c r="L181" s="48">
        <v>29</v>
      </c>
      <c r="M181" s="104">
        <v>79</v>
      </c>
      <c r="N181" s="98">
        <f>K181+L181</f>
        <v>45726</v>
      </c>
      <c r="O181" s="99">
        <f ca="1">TODAY()</f>
        <v>45957</v>
      </c>
      <c r="P181" s="100">
        <f ca="1">O181-K181</f>
        <v>260</v>
      </c>
      <c r="Q181" s="66" t="s">
        <v>160</v>
      </c>
      <c r="R181" s="66" t="s">
        <v>214</v>
      </c>
      <c r="S181" s="66" t="s">
        <v>124</v>
      </c>
      <c r="T181" s="66" t="s">
        <v>138</v>
      </c>
      <c r="U181" s="66">
        <v>79</v>
      </c>
      <c r="V181" s="88" t="s">
        <v>284</v>
      </c>
      <c r="W181" s="88" t="s">
        <v>124</v>
      </c>
      <c r="X181" s="88" t="s">
        <v>357</v>
      </c>
      <c r="Y181" s="66" t="s">
        <v>372</v>
      </c>
      <c r="Z181" s="66">
        <v>10</v>
      </c>
      <c r="AA181" s="117" t="s">
        <v>143</v>
      </c>
      <c r="AB181" s="66">
        <v>2024</v>
      </c>
      <c r="AC181" s="118">
        <v>36000</v>
      </c>
      <c r="AD181" s="119">
        <v>18000</v>
      </c>
      <c r="AE181" s="48" t="s">
        <v>101</v>
      </c>
      <c r="AF181" s="132">
        <v>45299</v>
      </c>
      <c r="AG181" s="132">
        <v>45710</v>
      </c>
      <c r="AH181" s="144"/>
    </row>
    <row r="182" spans="1:35">
      <c r="A182" s="66" t="s">
        <v>1282</v>
      </c>
      <c r="B182" s="63"/>
      <c r="C182" s="72" t="s">
        <v>994</v>
      </c>
      <c r="D182" s="67">
        <v>4979</v>
      </c>
      <c r="E182" s="68" t="s">
        <v>151</v>
      </c>
      <c r="F182" s="69" t="s">
        <v>1085</v>
      </c>
      <c r="G182" s="48" t="s">
        <v>1272</v>
      </c>
      <c r="H182" s="48">
        <v>334</v>
      </c>
      <c r="I182" s="48" t="s">
        <v>154</v>
      </c>
      <c r="J182" s="72">
        <v>1</v>
      </c>
      <c r="K182" s="101">
        <v>45615</v>
      </c>
      <c r="L182" s="48">
        <v>29</v>
      </c>
      <c r="M182" s="104">
        <v>79</v>
      </c>
      <c r="N182" s="98">
        <f>K182+L182</f>
        <v>45644</v>
      </c>
      <c r="O182" s="99">
        <f ca="1">TODAY()</f>
        <v>45957</v>
      </c>
      <c r="P182" s="100">
        <f ca="1">O182-K182</f>
        <v>342</v>
      </c>
      <c r="Q182" s="66" t="s">
        <v>160</v>
      </c>
      <c r="R182" s="66" t="s">
        <v>214</v>
      </c>
      <c r="S182" s="66" t="s">
        <v>124</v>
      </c>
      <c r="T182" s="66" t="s">
        <v>138</v>
      </c>
      <c r="U182" s="66">
        <v>79</v>
      </c>
      <c r="V182" s="88" t="s">
        <v>284</v>
      </c>
      <c r="W182" s="88" t="s">
        <v>124</v>
      </c>
      <c r="X182" s="88" t="s">
        <v>357</v>
      </c>
      <c r="Y182" s="66" t="s">
        <v>372</v>
      </c>
      <c r="Z182" s="66">
        <v>10</v>
      </c>
      <c r="AA182" s="117" t="s">
        <v>143</v>
      </c>
      <c r="AB182" s="66">
        <v>2024</v>
      </c>
      <c r="AC182" s="118">
        <v>36000</v>
      </c>
      <c r="AD182" s="119">
        <v>18000</v>
      </c>
      <c r="AE182" s="48" t="s">
        <v>101</v>
      </c>
      <c r="AF182" s="127">
        <v>45495</v>
      </c>
      <c r="AG182" s="132">
        <v>45637</v>
      </c>
      <c r="AH182" s="144"/>
    </row>
    <row r="183" spans="1:35">
      <c r="A183" s="66">
        <v>9405</v>
      </c>
      <c r="B183" s="63"/>
      <c r="C183" s="92" t="s">
        <v>994</v>
      </c>
      <c r="D183" s="92">
        <v>4877</v>
      </c>
      <c r="E183" s="151" t="s">
        <v>1087</v>
      </c>
      <c r="F183" s="91" t="s">
        <v>1088</v>
      </c>
      <c r="G183" s="92" t="s">
        <v>1089</v>
      </c>
      <c r="H183" s="92">
        <v>148</v>
      </c>
      <c r="I183" s="92" t="s">
        <v>1090</v>
      </c>
      <c r="J183" s="92">
        <v>1</v>
      </c>
      <c r="K183" s="109">
        <v>45474</v>
      </c>
      <c r="L183" s="92">
        <v>13</v>
      </c>
      <c r="M183" s="104">
        <v>79</v>
      </c>
      <c r="N183" s="102">
        <v>45487</v>
      </c>
      <c r="O183" s="99">
        <v>45489</v>
      </c>
      <c r="P183" s="100">
        <v>15</v>
      </c>
      <c r="Q183" s="66" t="s">
        <v>160</v>
      </c>
      <c r="R183" s="66" t="s">
        <v>214</v>
      </c>
      <c r="S183" s="66" t="s">
        <v>124</v>
      </c>
      <c r="T183" s="66" t="s">
        <v>138</v>
      </c>
      <c r="U183" s="66">
        <v>79</v>
      </c>
      <c r="V183" s="111" t="s">
        <v>284</v>
      </c>
      <c r="W183" s="111" t="s">
        <v>124</v>
      </c>
      <c r="X183" s="88" t="s">
        <v>357</v>
      </c>
      <c r="Y183" s="66" t="s">
        <v>372</v>
      </c>
      <c r="Z183" s="66">
        <v>10</v>
      </c>
      <c r="AA183" s="117" t="s">
        <v>143</v>
      </c>
      <c r="AB183" s="66">
        <v>2024</v>
      </c>
      <c r="AC183" s="118">
        <v>36000</v>
      </c>
      <c r="AD183" s="119">
        <v>18000</v>
      </c>
      <c r="AE183" s="48" t="s">
        <v>101</v>
      </c>
      <c r="AF183" s="132">
        <v>45418</v>
      </c>
      <c r="AG183" s="132">
        <v>45488</v>
      </c>
      <c r="AH183" s="144"/>
    </row>
    <row r="184" spans="1:35">
      <c r="A184" s="66">
        <v>9903</v>
      </c>
      <c r="B184" s="66">
        <v>9966</v>
      </c>
      <c r="C184" s="84" t="s">
        <v>994</v>
      </c>
      <c r="D184" s="63">
        <v>4772</v>
      </c>
      <c r="E184" s="150" t="s">
        <v>1254</v>
      </c>
      <c r="F184" s="85" t="s">
        <v>1254</v>
      </c>
      <c r="G184" s="84" t="s">
        <v>1283</v>
      </c>
      <c r="H184" s="63">
        <v>6</v>
      </c>
      <c r="I184" s="63" t="s">
        <v>99</v>
      </c>
      <c r="J184" s="84">
        <v>1</v>
      </c>
      <c r="K184" s="164">
        <v>45385</v>
      </c>
      <c r="L184" s="92">
        <v>13</v>
      </c>
      <c r="M184" s="190">
        <v>79</v>
      </c>
      <c r="N184" s="102">
        <f>K184+L184</f>
        <v>45398</v>
      </c>
      <c r="O184" s="99">
        <f ca="1">TODAY()</f>
        <v>45957</v>
      </c>
      <c r="P184" s="100">
        <f ca="1">O184-K184</f>
        <v>572</v>
      </c>
      <c r="Q184" s="66" t="s">
        <v>160</v>
      </c>
      <c r="R184" s="66" t="s">
        <v>214</v>
      </c>
      <c r="S184" s="66" t="s">
        <v>124</v>
      </c>
      <c r="T184" s="66" t="s">
        <v>138</v>
      </c>
      <c r="U184" s="66">
        <v>79</v>
      </c>
      <c r="V184" s="88" t="s">
        <v>284</v>
      </c>
      <c r="W184" s="88" t="s">
        <v>124</v>
      </c>
      <c r="X184" s="88" t="s">
        <v>357</v>
      </c>
      <c r="Y184" s="66" t="s">
        <v>372</v>
      </c>
      <c r="Z184" s="66">
        <v>10</v>
      </c>
      <c r="AA184" s="117" t="s">
        <v>143</v>
      </c>
      <c r="AB184" s="66">
        <v>2024</v>
      </c>
      <c r="AC184" s="118">
        <v>36000</v>
      </c>
      <c r="AD184" s="119">
        <v>18000</v>
      </c>
      <c r="AE184" s="48" t="s">
        <v>101</v>
      </c>
      <c r="AF184" s="132">
        <v>44976</v>
      </c>
      <c r="AG184" s="132">
        <v>45401</v>
      </c>
      <c r="AH184" s="144"/>
    </row>
    <row r="185" spans="1:35">
      <c r="A185" s="63"/>
      <c r="B185" s="66" t="s">
        <v>1284</v>
      </c>
      <c r="C185" s="72" t="s">
        <v>994</v>
      </c>
      <c r="D185" s="67">
        <v>5216</v>
      </c>
      <c r="E185" s="69" t="s">
        <v>1114</v>
      </c>
      <c r="F185" s="69" t="s">
        <v>1115</v>
      </c>
      <c r="G185" s="48" t="s">
        <v>1116</v>
      </c>
      <c r="H185" s="48">
        <v>5034</v>
      </c>
      <c r="I185" s="48" t="s">
        <v>99</v>
      </c>
      <c r="J185" s="72">
        <v>1</v>
      </c>
      <c r="K185" s="101">
        <v>45625</v>
      </c>
      <c r="L185" s="48">
        <v>6</v>
      </c>
      <c r="M185" s="104">
        <v>80</v>
      </c>
      <c r="N185" s="98">
        <v>45631</v>
      </c>
      <c r="O185" s="99">
        <v>45629</v>
      </c>
      <c r="P185" s="100">
        <v>4</v>
      </c>
      <c r="Q185" s="66" t="s">
        <v>85</v>
      </c>
      <c r="R185" s="66" t="s">
        <v>214</v>
      </c>
      <c r="S185" s="66" t="s">
        <v>85</v>
      </c>
      <c r="T185" s="66" t="s">
        <v>138</v>
      </c>
      <c r="U185" s="66">
        <v>80</v>
      </c>
      <c r="V185" s="88" t="s">
        <v>236</v>
      </c>
      <c r="W185" s="88" t="s">
        <v>373</v>
      </c>
      <c r="X185" s="88" t="s">
        <v>374</v>
      </c>
      <c r="Y185" s="66" t="s">
        <v>375</v>
      </c>
      <c r="Z185" s="66">
        <v>50</v>
      </c>
      <c r="AA185" s="117" t="s">
        <v>227</v>
      </c>
      <c r="AB185" s="66">
        <v>2012</v>
      </c>
      <c r="AC185" s="118">
        <v>12000</v>
      </c>
      <c r="AD185" s="119">
        <v>0</v>
      </c>
      <c r="AE185" s="48" t="s">
        <v>101</v>
      </c>
      <c r="AF185" s="127">
        <v>45625</v>
      </c>
      <c r="AG185" s="132">
        <v>45629</v>
      </c>
      <c r="AH185" s="141"/>
      <c r="AI185" s="180"/>
    </row>
    <row r="186" spans="1:35">
      <c r="A186" s="66">
        <v>9394</v>
      </c>
      <c r="B186" s="63"/>
      <c r="C186" s="72" t="s">
        <v>994</v>
      </c>
      <c r="D186" s="67">
        <v>5247</v>
      </c>
      <c r="E186" s="68" t="s">
        <v>332</v>
      </c>
      <c r="F186" s="69" t="s">
        <v>1026</v>
      </c>
      <c r="G186" s="48" t="s">
        <v>1018</v>
      </c>
      <c r="H186" s="48">
        <v>0</v>
      </c>
      <c r="I186" s="48" t="s">
        <v>99</v>
      </c>
      <c r="J186" s="72">
        <v>1</v>
      </c>
      <c r="K186" s="101">
        <v>45642</v>
      </c>
      <c r="L186" s="48">
        <v>1</v>
      </c>
      <c r="M186" s="104">
        <v>82</v>
      </c>
      <c r="N186" s="102">
        <f>K186+L186</f>
        <v>45643</v>
      </c>
      <c r="O186" s="99">
        <f ca="1">TODAY()</f>
        <v>45957</v>
      </c>
      <c r="P186" s="100">
        <f ca="1">O186-K186</f>
        <v>315</v>
      </c>
      <c r="Q186" s="66" t="s">
        <v>85</v>
      </c>
      <c r="R186" s="66" t="s">
        <v>214</v>
      </c>
      <c r="S186" s="66" t="s">
        <v>85</v>
      </c>
      <c r="T186" s="66" t="s">
        <v>138</v>
      </c>
      <c r="U186" s="66">
        <v>82</v>
      </c>
      <c r="V186" s="88" t="s">
        <v>236</v>
      </c>
      <c r="W186" s="88" t="s">
        <v>373</v>
      </c>
      <c r="X186" s="88" t="s">
        <v>374</v>
      </c>
      <c r="Y186" s="66" t="s">
        <v>377</v>
      </c>
      <c r="Z186" s="66">
        <v>50</v>
      </c>
      <c r="AA186" s="117" t="s">
        <v>227</v>
      </c>
      <c r="AB186" s="66">
        <v>2012</v>
      </c>
      <c r="AC186" s="118">
        <v>12000</v>
      </c>
      <c r="AD186" s="119">
        <v>0</v>
      </c>
      <c r="AE186" s="48" t="s">
        <v>101</v>
      </c>
      <c r="AF186" s="127">
        <v>45635</v>
      </c>
      <c r="AG186" s="132">
        <v>45644</v>
      </c>
      <c r="AH186" s="141"/>
    </row>
    <row r="187" spans="1:35">
      <c r="A187" s="66">
        <v>9394</v>
      </c>
      <c r="B187" s="63"/>
      <c r="C187" s="72" t="s">
        <v>1037</v>
      </c>
      <c r="D187" s="67">
        <v>5221</v>
      </c>
      <c r="E187" s="69" t="s">
        <v>1114</v>
      </c>
      <c r="F187" s="69" t="s">
        <v>1117</v>
      </c>
      <c r="G187" s="48" t="s">
        <v>674</v>
      </c>
      <c r="H187" s="48"/>
      <c r="I187" s="48" t="s">
        <v>99</v>
      </c>
      <c r="J187" s="72">
        <v>1</v>
      </c>
      <c r="K187" s="101">
        <v>45626</v>
      </c>
      <c r="L187" s="48">
        <v>6</v>
      </c>
      <c r="M187" s="104">
        <v>83</v>
      </c>
      <c r="N187" s="98">
        <v>45632</v>
      </c>
      <c r="O187" s="99">
        <v>45629</v>
      </c>
      <c r="P187" s="100">
        <v>3</v>
      </c>
      <c r="Q187" s="66" t="s">
        <v>85</v>
      </c>
      <c r="R187" s="66" t="s">
        <v>214</v>
      </c>
      <c r="S187" s="66" t="s">
        <v>85</v>
      </c>
      <c r="T187" s="66" t="s">
        <v>138</v>
      </c>
      <c r="U187" s="66">
        <v>83</v>
      </c>
      <c r="V187" s="88" t="s">
        <v>236</v>
      </c>
      <c r="W187" s="88" t="s">
        <v>373</v>
      </c>
      <c r="X187" s="88" t="s">
        <v>374</v>
      </c>
      <c r="Y187" s="66" t="s">
        <v>378</v>
      </c>
      <c r="Z187" s="66">
        <v>50</v>
      </c>
      <c r="AA187" s="117" t="s">
        <v>227</v>
      </c>
      <c r="AB187" s="66">
        <v>2011</v>
      </c>
      <c r="AC187" s="118">
        <v>12000</v>
      </c>
      <c r="AD187" s="119">
        <v>0</v>
      </c>
      <c r="AE187" s="48" t="s">
        <v>101</v>
      </c>
      <c r="AF187" s="132">
        <v>45626</v>
      </c>
      <c r="AG187" s="132">
        <v>45628</v>
      </c>
      <c r="AH187" s="144" t="s">
        <v>1118</v>
      </c>
    </row>
    <row r="188" spans="1:35">
      <c r="A188" s="66">
        <v>9484</v>
      </c>
      <c r="B188" s="66">
        <v>9713</v>
      </c>
      <c r="C188" s="64" t="s">
        <v>994</v>
      </c>
      <c r="D188" s="67">
        <v>5250</v>
      </c>
      <c r="E188" s="68" t="s">
        <v>1106</v>
      </c>
      <c r="F188" s="68" t="s">
        <v>1107</v>
      </c>
      <c r="G188" s="48" t="s">
        <v>1108</v>
      </c>
      <c r="H188" s="48">
        <v>6229</v>
      </c>
      <c r="I188" s="64" t="s">
        <v>99</v>
      </c>
      <c r="J188" s="64">
        <v>1</v>
      </c>
      <c r="K188" s="101">
        <v>45666</v>
      </c>
      <c r="L188" s="48">
        <v>29</v>
      </c>
      <c r="M188" s="104">
        <v>85</v>
      </c>
      <c r="N188" s="102">
        <v>45695</v>
      </c>
      <c r="O188" s="99">
        <v>45695</v>
      </c>
      <c r="P188" s="100">
        <v>29</v>
      </c>
      <c r="Q188" s="66" t="s">
        <v>85</v>
      </c>
      <c r="R188" s="66" t="s">
        <v>214</v>
      </c>
      <c r="S188" s="66" t="s">
        <v>85</v>
      </c>
      <c r="T188" s="66" t="s">
        <v>138</v>
      </c>
      <c r="U188" s="66">
        <v>85</v>
      </c>
      <c r="V188" s="88" t="s">
        <v>236</v>
      </c>
      <c r="W188" s="88" t="s">
        <v>373</v>
      </c>
      <c r="X188" s="88" t="s">
        <v>374</v>
      </c>
      <c r="Y188" s="66" t="s">
        <v>380</v>
      </c>
      <c r="Z188" s="66">
        <v>50</v>
      </c>
      <c r="AA188" s="117" t="s">
        <v>227</v>
      </c>
      <c r="AB188" s="66">
        <v>2012</v>
      </c>
      <c r="AC188" s="118">
        <v>12000</v>
      </c>
      <c r="AD188" s="119">
        <v>3467</v>
      </c>
      <c r="AE188" s="48" t="s">
        <v>101</v>
      </c>
      <c r="AF188" s="132">
        <v>45636</v>
      </c>
      <c r="AG188" s="132">
        <v>45695</v>
      </c>
      <c r="AH188" s="141"/>
    </row>
    <row r="189" spans="1:35">
      <c r="A189" s="63"/>
      <c r="B189" s="66" t="s">
        <v>1285</v>
      </c>
      <c r="C189" s="72" t="s">
        <v>1037</v>
      </c>
      <c r="D189" s="67">
        <v>5222</v>
      </c>
      <c r="E189" s="69" t="s">
        <v>1114</v>
      </c>
      <c r="F189" s="69" t="s">
        <v>1117</v>
      </c>
      <c r="G189" s="48" t="s">
        <v>674</v>
      </c>
      <c r="H189" s="48">
        <v>229</v>
      </c>
      <c r="I189" s="48" t="s">
        <v>99</v>
      </c>
      <c r="J189" s="72">
        <v>1</v>
      </c>
      <c r="K189" s="101">
        <v>45626</v>
      </c>
      <c r="L189" s="48">
        <v>6</v>
      </c>
      <c r="M189" s="104">
        <v>85</v>
      </c>
      <c r="N189" s="98">
        <v>45632</v>
      </c>
      <c r="O189" s="99">
        <v>45629</v>
      </c>
      <c r="P189" s="100">
        <v>3</v>
      </c>
      <c r="Q189" s="66" t="s">
        <v>85</v>
      </c>
      <c r="R189" s="66" t="s">
        <v>214</v>
      </c>
      <c r="S189" s="66" t="s">
        <v>85</v>
      </c>
      <c r="T189" s="66" t="s">
        <v>138</v>
      </c>
      <c r="U189" s="66">
        <v>85</v>
      </c>
      <c r="V189" s="88" t="s">
        <v>236</v>
      </c>
      <c r="W189" s="88" t="s">
        <v>373</v>
      </c>
      <c r="X189" s="88" t="s">
        <v>374</v>
      </c>
      <c r="Y189" s="66" t="s">
        <v>380</v>
      </c>
      <c r="Z189" s="66">
        <v>50</v>
      </c>
      <c r="AA189" s="117" t="s">
        <v>227</v>
      </c>
      <c r="AB189" s="66">
        <v>2012</v>
      </c>
      <c r="AC189" s="118">
        <v>12000</v>
      </c>
      <c r="AD189" s="119">
        <v>3467</v>
      </c>
      <c r="AE189" s="48" t="s">
        <v>101</v>
      </c>
      <c r="AF189" s="132">
        <v>45626</v>
      </c>
      <c r="AG189" s="132">
        <v>45628</v>
      </c>
      <c r="AH189" s="144" t="s">
        <v>1118</v>
      </c>
    </row>
    <row r="190" spans="1:35">
      <c r="A190" s="66">
        <v>9064</v>
      </c>
      <c r="B190" s="66" t="s">
        <v>1286</v>
      </c>
      <c r="C190" s="92" t="s">
        <v>994</v>
      </c>
      <c r="D190" s="92">
        <v>4834</v>
      </c>
      <c r="E190" s="151" t="s">
        <v>1287</v>
      </c>
      <c r="F190" s="91" t="s">
        <v>1288</v>
      </c>
      <c r="G190" s="92" t="s">
        <v>529</v>
      </c>
      <c r="H190" s="92">
        <v>229</v>
      </c>
      <c r="I190" s="92" t="s">
        <v>99</v>
      </c>
      <c r="J190" s="92">
        <v>1</v>
      </c>
      <c r="K190" s="109">
        <v>45400</v>
      </c>
      <c r="L190" s="92">
        <v>6</v>
      </c>
      <c r="M190" s="89">
        <v>85</v>
      </c>
      <c r="N190" s="102">
        <v>45406</v>
      </c>
      <c r="O190" s="99">
        <v>45407</v>
      </c>
      <c r="P190" s="100">
        <v>7</v>
      </c>
      <c r="Q190" s="66" t="s">
        <v>85</v>
      </c>
      <c r="R190" s="66" t="s">
        <v>214</v>
      </c>
      <c r="S190" s="66" t="s">
        <v>85</v>
      </c>
      <c r="T190" s="66" t="s">
        <v>138</v>
      </c>
      <c r="U190" s="66">
        <v>85</v>
      </c>
      <c r="V190" s="88" t="s">
        <v>236</v>
      </c>
      <c r="W190" s="88" t="s">
        <v>373</v>
      </c>
      <c r="X190" s="88" t="s">
        <v>374</v>
      </c>
      <c r="Y190" s="66" t="s">
        <v>380</v>
      </c>
      <c r="Z190" s="66">
        <v>50</v>
      </c>
      <c r="AA190" s="117" t="s">
        <v>227</v>
      </c>
      <c r="AB190" s="66">
        <v>2012</v>
      </c>
      <c r="AC190" s="118">
        <v>12000</v>
      </c>
      <c r="AD190" s="119">
        <v>3467</v>
      </c>
      <c r="AE190" s="48" t="s">
        <v>101</v>
      </c>
      <c r="AF190" s="132">
        <v>45393</v>
      </c>
      <c r="AG190" s="132">
        <v>45407</v>
      </c>
      <c r="AH190" s="144"/>
    </row>
    <row r="191" spans="1:35">
      <c r="A191" s="63"/>
      <c r="B191" s="66" t="s">
        <v>1289</v>
      </c>
      <c r="C191" s="72" t="s">
        <v>994</v>
      </c>
      <c r="D191" s="67">
        <v>5259</v>
      </c>
      <c r="E191" s="68" t="s">
        <v>1106</v>
      </c>
      <c r="F191" s="68" t="s">
        <v>1107</v>
      </c>
      <c r="G191" s="48" t="s">
        <v>1108</v>
      </c>
      <c r="H191" s="48">
        <v>10</v>
      </c>
      <c r="I191" s="48" t="s">
        <v>99</v>
      </c>
      <c r="J191" s="72">
        <v>1</v>
      </c>
      <c r="K191" s="101">
        <v>45643</v>
      </c>
      <c r="L191" s="48">
        <v>29</v>
      </c>
      <c r="M191" s="104">
        <v>86</v>
      </c>
      <c r="N191" s="98">
        <f>K191+L191</f>
        <v>45672</v>
      </c>
      <c r="O191" s="99">
        <f ca="1">TODAY()</f>
        <v>45957</v>
      </c>
      <c r="P191" s="100">
        <f ca="1">O191-K191</f>
        <v>314</v>
      </c>
      <c r="Q191" s="66" t="s">
        <v>85</v>
      </c>
      <c r="R191" s="66" t="s">
        <v>214</v>
      </c>
      <c r="S191" s="66" t="s">
        <v>85</v>
      </c>
      <c r="T191" s="66" t="s">
        <v>138</v>
      </c>
      <c r="U191" s="66">
        <v>86</v>
      </c>
      <c r="V191" s="111" t="s">
        <v>236</v>
      </c>
      <c r="W191" s="111" t="s">
        <v>373</v>
      </c>
      <c r="X191" s="88" t="s">
        <v>374</v>
      </c>
      <c r="Y191" s="66" t="s">
        <v>381</v>
      </c>
      <c r="Z191" s="66">
        <v>50</v>
      </c>
      <c r="AA191" s="117" t="s">
        <v>227</v>
      </c>
      <c r="AB191" s="66">
        <v>2013</v>
      </c>
      <c r="AC191" s="118">
        <v>12000</v>
      </c>
      <c r="AD191" s="119">
        <v>0</v>
      </c>
      <c r="AE191" s="48" t="s">
        <v>101</v>
      </c>
      <c r="AF191" s="127">
        <v>45643</v>
      </c>
      <c r="AG191" s="132">
        <v>45663</v>
      </c>
      <c r="AH191" s="141"/>
    </row>
    <row r="192" spans="1:35">
      <c r="A192" s="66">
        <v>9268</v>
      </c>
      <c r="B192" s="63"/>
      <c r="C192" s="72" t="s">
        <v>1037</v>
      </c>
      <c r="D192" s="67">
        <v>5223</v>
      </c>
      <c r="E192" s="69" t="s">
        <v>1114</v>
      </c>
      <c r="F192" s="187" t="s">
        <v>1117</v>
      </c>
      <c r="G192" s="48" t="s">
        <v>674</v>
      </c>
      <c r="H192" s="48">
        <v>8</v>
      </c>
      <c r="I192" s="48" t="s">
        <v>99</v>
      </c>
      <c r="J192" s="72">
        <v>1</v>
      </c>
      <c r="K192" s="101">
        <v>45626</v>
      </c>
      <c r="L192" s="48">
        <v>6</v>
      </c>
      <c r="M192" s="104">
        <v>86</v>
      </c>
      <c r="N192" s="98">
        <v>45632</v>
      </c>
      <c r="O192" s="99">
        <v>45629</v>
      </c>
      <c r="P192" s="100">
        <v>3</v>
      </c>
      <c r="Q192" s="66" t="s">
        <v>85</v>
      </c>
      <c r="R192" s="66" t="s">
        <v>214</v>
      </c>
      <c r="S192" s="66" t="s">
        <v>85</v>
      </c>
      <c r="T192" s="66" t="s">
        <v>138</v>
      </c>
      <c r="U192" s="66">
        <v>86</v>
      </c>
      <c r="V192" s="88" t="s">
        <v>236</v>
      </c>
      <c r="W192" s="88" t="s">
        <v>373</v>
      </c>
      <c r="X192" s="88" t="s">
        <v>374</v>
      </c>
      <c r="Y192" s="66" t="s">
        <v>381</v>
      </c>
      <c r="Z192" s="66">
        <v>50</v>
      </c>
      <c r="AA192" s="117" t="s">
        <v>227</v>
      </c>
      <c r="AB192" s="66">
        <v>2013</v>
      </c>
      <c r="AC192" s="118">
        <v>12000</v>
      </c>
      <c r="AD192" s="119">
        <v>0</v>
      </c>
      <c r="AE192" s="48" t="s">
        <v>101</v>
      </c>
      <c r="AF192" s="134">
        <v>45626</v>
      </c>
      <c r="AG192" s="132">
        <v>45628</v>
      </c>
      <c r="AH192" s="144" t="s">
        <v>1118</v>
      </c>
    </row>
    <row r="193" spans="1:35">
      <c r="A193" s="88" t="s">
        <v>1290</v>
      </c>
      <c r="B193" s="66">
        <v>9413</v>
      </c>
      <c r="C193" s="84" t="s">
        <v>994</v>
      </c>
      <c r="D193" s="92">
        <v>659</v>
      </c>
      <c r="E193" s="85" t="s">
        <v>1291</v>
      </c>
      <c r="F193" s="150" t="s">
        <v>1292</v>
      </c>
      <c r="G193" s="85" t="s">
        <v>1293</v>
      </c>
      <c r="H193" s="84">
        <v>1</v>
      </c>
      <c r="I193" s="85" t="s">
        <v>99</v>
      </c>
      <c r="J193" s="84">
        <v>1</v>
      </c>
      <c r="K193" s="209">
        <v>45139</v>
      </c>
      <c r="L193" s="92">
        <v>30</v>
      </c>
      <c r="M193" s="66">
        <v>91</v>
      </c>
      <c r="N193" s="107">
        <v>45169</v>
      </c>
      <c r="O193" s="99">
        <v>45166</v>
      </c>
      <c r="P193" s="100">
        <v>27</v>
      </c>
      <c r="Q193" s="66" t="s">
        <v>85</v>
      </c>
      <c r="R193" s="66" t="s">
        <v>86</v>
      </c>
      <c r="S193" s="66" t="s">
        <v>86</v>
      </c>
      <c r="T193" s="66" t="s">
        <v>87</v>
      </c>
      <c r="U193" s="170">
        <v>91</v>
      </c>
      <c r="V193" s="88" t="s">
        <v>88</v>
      </c>
      <c r="W193" s="88" t="s">
        <v>89</v>
      </c>
      <c r="X193" s="88" t="s">
        <v>586</v>
      </c>
      <c r="Y193" s="66" t="s">
        <v>1294</v>
      </c>
      <c r="Z193" s="66">
        <v>10</v>
      </c>
      <c r="AA193" s="117" t="s">
        <v>227</v>
      </c>
      <c r="AB193" s="137">
        <v>2016</v>
      </c>
      <c r="AC193" s="130">
        <v>33000</v>
      </c>
      <c r="AD193" s="130"/>
      <c r="AE193" s="48" t="s">
        <v>1205</v>
      </c>
      <c r="AF193" s="132">
        <v>43322</v>
      </c>
      <c r="AG193" s="132"/>
      <c r="AH193" s="141" t="s">
        <v>1295</v>
      </c>
    </row>
    <row r="194" spans="1:35">
      <c r="A194" s="66">
        <v>9412</v>
      </c>
      <c r="B194" s="63"/>
      <c r="C194" s="84" t="s">
        <v>994</v>
      </c>
      <c r="D194" s="92">
        <v>653</v>
      </c>
      <c r="E194" s="85" t="s">
        <v>1291</v>
      </c>
      <c r="F194" s="150" t="s">
        <v>1292</v>
      </c>
      <c r="G194" s="85" t="s">
        <v>1293</v>
      </c>
      <c r="H194" s="84">
        <v>1</v>
      </c>
      <c r="I194" s="85" t="s">
        <v>99</v>
      </c>
      <c r="J194" s="84">
        <v>1</v>
      </c>
      <c r="K194" s="209">
        <v>45139</v>
      </c>
      <c r="L194" s="92">
        <v>30</v>
      </c>
      <c r="M194" s="66">
        <v>92</v>
      </c>
      <c r="N194" s="107">
        <v>45169</v>
      </c>
      <c r="O194" s="99">
        <v>45166</v>
      </c>
      <c r="P194" s="100">
        <v>27</v>
      </c>
      <c r="Q194" s="66" t="s">
        <v>85</v>
      </c>
      <c r="R194" s="66" t="s">
        <v>320</v>
      </c>
      <c r="S194" s="66" t="s">
        <v>86</v>
      </c>
      <c r="T194" s="66" t="s">
        <v>87</v>
      </c>
      <c r="U194" s="170">
        <v>92</v>
      </c>
      <c r="V194" s="111" t="s">
        <v>88</v>
      </c>
      <c r="W194" s="88" t="s">
        <v>89</v>
      </c>
      <c r="X194" s="111" t="s">
        <v>586</v>
      </c>
      <c r="Y194" s="66" t="s">
        <v>1296</v>
      </c>
      <c r="Z194" s="66">
        <v>10</v>
      </c>
      <c r="AA194" s="117" t="s">
        <v>227</v>
      </c>
      <c r="AB194" s="66">
        <v>2016</v>
      </c>
      <c r="AC194" s="130">
        <v>33000</v>
      </c>
      <c r="AD194" s="130"/>
      <c r="AE194" s="48" t="s">
        <v>1205</v>
      </c>
      <c r="AF194" s="132">
        <v>43320</v>
      </c>
      <c r="AG194" s="145"/>
      <c r="AH194" s="146" t="s">
        <v>1295</v>
      </c>
    </row>
    <row r="195" spans="1:35">
      <c r="A195" s="66">
        <v>9563</v>
      </c>
      <c r="B195" s="66">
        <v>9574</v>
      </c>
      <c r="C195" s="84" t="s">
        <v>994</v>
      </c>
      <c r="D195" s="92">
        <v>654</v>
      </c>
      <c r="E195" s="85" t="s">
        <v>1291</v>
      </c>
      <c r="F195" s="150" t="s">
        <v>1292</v>
      </c>
      <c r="G195" s="85" t="s">
        <v>1293</v>
      </c>
      <c r="H195" s="84">
        <v>1</v>
      </c>
      <c r="I195" s="85" t="s">
        <v>99</v>
      </c>
      <c r="J195" s="84">
        <v>1</v>
      </c>
      <c r="K195" s="209">
        <v>45139</v>
      </c>
      <c r="L195" s="92">
        <v>30</v>
      </c>
      <c r="M195" s="66">
        <v>93</v>
      </c>
      <c r="N195" s="107">
        <v>45169</v>
      </c>
      <c r="O195" s="99">
        <v>45166</v>
      </c>
      <c r="P195" s="100">
        <v>27</v>
      </c>
      <c r="Q195" s="66" t="s">
        <v>85</v>
      </c>
      <c r="R195" s="66" t="s">
        <v>320</v>
      </c>
      <c r="S195" s="66" t="s">
        <v>86</v>
      </c>
      <c r="T195" s="66" t="s">
        <v>87</v>
      </c>
      <c r="U195" s="170">
        <v>93</v>
      </c>
      <c r="V195" s="88" t="s">
        <v>88</v>
      </c>
      <c r="W195" s="88" t="s">
        <v>89</v>
      </c>
      <c r="X195" s="88" t="s">
        <v>586</v>
      </c>
      <c r="Y195" s="66" t="s">
        <v>1297</v>
      </c>
      <c r="Z195" s="66">
        <v>10</v>
      </c>
      <c r="AA195" s="117" t="s">
        <v>227</v>
      </c>
      <c r="AB195" s="66">
        <v>2016</v>
      </c>
      <c r="AC195" s="130">
        <v>33000</v>
      </c>
      <c r="AD195" s="130"/>
      <c r="AE195" s="48" t="s">
        <v>1205</v>
      </c>
      <c r="AF195" s="132">
        <v>43320</v>
      </c>
      <c r="AG195" s="132"/>
      <c r="AH195" s="141" t="s">
        <v>1295</v>
      </c>
    </row>
    <row r="196" spans="1:35">
      <c r="A196" s="63"/>
      <c r="B196" s="66">
        <v>9325</v>
      </c>
      <c r="C196" s="64" t="s">
        <v>994</v>
      </c>
      <c r="D196" s="67">
        <v>5371</v>
      </c>
      <c r="E196" s="69" t="s">
        <v>737</v>
      </c>
      <c r="F196" s="69" t="s">
        <v>1298</v>
      </c>
      <c r="G196" s="48" t="s">
        <v>153</v>
      </c>
      <c r="H196" s="48">
        <v>4566</v>
      </c>
      <c r="I196" s="64" t="s">
        <v>99</v>
      </c>
      <c r="J196" s="64">
        <v>1</v>
      </c>
      <c r="K196" s="101">
        <v>45707</v>
      </c>
      <c r="L196" s="48">
        <v>13</v>
      </c>
      <c r="M196" s="104">
        <v>94</v>
      </c>
      <c r="N196" s="98">
        <f>K196+L196</f>
        <v>45720</v>
      </c>
      <c r="O196" s="99">
        <f ca="1">TODAY()</f>
        <v>45957</v>
      </c>
      <c r="P196" s="100">
        <f ca="1">O196-K196</f>
        <v>250</v>
      </c>
      <c r="Q196" s="66" t="s">
        <v>85</v>
      </c>
      <c r="R196" s="66" t="s">
        <v>86</v>
      </c>
      <c r="S196" s="66" t="s">
        <v>85</v>
      </c>
      <c r="T196" s="66" t="s">
        <v>138</v>
      </c>
      <c r="U196" s="113">
        <v>94</v>
      </c>
      <c r="V196" s="88" t="s">
        <v>284</v>
      </c>
      <c r="W196" s="88" t="s">
        <v>89</v>
      </c>
      <c r="X196" s="88" t="s">
        <v>396</v>
      </c>
      <c r="Y196" s="66" t="s">
        <v>397</v>
      </c>
      <c r="Z196" s="66">
        <v>10</v>
      </c>
      <c r="AA196" s="117" t="s">
        <v>143</v>
      </c>
      <c r="AB196" s="66">
        <v>2016</v>
      </c>
      <c r="AC196" s="130">
        <v>33000</v>
      </c>
      <c r="AD196" s="119">
        <v>33000</v>
      </c>
      <c r="AE196" s="48" t="s">
        <v>101</v>
      </c>
      <c r="AF196" s="132">
        <v>45693</v>
      </c>
      <c r="AG196" s="132">
        <v>45709</v>
      </c>
      <c r="AH196" s="141"/>
    </row>
    <row r="197" spans="1:35">
      <c r="A197" s="66">
        <v>9904</v>
      </c>
      <c r="B197" s="63"/>
      <c r="C197" s="64" t="s">
        <v>994</v>
      </c>
      <c r="D197" s="67">
        <v>5300</v>
      </c>
      <c r="E197" s="69" t="s">
        <v>1039</v>
      </c>
      <c r="F197" s="69" t="s">
        <v>1039</v>
      </c>
      <c r="G197" s="48" t="s">
        <v>937</v>
      </c>
      <c r="H197" s="48">
        <v>4497</v>
      </c>
      <c r="I197" s="48" t="s">
        <v>99</v>
      </c>
      <c r="J197" s="64">
        <v>1</v>
      </c>
      <c r="K197" s="101">
        <v>45663</v>
      </c>
      <c r="L197" s="48">
        <v>27</v>
      </c>
      <c r="M197" s="104">
        <v>94</v>
      </c>
      <c r="N197" s="98">
        <f>K197+L197</f>
        <v>45690</v>
      </c>
      <c r="O197" s="99">
        <f ca="1">TODAY()</f>
        <v>45957</v>
      </c>
      <c r="P197" s="100">
        <f ca="1">O197-K197</f>
        <v>294</v>
      </c>
      <c r="Q197" s="66" t="s">
        <v>85</v>
      </c>
      <c r="R197" s="66" t="s">
        <v>86</v>
      </c>
      <c r="S197" s="66" t="s">
        <v>85</v>
      </c>
      <c r="T197" s="66" t="s">
        <v>138</v>
      </c>
      <c r="U197" s="113">
        <v>94</v>
      </c>
      <c r="V197" s="88" t="s">
        <v>284</v>
      </c>
      <c r="W197" s="88" t="s">
        <v>89</v>
      </c>
      <c r="X197" s="88" t="s">
        <v>396</v>
      </c>
      <c r="Y197" s="66" t="s">
        <v>397</v>
      </c>
      <c r="Z197" s="66">
        <v>10</v>
      </c>
      <c r="AA197" s="117" t="s">
        <v>143</v>
      </c>
      <c r="AB197" s="66">
        <v>2016</v>
      </c>
      <c r="AC197" s="130">
        <v>33000</v>
      </c>
      <c r="AD197" s="119">
        <v>33000</v>
      </c>
      <c r="AE197" s="48" t="s">
        <v>207</v>
      </c>
      <c r="AF197" s="132">
        <v>45663</v>
      </c>
      <c r="AG197" s="132">
        <v>45678</v>
      </c>
      <c r="AH197" s="141" t="s">
        <v>1299</v>
      </c>
      <c r="AI197" s="140"/>
    </row>
    <row r="198" spans="1:35">
      <c r="A198" s="63"/>
      <c r="B198" s="66">
        <v>9286</v>
      </c>
      <c r="C198" s="72" t="s">
        <v>117</v>
      </c>
      <c r="D198" s="67">
        <v>5044</v>
      </c>
      <c r="E198" s="69" t="s">
        <v>1039</v>
      </c>
      <c r="F198" s="69" t="s">
        <v>1039</v>
      </c>
      <c r="G198" s="48" t="s">
        <v>1300</v>
      </c>
      <c r="H198" s="48">
        <v>3940</v>
      </c>
      <c r="I198" s="48" t="s">
        <v>99</v>
      </c>
      <c r="J198" s="72">
        <v>1</v>
      </c>
      <c r="K198" s="101">
        <v>45644</v>
      </c>
      <c r="L198" s="48">
        <v>27</v>
      </c>
      <c r="M198" s="104">
        <v>94</v>
      </c>
      <c r="N198" s="98">
        <v>45671</v>
      </c>
      <c r="O198" s="99">
        <v>45649</v>
      </c>
      <c r="P198" s="100">
        <v>5</v>
      </c>
      <c r="Q198" s="66" t="s">
        <v>85</v>
      </c>
      <c r="R198" s="66" t="s">
        <v>86</v>
      </c>
      <c r="S198" s="66" t="s">
        <v>85</v>
      </c>
      <c r="T198" s="66" t="s">
        <v>138</v>
      </c>
      <c r="U198" s="113">
        <v>94</v>
      </c>
      <c r="V198" s="88" t="s">
        <v>284</v>
      </c>
      <c r="W198" s="88" t="s">
        <v>89</v>
      </c>
      <c r="X198" s="88" t="s">
        <v>396</v>
      </c>
      <c r="Y198" s="66" t="s">
        <v>397</v>
      </c>
      <c r="Z198" s="66">
        <v>10</v>
      </c>
      <c r="AA198" s="117" t="s">
        <v>143</v>
      </c>
      <c r="AB198" s="66">
        <v>2016</v>
      </c>
      <c r="AC198" s="130">
        <v>33000</v>
      </c>
      <c r="AD198" s="119">
        <v>33000</v>
      </c>
      <c r="AE198" s="192">
        <v>1028.72</v>
      </c>
      <c r="AF198" s="192">
        <v>20324.112423999999</v>
      </c>
      <c r="AG198" s="147">
        <v>12675.887575999999</v>
      </c>
      <c r="AH198" s="73" t="s">
        <v>207</v>
      </c>
    </row>
    <row r="199" spans="1:35">
      <c r="A199" s="66">
        <v>9597</v>
      </c>
      <c r="B199" s="66">
        <v>9774</v>
      </c>
      <c r="C199" s="72" t="s">
        <v>117</v>
      </c>
      <c r="D199" s="67">
        <v>5044</v>
      </c>
      <c r="E199" s="69" t="s">
        <v>1039</v>
      </c>
      <c r="F199" s="69" t="s">
        <v>1039</v>
      </c>
      <c r="G199" s="48" t="s">
        <v>1300</v>
      </c>
      <c r="H199" s="48">
        <v>3940</v>
      </c>
      <c r="I199" s="48" t="s">
        <v>99</v>
      </c>
      <c r="J199" s="72">
        <v>1</v>
      </c>
      <c r="K199" s="101">
        <v>45644</v>
      </c>
      <c r="L199" s="48">
        <v>27</v>
      </c>
      <c r="M199" s="104">
        <v>94</v>
      </c>
      <c r="N199" s="98">
        <f>K199+L199</f>
        <v>45671</v>
      </c>
      <c r="O199" s="99">
        <f ca="1">TODAY()</f>
        <v>45957</v>
      </c>
      <c r="P199" s="100">
        <f ca="1">O199-K199</f>
        <v>313</v>
      </c>
      <c r="Q199" s="66" t="s">
        <v>85</v>
      </c>
      <c r="R199" s="66" t="s">
        <v>86</v>
      </c>
      <c r="S199" s="66" t="s">
        <v>85</v>
      </c>
      <c r="T199" s="66" t="s">
        <v>138</v>
      </c>
      <c r="U199" s="113">
        <v>94</v>
      </c>
      <c r="V199" s="88" t="s">
        <v>284</v>
      </c>
      <c r="W199" s="88" t="s">
        <v>89</v>
      </c>
      <c r="X199" s="88" t="s">
        <v>396</v>
      </c>
      <c r="Y199" s="66" t="s">
        <v>397</v>
      </c>
      <c r="Z199" s="66">
        <v>10</v>
      </c>
      <c r="AA199" s="117" t="s">
        <v>143</v>
      </c>
      <c r="AB199" s="66">
        <v>2016</v>
      </c>
      <c r="AC199" s="130">
        <v>33000</v>
      </c>
      <c r="AD199" s="119">
        <v>33000</v>
      </c>
      <c r="AE199" s="798">
        <f>1028.72</f>
        <v>1028.72</v>
      </c>
      <c r="AF199" s="216">
        <f>AE199*$AQ$1</f>
        <v>0</v>
      </c>
      <c r="AG199" s="779">
        <f>AD199-AF199</f>
        <v>33000</v>
      </c>
      <c r="AH199" s="183" t="s">
        <v>207</v>
      </c>
      <c r="AI199" s="143"/>
    </row>
    <row r="200" spans="1:35">
      <c r="A200" s="66" t="s">
        <v>1301</v>
      </c>
      <c r="B200" s="63"/>
      <c r="C200" s="92" t="s">
        <v>994</v>
      </c>
      <c r="D200" s="84">
        <v>4940</v>
      </c>
      <c r="E200" s="150" t="s">
        <v>151</v>
      </c>
      <c r="F200" s="150" t="s">
        <v>1302</v>
      </c>
      <c r="G200" s="84" t="s">
        <v>1303</v>
      </c>
      <c r="H200" s="92">
        <v>3929</v>
      </c>
      <c r="I200" s="84" t="s">
        <v>154</v>
      </c>
      <c r="J200" s="92">
        <v>1</v>
      </c>
      <c r="K200" s="162">
        <v>45497</v>
      </c>
      <c r="L200" s="84">
        <v>29</v>
      </c>
      <c r="M200" s="104">
        <v>94</v>
      </c>
      <c r="N200" s="102">
        <v>45526</v>
      </c>
      <c r="O200" s="99">
        <v>45531</v>
      </c>
      <c r="P200" s="100">
        <v>34</v>
      </c>
      <c r="Q200" s="66" t="s">
        <v>85</v>
      </c>
      <c r="R200" s="66" t="s">
        <v>86</v>
      </c>
      <c r="S200" s="66" t="s">
        <v>85</v>
      </c>
      <c r="T200" s="66" t="s">
        <v>138</v>
      </c>
      <c r="U200" s="113">
        <v>94</v>
      </c>
      <c r="V200" s="88" t="s">
        <v>284</v>
      </c>
      <c r="W200" s="88" t="s">
        <v>89</v>
      </c>
      <c r="X200" s="88" t="s">
        <v>396</v>
      </c>
      <c r="Y200" s="66" t="s">
        <v>397</v>
      </c>
      <c r="Z200" s="66">
        <v>10</v>
      </c>
      <c r="AA200" s="117" t="s">
        <v>143</v>
      </c>
      <c r="AB200" s="66">
        <v>2016</v>
      </c>
      <c r="AC200" s="130">
        <v>33000</v>
      </c>
      <c r="AD200" s="119">
        <v>33000</v>
      </c>
      <c r="AE200" s="48" t="s">
        <v>101</v>
      </c>
      <c r="AF200" s="132">
        <v>45467</v>
      </c>
      <c r="AG200" s="132">
        <v>45531</v>
      </c>
      <c r="AH200" s="141"/>
      <c r="AI200" s="180"/>
    </row>
    <row r="201" spans="1:35">
      <c r="A201" s="66" t="s">
        <v>1304</v>
      </c>
      <c r="B201" s="66" t="s">
        <v>1305</v>
      </c>
      <c r="C201" s="84" t="s">
        <v>994</v>
      </c>
      <c r="D201" s="84">
        <v>4823</v>
      </c>
      <c r="E201" s="150" t="s">
        <v>1306</v>
      </c>
      <c r="F201" s="85" t="s">
        <v>1307</v>
      </c>
      <c r="G201" s="84" t="s">
        <v>1182</v>
      </c>
      <c r="H201" s="84">
        <v>3712</v>
      </c>
      <c r="I201" s="92" t="s">
        <v>1090</v>
      </c>
      <c r="J201" s="84">
        <v>1</v>
      </c>
      <c r="K201" s="162">
        <v>45455</v>
      </c>
      <c r="L201" s="84">
        <v>27</v>
      </c>
      <c r="M201" s="104">
        <v>94</v>
      </c>
      <c r="N201" s="98">
        <v>45482</v>
      </c>
      <c r="O201" s="99">
        <v>45461</v>
      </c>
      <c r="P201" s="100">
        <v>6</v>
      </c>
      <c r="Q201" s="66" t="s">
        <v>85</v>
      </c>
      <c r="R201" s="66" t="s">
        <v>86</v>
      </c>
      <c r="S201" s="66" t="s">
        <v>85</v>
      </c>
      <c r="T201" s="66" t="s">
        <v>138</v>
      </c>
      <c r="U201" s="113">
        <v>94</v>
      </c>
      <c r="V201" s="88" t="s">
        <v>284</v>
      </c>
      <c r="W201" s="88" t="s">
        <v>89</v>
      </c>
      <c r="X201" s="88" t="s">
        <v>396</v>
      </c>
      <c r="Y201" s="66" t="s">
        <v>397</v>
      </c>
      <c r="Z201" s="66">
        <v>10</v>
      </c>
      <c r="AA201" s="117" t="s">
        <v>143</v>
      </c>
      <c r="AB201" s="66">
        <v>2016</v>
      </c>
      <c r="AC201" s="130">
        <v>33000</v>
      </c>
      <c r="AD201" s="119">
        <v>33000</v>
      </c>
      <c r="AE201" s="48" t="s">
        <v>101</v>
      </c>
      <c r="AF201" s="132">
        <v>45385</v>
      </c>
      <c r="AG201" s="142">
        <v>45460</v>
      </c>
      <c r="AH201" s="140"/>
      <c r="AI201" s="180"/>
    </row>
    <row r="202" spans="1:35">
      <c r="A202" s="66">
        <v>9310</v>
      </c>
      <c r="B202" s="66">
        <v>9482</v>
      </c>
      <c r="C202" s="84" t="s">
        <v>994</v>
      </c>
      <c r="D202" s="84">
        <v>4715</v>
      </c>
      <c r="E202" s="150" t="s">
        <v>1308</v>
      </c>
      <c r="F202" s="150" t="s">
        <v>1309</v>
      </c>
      <c r="G202" s="84" t="s">
        <v>1310</v>
      </c>
      <c r="H202" s="84">
        <v>3599</v>
      </c>
      <c r="I202" s="84" t="s">
        <v>154</v>
      </c>
      <c r="J202" s="84">
        <v>1</v>
      </c>
      <c r="K202" s="162">
        <v>45369</v>
      </c>
      <c r="L202" s="84">
        <v>13</v>
      </c>
      <c r="M202" s="104">
        <v>94</v>
      </c>
      <c r="N202" s="102">
        <v>45382</v>
      </c>
      <c r="O202" s="99">
        <v>45383</v>
      </c>
      <c r="P202" s="100">
        <v>14</v>
      </c>
      <c r="Q202" s="66" t="s">
        <v>85</v>
      </c>
      <c r="R202" s="66" t="s">
        <v>86</v>
      </c>
      <c r="S202" s="66" t="s">
        <v>85</v>
      </c>
      <c r="T202" s="66" t="s">
        <v>138</v>
      </c>
      <c r="U202" s="170">
        <v>94</v>
      </c>
      <c r="V202" s="111" t="s">
        <v>284</v>
      </c>
      <c r="W202" s="88" t="s">
        <v>89</v>
      </c>
      <c r="X202" s="111" t="s">
        <v>396</v>
      </c>
      <c r="Y202" s="66" t="s">
        <v>397</v>
      </c>
      <c r="Z202" s="66">
        <v>10</v>
      </c>
      <c r="AA202" s="117" t="s">
        <v>143</v>
      </c>
      <c r="AB202" s="66">
        <v>2016</v>
      </c>
      <c r="AC202" s="130">
        <v>33000</v>
      </c>
      <c r="AD202" s="119">
        <v>33000</v>
      </c>
      <c r="AE202" s="48" t="s">
        <v>101</v>
      </c>
      <c r="AF202" s="132">
        <v>45306</v>
      </c>
      <c r="AG202" s="145">
        <v>45383</v>
      </c>
      <c r="AH202" s="146"/>
    </row>
    <row r="203" spans="1:35">
      <c r="A203" s="63"/>
      <c r="B203" s="63"/>
      <c r="C203" s="84" t="s">
        <v>994</v>
      </c>
      <c r="D203" s="92">
        <v>4543</v>
      </c>
      <c r="E203" s="86" t="s">
        <v>151</v>
      </c>
      <c r="F203" s="86" t="s">
        <v>1311</v>
      </c>
      <c r="G203" s="84" t="s">
        <v>1312</v>
      </c>
      <c r="H203" s="89">
        <v>3582</v>
      </c>
      <c r="I203" s="84" t="s">
        <v>154</v>
      </c>
      <c r="J203" s="63">
        <v>1</v>
      </c>
      <c r="K203" s="164">
        <v>45288</v>
      </c>
      <c r="L203" s="63">
        <v>13</v>
      </c>
      <c r="M203" s="104">
        <v>94</v>
      </c>
      <c r="N203" s="102">
        <f>K203+L203</f>
        <v>45301</v>
      </c>
      <c r="O203" s="99">
        <f ca="1">TODAY()</f>
        <v>45957</v>
      </c>
      <c r="P203" s="100">
        <f ca="1">O203-K203</f>
        <v>669</v>
      </c>
      <c r="Q203" s="66" t="s">
        <v>85</v>
      </c>
      <c r="R203" s="66" t="s">
        <v>86</v>
      </c>
      <c r="S203" s="66" t="s">
        <v>86</v>
      </c>
      <c r="T203" s="66" t="s">
        <v>138</v>
      </c>
      <c r="U203" s="113">
        <v>94</v>
      </c>
      <c r="V203" s="111" t="s">
        <v>284</v>
      </c>
      <c r="W203" s="88" t="s">
        <v>89</v>
      </c>
      <c r="X203" s="111" t="s">
        <v>396</v>
      </c>
      <c r="Y203" s="66" t="s">
        <v>397</v>
      </c>
      <c r="Z203" s="66">
        <v>10</v>
      </c>
      <c r="AA203" s="117" t="s">
        <v>143</v>
      </c>
      <c r="AB203" s="66">
        <v>2016</v>
      </c>
      <c r="AC203" s="130">
        <v>33000</v>
      </c>
      <c r="AD203" s="147" t="e">
        <f>#REF!-#REF!</f>
        <v>#REF!</v>
      </c>
      <c r="AE203" s="48" t="s">
        <v>101</v>
      </c>
      <c r="AF203" s="132">
        <v>45128</v>
      </c>
      <c r="AG203" s="142">
        <v>45302</v>
      </c>
      <c r="AH203" s="143"/>
    </row>
    <row r="204" spans="1:35">
      <c r="A204" s="66">
        <v>9241</v>
      </c>
      <c r="B204" s="66">
        <v>9313</v>
      </c>
      <c r="C204" s="84" t="s">
        <v>994</v>
      </c>
      <c r="D204" s="48">
        <v>4442</v>
      </c>
      <c r="E204" s="141" t="s">
        <v>1313</v>
      </c>
      <c r="F204" s="141" t="s">
        <v>1200</v>
      </c>
      <c r="G204" s="81" t="s">
        <v>1267</v>
      </c>
      <c r="H204" s="195">
        <v>3343</v>
      </c>
      <c r="I204" s="81" t="s">
        <v>154</v>
      </c>
      <c r="J204" s="72">
        <v>1</v>
      </c>
      <c r="K204" s="210">
        <v>45184</v>
      </c>
      <c r="L204" s="72">
        <v>27</v>
      </c>
      <c r="M204" s="66">
        <v>94</v>
      </c>
      <c r="N204" s="107">
        <v>45211</v>
      </c>
      <c r="O204" s="99">
        <v>45218</v>
      </c>
      <c r="P204" s="100">
        <v>34</v>
      </c>
      <c r="Q204" s="66" t="s">
        <v>85</v>
      </c>
      <c r="R204" s="66" t="s">
        <v>86</v>
      </c>
      <c r="S204" s="66" t="s">
        <v>86</v>
      </c>
      <c r="T204" s="66" t="s">
        <v>138</v>
      </c>
      <c r="U204" s="170">
        <v>94</v>
      </c>
      <c r="V204" s="88" t="s">
        <v>284</v>
      </c>
      <c r="W204" s="111" t="s">
        <v>89</v>
      </c>
      <c r="X204" s="88" t="s">
        <v>396</v>
      </c>
      <c r="Y204" s="66" t="s">
        <v>397</v>
      </c>
      <c r="Z204" s="66">
        <v>10</v>
      </c>
      <c r="AA204" s="117" t="s">
        <v>143</v>
      </c>
      <c r="AB204" s="66">
        <v>2016</v>
      </c>
      <c r="AC204" s="130">
        <v>33000</v>
      </c>
      <c r="AD204" s="130"/>
      <c r="AE204" s="48" t="s">
        <v>101</v>
      </c>
      <c r="AF204" s="132">
        <v>45128</v>
      </c>
      <c r="AG204" s="132"/>
      <c r="AH204" s="141"/>
    </row>
    <row r="205" spans="1:35">
      <c r="A205" s="66">
        <v>9763</v>
      </c>
      <c r="B205" s="66">
        <v>9960</v>
      </c>
      <c r="C205" s="157" t="s">
        <v>1179</v>
      </c>
      <c r="D205" s="63">
        <v>3792</v>
      </c>
      <c r="E205" s="87" t="s">
        <v>1314</v>
      </c>
      <c r="F205" s="156" t="s">
        <v>1315</v>
      </c>
      <c r="G205" s="156" t="s">
        <v>1316</v>
      </c>
      <c r="H205" s="89">
        <v>2432</v>
      </c>
      <c r="I205" s="150" t="s">
        <v>154</v>
      </c>
      <c r="J205" s="84">
        <v>1</v>
      </c>
      <c r="K205" s="168">
        <v>45106</v>
      </c>
      <c r="L205" s="84">
        <v>27</v>
      </c>
      <c r="M205" s="66">
        <v>94</v>
      </c>
      <c r="N205" s="165">
        <v>45133</v>
      </c>
      <c r="O205" s="99">
        <v>45128</v>
      </c>
      <c r="P205" s="100">
        <v>22</v>
      </c>
      <c r="Q205" s="66" t="s">
        <v>160</v>
      </c>
      <c r="R205" s="66" t="s">
        <v>86</v>
      </c>
      <c r="S205" s="66" t="s">
        <v>86</v>
      </c>
      <c r="T205" s="66" t="s">
        <v>138</v>
      </c>
      <c r="U205" s="113">
        <v>94</v>
      </c>
      <c r="V205" s="88" t="s">
        <v>284</v>
      </c>
      <c r="W205" s="88" t="s">
        <v>89</v>
      </c>
      <c r="X205" s="88" t="s">
        <v>396</v>
      </c>
      <c r="Y205" s="66" t="s">
        <v>397</v>
      </c>
      <c r="Z205" s="66">
        <v>10</v>
      </c>
      <c r="AA205" s="117" t="s">
        <v>143</v>
      </c>
      <c r="AB205" s="66">
        <v>2016</v>
      </c>
      <c r="AC205" s="130">
        <v>33000</v>
      </c>
      <c r="AD205" s="130"/>
      <c r="AE205" s="48" t="s">
        <v>101</v>
      </c>
      <c r="AF205" s="132">
        <v>44770</v>
      </c>
      <c r="AG205" s="132"/>
      <c r="AH205" s="141" t="s">
        <v>1317</v>
      </c>
      <c r="AI205" s="180"/>
    </row>
    <row r="206" spans="1:35">
      <c r="A206" s="63"/>
      <c r="B206" s="66">
        <v>9337</v>
      </c>
      <c r="C206" s="84" t="s">
        <v>994</v>
      </c>
      <c r="D206" s="63">
        <v>3743</v>
      </c>
      <c r="E206" s="196" t="s">
        <v>151</v>
      </c>
      <c r="F206" s="156" t="s">
        <v>1075</v>
      </c>
      <c r="G206" s="85" t="s">
        <v>1318</v>
      </c>
      <c r="H206" s="89">
        <v>2348</v>
      </c>
      <c r="I206" s="150" t="s">
        <v>154</v>
      </c>
      <c r="J206" s="84">
        <v>1</v>
      </c>
      <c r="K206" s="168">
        <v>44749</v>
      </c>
      <c r="L206" s="84">
        <v>29</v>
      </c>
      <c r="M206" s="66">
        <v>94</v>
      </c>
      <c r="N206" s="165">
        <v>44778</v>
      </c>
      <c r="O206" s="99">
        <v>44768</v>
      </c>
      <c r="P206" s="100">
        <v>19</v>
      </c>
      <c r="Q206" s="66" t="s">
        <v>160</v>
      </c>
      <c r="R206" s="66"/>
      <c r="S206" s="66" t="s">
        <v>86</v>
      </c>
      <c r="T206" s="66" t="s">
        <v>138</v>
      </c>
      <c r="U206" s="113">
        <v>94</v>
      </c>
      <c r="V206" s="111" t="s">
        <v>284</v>
      </c>
      <c r="W206" s="111" t="s">
        <v>89</v>
      </c>
      <c r="X206" s="88" t="s">
        <v>396</v>
      </c>
      <c r="Y206" s="66" t="s">
        <v>397</v>
      </c>
      <c r="Z206" s="130"/>
      <c r="AA206" s="130"/>
      <c r="AB206" s="66">
        <v>2016</v>
      </c>
      <c r="AC206" s="130">
        <v>30000</v>
      </c>
      <c r="AD206" s="217"/>
      <c r="AE206" s="799" t="s">
        <v>101</v>
      </c>
      <c r="AF206" s="132">
        <v>44749</v>
      </c>
      <c r="AG206" s="132">
        <v>44768</v>
      </c>
      <c r="AH206" s="141"/>
      <c r="AI206" s="180"/>
    </row>
    <row r="207" spans="1:35">
      <c r="A207" s="66" t="s">
        <v>1045</v>
      </c>
      <c r="B207" s="66">
        <v>9318</v>
      </c>
      <c r="C207" s="84" t="s">
        <v>994</v>
      </c>
      <c r="D207" s="63">
        <v>3609</v>
      </c>
      <c r="E207" s="196" t="s">
        <v>151</v>
      </c>
      <c r="F207" s="156" t="s">
        <v>1075</v>
      </c>
      <c r="G207" s="85" t="s">
        <v>1319</v>
      </c>
      <c r="H207" s="89">
        <v>2348</v>
      </c>
      <c r="I207" s="150" t="s">
        <v>154</v>
      </c>
      <c r="J207" s="84">
        <v>1</v>
      </c>
      <c r="K207" s="168">
        <v>44718</v>
      </c>
      <c r="L207" s="84">
        <v>29</v>
      </c>
      <c r="M207" s="66">
        <v>94</v>
      </c>
      <c r="N207" s="165">
        <v>44747</v>
      </c>
      <c r="O207" s="99">
        <v>44749</v>
      </c>
      <c r="P207" s="100">
        <v>31</v>
      </c>
      <c r="Q207" s="66" t="s">
        <v>160</v>
      </c>
      <c r="R207" s="66"/>
      <c r="S207" s="66" t="s">
        <v>86</v>
      </c>
      <c r="T207" s="66" t="s">
        <v>138</v>
      </c>
      <c r="U207" s="113">
        <v>94</v>
      </c>
      <c r="V207" s="88" t="s">
        <v>284</v>
      </c>
      <c r="W207" s="88" t="s">
        <v>89</v>
      </c>
      <c r="X207" s="88" t="s">
        <v>396</v>
      </c>
      <c r="Y207" s="66" t="s">
        <v>397</v>
      </c>
      <c r="Z207" s="130"/>
      <c r="AA207" s="130"/>
      <c r="AB207" s="66">
        <v>2016</v>
      </c>
      <c r="AC207" s="130">
        <v>30000</v>
      </c>
      <c r="AD207" s="130"/>
      <c r="AE207" s="62" t="s">
        <v>1184</v>
      </c>
      <c r="AF207" s="132">
        <v>44718</v>
      </c>
      <c r="AG207" s="134">
        <v>44749</v>
      </c>
      <c r="AH207" s="148"/>
      <c r="AI207" s="182"/>
    </row>
    <row r="208" spans="1:35">
      <c r="A208" s="63"/>
      <c r="B208" s="66">
        <v>9329</v>
      </c>
      <c r="C208" s="72" t="s">
        <v>117</v>
      </c>
      <c r="D208" s="67">
        <v>5262</v>
      </c>
      <c r="E208" s="69" t="s">
        <v>1131</v>
      </c>
      <c r="F208" s="69" t="s">
        <v>1131</v>
      </c>
      <c r="G208" s="48" t="s">
        <v>153</v>
      </c>
      <c r="H208" s="48">
        <v>397</v>
      </c>
      <c r="I208" s="48" t="s">
        <v>99</v>
      </c>
      <c r="J208" s="72">
        <v>1</v>
      </c>
      <c r="K208" s="101">
        <v>45644</v>
      </c>
      <c r="L208" s="48">
        <v>1</v>
      </c>
      <c r="M208" s="66">
        <v>95</v>
      </c>
      <c r="N208" s="102">
        <f>K208+L208</f>
        <v>45645</v>
      </c>
      <c r="O208" s="99">
        <f ca="1">TODAY()</f>
        <v>45957</v>
      </c>
      <c r="P208" s="100">
        <f ca="1">O208-K208</f>
        <v>313</v>
      </c>
      <c r="Q208" s="66" t="s">
        <v>85</v>
      </c>
      <c r="R208" s="66" t="s">
        <v>320</v>
      </c>
      <c r="S208" s="66" t="s">
        <v>85</v>
      </c>
      <c r="T208" s="66" t="s">
        <v>87</v>
      </c>
      <c r="U208" s="113">
        <v>95</v>
      </c>
      <c r="V208" s="111" t="s">
        <v>169</v>
      </c>
      <c r="W208" s="111" t="s">
        <v>89</v>
      </c>
      <c r="X208" s="88" t="s">
        <v>321</v>
      </c>
      <c r="Y208" s="66" t="s">
        <v>402</v>
      </c>
      <c r="Z208" s="66">
        <v>30</v>
      </c>
      <c r="AA208" s="117" t="s">
        <v>227</v>
      </c>
      <c r="AB208" s="66">
        <v>2018</v>
      </c>
      <c r="AC208" s="130">
        <v>18000</v>
      </c>
      <c r="AD208" s="125">
        <v>19500</v>
      </c>
      <c r="AE208" s="291">
        <f>219.38</f>
        <v>219.38</v>
      </c>
      <c r="AF208" s="193">
        <f>AE208*$AQ$1</f>
        <v>0</v>
      </c>
      <c r="AG208" s="777">
        <f>AD208-AF208</f>
        <v>19500</v>
      </c>
      <c r="AH208" s="73"/>
      <c r="AI208" s="180"/>
    </row>
    <row r="209" spans="1:45">
      <c r="A209" s="66" t="s">
        <v>1320</v>
      </c>
      <c r="B209" s="63"/>
      <c r="C209" s="72" t="s">
        <v>117</v>
      </c>
      <c r="D209" s="67">
        <v>5262</v>
      </c>
      <c r="E209" s="69" t="s">
        <v>1131</v>
      </c>
      <c r="F209" s="69" t="s">
        <v>1131</v>
      </c>
      <c r="G209" s="48" t="s">
        <v>153</v>
      </c>
      <c r="H209" s="48">
        <v>397</v>
      </c>
      <c r="I209" s="48" t="s">
        <v>99</v>
      </c>
      <c r="J209" s="72">
        <v>1</v>
      </c>
      <c r="K209" s="101">
        <v>45644</v>
      </c>
      <c r="L209" s="48">
        <v>1</v>
      </c>
      <c r="M209" s="66">
        <v>95</v>
      </c>
      <c r="N209" s="102">
        <f>K209+L209</f>
        <v>45645</v>
      </c>
      <c r="O209" s="99">
        <f ca="1">TODAY()</f>
        <v>45957</v>
      </c>
      <c r="P209" s="100">
        <f ca="1">O209-K209</f>
        <v>313</v>
      </c>
      <c r="Q209" s="66" t="s">
        <v>85</v>
      </c>
      <c r="R209" s="66" t="s">
        <v>320</v>
      </c>
      <c r="S209" s="66" t="s">
        <v>85</v>
      </c>
      <c r="T209" s="66" t="s">
        <v>87</v>
      </c>
      <c r="U209" s="113">
        <v>95</v>
      </c>
      <c r="V209" s="88" t="s">
        <v>169</v>
      </c>
      <c r="W209" s="88" t="s">
        <v>89</v>
      </c>
      <c r="X209" s="88" t="s">
        <v>321</v>
      </c>
      <c r="Y209" s="66" t="s">
        <v>402</v>
      </c>
      <c r="Z209" s="66">
        <v>30</v>
      </c>
      <c r="AA209" s="117" t="s">
        <v>227</v>
      </c>
      <c r="AB209" s="112">
        <v>2018</v>
      </c>
      <c r="AC209" s="130">
        <v>18000</v>
      </c>
      <c r="AD209" s="119">
        <v>19500</v>
      </c>
      <c r="AE209" s="193" t="s">
        <v>207</v>
      </c>
      <c r="AF209" s="172">
        <v>45278</v>
      </c>
      <c r="AG209" s="780">
        <v>45647</v>
      </c>
      <c r="AH209" s="183"/>
      <c r="AI209" s="179"/>
    </row>
    <row r="210" spans="1:45">
      <c r="A210" s="66" t="s">
        <v>1301</v>
      </c>
      <c r="B210" s="66">
        <v>9342</v>
      </c>
      <c r="C210" s="72" t="s">
        <v>994</v>
      </c>
      <c r="D210" s="67">
        <v>5192</v>
      </c>
      <c r="E210" s="69" t="s">
        <v>1321</v>
      </c>
      <c r="F210" s="69" t="s">
        <v>1322</v>
      </c>
      <c r="G210" s="48" t="s">
        <v>479</v>
      </c>
      <c r="H210" s="48">
        <v>394</v>
      </c>
      <c r="I210" s="48" t="s">
        <v>99</v>
      </c>
      <c r="J210" s="72">
        <v>1</v>
      </c>
      <c r="K210" s="101">
        <v>45618</v>
      </c>
      <c r="L210" s="48">
        <v>1</v>
      </c>
      <c r="M210" s="66">
        <v>95</v>
      </c>
      <c r="N210" s="102">
        <f>K210+L210</f>
        <v>45619</v>
      </c>
      <c r="O210" s="99">
        <f ca="1">TODAY()</f>
        <v>45957</v>
      </c>
      <c r="P210" s="100">
        <f ca="1">O210-K210</f>
        <v>339</v>
      </c>
      <c r="Q210" s="66" t="s">
        <v>85</v>
      </c>
      <c r="R210" s="66" t="s">
        <v>320</v>
      </c>
      <c r="S210" s="66" t="s">
        <v>85</v>
      </c>
      <c r="T210" s="66" t="s">
        <v>87</v>
      </c>
      <c r="U210" s="113">
        <v>95</v>
      </c>
      <c r="V210" s="88" t="s">
        <v>169</v>
      </c>
      <c r="W210" s="88" t="s">
        <v>89</v>
      </c>
      <c r="X210" s="88" t="s">
        <v>321</v>
      </c>
      <c r="Y210" s="66" t="s">
        <v>402</v>
      </c>
      <c r="Z210" s="66">
        <v>30</v>
      </c>
      <c r="AA210" s="117" t="s">
        <v>227</v>
      </c>
      <c r="AB210" s="66">
        <v>2018</v>
      </c>
      <c r="AC210" s="130">
        <v>18000</v>
      </c>
      <c r="AD210" s="119">
        <v>19500</v>
      </c>
      <c r="AE210" s="48" t="s">
        <v>101</v>
      </c>
      <c r="AF210" s="127">
        <v>45611</v>
      </c>
      <c r="AG210" s="781">
        <v>45618</v>
      </c>
      <c r="AH210" s="140"/>
    </row>
    <row r="211" spans="1:45">
      <c r="A211" s="88" t="s">
        <v>1323</v>
      </c>
      <c r="B211" s="63"/>
      <c r="C211" s="84" t="s">
        <v>994</v>
      </c>
      <c r="D211" s="84">
        <v>4905</v>
      </c>
      <c r="E211" s="151" t="s">
        <v>1134</v>
      </c>
      <c r="F211" s="151" t="s">
        <v>1135</v>
      </c>
      <c r="G211" s="84" t="s">
        <v>1324</v>
      </c>
      <c r="H211" s="84">
        <v>387</v>
      </c>
      <c r="I211" s="92" t="s">
        <v>154</v>
      </c>
      <c r="J211" s="84">
        <v>1</v>
      </c>
      <c r="K211" s="162">
        <v>45469</v>
      </c>
      <c r="L211" s="92">
        <v>2</v>
      </c>
      <c r="M211" s="66">
        <v>95</v>
      </c>
      <c r="N211" s="102">
        <v>45471</v>
      </c>
      <c r="O211" s="99">
        <v>45474</v>
      </c>
      <c r="P211" s="100">
        <v>5</v>
      </c>
      <c r="Q211" s="66" t="s">
        <v>85</v>
      </c>
      <c r="R211" s="66" t="s">
        <v>320</v>
      </c>
      <c r="S211" s="66" t="s">
        <v>85</v>
      </c>
      <c r="T211" s="66" t="s">
        <v>87</v>
      </c>
      <c r="U211" s="113">
        <v>95</v>
      </c>
      <c r="V211" s="88" t="s">
        <v>169</v>
      </c>
      <c r="W211" s="88" t="s">
        <v>89</v>
      </c>
      <c r="X211" s="88" t="s">
        <v>321</v>
      </c>
      <c r="Y211" s="66" t="s">
        <v>402</v>
      </c>
      <c r="Z211" s="66">
        <v>30</v>
      </c>
      <c r="AA211" s="117" t="s">
        <v>227</v>
      </c>
      <c r="AB211" s="66">
        <v>2018</v>
      </c>
      <c r="AC211" s="130">
        <v>18000</v>
      </c>
      <c r="AD211" s="119">
        <v>19500</v>
      </c>
      <c r="AE211" s="48" t="s">
        <v>101</v>
      </c>
      <c r="AF211" s="132">
        <v>45441</v>
      </c>
      <c r="AG211" s="145">
        <v>45472</v>
      </c>
      <c r="AH211" s="146"/>
      <c r="AI211" s="181"/>
    </row>
    <row r="212" spans="1:45">
      <c r="A212" s="66">
        <v>9347</v>
      </c>
      <c r="B212" s="63"/>
      <c r="C212" s="84" t="s">
        <v>994</v>
      </c>
      <c r="D212" s="63">
        <v>4502</v>
      </c>
      <c r="E212" s="87" t="s">
        <v>1180</v>
      </c>
      <c r="F212" s="87" t="s">
        <v>1181</v>
      </c>
      <c r="G212" s="63" t="s">
        <v>529</v>
      </c>
      <c r="H212" s="84">
        <v>376</v>
      </c>
      <c r="I212" s="84" t="s">
        <v>99</v>
      </c>
      <c r="J212" s="84">
        <v>1</v>
      </c>
      <c r="K212" s="164">
        <v>45289</v>
      </c>
      <c r="L212" s="63">
        <v>29</v>
      </c>
      <c r="M212" s="195">
        <v>95</v>
      </c>
      <c r="N212" s="102">
        <v>45318</v>
      </c>
      <c r="O212" s="99">
        <v>45321</v>
      </c>
      <c r="P212" s="100">
        <v>32</v>
      </c>
      <c r="Q212" s="66" t="s">
        <v>85</v>
      </c>
      <c r="R212" s="66" t="s">
        <v>320</v>
      </c>
      <c r="S212" s="66" t="s">
        <v>85</v>
      </c>
      <c r="T212" s="66" t="s">
        <v>87</v>
      </c>
      <c r="U212" s="113">
        <v>95</v>
      </c>
      <c r="V212" s="88" t="s">
        <v>169</v>
      </c>
      <c r="W212" s="88" t="s">
        <v>89</v>
      </c>
      <c r="X212" s="88" t="s">
        <v>321</v>
      </c>
      <c r="Y212" s="66" t="s">
        <v>402</v>
      </c>
      <c r="Z212" s="66">
        <v>30</v>
      </c>
      <c r="AA212" s="117" t="s">
        <v>227</v>
      </c>
      <c r="AB212" s="66">
        <v>2018</v>
      </c>
      <c r="AC212" s="130">
        <v>18000</v>
      </c>
      <c r="AD212" s="219">
        <v>15000</v>
      </c>
      <c r="AE212" s="48" t="s">
        <v>101</v>
      </c>
      <c r="AF212" s="132">
        <v>45169</v>
      </c>
      <c r="AG212" s="142">
        <v>45321</v>
      </c>
      <c r="AH212" s="143"/>
    </row>
    <row r="213" spans="1:45">
      <c r="A213" s="66">
        <v>9188</v>
      </c>
      <c r="B213" s="66" t="s">
        <v>1325</v>
      </c>
      <c r="C213" s="84" t="s">
        <v>994</v>
      </c>
      <c r="D213" s="63">
        <v>4481</v>
      </c>
      <c r="E213" s="86" t="s">
        <v>1140</v>
      </c>
      <c r="F213" s="86" t="s">
        <v>1140</v>
      </c>
      <c r="G213" s="86" t="s">
        <v>1326</v>
      </c>
      <c r="H213" s="84">
        <v>375</v>
      </c>
      <c r="I213" s="87" t="s">
        <v>154</v>
      </c>
      <c r="J213" s="84">
        <v>1</v>
      </c>
      <c r="K213" s="106">
        <v>45157</v>
      </c>
      <c r="L213" s="63">
        <v>6</v>
      </c>
      <c r="M213" s="66">
        <v>95</v>
      </c>
      <c r="N213" s="107">
        <v>45163</v>
      </c>
      <c r="O213" s="99">
        <v>45166</v>
      </c>
      <c r="P213" s="100">
        <v>9</v>
      </c>
      <c r="Q213" s="66" t="s">
        <v>85</v>
      </c>
      <c r="R213" s="66" t="s">
        <v>320</v>
      </c>
      <c r="S213" s="66" t="s">
        <v>86</v>
      </c>
      <c r="T213" s="66" t="s">
        <v>87</v>
      </c>
      <c r="U213" s="170">
        <v>95</v>
      </c>
      <c r="V213" s="88" t="s">
        <v>169</v>
      </c>
      <c r="W213" s="88" t="s">
        <v>89</v>
      </c>
      <c r="X213" s="88" t="s">
        <v>321</v>
      </c>
      <c r="Y213" s="66" t="s">
        <v>402</v>
      </c>
      <c r="Z213" s="66">
        <v>30</v>
      </c>
      <c r="AA213" s="117" t="s">
        <v>227</v>
      </c>
      <c r="AB213" s="66">
        <v>2018</v>
      </c>
      <c r="AC213" s="130">
        <v>18000</v>
      </c>
      <c r="AD213" s="130"/>
      <c r="AE213" s="48" t="s">
        <v>101</v>
      </c>
      <c r="AF213" s="132">
        <v>45157</v>
      </c>
      <c r="AG213" s="142">
        <v>45164</v>
      </c>
      <c r="AH213" s="143"/>
    </row>
    <row r="214" spans="1:45">
      <c r="A214" s="66">
        <v>9501</v>
      </c>
      <c r="B214" s="63"/>
      <c r="C214" s="84" t="s">
        <v>994</v>
      </c>
      <c r="D214" s="63">
        <v>4430</v>
      </c>
      <c r="E214" s="86" t="s">
        <v>1134</v>
      </c>
      <c r="F214" s="156" t="s">
        <v>1140</v>
      </c>
      <c r="G214" s="86" t="s">
        <v>1327</v>
      </c>
      <c r="H214" s="84">
        <v>373</v>
      </c>
      <c r="I214" s="87" t="s">
        <v>154</v>
      </c>
      <c r="J214" s="84">
        <v>1</v>
      </c>
      <c r="K214" s="106">
        <v>45124</v>
      </c>
      <c r="L214" s="63">
        <v>6</v>
      </c>
      <c r="M214" s="66">
        <v>95</v>
      </c>
      <c r="N214" s="107">
        <v>45130</v>
      </c>
      <c r="O214" s="99">
        <v>45134</v>
      </c>
      <c r="P214" s="100">
        <v>10</v>
      </c>
      <c r="Q214" s="66" t="s">
        <v>160</v>
      </c>
      <c r="R214" s="66" t="s">
        <v>320</v>
      </c>
      <c r="S214" s="66" t="s">
        <v>86</v>
      </c>
      <c r="T214" s="66" t="s">
        <v>87</v>
      </c>
      <c r="U214" s="113">
        <v>95</v>
      </c>
      <c r="V214" s="111" t="s">
        <v>169</v>
      </c>
      <c r="W214" s="88" t="s">
        <v>89</v>
      </c>
      <c r="X214" s="88" t="s">
        <v>321</v>
      </c>
      <c r="Y214" s="66" t="s">
        <v>402</v>
      </c>
      <c r="Z214" s="66">
        <v>30</v>
      </c>
      <c r="AA214" s="117" t="s">
        <v>227</v>
      </c>
      <c r="AB214" s="66">
        <v>2018</v>
      </c>
      <c r="AC214" s="130">
        <v>18000</v>
      </c>
      <c r="AD214" s="130"/>
      <c r="AE214" s="48" t="s">
        <v>101</v>
      </c>
      <c r="AF214" s="132">
        <v>45124</v>
      </c>
      <c r="AG214" s="132">
        <v>45131</v>
      </c>
      <c r="AH214" s="141"/>
    </row>
    <row r="215" spans="1:45">
      <c r="A215" s="63"/>
      <c r="B215" s="66" t="s">
        <v>1328</v>
      </c>
      <c r="C215" s="84" t="s">
        <v>994</v>
      </c>
      <c r="D215" s="63">
        <v>4403</v>
      </c>
      <c r="E215" s="86" t="s">
        <v>1149</v>
      </c>
      <c r="F215" s="156" t="s">
        <v>1329</v>
      </c>
      <c r="G215" s="86" t="s">
        <v>1330</v>
      </c>
      <c r="H215" s="84">
        <v>358</v>
      </c>
      <c r="I215" s="87" t="s">
        <v>154</v>
      </c>
      <c r="J215" s="84">
        <v>1</v>
      </c>
      <c r="K215" s="106">
        <v>45108</v>
      </c>
      <c r="L215" s="63">
        <v>1</v>
      </c>
      <c r="M215" s="66">
        <v>95</v>
      </c>
      <c r="N215" s="107">
        <v>45109</v>
      </c>
      <c r="O215" s="99">
        <v>45111</v>
      </c>
      <c r="P215" s="100">
        <v>3</v>
      </c>
      <c r="Q215" s="66" t="s">
        <v>160</v>
      </c>
      <c r="R215" s="66" t="s">
        <v>320</v>
      </c>
      <c r="S215" s="66" t="s">
        <v>86</v>
      </c>
      <c r="T215" s="66" t="s">
        <v>87</v>
      </c>
      <c r="U215" s="113">
        <v>95</v>
      </c>
      <c r="V215" s="88" t="s">
        <v>169</v>
      </c>
      <c r="W215" s="111" t="s">
        <v>89</v>
      </c>
      <c r="X215" s="111" t="s">
        <v>321</v>
      </c>
      <c r="Y215" s="112" t="s">
        <v>402</v>
      </c>
      <c r="Z215" s="66">
        <v>30</v>
      </c>
      <c r="AA215" s="117" t="s">
        <v>227</v>
      </c>
      <c r="AB215" s="112">
        <v>2018</v>
      </c>
      <c r="AC215" s="130">
        <v>18000</v>
      </c>
      <c r="AD215" s="130"/>
      <c r="AE215" s="48" t="s">
        <v>101</v>
      </c>
      <c r="AF215" s="132">
        <v>45108</v>
      </c>
      <c r="AG215" s="132">
        <v>45110</v>
      </c>
      <c r="AH215" s="141"/>
      <c r="AI215" s="140"/>
      <c r="AL215" s="38"/>
      <c r="AM215" s="38"/>
      <c r="AN215" s="38"/>
      <c r="AO215" s="38"/>
      <c r="AP215" s="38"/>
      <c r="AQ215" s="38"/>
      <c r="AR215" s="38"/>
      <c r="AS215" s="38"/>
    </row>
    <row r="216" spans="1:45">
      <c r="A216" s="66" t="s">
        <v>1331</v>
      </c>
      <c r="B216" s="63"/>
      <c r="C216" s="84" t="s">
        <v>994</v>
      </c>
      <c r="D216" s="63">
        <v>4325</v>
      </c>
      <c r="E216" s="86" t="s">
        <v>151</v>
      </c>
      <c r="F216" s="156" t="s">
        <v>1302</v>
      </c>
      <c r="G216" s="86" t="s">
        <v>1272</v>
      </c>
      <c r="H216" s="84">
        <v>350</v>
      </c>
      <c r="I216" s="87" t="s">
        <v>154</v>
      </c>
      <c r="J216" s="84">
        <v>1</v>
      </c>
      <c r="K216" s="106">
        <v>45058</v>
      </c>
      <c r="L216" s="63">
        <v>29</v>
      </c>
      <c r="M216" s="66">
        <v>95</v>
      </c>
      <c r="N216" s="107">
        <v>45087</v>
      </c>
      <c r="O216" s="99">
        <v>45097</v>
      </c>
      <c r="P216" s="100">
        <v>39</v>
      </c>
      <c r="Q216" s="66" t="s">
        <v>160</v>
      </c>
      <c r="R216" s="66" t="s">
        <v>320</v>
      </c>
      <c r="S216" s="66" t="s">
        <v>86</v>
      </c>
      <c r="T216" s="66" t="s">
        <v>87</v>
      </c>
      <c r="U216" s="113">
        <v>95</v>
      </c>
      <c r="V216" s="88" t="s">
        <v>169</v>
      </c>
      <c r="W216" s="111" t="s">
        <v>89</v>
      </c>
      <c r="X216" s="88" t="s">
        <v>321</v>
      </c>
      <c r="Y216" s="66" t="s">
        <v>402</v>
      </c>
      <c r="Z216" s="66">
        <v>30</v>
      </c>
      <c r="AA216" s="117" t="s">
        <v>227</v>
      </c>
      <c r="AB216" s="66">
        <v>2018</v>
      </c>
      <c r="AC216" s="130">
        <v>18000</v>
      </c>
      <c r="AD216" s="130"/>
      <c r="AE216" s="48" t="s">
        <v>101</v>
      </c>
      <c r="AF216" s="132">
        <v>45058</v>
      </c>
      <c r="AG216" s="132">
        <v>45096</v>
      </c>
      <c r="AH216" s="141"/>
    </row>
    <row r="217" spans="1:45">
      <c r="A217" s="63"/>
      <c r="B217" s="66" t="s">
        <v>1332</v>
      </c>
      <c r="C217" s="84" t="s">
        <v>994</v>
      </c>
      <c r="D217" s="63">
        <v>4226</v>
      </c>
      <c r="E217" s="86" t="s">
        <v>1314</v>
      </c>
      <c r="F217" s="156" t="s">
        <v>1315</v>
      </c>
      <c r="G217" s="86" t="s">
        <v>1333</v>
      </c>
      <c r="H217" s="84">
        <v>344</v>
      </c>
      <c r="I217" s="87" t="s">
        <v>154</v>
      </c>
      <c r="J217" s="84">
        <v>1</v>
      </c>
      <c r="K217" s="106">
        <v>45001</v>
      </c>
      <c r="L217" s="63">
        <v>0</v>
      </c>
      <c r="M217" s="66">
        <v>95</v>
      </c>
      <c r="N217" s="107">
        <v>45001</v>
      </c>
      <c r="O217" s="99">
        <v>45009</v>
      </c>
      <c r="P217" s="100">
        <v>8</v>
      </c>
      <c r="Q217" s="66" t="s">
        <v>160</v>
      </c>
      <c r="R217" s="66" t="s">
        <v>320</v>
      </c>
      <c r="S217" s="66" t="s">
        <v>86</v>
      </c>
      <c r="T217" s="66" t="s">
        <v>87</v>
      </c>
      <c r="U217" s="113">
        <v>95</v>
      </c>
      <c r="V217" s="88" t="s">
        <v>169</v>
      </c>
      <c r="W217" s="88" t="s">
        <v>89</v>
      </c>
      <c r="X217" s="88" t="s">
        <v>321</v>
      </c>
      <c r="Y217" s="66" t="s">
        <v>402</v>
      </c>
      <c r="Z217" s="130"/>
      <c r="AA217" s="130"/>
      <c r="AB217" s="66">
        <v>2018</v>
      </c>
      <c r="AC217" s="130">
        <v>18000</v>
      </c>
      <c r="AD217" s="130"/>
      <c r="AE217" s="48" t="s">
        <v>101</v>
      </c>
      <c r="AF217" s="132">
        <v>44987</v>
      </c>
      <c r="AG217" s="132">
        <v>45009</v>
      </c>
      <c r="AH217" s="141"/>
    </row>
    <row r="218" spans="1:45">
      <c r="A218" s="66">
        <v>9515</v>
      </c>
      <c r="B218" s="66" t="s">
        <v>1334</v>
      </c>
      <c r="C218" s="84" t="s">
        <v>994</v>
      </c>
      <c r="D218" s="63">
        <v>4192</v>
      </c>
      <c r="E218" s="197" t="s">
        <v>97</v>
      </c>
      <c r="F218" s="197" t="s">
        <v>97</v>
      </c>
      <c r="G218" s="86" t="s">
        <v>1335</v>
      </c>
      <c r="H218" s="84">
        <v>341</v>
      </c>
      <c r="I218" s="87" t="s">
        <v>99</v>
      </c>
      <c r="J218" s="84">
        <v>1</v>
      </c>
      <c r="K218" s="106">
        <v>44966</v>
      </c>
      <c r="L218" s="63">
        <v>6</v>
      </c>
      <c r="M218" s="66">
        <v>95</v>
      </c>
      <c r="N218" s="165">
        <v>44972</v>
      </c>
      <c r="O218" s="99">
        <v>44972</v>
      </c>
      <c r="P218" s="100">
        <v>6</v>
      </c>
      <c r="Q218" s="66" t="s">
        <v>160</v>
      </c>
      <c r="R218" s="66" t="s">
        <v>320</v>
      </c>
      <c r="S218" s="66" t="s">
        <v>86</v>
      </c>
      <c r="T218" s="66" t="s">
        <v>87</v>
      </c>
      <c r="U218" s="113">
        <v>95</v>
      </c>
      <c r="V218" s="88" t="s">
        <v>169</v>
      </c>
      <c r="W218" s="88" t="s">
        <v>89</v>
      </c>
      <c r="X218" s="88" t="s">
        <v>321</v>
      </c>
      <c r="Y218" s="66" t="s">
        <v>402</v>
      </c>
      <c r="Z218" s="130"/>
      <c r="AA218" s="130"/>
      <c r="AB218" s="66">
        <v>2018</v>
      </c>
      <c r="AC218" s="130">
        <v>18000</v>
      </c>
      <c r="AD218" s="130"/>
      <c r="AE218" s="48" t="s">
        <v>101</v>
      </c>
      <c r="AF218" s="132">
        <v>44966</v>
      </c>
      <c r="AG218" s="142">
        <v>44970</v>
      </c>
      <c r="AH218" s="143"/>
      <c r="AI218" s="140"/>
    </row>
    <row r="219" spans="1:45">
      <c r="A219" s="66">
        <v>9837</v>
      </c>
      <c r="B219" s="63"/>
      <c r="C219" s="84" t="s">
        <v>994</v>
      </c>
      <c r="D219" s="63">
        <v>4173</v>
      </c>
      <c r="E219" s="86" t="s">
        <v>1219</v>
      </c>
      <c r="F219" s="86" t="s">
        <v>1227</v>
      </c>
      <c r="G219" s="86" t="s">
        <v>1336</v>
      </c>
      <c r="H219" s="84">
        <v>340</v>
      </c>
      <c r="I219" s="87" t="s">
        <v>99</v>
      </c>
      <c r="J219" s="84">
        <v>1</v>
      </c>
      <c r="K219" s="106">
        <v>44956</v>
      </c>
      <c r="L219" s="63">
        <v>0</v>
      </c>
      <c r="M219" s="63">
        <v>95</v>
      </c>
      <c r="N219" s="107">
        <v>44956</v>
      </c>
      <c r="O219" s="99">
        <v>44958</v>
      </c>
      <c r="P219" s="100">
        <v>2</v>
      </c>
      <c r="Q219" s="66" t="s">
        <v>160</v>
      </c>
      <c r="R219" s="66" t="s">
        <v>320</v>
      </c>
      <c r="S219" s="66" t="s">
        <v>86</v>
      </c>
      <c r="T219" s="66" t="s">
        <v>87</v>
      </c>
      <c r="U219" s="113">
        <v>95</v>
      </c>
      <c r="V219" s="88" t="s">
        <v>169</v>
      </c>
      <c r="W219" s="88" t="s">
        <v>89</v>
      </c>
      <c r="X219" s="88" t="s">
        <v>321</v>
      </c>
      <c r="Y219" s="66" t="s">
        <v>402</v>
      </c>
      <c r="Z219" s="130"/>
      <c r="AA219" s="130"/>
      <c r="AB219" s="66">
        <v>2018</v>
      </c>
      <c r="AC219" s="130">
        <v>18000</v>
      </c>
      <c r="AD219" s="130"/>
      <c r="AE219" s="48" t="s">
        <v>101</v>
      </c>
      <c r="AF219" s="132">
        <v>44952</v>
      </c>
      <c r="AG219" s="132">
        <v>44957</v>
      </c>
      <c r="AH219" s="141"/>
    </row>
    <row r="220" spans="1:45">
      <c r="A220" s="66" t="s">
        <v>1337</v>
      </c>
      <c r="B220" s="63"/>
      <c r="C220" s="84" t="s">
        <v>1338</v>
      </c>
      <c r="D220" s="63">
        <v>4119</v>
      </c>
      <c r="E220" s="86" t="s">
        <v>97</v>
      </c>
      <c r="F220" s="86" t="s">
        <v>97</v>
      </c>
      <c r="G220" s="86" t="s">
        <v>1339</v>
      </c>
      <c r="H220" s="84">
        <v>340</v>
      </c>
      <c r="I220" s="87" t="s">
        <v>99</v>
      </c>
      <c r="J220" s="84">
        <v>1</v>
      </c>
      <c r="K220" s="106">
        <v>44922</v>
      </c>
      <c r="L220" s="63">
        <v>2</v>
      </c>
      <c r="M220" s="63">
        <v>95</v>
      </c>
      <c r="N220" s="165">
        <v>44924</v>
      </c>
      <c r="O220" s="99">
        <v>44924</v>
      </c>
      <c r="P220" s="100">
        <v>2</v>
      </c>
      <c r="Q220" s="66" t="s">
        <v>160</v>
      </c>
      <c r="R220" s="66" t="s">
        <v>320</v>
      </c>
      <c r="S220" s="66" t="s">
        <v>86</v>
      </c>
      <c r="T220" s="66" t="s">
        <v>87</v>
      </c>
      <c r="U220" s="113">
        <v>95</v>
      </c>
      <c r="V220" s="88" t="s">
        <v>169</v>
      </c>
      <c r="W220" s="88" t="s">
        <v>89</v>
      </c>
      <c r="X220" s="88" t="s">
        <v>321</v>
      </c>
      <c r="Y220" s="66" t="s">
        <v>402</v>
      </c>
      <c r="Z220" s="130"/>
      <c r="AA220" s="130"/>
      <c r="AB220" s="66">
        <v>2018</v>
      </c>
      <c r="AC220" s="130">
        <v>18000</v>
      </c>
      <c r="AD220" s="130"/>
      <c r="AE220" s="48" t="s">
        <v>101</v>
      </c>
      <c r="AF220" s="132">
        <v>44922</v>
      </c>
      <c r="AG220" s="132"/>
      <c r="AH220" s="141" t="s">
        <v>1340</v>
      </c>
    </row>
    <row r="221" spans="1:45">
      <c r="A221" s="66" t="s">
        <v>1286</v>
      </c>
      <c r="B221" s="63"/>
      <c r="C221" s="84" t="s">
        <v>994</v>
      </c>
      <c r="D221" s="63">
        <v>4049</v>
      </c>
      <c r="E221" s="86" t="s">
        <v>1147</v>
      </c>
      <c r="F221" s="150" t="s">
        <v>622</v>
      </c>
      <c r="G221" s="86" t="s">
        <v>623</v>
      </c>
      <c r="H221" s="84">
        <v>339</v>
      </c>
      <c r="I221" s="87" t="s">
        <v>99</v>
      </c>
      <c r="J221" s="84">
        <v>1</v>
      </c>
      <c r="K221" s="106">
        <v>44883</v>
      </c>
      <c r="L221" s="63">
        <v>2</v>
      </c>
      <c r="M221" s="66">
        <v>95</v>
      </c>
      <c r="N221" s="165">
        <v>44885</v>
      </c>
      <c r="O221" s="99">
        <v>44887</v>
      </c>
      <c r="P221" s="100">
        <v>4</v>
      </c>
      <c r="Q221" s="66" t="s">
        <v>160</v>
      </c>
      <c r="R221" s="66" t="s">
        <v>320</v>
      </c>
      <c r="S221" s="66" t="s">
        <v>86</v>
      </c>
      <c r="T221" s="66" t="s">
        <v>87</v>
      </c>
      <c r="U221" s="113">
        <v>95</v>
      </c>
      <c r="V221" s="88" t="s">
        <v>169</v>
      </c>
      <c r="W221" s="88" t="s">
        <v>89</v>
      </c>
      <c r="X221" s="88" t="s">
        <v>321</v>
      </c>
      <c r="Y221" s="66" t="s">
        <v>402</v>
      </c>
      <c r="Z221" s="130"/>
      <c r="AA221" s="130"/>
      <c r="AB221" s="66">
        <v>2018</v>
      </c>
      <c r="AC221" s="130">
        <v>18000</v>
      </c>
      <c r="AD221" s="130"/>
      <c r="AE221" s="62" t="s">
        <v>101</v>
      </c>
      <c r="AF221" s="173">
        <v>44883</v>
      </c>
      <c r="AG221" s="132">
        <v>44887</v>
      </c>
      <c r="AH221" s="141"/>
    </row>
    <row r="222" spans="1:45">
      <c r="A222" s="66" t="s">
        <v>1282</v>
      </c>
      <c r="B222" s="66">
        <v>9367</v>
      </c>
      <c r="C222" s="84" t="s">
        <v>994</v>
      </c>
      <c r="D222" s="63">
        <v>3952</v>
      </c>
      <c r="E222" s="86" t="s">
        <v>1341</v>
      </c>
      <c r="F222" s="86" t="s">
        <v>1170</v>
      </c>
      <c r="G222" s="87" t="s">
        <v>1342</v>
      </c>
      <c r="H222" s="84">
        <v>309</v>
      </c>
      <c r="I222" s="87" t="s">
        <v>99</v>
      </c>
      <c r="J222" s="84">
        <v>1</v>
      </c>
      <c r="K222" s="106">
        <v>44858</v>
      </c>
      <c r="L222" s="63">
        <v>6</v>
      </c>
      <c r="M222" s="66">
        <v>95</v>
      </c>
      <c r="N222" s="107">
        <v>44864</v>
      </c>
      <c r="O222" s="99">
        <v>44866</v>
      </c>
      <c r="P222" s="100">
        <v>8</v>
      </c>
      <c r="Q222" s="66" t="s">
        <v>160</v>
      </c>
      <c r="R222" s="66" t="s">
        <v>320</v>
      </c>
      <c r="S222" s="66" t="s">
        <v>86</v>
      </c>
      <c r="T222" s="66" t="s">
        <v>87</v>
      </c>
      <c r="U222" s="113">
        <v>95</v>
      </c>
      <c r="V222" s="88" t="s">
        <v>169</v>
      </c>
      <c r="W222" s="88" t="s">
        <v>89</v>
      </c>
      <c r="X222" s="88" t="s">
        <v>321</v>
      </c>
      <c r="Y222" s="66" t="s">
        <v>402</v>
      </c>
      <c r="Z222" s="130"/>
      <c r="AA222" s="130"/>
      <c r="AB222" s="66">
        <v>2018</v>
      </c>
      <c r="AC222" s="130">
        <v>18000</v>
      </c>
      <c r="AD222" s="130"/>
      <c r="AE222" s="62" t="s">
        <v>101</v>
      </c>
      <c r="AF222" s="173">
        <v>44840</v>
      </c>
      <c r="AG222" s="132">
        <v>44865</v>
      </c>
      <c r="AH222" s="141"/>
    </row>
    <row r="223" spans="1:45">
      <c r="A223" s="66">
        <v>9520</v>
      </c>
      <c r="B223" s="63"/>
      <c r="C223" s="84" t="s">
        <v>994</v>
      </c>
      <c r="D223" s="92">
        <v>3903</v>
      </c>
      <c r="E223" s="86" t="s">
        <v>1343</v>
      </c>
      <c r="F223" s="150" t="s">
        <v>1344</v>
      </c>
      <c r="G223" s="85" t="s">
        <v>1343</v>
      </c>
      <c r="H223" s="63">
        <v>307</v>
      </c>
      <c r="I223" s="150" t="s">
        <v>154</v>
      </c>
      <c r="J223" s="160">
        <v>1</v>
      </c>
      <c r="K223" s="106">
        <v>44818</v>
      </c>
      <c r="L223" s="63">
        <v>13</v>
      </c>
      <c r="M223" s="66">
        <v>95</v>
      </c>
      <c r="N223" s="107">
        <v>44831</v>
      </c>
      <c r="O223" s="99">
        <v>44841</v>
      </c>
      <c r="P223" s="100">
        <v>23</v>
      </c>
      <c r="Q223" s="66" t="s">
        <v>160</v>
      </c>
      <c r="R223" s="66" t="s">
        <v>320</v>
      </c>
      <c r="S223" s="66" t="s">
        <v>86</v>
      </c>
      <c r="T223" s="66" t="s">
        <v>87</v>
      </c>
      <c r="U223" s="113">
        <v>95</v>
      </c>
      <c r="V223" s="88" t="s">
        <v>169</v>
      </c>
      <c r="W223" s="88" t="s">
        <v>89</v>
      </c>
      <c r="X223" s="88" t="s">
        <v>321</v>
      </c>
      <c r="Y223" s="66" t="s">
        <v>402</v>
      </c>
      <c r="Z223" s="220"/>
      <c r="AA223" s="220"/>
      <c r="AB223" s="66">
        <v>2018</v>
      </c>
      <c r="AC223" s="220">
        <v>18000</v>
      </c>
      <c r="AD223" s="220"/>
      <c r="AE223" s="62" t="s">
        <v>101</v>
      </c>
      <c r="AF223" s="173">
        <v>44818</v>
      </c>
      <c r="AG223" s="132">
        <v>44840</v>
      </c>
      <c r="AH223" s="141"/>
    </row>
    <row r="224" spans="1:45">
      <c r="A224" s="66">
        <v>9286</v>
      </c>
      <c r="B224" s="63">
        <v>9391</v>
      </c>
      <c r="C224" s="84" t="s">
        <v>994</v>
      </c>
      <c r="D224" s="92">
        <v>3184</v>
      </c>
      <c r="E224" s="87" t="s">
        <v>1345</v>
      </c>
      <c r="F224" s="150" t="s">
        <v>1346</v>
      </c>
      <c r="G224" s="85" t="s">
        <v>529</v>
      </c>
      <c r="H224" s="63">
        <v>200</v>
      </c>
      <c r="I224" s="150" t="s">
        <v>1151</v>
      </c>
      <c r="J224" s="160">
        <v>1</v>
      </c>
      <c r="K224" s="106">
        <v>44798</v>
      </c>
      <c r="L224" s="63">
        <v>30</v>
      </c>
      <c r="M224" s="66">
        <v>95</v>
      </c>
      <c r="N224" s="165">
        <v>44828</v>
      </c>
      <c r="O224" s="99">
        <v>44817</v>
      </c>
      <c r="P224" s="100">
        <v>19</v>
      </c>
      <c r="Q224" s="66" t="s">
        <v>160</v>
      </c>
      <c r="R224" s="66"/>
      <c r="S224" s="66" t="s">
        <v>320</v>
      </c>
      <c r="T224" s="66" t="s">
        <v>86</v>
      </c>
      <c r="U224" s="66" t="s">
        <v>87</v>
      </c>
      <c r="V224" s="113">
        <v>95</v>
      </c>
      <c r="W224" s="88" t="s">
        <v>169</v>
      </c>
      <c r="X224" s="88" t="s">
        <v>89</v>
      </c>
      <c r="Y224" s="88" t="s">
        <v>321</v>
      </c>
      <c r="Z224" s="66"/>
      <c r="AA224" s="66"/>
      <c r="AB224" s="66" t="s">
        <v>402</v>
      </c>
      <c r="AC224" s="66">
        <v>2018</v>
      </c>
      <c r="AD224" s="66"/>
      <c r="AE224" s="62" t="s">
        <v>101</v>
      </c>
      <c r="AF224" s="173">
        <v>44433</v>
      </c>
      <c r="AG224" s="132">
        <v>44810</v>
      </c>
      <c r="AH224" s="141"/>
    </row>
    <row r="225" spans="1:35">
      <c r="A225" s="66" t="s">
        <v>1282</v>
      </c>
      <c r="B225" s="66">
        <v>9367</v>
      </c>
      <c r="C225" s="64" t="s">
        <v>994</v>
      </c>
      <c r="D225" s="67">
        <v>5209</v>
      </c>
      <c r="E225" s="79" t="s">
        <v>1032</v>
      </c>
      <c r="F225" s="79" t="s">
        <v>1032</v>
      </c>
      <c r="G225" s="48" t="s">
        <v>1033</v>
      </c>
      <c r="H225" s="48">
        <v>3144</v>
      </c>
      <c r="I225" s="64" t="s">
        <v>99</v>
      </c>
      <c r="J225" s="64">
        <v>1</v>
      </c>
      <c r="K225" s="101">
        <v>45680</v>
      </c>
      <c r="L225" s="48">
        <v>27</v>
      </c>
      <c r="M225" s="104">
        <v>96</v>
      </c>
      <c r="N225" s="102">
        <v>45707</v>
      </c>
      <c r="O225" s="99">
        <v>45715</v>
      </c>
      <c r="P225" s="100">
        <v>35</v>
      </c>
      <c r="Q225" s="66" t="s">
        <v>85</v>
      </c>
      <c r="R225" s="66" t="s">
        <v>85</v>
      </c>
      <c r="S225" s="66" t="s">
        <v>85</v>
      </c>
      <c r="T225" s="66" t="s">
        <v>138</v>
      </c>
      <c r="U225" s="113">
        <v>96</v>
      </c>
      <c r="V225" s="88" t="s">
        <v>236</v>
      </c>
      <c r="W225" s="88" t="s">
        <v>406</v>
      </c>
      <c r="X225" s="88" t="s">
        <v>407</v>
      </c>
      <c r="Y225" s="66" t="s">
        <v>408</v>
      </c>
      <c r="Z225" s="66">
        <v>50</v>
      </c>
      <c r="AA225" s="117" t="s">
        <v>227</v>
      </c>
      <c r="AB225" s="66">
        <v>2018</v>
      </c>
      <c r="AC225" s="118"/>
      <c r="AD225" s="119">
        <v>0</v>
      </c>
      <c r="AE225" s="48" t="s">
        <v>101</v>
      </c>
      <c r="AF225" s="132">
        <v>45624</v>
      </c>
      <c r="AG225" s="132">
        <v>45714</v>
      </c>
      <c r="AH225" s="141"/>
    </row>
    <row r="226" spans="1:35">
      <c r="A226" s="63"/>
      <c r="B226" s="66" t="s">
        <v>1347</v>
      </c>
      <c r="C226" s="72" t="s">
        <v>994</v>
      </c>
      <c r="D226" s="67">
        <v>5138</v>
      </c>
      <c r="E226" s="79" t="s">
        <v>332</v>
      </c>
      <c r="F226" s="75" t="s">
        <v>1026</v>
      </c>
      <c r="G226" s="48" t="s">
        <v>1035</v>
      </c>
      <c r="H226" s="48">
        <v>3105</v>
      </c>
      <c r="I226" s="48" t="s">
        <v>99</v>
      </c>
      <c r="J226" s="72">
        <v>1</v>
      </c>
      <c r="K226" s="101">
        <v>45600</v>
      </c>
      <c r="L226" s="48">
        <v>13</v>
      </c>
      <c r="M226" s="104">
        <v>96</v>
      </c>
      <c r="N226" s="98">
        <f>K226+L226</f>
        <v>45613</v>
      </c>
      <c r="O226" s="99">
        <f ca="1">TODAY()</f>
        <v>45957</v>
      </c>
      <c r="P226" s="100">
        <f ca="1">O226-K226</f>
        <v>357</v>
      </c>
      <c r="Q226" s="66" t="s">
        <v>85</v>
      </c>
      <c r="R226" s="66" t="s">
        <v>85</v>
      </c>
      <c r="S226" s="66" t="s">
        <v>85</v>
      </c>
      <c r="T226" s="66" t="s">
        <v>138</v>
      </c>
      <c r="U226" s="113">
        <v>96</v>
      </c>
      <c r="V226" s="88" t="s">
        <v>236</v>
      </c>
      <c r="W226" s="88" t="s">
        <v>406</v>
      </c>
      <c r="X226" s="88" t="s">
        <v>407</v>
      </c>
      <c r="Y226" s="66" t="s">
        <v>408</v>
      </c>
      <c r="Z226" s="66">
        <v>50</v>
      </c>
      <c r="AA226" s="117" t="s">
        <v>227</v>
      </c>
      <c r="AB226" s="66">
        <v>2018</v>
      </c>
      <c r="AC226" s="118"/>
      <c r="AD226" s="119">
        <v>0</v>
      </c>
      <c r="AE226" s="48" t="s">
        <v>101</v>
      </c>
      <c r="AF226" s="132">
        <v>45586</v>
      </c>
      <c r="AG226" s="132">
        <v>45607</v>
      </c>
      <c r="AH226" s="141"/>
      <c r="AI226" s="140" t="s">
        <v>216</v>
      </c>
    </row>
    <row r="227" spans="1:35">
      <c r="A227" s="66" t="s">
        <v>1347</v>
      </c>
      <c r="B227" s="63"/>
      <c r="C227" s="72" t="s">
        <v>1037</v>
      </c>
      <c r="D227" s="67">
        <v>5134</v>
      </c>
      <c r="E227" s="79" t="s">
        <v>1030</v>
      </c>
      <c r="F227" s="75" t="s">
        <v>1031</v>
      </c>
      <c r="G227" s="48" t="s">
        <v>109</v>
      </c>
      <c r="H227" s="48">
        <v>3105</v>
      </c>
      <c r="I227" s="48" t="s">
        <v>99</v>
      </c>
      <c r="J227" s="72">
        <v>1</v>
      </c>
      <c r="K227" s="101">
        <v>45584</v>
      </c>
      <c r="L227" s="48">
        <v>6</v>
      </c>
      <c r="M227" s="104">
        <v>96</v>
      </c>
      <c r="N227" s="98">
        <f>K227+L227</f>
        <v>45590</v>
      </c>
      <c r="O227" s="99">
        <f ca="1">TODAY()</f>
        <v>45957</v>
      </c>
      <c r="P227" s="100">
        <f ca="1">O227-K227</f>
        <v>373</v>
      </c>
      <c r="Q227" s="66" t="s">
        <v>85</v>
      </c>
      <c r="R227" s="66" t="s">
        <v>85</v>
      </c>
      <c r="S227" s="66" t="s">
        <v>85</v>
      </c>
      <c r="T227" s="66" t="s">
        <v>138</v>
      </c>
      <c r="U227" s="113">
        <v>96</v>
      </c>
      <c r="V227" s="88" t="s">
        <v>236</v>
      </c>
      <c r="W227" s="88" t="s">
        <v>406</v>
      </c>
      <c r="X227" s="88" t="s">
        <v>407</v>
      </c>
      <c r="Y227" s="66" t="s">
        <v>408</v>
      </c>
      <c r="Z227" s="66">
        <v>50</v>
      </c>
      <c r="AA227" s="117" t="s">
        <v>227</v>
      </c>
      <c r="AB227" s="66">
        <v>2018</v>
      </c>
      <c r="AC227" s="118"/>
      <c r="AD227" s="119">
        <v>0</v>
      </c>
      <c r="AE227" s="48" t="s">
        <v>101</v>
      </c>
      <c r="AF227" s="132">
        <v>45584</v>
      </c>
      <c r="AG227" s="132"/>
      <c r="AH227" s="141" t="s">
        <v>1038</v>
      </c>
      <c r="AI227" s="177"/>
    </row>
    <row r="228" spans="1:35">
      <c r="A228" s="63"/>
      <c r="B228" s="66" t="s">
        <v>1348</v>
      </c>
      <c r="C228" s="64" t="s">
        <v>994</v>
      </c>
      <c r="D228" s="67">
        <v>5381</v>
      </c>
      <c r="E228" s="69" t="s">
        <v>1349</v>
      </c>
      <c r="F228" s="69" t="s">
        <v>1350</v>
      </c>
      <c r="G228" s="48" t="s">
        <v>1351</v>
      </c>
      <c r="H228" s="48">
        <v>6753</v>
      </c>
      <c r="I228" s="64" t="s">
        <v>99</v>
      </c>
      <c r="J228" s="64">
        <v>1</v>
      </c>
      <c r="K228" s="101">
        <v>45700</v>
      </c>
      <c r="L228" s="48">
        <v>27</v>
      </c>
      <c r="M228" s="104">
        <v>97</v>
      </c>
      <c r="N228" s="98">
        <f>K228+L228</f>
        <v>45727</v>
      </c>
      <c r="O228" s="99">
        <f ca="1">TODAY()</f>
        <v>45957</v>
      </c>
      <c r="P228" s="100">
        <f ca="1">O228-K228</f>
        <v>257</v>
      </c>
      <c r="Q228" s="66" t="s">
        <v>85</v>
      </c>
      <c r="R228" s="66" t="s">
        <v>320</v>
      </c>
      <c r="S228" s="66" t="s">
        <v>85</v>
      </c>
      <c r="T228" s="66" t="s">
        <v>138</v>
      </c>
      <c r="U228" s="113">
        <v>97</v>
      </c>
      <c r="V228" s="88" t="s">
        <v>284</v>
      </c>
      <c r="W228" s="88" t="s">
        <v>89</v>
      </c>
      <c r="X228" s="111" t="s">
        <v>417</v>
      </c>
      <c r="Y228" s="66" t="s">
        <v>418</v>
      </c>
      <c r="Z228" s="66">
        <v>10</v>
      </c>
      <c r="AA228" s="117" t="s">
        <v>189</v>
      </c>
      <c r="AB228" s="66">
        <v>2014</v>
      </c>
      <c r="AC228" s="130">
        <v>51000</v>
      </c>
      <c r="AD228" s="119">
        <v>52500</v>
      </c>
      <c r="AE228" s="48" t="s">
        <v>101</v>
      </c>
      <c r="AF228" s="132">
        <v>45700</v>
      </c>
      <c r="AG228" s="132">
        <v>45706</v>
      </c>
      <c r="AH228" s="148" t="s">
        <v>1352</v>
      </c>
    </row>
    <row r="229" spans="1:35">
      <c r="A229" s="66">
        <v>9246</v>
      </c>
      <c r="B229" s="66"/>
      <c r="C229" s="64" t="s">
        <v>994</v>
      </c>
      <c r="D229" s="67">
        <v>5375</v>
      </c>
      <c r="E229" s="68" t="s">
        <v>1353</v>
      </c>
      <c r="F229" s="69" t="s">
        <v>1354</v>
      </c>
      <c r="G229" s="48" t="s">
        <v>1355</v>
      </c>
      <c r="H229" s="48">
        <v>6271</v>
      </c>
      <c r="I229" s="48" t="s">
        <v>154</v>
      </c>
      <c r="J229" s="64">
        <v>1</v>
      </c>
      <c r="K229" s="101">
        <v>45693</v>
      </c>
      <c r="L229" s="48">
        <v>6</v>
      </c>
      <c r="M229" s="104">
        <v>97</v>
      </c>
      <c r="N229" s="102">
        <f>K229+L229</f>
        <v>45699</v>
      </c>
      <c r="O229" s="99">
        <f ca="1">TODAY()</f>
        <v>45957</v>
      </c>
      <c r="P229" s="100">
        <f ca="1">O229-K229</f>
        <v>264</v>
      </c>
      <c r="Q229" s="66" t="s">
        <v>85</v>
      </c>
      <c r="R229" s="66" t="s">
        <v>320</v>
      </c>
      <c r="S229" s="66" t="s">
        <v>85</v>
      </c>
      <c r="T229" s="66" t="s">
        <v>138</v>
      </c>
      <c r="U229" s="113">
        <v>97</v>
      </c>
      <c r="V229" s="88" t="s">
        <v>284</v>
      </c>
      <c r="W229" s="88" t="s">
        <v>89</v>
      </c>
      <c r="X229" s="88" t="s">
        <v>417</v>
      </c>
      <c r="Y229" s="66" t="s">
        <v>418</v>
      </c>
      <c r="Z229" s="66">
        <v>10</v>
      </c>
      <c r="AA229" s="117" t="s">
        <v>189</v>
      </c>
      <c r="AB229" s="66">
        <v>2014</v>
      </c>
      <c r="AC229" s="130">
        <v>51000</v>
      </c>
      <c r="AD229" s="119">
        <v>52500</v>
      </c>
      <c r="AE229" s="48" t="s">
        <v>101</v>
      </c>
      <c r="AF229" s="134">
        <v>45693</v>
      </c>
      <c r="AG229" s="132">
        <v>45700</v>
      </c>
      <c r="AH229" s="141"/>
    </row>
    <row r="230" spans="1:35">
      <c r="A230" s="63"/>
      <c r="B230" s="66" t="s">
        <v>1356</v>
      </c>
      <c r="C230" s="64" t="s">
        <v>994</v>
      </c>
      <c r="D230" s="67">
        <v>5081</v>
      </c>
      <c r="E230" s="68" t="s">
        <v>1308</v>
      </c>
      <c r="F230" s="69" t="s">
        <v>1309</v>
      </c>
      <c r="G230" s="48" t="s">
        <v>1357</v>
      </c>
      <c r="H230" s="48">
        <v>6271</v>
      </c>
      <c r="I230" s="48" t="s">
        <v>154</v>
      </c>
      <c r="J230" s="64">
        <v>1</v>
      </c>
      <c r="K230" s="101">
        <v>45684</v>
      </c>
      <c r="L230" s="48">
        <v>13</v>
      </c>
      <c r="M230" s="104">
        <v>97</v>
      </c>
      <c r="N230" s="102">
        <f>K230+L230</f>
        <v>45697</v>
      </c>
      <c r="O230" s="99">
        <f ca="1">TODAY()</f>
        <v>45957</v>
      </c>
      <c r="P230" s="100">
        <f ca="1">O230-K230</f>
        <v>273</v>
      </c>
      <c r="Q230" s="66" t="s">
        <v>85</v>
      </c>
      <c r="R230" s="66" t="s">
        <v>320</v>
      </c>
      <c r="S230" s="66" t="s">
        <v>85</v>
      </c>
      <c r="T230" s="66" t="s">
        <v>138</v>
      </c>
      <c r="U230" s="113">
        <v>97</v>
      </c>
      <c r="V230" s="88" t="s">
        <v>284</v>
      </c>
      <c r="W230" s="88" t="s">
        <v>89</v>
      </c>
      <c r="X230" s="88" t="s">
        <v>417</v>
      </c>
      <c r="Y230" s="66" t="s">
        <v>418</v>
      </c>
      <c r="Z230" s="66">
        <v>10</v>
      </c>
      <c r="AA230" s="117" t="s">
        <v>189</v>
      </c>
      <c r="AB230" s="66">
        <v>2014</v>
      </c>
      <c r="AC230" s="130">
        <v>51000</v>
      </c>
      <c r="AD230" s="119">
        <v>52500</v>
      </c>
      <c r="AE230" s="48" t="s">
        <v>101</v>
      </c>
      <c r="AF230" s="132">
        <v>45923</v>
      </c>
      <c r="AG230" s="145">
        <v>45693</v>
      </c>
      <c r="AH230" s="146"/>
    </row>
    <row r="231" spans="1:35">
      <c r="A231" s="66">
        <v>9911</v>
      </c>
      <c r="B231" s="63"/>
      <c r="C231" s="84" t="s">
        <v>994</v>
      </c>
      <c r="D231" s="84">
        <v>4966</v>
      </c>
      <c r="E231" s="151" t="s">
        <v>1134</v>
      </c>
      <c r="F231" s="91" t="s">
        <v>1358</v>
      </c>
      <c r="G231" s="84" t="s">
        <v>1359</v>
      </c>
      <c r="H231" s="84">
        <v>6125</v>
      </c>
      <c r="I231" s="84" t="s">
        <v>154</v>
      </c>
      <c r="J231" s="84">
        <v>1</v>
      </c>
      <c r="K231" s="162">
        <v>45505</v>
      </c>
      <c r="L231" s="84">
        <v>6</v>
      </c>
      <c r="M231" s="104">
        <v>97</v>
      </c>
      <c r="N231" s="102">
        <v>45511</v>
      </c>
      <c r="O231" s="99">
        <v>45513</v>
      </c>
      <c r="P231" s="100">
        <v>8</v>
      </c>
      <c r="Q231" s="66" t="s">
        <v>85</v>
      </c>
      <c r="R231" s="66" t="s">
        <v>320</v>
      </c>
      <c r="S231" s="66" t="s">
        <v>85</v>
      </c>
      <c r="T231" s="66" t="s">
        <v>138</v>
      </c>
      <c r="U231" s="113">
        <v>97</v>
      </c>
      <c r="V231" s="88" t="s">
        <v>284</v>
      </c>
      <c r="W231" s="88" t="s">
        <v>89</v>
      </c>
      <c r="X231" s="88" t="s">
        <v>417</v>
      </c>
      <c r="Y231" s="66" t="s">
        <v>418</v>
      </c>
      <c r="Z231" s="66">
        <v>10</v>
      </c>
      <c r="AA231" s="117" t="s">
        <v>189</v>
      </c>
      <c r="AB231" s="66">
        <v>2014</v>
      </c>
      <c r="AC231" s="130">
        <v>48000</v>
      </c>
      <c r="AD231" s="119">
        <v>52500</v>
      </c>
      <c r="AE231" s="48" t="s">
        <v>101</v>
      </c>
      <c r="AF231" s="132">
        <v>45484</v>
      </c>
      <c r="AG231" s="142">
        <v>45513</v>
      </c>
      <c r="AH231" s="143"/>
    </row>
    <row r="232" spans="1:35">
      <c r="A232" s="66" t="s">
        <v>1360</v>
      </c>
      <c r="B232" s="63"/>
      <c r="C232" s="84" t="s">
        <v>994</v>
      </c>
      <c r="D232" s="84">
        <v>4941</v>
      </c>
      <c r="E232" s="151" t="s">
        <v>184</v>
      </c>
      <c r="F232" s="91" t="s">
        <v>185</v>
      </c>
      <c r="G232" s="84" t="s">
        <v>1361</v>
      </c>
      <c r="H232" s="84">
        <v>6111</v>
      </c>
      <c r="I232" s="84" t="s">
        <v>154</v>
      </c>
      <c r="J232" s="84">
        <v>1</v>
      </c>
      <c r="K232" s="162">
        <v>45469</v>
      </c>
      <c r="L232" s="84">
        <v>6</v>
      </c>
      <c r="M232" s="104">
        <v>97</v>
      </c>
      <c r="N232" s="102">
        <v>45475</v>
      </c>
      <c r="O232" s="99">
        <v>45475</v>
      </c>
      <c r="P232" s="100">
        <v>6</v>
      </c>
      <c r="Q232" s="66" t="s">
        <v>85</v>
      </c>
      <c r="R232" s="66" t="s">
        <v>320</v>
      </c>
      <c r="S232" s="66" t="s">
        <v>85</v>
      </c>
      <c r="T232" s="66" t="s">
        <v>138</v>
      </c>
      <c r="U232" s="113">
        <v>97</v>
      </c>
      <c r="V232" s="111" t="s">
        <v>284</v>
      </c>
      <c r="W232" s="88" t="s">
        <v>89</v>
      </c>
      <c r="X232" s="88" t="s">
        <v>417</v>
      </c>
      <c r="Y232" s="66" t="s">
        <v>418</v>
      </c>
      <c r="Z232" s="66">
        <v>10</v>
      </c>
      <c r="AA232" s="117" t="s">
        <v>189</v>
      </c>
      <c r="AB232" s="66">
        <v>2014</v>
      </c>
      <c r="AC232" s="130">
        <v>48000</v>
      </c>
      <c r="AD232" s="119">
        <v>52500</v>
      </c>
      <c r="AE232" s="48" t="s">
        <v>101</v>
      </c>
      <c r="AF232" s="132">
        <v>45468</v>
      </c>
      <c r="AG232" s="132">
        <v>45474</v>
      </c>
      <c r="AH232" s="143"/>
    </row>
    <row r="233" spans="1:35">
      <c r="A233" s="66">
        <v>10238</v>
      </c>
      <c r="B233" s="66">
        <v>10434</v>
      </c>
      <c r="C233" s="84" t="s">
        <v>994</v>
      </c>
      <c r="D233" s="84">
        <v>4799</v>
      </c>
      <c r="E233" s="197" t="s">
        <v>151</v>
      </c>
      <c r="F233" s="85" t="s">
        <v>1085</v>
      </c>
      <c r="G233" s="84" t="s">
        <v>1272</v>
      </c>
      <c r="H233" s="84">
        <v>6024</v>
      </c>
      <c r="I233" s="84" t="s">
        <v>154</v>
      </c>
      <c r="J233" s="84">
        <v>1</v>
      </c>
      <c r="K233" s="162">
        <v>45450</v>
      </c>
      <c r="L233" s="84">
        <v>29</v>
      </c>
      <c r="M233" s="104">
        <v>97</v>
      </c>
      <c r="N233" s="98">
        <v>45479</v>
      </c>
      <c r="O233" s="99">
        <v>45461</v>
      </c>
      <c r="P233" s="100">
        <v>11</v>
      </c>
      <c r="Q233" s="66" t="s">
        <v>85</v>
      </c>
      <c r="R233" s="66" t="s">
        <v>320</v>
      </c>
      <c r="S233" s="66" t="s">
        <v>85</v>
      </c>
      <c r="T233" s="66" t="s">
        <v>138</v>
      </c>
      <c r="U233" s="113">
        <v>97</v>
      </c>
      <c r="V233" s="88" t="s">
        <v>284</v>
      </c>
      <c r="W233" s="88" t="s">
        <v>89</v>
      </c>
      <c r="X233" s="88" t="s">
        <v>417</v>
      </c>
      <c r="Y233" s="66" t="s">
        <v>418</v>
      </c>
      <c r="Z233" s="66">
        <v>10</v>
      </c>
      <c r="AA233" s="117" t="s">
        <v>189</v>
      </c>
      <c r="AB233" s="66">
        <v>2014</v>
      </c>
      <c r="AC233" s="130">
        <v>48000</v>
      </c>
      <c r="AD233" s="119">
        <v>52500</v>
      </c>
      <c r="AE233" s="48" t="s">
        <v>101</v>
      </c>
      <c r="AF233" s="132">
        <v>45360</v>
      </c>
      <c r="AG233" s="145">
        <v>45460</v>
      </c>
      <c r="AH233" s="146"/>
      <c r="AI233" s="146" t="s">
        <v>216</v>
      </c>
    </row>
    <row r="234" spans="1:35">
      <c r="A234" s="63"/>
      <c r="B234" s="66">
        <v>9595</v>
      </c>
      <c r="C234" s="198" t="s">
        <v>994</v>
      </c>
      <c r="D234" s="82">
        <v>4776</v>
      </c>
      <c r="E234" s="199" t="s">
        <v>1308</v>
      </c>
      <c r="F234" s="199" t="s">
        <v>1309</v>
      </c>
      <c r="G234" s="198" t="s">
        <v>1267</v>
      </c>
      <c r="H234" s="198">
        <v>5994</v>
      </c>
      <c r="I234" s="198" t="s">
        <v>154</v>
      </c>
      <c r="J234" s="198">
        <v>1</v>
      </c>
      <c r="K234" s="211">
        <v>45343</v>
      </c>
      <c r="L234" s="198">
        <v>13</v>
      </c>
      <c r="M234" s="104">
        <v>97</v>
      </c>
      <c r="N234" s="102">
        <f>K234+L234</f>
        <v>45356</v>
      </c>
      <c r="O234" s="99">
        <f ca="1">TODAY()</f>
        <v>45957</v>
      </c>
      <c r="P234" s="100">
        <f ca="1">O234-K234</f>
        <v>614</v>
      </c>
      <c r="Q234" s="66" t="s">
        <v>85</v>
      </c>
      <c r="R234" s="66" t="s">
        <v>320</v>
      </c>
      <c r="S234" s="66" t="s">
        <v>85</v>
      </c>
      <c r="T234" s="66" t="s">
        <v>138</v>
      </c>
      <c r="U234" s="66">
        <v>97</v>
      </c>
      <c r="V234" s="88" t="s">
        <v>284</v>
      </c>
      <c r="W234" s="88" t="s">
        <v>89</v>
      </c>
      <c r="X234" s="88" t="s">
        <v>417</v>
      </c>
      <c r="Y234" s="66" t="s">
        <v>418</v>
      </c>
      <c r="Z234" s="66">
        <v>10</v>
      </c>
      <c r="AA234" s="117" t="s">
        <v>189</v>
      </c>
      <c r="AB234" s="66">
        <v>2014</v>
      </c>
      <c r="AC234" s="130">
        <v>48000</v>
      </c>
      <c r="AD234" s="130">
        <v>49500</v>
      </c>
      <c r="AE234" s="48" t="s">
        <v>101</v>
      </c>
      <c r="AF234" s="132">
        <v>45343</v>
      </c>
      <c r="AG234" s="142">
        <v>45357</v>
      </c>
      <c r="AH234" s="143"/>
      <c r="AI234" s="179"/>
    </row>
    <row r="235" spans="1:35">
      <c r="A235" s="66" t="s">
        <v>1304</v>
      </c>
      <c r="B235" s="66" t="s">
        <v>1305</v>
      </c>
      <c r="C235" s="198" t="s">
        <v>1362</v>
      </c>
      <c r="D235" s="198">
        <v>4524</v>
      </c>
      <c r="E235" s="200" t="s">
        <v>193</v>
      </c>
      <c r="F235" s="200" t="s">
        <v>1363</v>
      </c>
      <c r="G235" s="198" t="s">
        <v>1364</v>
      </c>
      <c r="H235" s="198">
        <v>5942</v>
      </c>
      <c r="I235" s="198" t="s">
        <v>154</v>
      </c>
      <c r="J235" s="198">
        <v>1</v>
      </c>
      <c r="K235" s="211">
        <v>45325</v>
      </c>
      <c r="L235" s="198">
        <v>13</v>
      </c>
      <c r="M235" s="104">
        <v>97</v>
      </c>
      <c r="N235" s="102">
        <f>K235+L235</f>
        <v>45338</v>
      </c>
      <c r="O235" s="99">
        <f ca="1">TODAY()</f>
        <v>45957</v>
      </c>
      <c r="P235" s="100">
        <f ca="1">O235-K235</f>
        <v>632</v>
      </c>
      <c r="Q235" s="66" t="s">
        <v>85</v>
      </c>
      <c r="R235" s="66" t="s">
        <v>320</v>
      </c>
      <c r="S235" s="66" t="s">
        <v>85</v>
      </c>
      <c r="T235" s="66" t="s">
        <v>138</v>
      </c>
      <c r="U235" s="113">
        <v>97</v>
      </c>
      <c r="V235" s="88" t="s">
        <v>284</v>
      </c>
      <c r="W235" s="88" t="s">
        <v>89</v>
      </c>
      <c r="X235" s="88" t="s">
        <v>417</v>
      </c>
      <c r="Y235" s="66" t="s">
        <v>418</v>
      </c>
      <c r="Z235" s="66">
        <v>10</v>
      </c>
      <c r="AA235" s="117" t="s">
        <v>189</v>
      </c>
      <c r="AB235" s="66">
        <v>2014</v>
      </c>
      <c r="AC235" s="130">
        <v>48000</v>
      </c>
      <c r="AD235" s="192">
        <v>49500</v>
      </c>
      <c r="AE235" s="48" t="s">
        <v>101</v>
      </c>
      <c r="AF235" s="132">
        <v>45178</v>
      </c>
      <c r="AG235" s="132">
        <v>45342</v>
      </c>
      <c r="AH235" s="180"/>
      <c r="AI235" s="180"/>
    </row>
    <row r="236" spans="1:35">
      <c r="A236" s="63"/>
      <c r="B236" s="66" t="s">
        <v>1348</v>
      </c>
      <c r="C236" s="84" t="s">
        <v>994</v>
      </c>
      <c r="D236" s="89">
        <v>4485</v>
      </c>
      <c r="E236" s="156" t="s">
        <v>1365</v>
      </c>
      <c r="F236" s="156" t="s">
        <v>738</v>
      </c>
      <c r="G236" s="63" t="s">
        <v>1366</v>
      </c>
      <c r="H236" s="160">
        <v>5623</v>
      </c>
      <c r="I236" s="84" t="s">
        <v>99</v>
      </c>
      <c r="J236" s="160">
        <v>1</v>
      </c>
      <c r="K236" s="212">
        <v>45299</v>
      </c>
      <c r="L236" s="201">
        <v>13</v>
      </c>
      <c r="M236" s="104">
        <v>97</v>
      </c>
      <c r="N236" s="102">
        <v>45312</v>
      </c>
      <c r="O236" s="99">
        <v>45306</v>
      </c>
      <c r="P236" s="100">
        <v>7</v>
      </c>
      <c r="Q236" s="66" t="s">
        <v>85</v>
      </c>
      <c r="R236" s="66" t="s">
        <v>320</v>
      </c>
      <c r="S236" s="66" t="s">
        <v>86</v>
      </c>
      <c r="T236" s="66" t="s">
        <v>138</v>
      </c>
      <c r="U236" s="113">
        <v>97</v>
      </c>
      <c r="V236" s="88" t="s">
        <v>284</v>
      </c>
      <c r="W236" s="88" t="s">
        <v>89</v>
      </c>
      <c r="X236" s="111" t="s">
        <v>417</v>
      </c>
      <c r="Y236" s="66" t="s">
        <v>418</v>
      </c>
      <c r="Z236" s="66">
        <v>10</v>
      </c>
      <c r="AA236" s="117" t="s">
        <v>189</v>
      </c>
      <c r="AB236" s="66">
        <v>2014</v>
      </c>
      <c r="AC236" s="130">
        <v>48000</v>
      </c>
      <c r="AD236" s="192">
        <v>42000</v>
      </c>
      <c r="AE236" s="48" t="s">
        <v>101</v>
      </c>
      <c r="AF236" s="132">
        <v>45159</v>
      </c>
      <c r="AG236" s="132">
        <v>45306</v>
      </c>
      <c r="AH236" s="148"/>
      <c r="AI236" s="182"/>
    </row>
    <row r="237" spans="1:35">
      <c r="A237" s="66">
        <v>10458</v>
      </c>
      <c r="B237" s="63"/>
      <c r="C237" s="84" t="s">
        <v>994</v>
      </c>
      <c r="D237" s="89">
        <v>4361</v>
      </c>
      <c r="E237" s="156" t="s">
        <v>151</v>
      </c>
      <c r="F237" s="156" t="s">
        <v>1085</v>
      </c>
      <c r="G237" s="86" t="s">
        <v>1367</v>
      </c>
      <c r="H237" s="160">
        <v>5476</v>
      </c>
      <c r="I237" s="150" t="s">
        <v>154</v>
      </c>
      <c r="J237" s="160">
        <v>1</v>
      </c>
      <c r="K237" s="168">
        <v>45113</v>
      </c>
      <c r="L237" s="201">
        <v>29</v>
      </c>
      <c r="M237" s="66">
        <v>97</v>
      </c>
      <c r="N237" s="107">
        <v>45142</v>
      </c>
      <c r="O237" s="99">
        <v>45154</v>
      </c>
      <c r="P237" s="100">
        <v>41</v>
      </c>
      <c r="Q237" s="66" t="s">
        <v>85</v>
      </c>
      <c r="R237" s="66" t="s">
        <v>320</v>
      </c>
      <c r="S237" s="66" t="s">
        <v>86</v>
      </c>
      <c r="T237" s="66" t="s">
        <v>138</v>
      </c>
      <c r="U237" s="170">
        <v>97</v>
      </c>
      <c r="V237" s="111" t="s">
        <v>284</v>
      </c>
      <c r="W237" s="88" t="s">
        <v>89</v>
      </c>
      <c r="X237" s="111" t="s">
        <v>417</v>
      </c>
      <c r="Y237" s="66" t="s">
        <v>418</v>
      </c>
      <c r="Z237" s="66">
        <v>10</v>
      </c>
      <c r="AA237" s="117" t="s">
        <v>189</v>
      </c>
      <c r="AB237" s="66">
        <v>2014</v>
      </c>
      <c r="AC237" s="130">
        <v>48000</v>
      </c>
      <c r="AD237" s="130"/>
      <c r="AE237" s="48" t="s">
        <v>101</v>
      </c>
      <c r="AF237" s="132">
        <v>45083</v>
      </c>
      <c r="AG237" s="142">
        <v>45148</v>
      </c>
      <c r="AH237" s="143" t="s">
        <v>1368</v>
      </c>
    </row>
    <row r="238" spans="1:35">
      <c r="A238" s="66">
        <v>9268</v>
      </c>
      <c r="B238" s="66">
        <v>9431</v>
      </c>
      <c r="C238" s="84" t="s">
        <v>994</v>
      </c>
      <c r="D238" s="89">
        <v>4199</v>
      </c>
      <c r="E238" s="156" t="s">
        <v>151</v>
      </c>
      <c r="F238" s="156" t="s">
        <v>1369</v>
      </c>
      <c r="G238" s="85" t="s">
        <v>1370</v>
      </c>
      <c r="H238" s="160">
        <v>5292</v>
      </c>
      <c r="I238" s="150" t="s">
        <v>154</v>
      </c>
      <c r="J238" s="160">
        <v>1</v>
      </c>
      <c r="K238" s="168">
        <v>45062</v>
      </c>
      <c r="L238" s="201">
        <v>29</v>
      </c>
      <c r="M238" s="66">
        <v>97</v>
      </c>
      <c r="N238" s="165">
        <v>45091</v>
      </c>
      <c r="O238" s="99">
        <v>45063</v>
      </c>
      <c r="P238" s="100">
        <v>1</v>
      </c>
      <c r="Q238" s="66" t="s">
        <v>160</v>
      </c>
      <c r="R238" s="66" t="s">
        <v>320</v>
      </c>
      <c r="S238" s="66" t="s">
        <v>86</v>
      </c>
      <c r="T238" s="66" t="s">
        <v>138</v>
      </c>
      <c r="U238" s="113">
        <v>97</v>
      </c>
      <c r="V238" s="111" t="s">
        <v>284</v>
      </c>
      <c r="W238" s="88" t="s">
        <v>89</v>
      </c>
      <c r="X238" s="88" t="s">
        <v>417</v>
      </c>
      <c r="Y238" s="66" t="s">
        <v>418</v>
      </c>
      <c r="Z238" s="66">
        <v>10</v>
      </c>
      <c r="AA238" s="117" t="s">
        <v>189</v>
      </c>
      <c r="AB238" s="66">
        <v>2014</v>
      </c>
      <c r="AC238" s="130">
        <v>48000</v>
      </c>
      <c r="AD238" s="130"/>
      <c r="AE238" s="48" t="s">
        <v>101</v>
      </c>
      <c r="AF238" s="132">
        <v>44972</v>
      </c>
      <c r="AG238" s="134">
        <v>45063</v>
      </c>
      <c r="AH238" s="148"/>
      <c r="AI238" s="182"/>
    </row>
    <row r="239" spans="1:35">
      <c r="A239" s="63"/>
      <c r="B239" s="66" t="s">
        <v>1371</v>
      </c>
      <c r="C239" s="84" t="s">
        <v>994</v>
      </c>
      <c r="D239" s="89">
        <v>3972</v>
      </c>
      <c r="E239" s="156" t="s">
        <v>742</v>
      </c>
      <c r="F239" s="156" t="s">
        <v>1372</v>
      </c>
      <c r="G239" s="85" t="s">
        <v>1373</v>
      </c>
      <c r="H239" s="160">
        <v>5061</v>
      </c>
      <c r="I239" s="150" t="s">
        <v>154</v>
      </c>
      <c r="J239" s="160">
        <v>1</v>
      </c>
      <c r="K239" s="168">
        <v>44957</v>
      </c>
      <c r="L239" s="201">
        <v>6</v>
      </c>
      <c r="M239" s="66">
        <v>97</v>
      </c>
      <c r="N239" s="107">
        <v>44963</v>
      </c>
      <c r="O239" s="99">
        <v>44972</v>
      </c>
      <c r="P239" s="100">
        <v>15</v>
      </c>
      <c r="Q239" s="66" t="s">
        <v>160</v>
      </c>
      <c r="R239" s="66" t="s">
        <v>320</v>
      </c>
      <c r="S239" s="66" t="s">
        <v>86</v>
      </c>
      <c r="T239" s="66" t="s">
        <v>138</v>
      </c>
      <c r="U239" s="113">
        <v>97</v>
      </c>
      <c r="V239" s="88" t="s">
        <v>284</v>
      </c>
      <c r="W239" s="88" t="s">
        <v>89</v>
      </c>
      <c r="X239" s="88" t="s">
        <v>417</v>
      </c>
      <c r="Y239" s="66" t="s">
        <v>418</v>
      </c>
      <c r="Z239" s="130"/>
      <c r="AA239" s="130"/>
      <c r="AB239" s="66">
        <v>2014</v>
      </c>
      <c r="AC239" s="130">
        <v>48000</v>
      </c>
      <c r="AD239" s="130"/>
      <c r="AE239" s="48" t="s">
        <v>101</v>
      </c>
      <c r="AF239" s="132">
        <v>44852</v>
      </c>
      <c r="AG239" s="132">
        <v>44972</v>
      </c>
      <c r="AH239" s="180"/>
    </row>
    <row r="240" spans="1:35">
      <c r="A240" s="66" t="s">
        <v>1374</v>
      </c>
      <c r="B240" s="66">
        <v>9465</v>
      </c>
      <c r="C240" s="84" t="s">
        <v>994</v>
      </c>
      <c r="D240" s="201">
        <v>3664</v>
      </c>
      <c r="E240" s="90" t="s">
        <v>151</v>
      </c>
      <c r="F240" s="86" t="s">
        <v>1075</v>
      </c>
      <c r="G240" s="85" t="s">
        <v>1375</v>
      </c>
      <c r="H240" s="160">
        <v>4818</v>
      </c>
      <c r="I240" s="150" t="s">
        <v>154</v>
      </c>
      <c r="J240" s="160">
        <v>1</v>
      </c>
      <c r="K240" s="168">
        <v>44835</v>
      </c>
      <c r="L240" s="201">
        <v>29</v>
      </c>
      <c r="M240" s="66">
        <v>97</v>
      </c>
      <c r="N240" s="165">
        <v>44864</v>
      </c>
      <c r="O240" s="99">
        <v>44852</v>
      </c>
      <c r="P240" s="100">
        <v>17</v>
      </c>
      <c r="Q240" s="66" t="s">
        <v>160</v>
      </c>
      <c r="R240" s="66" t="s">
        <v>320</v>
      </c>
      <c r="S240" s="66" t="s">
        <v>86</v>
      </c>
      <c r="T240" s="66" t="s">
        <v>138</v>
      </c>
      <c r="U240" s="170">
        <v>97</v>
      </c>
      <c r="V240" s="111" t="s">
        <v>284</v>
      </c>
      <c r="W240" s="88" t="s">
        <v>89</v>
      </c>
      <c r="X240" s="88" t="s">
        <v>417</v>
      </c>
      <c r="Y240" s="66" t="s">
        <v>418</v>
      </c>
      <c r="Z240" s="130"/>
      <c r="AA240" s="130"/>
      <c r="AB240" s="66">
        <v>2014</v>
      </c>
      <c r="AC240" s="130">
        <v>48000</v>
      </c>
      <c r="AD240" s="130"/>
      <c r="AE240" s="62" t="s">
        <v>101</v>
      </c>
      <c r="AF240" s="134">
        <v>44715</v>
      </c>
      <c r="AG240" s="132">
        <v>44847</v>
      </c>
      <c r="AH240" s="141"/>
    </row>
    <row r="241" spans="1:35">
      <c r="A241" s="66" t="s">
        <v>1376</v>
      </c>
      <c r="B241" s="66" t="s">
        <v>1377</v>
      </c>
      <c r="C241" s="84" t="s">
        <v>994</v>
      </c>
      <c r="D241" s="201">
        <v>2780</v>
      </c>
      <c r="E241" s="90" t="s">
        <v>877</v>
      </c>
      <c r="F241" s="86" t="s">
        <v>1378</v>
      </c>
      <c r="G241" s="202" t="s">
        <v>1379</v>
      </c>
      <c r="H241" s="160">
        <v>3271</v>
      </c>
      <c r="I241" s="150" t="s">
        <v>1151</v>
      </c>
      <c r="J241" s="160">
        <v>1</v>
      </c>
      <c r="K241" s="168">
        <v>44690</v>
      </c>
      <c r="L241" s="201">
        <v>27</v>
      </c>
      <c r="M241" s="66">
        <v>97</v>
      </c>
      <c r="N241" s="107">
        <v>44717</v>
      </c>
      <c r="O241" s="99">
        <v>44712</v>
      </c>
      <c r="P241" s="100">
        <v>22</v>
      </c>
      <c r="Q241" s="66" t="s">
        <v>160</v>
      </c>
      <c r="R241" s="66"/>
      <c r="S241" s="66" t="s">
        <v>86</v>
      </c>
      <c r="T241" s="66" t="s">
        <v>138</v>
      </c>
      <c r="U241" s="170">
        <v>97</v>
      </c>
      <c r="V241" s="88" t="s">
        <v>284</v>
      </c>
      <c r="W241" s="111" t="s">
        <v>89</v>
      </c>
      <c r="X241" s="88" t="s">
        <v>417</v>
      </c>
      <c r="Y241" s="66" t="s">
        <v>418</v>
      </c>
      <c r="Z241" s="130"/>
      <c r="AA241" s="130"/>
      <c r="AB241" s="66">
        <v>2014</v>
      </c>
      <c r="AC241" s="130">
        <v>45000</v>
      </c>
      <c r="AD241" s="130"/>
      <c r="AE241" s="800" t="s">
        <v>101</v>
      </c>
      <c r="AF241" s="132">
        <v>44221</v>
      </c>
      <c r="AG241" s="132">
        <v>44709</v>
      </c>
      <c r="AH241" s="141"/>
      <c r="AI241" s="140" t="s">
        <v>1380</v>
      </c>
    </row>
    <row r="242" spans="1:35">
      <c r="A242" s="66">
        <v>9442</v>
      </c>
      <c r="B242" s="63"/>
      <c r="C242" s="64" t="s">
        <v>994</v>
      </c>
      <c r="D242" s="67">
        <v>5193</v>
      </c>
      <c r="E242" s="68" t="s">
        <v>151</v>
      </c>
      <c r="F242" s="69" t="s">
        <v>152</v>
      </c>
      <c r="G242" s="48" t="s">
        <v>165</v>
      </c>
      <c r="H242" s="48">
        <v>1328</v>
      </c>
      <c r="I242" s="48" t="s">
        <v>154</v>
      </c>
      <c r="J242" s="64">
        <v>1</v>
      </c>
      <c r="K242" s="101">
        <v>45642</v>
      </c>
      <c r="L242" s="48">
        <v>29</v>
      </c>
      <c r="M242" s="104">
        <v>98</v>
      </c>
      <c r="N242" s="98">
        <f>K242+L242</f>
        <v>45671</v>
      </c>
      <c r="O242" s="99">
        <f ca="1">TODAY()</f>
        <v>45957</v>
      </c>
      <c r="P242" s="100">
        <f ca="1">O242-K242</f>
        <v>315</v>
      </c>
      <c r="Q242" s="66" t="s">
        <v>85</v>
      </c>
      <c r="R242" s="66" t="s">
        <v>86</v>
      </c>
      <c r="S242" s="66" t="s">
        <v>85</v>
      </c>
      <c r="T242" s="66" t="s">
        <v>87</v>
      </c>
      <c r="U242" s="82">
        <v>98</v>
      </c>
      <c r="V242" s="88" t="s">
        <v>88</v>
      </c>
      <c r="W242" s="88" t="s">
        <v>89</v>
      </c>
      <c r="X242" s="88" t="s">
        <v>90</v>
      </c>
      <c r="Y242" s="66" t="s">
        <v>427</v>
      </c>
      <c r="Z242" s="66">
        <v>10</v>
      </c>
      <c r="AA242" s="117" t="s">
        <v>163</v>
      </c>
      <c r="AB242" s="66">
        <v>2016</v>
      </c>
      <c r="AC242" s="130">
        <v>27000</v>
      </c>
      <c r="AD242" s="119">
        <v>9833.33</v>
      </c>
      <c r="AE242" s="48" t="s">
        <v>101</v>
      </c>
      <c r="AF242" s="132">
        <v>45642</v>
      </c>
      <c r="AG242" s="132">
        <v>45668</v>
      </c>
      <c r="AH242" s="141" t="s">
        <v>1381</v>
      </c>
      <c r="AI242" s="141" t="s">
        <v>216</v>
      </c>
    </row>
    <row r="243" spans="1:35" ht="30">
      <c r="A243" s="66">
        <v>9455</v>
      </c>
      <c r="B243" s="63"/>
      <c r="C243" s="72" t="s">
        <v>994</v>
      </c>
      <c r="D243" s="67">
        <v>5123</v>
      </c>
      <c r="E243" s="69" t="s">
        <v>1382</v>
      </c>
      <c r="F243" s="69" t="s">
        <v>1382</v>
      </c>
      <c r="G243" s="48" t="s">
        <v>395</v>
      </c>
      <c r="H243" s="48"/>
      <c r="I243" s="48" t="s">
        <v>154</v>
      </c>
      <c r="J243" s="72">
        <v>1</v>
      </c>
      <c r="K243" s="101">
        <v>45579</v>
      </c>
      <c r="L243" s="48">
        <v>27</v>
      </c>
      <c r="M243" s="104">
        <v>98</v>
      </c>
      <c r="N243" s="102">
        <f>K243+L243</f>
        <v>45606</v>
      </c>
      <c r="O243" s="99">
        <f ca="1">TODAY()</f>
        <v>45957</v>
      </c>
      <c r="P243" s="100">
        <f ca="1">O243-K243</f>
        <v>378</v>
      </c>
      <c r="Q243" s="66" t="s">
        <v>85</v>
      </c>
      <c r="R243" s="66" t="s">
        <v>86</v>
      </c>
      <c r="S243" s="66" t="s">
        <v>85</v>
      </c>
      <c r="T243" s="66" t="s">
        <v>87</v>
      </c>
      <c r="U243" s="82">
        <v>98</v>
      </c>
      <c r="V243" s="88" t="s">
        <v>88</v>
      </c>
      <c r="W243" s="88" t="s">
        <v>89</v>
      </c>
      <c r="X243" s="88" t="s">
        <v>90</v>
      </c>
      <c r="Y243" s="66" t="s">
        <v>427</v>
      </c>
      <c r="Z243" s="66">
        <v>10</v>
      </c>
      <c r="AA243" s="117" t="s">
        <v>163</v>
      </c>
      <c r="AB243" s="66">
        <v>2016</v>
      </c>
      <c r="AC243" s="130">
        <v>27000</v>
      </c>
      <c r="AD243" s="119">
        <v>9833.33</v>
      </c>
      <c r="AE243" s="48" t="s">
        <v>101</v>
      </c>
      <c r="AF243" s="132">
        <v>45374</v>
      </c>
      <c r="AG243" s="132">
        <v>45608</v>
      </c>
      <c r="AH243" s="141"/>
      <c r="AI243" s="182"/>
    </row>
    <row r="244" spans="1:35">
      <c r="A244" s="66">
        <v>9564</v>
      </c>
      <c r="B244" s="66">
        <v>9575</v>
      </c>
      <c r="C244" s="72" t="s">
        <v>117</v>
      </c>
      <c r="D244" s="67">
        <v>4814</v>
      </c>
      <c r="E244" s="69" t="s">
        <v>151</v>
      </c>
      <c r="F244" s="69" t="s">
        <v>1383</v>
      </c>
      <c r="G244" s="48" t="s">
        <v>1384</v>
      </c>
      <c r="H244" s="48">
        <v>1286</v>
      </c>
      <c r="I244" s="48" t="s">
        <v>154</v>
      </c>
      <c r="J244" s="72">
        <v>1</v>
      </c>
      <c r="K244" s="101">
        <v>45524</v>
      </c>
      <c r="L244" s="48">
        <v>29</v>
      </c>
      <c r="M244" s="104">
        <v>98</v>
      </c>
      <c r="N244" s="213">
        <f>K244+L244</f>
        <v>45553</v>
      </c>
      <c r="O244" s="99">
        <f ca="1">TODAY()</f>
        <v>45957</v>
      </c>
      <c r="P244" s="100">
        <f ca="1">O244-K244</f>
        <v>433</v>
      </c>
      <c r="Q244" s="66" t="s">
        <v>85</v>
      </c>
      <c r="R244" s="66" t="s">
        <v>86</v>
      </c>
      <c r="S244" s="66" t="s">
        <v>85</v>
      </c>
      <c r="T244" s="66" t="s">
        <v>87</v>
      </c>
      <c r="U244" s="82">
        <v>98</v>
      </c>
      <c r="V244" s="88" t="s">
        <v>88</v>
      </c>
      <c r="W244" s="88" t="s">
        <v>89</v>
      </c>
      <c r="X244" s="88" t="s">
        <v>90</v>
      </c>
      <c r="Y244" s="66" t="s">
        <v>427</v>
      </c>
      <c r="Z244" s="66">
        <v>10</v>
      </c>
      <c r="AA244" s="117" t="s">
        <v>163</v>
      </c>
      <c r="AB244" s="66">
        <v>2016</v>
      </c>
      <c r="AC244" s="130">
        <v>27000</v>
      </c>
      <c r="AD244" s="119">
        <v>9833.33</v>
      </c>
      <c r="AE244" s="48" t="s">
        <v>101</v>
      </c>
      <c r="AF244" s="132">
        <v>45374</v>
      </c>
      <c r="AG244" s="132">
        <v>45553</v>
      </c>
      <c r="AH244" s="221"/>
      <c r="AI244" s="182"/>
    </row>
    <row r="245" spans="1:35">
      <c r="A245" s="66">
        <v>9564</v>
      </c>
      <c r="B245" s="66">
        <v>9575</v>
      </c>
      <c r="C245" s="84" t="s">
        <v>994</v>
      </c>
      <c r="D245" s="82">
        <v>4792</v>
      </c>
      <c r="E245" s="150" t="s">
        <v>1385</v>
      </c>
      <c r="F245" s="150" t="s">
        <v>1386</v>
      </c>
      <c r="G245" s="84" t="s">
        <v>1387</v>
      </c>
      <c r="H245" s="84">
        <v>1283</v>
      </c>
      <c r="I245" s="84" t="s">
        <v>154</v>
      </c>
      <c r="J245" s="84">
        <v>1</v>
      </c>
      <c r="K245" s="162">
        <v>45355</v>
      </c>
      <c r="L245" s="84">
        <v>6</v>
      </c>
      <c r="M245" s="104">
        <v>98</v>
      </c>
      <c r="N245" s="102">
        <v>45361</v>
      </c>
      <c r="O245" s="99">
        <v>45359</v>
      </c>
      <c r="P245" s="100">
        <v>4</v>
      </c>
      <c r="Q245" s="66" t="s">
        <v>85</v>
      </c>
      <c r="R245" s="66" t="s">
        <v>86</v>
      </c>
      <c r="S245" s="66" t="s">
        <v>85</v>
      </c>
      <c r="T245" s="66" t="s">
        <v>87</v>
      </c>
      <c r="U245" s="157">
        <v>98</v>
      </c>
      <c r="V245" s="88" t="s">
        <v>88</v>
      </c>
      <c r="W245" s="88" t="s">
        <v>89</v>
      </c>
      <c r="X245" s="88" t="s">
        <v>90</v>
      </c>
      <c r="Y245" s="66" t="s">
        <v>427</v>
      </c>
      <c r="Z245" s="66">
        <v>10</v>
      </c>
      <c r="AA245" s="117" t="s">
        <v>163</v>
      </c>
      <c r="AB245" s="66">
        <v>2016</v>
      </c>
      <c r="AC245" s="130">
        <v>27000</v>
      </c>
      <c r="AD245" s="119">
        <v>9833.33</v>
      </c>
      <c r="AE245" s="48" t="s">
        <v>101</v>
      </c>
      <c r="AF245" s="132">
        <v>45326</v>
      </c>
      <c r="AG245" s="132">
        <v>45358</v>
      </c>
      <c r="AH245" s="141"/>
      <c r="AI245" s="180"/>
    </row>
    <row r="246" spans="1:35">
      <c r="A246" s="66" t="s">
        <v>1388</v>
      </c>
      <c r="B246" s="63"/>
      <c r="C246" s="84" t="s">
        <v>994</v>
      </c>
      <c r="D246" s="84">
        <v>4784</v>
      </c>
      <c r="E246" s="85" t="s">
        <v>1389</v>
      </c>
      <c r="F246" s="84" t="s">
        <v>1390</v>
      </c>
      <c r="G246" s="84" t="s">
        <v>529</v>
      </c>
      <c r="H246" s="84">
        <v>1280</v>
      </c>
      <c r="I246" s="84" t="s">
        <v>99</v>
      </c>
      <c r="J246" s="84">
        <v>1</v>
      </c>
      <c r="K246" s="162">
        <v>45349</v>
      </c>
      <c r="L246" s="84">
        <v>1</v>
      </c>
      <c r="M246" s="104">
        <v>98</v>
      </c>
      <c r="N246" s="98">
        <f>K246+L246</f>
        <v>45350</v>
      </c>
      <c r="O246" s="99">
        <f ca="1">TODAY()</f>
        <v>45957</v>
      </c>
      <c r="P246" s="100">
        <f ca="1">O246-K246</f>
        <v>608</v>
      </c>
      <c r="Q246" s="66" t="s">
        <v>85</v>
      </c>
      <c r="R246" s="66" t="s">
        <v>86</v>
      </c>
      <c r="S246" s="66" t="s">
        <v>85</v>
      </c>
      <c r="T246" s="66" t="s">
        <v>87</v>
      </c>
      <c r="U246" s="157">
        <v>98</v>
      </c>
      <c r="V246" s="88" t="s">
        <v>88</v>
      </c>
      <c r="W246" s="88" t="s">
        <v>89</v>
      </c>
      <c r="X246" s="88" t="s">
        <v>90</v>
      </c>
      <c r="Y246" s="66" t="s">
        <v>427</v>
      </c>
      <c r="Z246" s="66">
        <v>10</v>
      </c>
      <c r="AA246" s="117" t="s">
        <v>163</v>
      </c>
      <c r="AB246" s="66">
        <v>2016</v>
      </c>
      <c r="AC246" s="130">
        <v>27000</v>
      </c>
      <c r="AD246" s="119">
        <v>29000</v>
      </c>
      <c r="AE246" s="48" t="s">
        <v>101</v>
      </c>
      <c r="AF246" s="72"/>
      <c r="AG246" s="76"/>
      <c r="AH246" s="73"/>
      <c r="AI246" s="180"/>
    </row>
    <row r="247" spans="1:35">
      <c r="A247" s="63"/>
      <c r="B247" s="66" t="s">
        <v>1391</v>
      </c>
      <c r="C247" s="198" t="s">
        <v>994</v>
      </c>
      <c r="D247" s="198">
        <v>4749</v>
      </c>
      <c r="E247" s="200" t="s">
        <v>1180</v>
      </c>
      <c r="F247" s="200" t="s">
        <v>1181</v>
      </c>
      <c r="G247" s="198" t="s">
        <v>529</v>
      </c>
      <c r="H247" s="198">
        <v>1276</v>
      </c>
      <c r="I247" s="198" t="s">
        <v>99</v>
      </c>
      <c r="J247" s="198">
        <v>1</v>
      </c>
      <c r="K247" s="211">
        <v>45328</v>
      </c>
      <c r="L247" s="198">
        <v>27</v>
      </c>
      <c r="M247" s="104">
        <v>98</v>
      </c>
      <c r="N247" s="98">
        <f>K247+L247</f>
        <v>45355</v>
      </c>
      <c r="O247" s="99">
        <f ca="1">TODAY()</f>
        <v>45957</v>
      </c>
      <c r="P247" s="100">
        <f ca="1">O247-K247</f>
        <v>629</v>
      </c>
      <c r="Q247" s="66" t="s">
        <v>85</v>
      </c>
      <c r="R247" s="66" t="s">
        <v>86</v>
      </c>
      <c r="S247" s="66" t="s">
        <v>85</v>
      </c>
      <c r="T247" s="66" t="s">
        <v>87</v>
      </c>
      <c r="U247" s="157">
        <v>98</v>
      </c>
      <c r="V247" s="88" t="s">
        <v>88</v>
      </c>
      <c r="W247" s="88" t="s">
        <v>89</v>
      </c>
      <c r="X247" s="88" t="s">
        <v>90</v>
      </c>
      <c r="Y247" s="66" t="s">
        <v>427</v>
      </c>
      <c r="Z247" s="66">
        <v>10</v>
      </c>
      <c r="AA247" s="117" t="s">
        <v>163</v>
      </c>
      <c r="AB247" s="66">
        <v>2016</v>
      </c>
      <c r="AC247" s="130">
        <v>27000</v>
      </c>
      <c r="AD247" s="136">
        <v>29000</v>
      </c>
      <c r="AE247" s="48" t="s">
        <v>101</v>
      </c>
      <c r="AF247" s="132">
        <v>45328</v>
      </c>
      <c r="AG247" s="132">
        <v>45339</v>
      </c>
      <c r="AH247" s="141"/>
      <c r="AI247" s="180"/>
    </row>
    <row r="248" spans="1:35">
      <c r="A248" s="66">
        <v>9905</v>
      </c>
      <c r="B248" s="63"/>
      <c r="C248" s="84" t="s">
        <v>994</v>
      </c>
      <c r="D248" s="84">
        <v>4654</v>
      </c>
      <c r="E248" s="150" t="s">
        <v>1147</v>
      </c>
      <c r="F248" s="150" t="s">
        <v>1392</v>
      </c>
      <c r="G248" s="84" t="s">
        <v>479</v>
      </c>
      <c r="H248" s="84">
        <v>1275</v>
      </c>
      <c r="I248" s="84" t="s">
        <v>99</v>
      </c>
      <c r="J248" s="84">
        <v>1</v>
      </c>
      <c r="K248" s="162">
        <v>45264</v>
      </c>
      <c r="L248" s="84">
        <v>27</v>
      </c>
      <c r="M248" s="104">
        <v>98</v>
      </c>
      <c r="N248" s="102">
        <v>45291</v>
      </c>
      <c r="O248" s="99">
        <v>45294</v>
      </c>
      <c r="P248" s="100">
        <v>30</v>
      </c>
      <c r="Q248" s="66" t="s">
        <v>85</v>
      </c>
      <c r="R248" s="66" t="s">
        <v>86</v>
      </c>
      <c r="S248" s="66" t="s">
        <v>86</v>
      </c>
      <c r="T248" s="66" t="s">
        <v>87</v>
      </c>
      <c r="U248" s="82">
        <v>98</v>
      </c>
      <c r="V248" s="88" t="s">
        <v>88</v>
      </c>
      <c r="W248" s="88" t="s">
        <v>89</v>
      </c>
      <c r="X248" s="88" t="s">
        <v>90</v>
      </c>
      <c r="Y248" s="66" t="s">
        <v>427</v>
      </c>
      <c r="Z248" s="66">
        <v>10</v>
      </c>
      <c r="AA248" s="117" t="s">
        <v>163</v>
      </c>
      <c r="AB248" s="66">
        <v>2016</v>
      </c>
      <c r="AC248" s="130">
        <v>27000</v>
      </c>
      <c r="AD248" s="136">
        <v>29000</v>
      </c>
      <c r="AE248" s="48" t="s">
        <v>101</v>
      </c>
      <c r="AF248" s="132">
        <v>45264</v>
      </c>
      <c r="AG248" s="132">
        <v>45294</v>
      </c>
      <c r="AH248" s="143"/>
      <c r="AI248" s="143" t="s">
        <v>216</v>
      </c>
    </row>
    <row r="249" spans="1:35">
      <c r="A249" s="66">
        <v>9495</v>
      </c>
      <c r="B249" s="66" t="s">
        <v>95</v>
      </c>
      <c r="C249" s="84" t="s">
        <v>994</v>
      </c>
      <c r="D249" s="84">
        <v>4611</v>
      </c>
      <c r="E249" s="150" t="s">
        <v>1099</v>
      </c>
      <c r="F249" s="150" t="s">
        <v>1100</v>
      </c>
      <c r="G249" s="150" t="s">
        <v>1393</v>
      </c>
      <c r="H249" s="84">
        <v>1261</v>
      </c>
      <c r="I249" s="84" t="s">
        <v>154</v>
      </c>
      <c r="J249" s="84">
        <v>1</v>
      </c>
      <c r="K249" s="162">
        <v>45226</v>
      </c>
      <c r="L249" s="84">
        <v>29</v>
      </c>
      <c r="M249" s="66">
        <v>98</v>
      </c>
      <c r="N249" s="165">
        <v>45255</v>
      </c>
      <c r="O249" s="99">
        <v>45254</v>
      </c>
      <c r="P249" s="100">
        <v>28</v>
      </c>
      <c r="Q249" s="66" t="s">
        <v>85</v>
      </c>
      <c r="R249" s="66" t="s">
        <v>86</v>
      </c>
      <c r="S249" s="66" t="s">
        <v>86</v>
      </c>
      <c r="T249" s="66" t="s">
        <v>87</v>
      </c>
      <c r="U249" s="82">
        <v>98</v>
      </c>
      <c r="V249" s="88" t="s">
        <v>88</v>
      </c>
      <c r="W249" s="88" t="s">
        <v>89</v>
      </c>
      <c r="X249" s="88" t="s">
        <v>90</v>
      </c>
      <c r="Y249" s="66" t="s">
        <v>427</v>
      </c>
      <c r="Z249" s="66">
        <v>10</v>
      </c>
      <c r="AA249" s="117" t="s">
        <v>163</v>
      </c>
      <c r="AB249" s="66">
        <v>2016</v>
      </c>
      <c r="AC249" s="130">
        <v>27000</v>
      </c>
      <c r="AD249" s="130"/>
      <c r="AE249" s="48" t="s">
        <v>101</v>
      </c>
      <c r="AF249" s="132">
        <v>45226</v>
      </c>
      <c r="AG249" s="132">
        <v>45251</v>
      </c>
      <c r="AH249" s="141"/>
      <c r="AI249" s="180"/>
    </row>
    <row r="250" spans="1:35">
      <c r="A250" s="66">
        <v>9314</v>
      </c>
      <c r="B250" s="66">
        <v>9473</v>
      </c>
      <c r="C250" s="72" t="s">
        <v>117</v>
      </c>
      <c r="D250" s="48">
        <v>4527</v>
      </c>
      <c r="E250" s="79" t="s">
        <v>1394</v>
      </c>
      <c r="F250" s="79" t="s">
        <v>1395</v>
      </c>
      <c r="G250" s="81" t="s">
        <v>699</v>
      </c>
      <c r="H250" s="64">
        <v>1237</v>
      </c>
      <c r="I250" s="75" t="s">
        <v>1151</v>
      </c>
      <c r="J250" s="72">
        <v>1</v>
      </c>
      <c r="K250" s="210">
        <v>45211</v>
      </c>
      <c r="L250" s="67">
        <v>27</v>
      </c>
      <c r="M250" s="48">
        <v>98</v>
      </c>
      <c r="N250" s="165">
        <f>K250+L250</f>
        <v>45238</v>
      </c>
      <c r="O250" s="99">
        <f ca="1">TODAY()</f>
        <v>45957</v>
      </c>
      <c r="P250" s="100">
        <f ca="1">O250-K250</f>
        <v>746</v>
      </c>
      <c r="Q250" s="66" t="s">
        <v>85</v>
      </c>
      <c r="R250" s="66" t="s">
        <v>86</v>
      </c>
      <c r="S250" s="66" t="s">
        <v>86</v>
      </c>
      <c r="T250" s="66" t="s">
        <v>87</v>
      </c>
      <c r="U250" s="170">
        <v>98</v>
      </c>
      <c r="V250" s="88" t="s">
        <v>88</v>
      </c>
      <c r="W250" s="88" t="s">
        <v>89</v>
      </c>
      <c r="X250" s="88" t="s">
        <v>90</v>
      </c>
      <c r="Y250" s="66" t="s">
        <v>427</v>
      </c>
      <c r="Z250" s="66">
        <v>10</v>
      </c>
      <c r="AA250" s="117" t="s">
        <v>163</v>
      </c>
      <c r="AB250" s="66">
        <v>2016</v>
      </c>
      <c r="AC250" s="130">
        <v>27000</v>
      </c>
      <c r="AD250" s="130"/>
      <c r="AE250" s="48" t="s">
        <v>101</v>
      </c>
      <c r="AF250" s="132">
        <v>45181</v>
      </c>
      <c r="AG250" s="72"/>
      <c r="AH250" s="141"/>
      <c r="AI250" s="180"/>
    </row>
    <row r="251" spans="1:35">
      <c r="A251" s="66" t="s">
        <v>1391</v>
      </c>
      <c r="B251" s="63"/>
      <c r="C251" s="84" t="s">
        <v>994</v>
      </c>
      <c r="D251" s="63">
        <v>4460</v>
      </c>
      <c r="E251" s="90" t="s">
        <v>1396</v>
      </c>
      <c r="F251" s="90" t="s">
        <v>1396</v>
      </c>
      <c r="G251" s="85" t="s">
        <v>1397</v>
      </c>
      <c r="H251" s="201">
        <v>1214</v>
      </c>
      <c r="I251" s="150" t="s">
        <v>1151</v>
      </c>
      <c r="J251" s="84">
        <v>1</v>
      </c>
      <c r="K251" s="168">
        <v>45145</v>
      </c>
      <c r="L251" s="92">
        <v>27</v>
      </c>
      <c r="M251" s="66">
        <v>98</v>
      </c>
      <c r="N251" s="107">
        <v>45172</v>
      </c>
      <c r="O251" s="99">
        <v>45175</v>
      </c>
      <c r="P251" s="100">
        <v>30</v>
      </c>
      <c r="Q251" s="66" t="s">
        <v>85</v>
      </c>
      <c r="R251" s="66" t="s">
        <v>86</v>
      </c>
      <c r="S251" s="66" t="s">
        <v>86</v>
      </c>
      <c r="T251" s="66" t="s">
        <v>87</v>
      </c>
      <c r="U251" s="170">
        <v>98</v>
      </c>
      <c r="V251" s="88" t="s">
        <v>88</v>
      </c>
      <c r="W251" s="88" t="s">
        <v>89</v>
      </c>
      <c r="X251" s="88" t="s">
        <v>90</v>
      </c>
      <c r="Y251" s="66" t="s">
        <v>427</v>
      </c>
      <c r="Z251" s="66">
        <v>10</v>
      </c>
      <c r="AA251" s="117" t="s">
        <v>163</v>
      </c>
      <c r="AB251" s="66">
        <v>2016</v>
      </c>
      <c r="AC251" s="130">
        <v>27000</v>
      </c>
      <c r="AD251" s="130"/>
      <c r="AE251" s="48" t="s">
        <v>101</v>
      </c>
      <c r="AF251" s="132">
        <v>45145</v>
      </c>
      <c r="AG251" s="132">
        <v>45174</v>
      </c>
      <c r="AH251" s="141"/>
      <c r="AI251" s="180"/>
    </row>
    <row r="252" spans="1:35">
      <c r="A252" s="66">
        <v>9431</v>
      </c>
      <c r="B252" s="66">
        <v>9464</v>
      </c>
      <c r="C252" s="84" t="s">
        <v>994</v>
      </c>
      <c r="D252" s="63">
        <v>4410</v>
      </c>
      <c r="E252" s="90" t="s">
        <v>1039</v>
      </c>
      <c r="F252" s="90" t="s">
        <v>1039</v>
      </c>
      <c r="G252" s="85" t="s">
        <v>1398</v>
      </c>
      <c r="H252" s="201">
        <v>1193</v>
      </c>
      <c r="I252" s="150" t="s">
        <v>1151</v>
      </c>
      <c r="J252" s="84">
        <v>1</v>
      </c>
      <c r="K252" s="168">
        <v>45113</v>
      </c>
      <c r="L252" s="92">
        <v>27</v>
      </c>
      <c r="M252" s="66">
        <v>98</v>
      </c>
      <c r="N252" s="165">
        <v>45140</v>
      </c>
      <c r="O252" s="99">
        <v>45142</v>
      </c>
      <c r="P252" s="100">
        <v>29</v>
      </c>
      <c r="Q252" s="66" t="s">
        <v>160</v>
      </c>
      <c r="R252" s="66" t="s">
        <v>86</v>
      </c>
      <c r="S252" s="66" t="s">
        <v>86</v>
      </c>
      <c r="T252" s="66" t="s">
        <v>87</v>
      </c>
      <c r="U252" s="113">
        <v>98</v>
      </c>
      <c r="V252" s="88" t="s">
        <v>88</v>
      </c>
      <c r="W252" s="88" t="s">
        <v>89</v>
      </c>
      <c r="X252" s="88" t="s">
        <v>90</v>
      </c>
      <c r="Y252" s="66" t="s">
        <v>427</v>
      </c>
      <c r="Z252" s="66">
        <v>10</v>
      </c>
      <c r="AA252" s="117" t="s">
        <v>163</v>
      </c>
      <c r="AB252" s="66">
        <v>2016</v>
      </c>
      <c r="AC252" s="130">
        <v>27000</v>
      </c>
      <c r="AD252" s="130"/>
      <c r="AE252" s="388" t="s">
        <v>101</v>
      </c>
      <c r="AF252" s="142">
        <v>45113</v>
      </c>
      <c r="AG252" s="142">
        <v>45141</v>
      </c>
      <c r="AH252" s="143"/>
      <c r="AI252" s="179"/>
    </row>
    <row r="253" spans="1:35">
      <c r="A253" s="66">
        <v>9761</v>
      </c>
      <c r="B253" s="66">
        <v>9965</v>
      </c>
      <c r="C253" s="84" t="s">
        <v>994</v>
      </c>
      <c r="D253" s="63">
        <v>4381</v>
      </c>
      <c r="E253" s="90" t="s">
        <v>97</v>
      </c>
      <c r="F253" s="90" t="s">
        <v>97</v>
      </c>
      <c r="G253" s="85" t="s">
        <v>1399</v>
      </c>
      <c r="H253" s="201">
        <v>1180</v>
      </c>
      <c r="I253" s="150" t="s">
        <v>99</v>
      </c>
      <c r="J253" s="84">
        <v>1</v>
      </c>
      <c r="K253" s="168">
        <v>45107</v>
      </c>
      <c r="L253" s="92">
        <v>6</v>
      </c>
      <c r="M253" s="66">
        <v>98</v>
      </c>
      <c r="N253" s="107">
        <v>45113</v>
      </c>
      <c r="O253" s="99">
        <v>45111</v>
      </c>
      <c r="P253" s="100">
        <v>4</v>
      </c>
      <c r="Q253" s="66" t="s">
        <v>160</v>
      </c>
      <c r="R253" s="66" t="s">
        <v>86</v>
      </c>
      <c r="S253" s="66" t="s">
        <v>86</v>
      </c>
      <c r="T253" s="66" t="s">
        <v>87</v>
      </c>
      <c r="U253" s="113">
        <v>98</v>
      </c>
      <c r="V253" s="88" t="s">
        <v>88</v>
      </c>
      <c r="W253" s="88" t="s">
        <v>89</v>
      </c>
      <c r="X253" s="88" t="s">
        <v>90</v>
      </c>
      <c r="Y253" s="66" t="s">
        <v>427</v>
      </c>
      <c r="Z253" s="66">
        <v>10</v>
      </c>
      <c r="AA253" s="117" t="s">
        <v>163</v>
      </c>
      <c r="AB253" s="66">
        <v>2016</v>
      </c>
      <c r="AC253" s="130">
        <v>27000</v>
      </c>
      <c r="AD253" s="130"/>
      <c r="AE253" s="48" t="s">
        <v>101</v>
      </c>
      <c r="AF253" s="132">
        <v>45093</v>
      </c>
      <c r="AG253" s="132">
        <v>45111</v>
      </c>
      <c r="AH253" s="143"/>
      <c r="AI253" s="180"/>
    </row>
    <row r="254" spans="1:35">
      <c r="A254" s="66" t="s">
        <v>1400</v>
      </c>
      <c r="B254" s="66" t="s">
        <v>95</v>
      </c>
      <c r="C254" s="160" t="s">
        <v>994</v>
      </c>
      <c r="D254" s="89">
        <v>4182</v>
      </c>
      <c r="E254" s="90" t="s">
        <v>1401</v>
      </c>
      <c r="F254" s="203" t="s">
        <v>1402</v>
      </c>
      <c r="G254" s="202" t="s">
        <v>1403</v>
      </c>
      <c r="H254" s="201"/>
      <c r="I254" s="202" t="s">
        <v>99</v>
      </c>
      <c r="J254" s="160">
        <v>1</v>
      </c>
      <c r="K254" s="168">
        <v>44960</v>
      </c>
      <c r="L254" s="89">
        <v>6</v>
      </c>
      <c r="M254" s="48">
        <v>98</v>
      </c>
      <c r="N254" s="107">
        <v>44966</v>
      </c>
      <c r="O254" s="99">
        <v>44966</v>
      </c>
      <c r="P254" s="100">
        <v>6</v>
      </c>
      <c r="Q254" s="66" t="s">
        <v>160</v>
      </c>
      <c r="R254" s="66" t="s">
        <v>86</v>
      </c>
      <c r="S254" s="66" t="s">
        <v>86</v>
      </c>
      <c r="T254" s="66" t="s">
        <v>87</v>
      </c>
      <c r="U254" s="113">
        <v>98</v>
      </c>
      <c r="V254" s="88" t="s">
        <v>88</v>
      </c>
      <c r="W254" s="111" t="s">
        <v>89</v>
      </c>
      <c r="X254" s="111" t="s">
        <v>90</v>
      </c>
      <c r="Y254" s="112" t="s">
        <v>427</v>
      </c>
      <c r="Z254" s="130"/>
      <c r="AA254" s="130"/>
      <c r="AB254" s="112">
        <v>2016</v>
      </c>
      <c r="AC254" s="130">
        <v>27000</v>
      </c>
      <c r="AD254" s="130"/>
      <c r="AE254" s="48" t="s">
        <v>101</v>
      </c>
      <c r="AF254" s="132">
        <v>44960</v>
      </c>
      <c r="AG254" s="132">
        <v>44965</v>
      </c>
      <c r="AH254" s="148"/>
      <c r="AI254" s="180"/>
    </row>
    <row r="255" spans="1:35">
      <c r="A255" s="66">
        <v>9496</v>
      </c>
      <c r="B255" s="63"/>
      <c r="C255" s="204" t="s">
        <v>1179</v>
      </c>
      <c r="D255" s="51">
        <v>3586</v>
      </c>
      <c r="E255" s="205" t="s">
        <v>1137</v>
      </c>
      <c r="F255" s="206" t="s">
        <v>1404</v>
      </c>
      <c r="G255" s="185" t="s">
        <v>1139</v>
      </c>
      <c r="H255" s="207"/>
      <c r="I255" s="214" t="s">
        <v>99</v>
      </c>
      <c r="J255" s="157">
        <v>1</v>
      </c>
      <c r="K255" s="215">
        <v>45076</v>
      </c>
      <c r="L255" s="83">
        <v>27</v>
      </c>
      <c r="M255" s="66">
        <v>98</v>
      </c>
      <c r="N255" s="165">
        <v>45103</v>
      </c>
      <c r="O255" s="99">
        <v>45092</v>
      </c>
      <c r="P255" s="100">
        <v>16</v>
      </c>
      <c r="Q255" s="66" t="s">
        <v>160</v>
      </c>
      <c r="R255" s="66" t="s">
        <v>86</v>
      </c>
      <c r="S255" s="66" t="s">
        <v>86</v>
      </c>
      <c r="T255" s="66" t="s">
        <v>87</v>
      </c>
      <c r="U255" s="113">
        <v>98</v>
      </c>
      <c r="V255" s="88" t="s">
        <v>88</v>
      </c>
      <c r="W255" s="88" t="s">
        <v>89</v>
      </c>
      <c r="X255" s="88" t="s">
        <v>90</v>
      </c>
      <c r="Y255" s="66" t="s">
        <v>427</v>
      </c>
      <c r="Z255" s="66">
        <v>10</v>
      </c>
      <c r="AA255" s="117" t="s">
        <v>163</v>
      </c>
      <c r="AB255" s="66">
        <v>2016</v>
      </c>
      <c r="AC255" s="130">
        <v>27000</v>
      </c>
      <c r="AD255" s="130"/>
      <c r="AE255" s="48" t="s">
        <v>101</v>
      </c>
      <c r="AF255" s="132">
        <v>44671</v>
      </c>
      <c r="AG255" s="132"/>
      <c r="AH255" s="141" t="s">
        <v>1405</v>
      </c>
      <c r="AI255" s="180"/>
    </row>
    <row r="256" spans="1:35">
      <c r="A256" s="66">
        <v>9492</v>
      </c>
      <c r="B256" s="63"/>
      <c r="C256" s="157" t="s">
        <v>1179</v>
      </c>
      <c r="D256" s="51">
        <v>2301</v>
      </c>
      <c r="E256" s="159" t="s">
        <v>1343</v>
      </c>
      <c r="F256" s="208" t="s">
        <v>1406</v>
      </c>
      <c r="G256" s="185" t="s">
        <v>1407</v>
      </c>
      <c r="H256" s="207">
        <v>415</v>
      </c>
      <c r="I256" s="185" t="s">
        <v>154</v>
      </c>
      <c r="J256" s="204">
        <v>1</v>
      </c>
      <c r="K256" s="215">
        <v>44928</v>
      </c>
      <c r="L256" s="190">
        <v>27</v>
      </c>
      <c r="M256" s="66">
        <v>98</v>
      </c>
      <c r="N256" s="107">
        <v>44955</v>
      </c>
      <c r="O256" s="99">
        <v>44958</v>
      </c>
      <c r="P256" s="100">
        <v>30</v>
      </c>
      <c r="Q256" s="66" t="s">
        <v>160</v>
      </c>
      <c r="R256" s="66" t="s">
        <v>86</v>
      </c>
      <c r="S256" s="66" t="s">
        <v>86</v>
      </c>
      <c r="T256" s="66" t="s">
        <v>87</v>
      </c>
      <c r="U256" s="113">
        <v>98</v>
      </c>
      <c r="V256" s="88" t="s">
        <v>88</v>
      </c>
      <c r="W256" s="88" t="s">
        <v>89</v>
      </c>
      <c r="X256" s="88" t="s">
        <v>90</v>
      </c>
      <c r="Y256" s="66" t="s">
        <v>427</v>
      </c>
      <c r="Z256" s="130"/>
      <c r="AA256" s="130"/>
      <c r="AB256" s="66">
        <v>2016</v>
      </c>
      <c r="AC256" s="130">
        <v>27000</v>
      </c>
      <c r="AD256" s="130"/>
      <c r="AE256" s="48"/>
      <c r="AF256" s="72" t="s">
        <v>101</v>
      </c>
      <c r="AG256" s="132">
        <v>44047</v>
      </c>
      <c r="AH256" s="144"/>
      <c r="AI256" s="179"/>
    </row>
    <row r="257" spans="1:36">
      <c r="A257" s="66">
        <v>9779</v>
      </c>
      <c r="B257" s="66">
        <v>10011</v>
      </c>
      <c r="C257" s="72" t="s">
        <v>994</v>
      </c>
      <c r="D257" s="67">
        <v>5165</v>
      </c>
      <c r="E257" s="69" t="s">
        <v>1408</v>
      </c>
      <c r="F257" s="69" t="s">
        <v>1408</v>
      </c>
      <c r="G257" s="48" t="s">
        <v>1409</v>
      </c>
      <c r="H257" s="48"/>
      <c r="I257" s="48" t="s">
        <v>99</v>
      </c>
      <c r="J257" s="72">
        <v>1</v>
      </c>
      <c r="K257" s="101">
        <v>45596</v>
      </c>
      <c r="L257" s="48">
        <v>1</v>
      </c>
      <c r="M257" s="104">
        <v>99</v>
      </c>
      <c r="N257" s="102">
        <v>45600</v>
      </c>
      <c r="O257" s="99">
        <v>45602</v>
      </c>
      <c r="P257" s="100">
        <v>8</v>
      </c>
      <c r="Q257" s="66" t="s">
        <v>85</v>
      </c>
      <c r="R257" s="66" t="s">
        <v>320</v>
      </c>
      <c r="S257" s="66" t="s">
        <v>85</v>
      </c>
      <c r="T257" s="66" t="s">
        <v>87</v>
      </c>
      <c r="U257" s="113">
        <v>99</v>
      </c>
      <c r="V257" s="88" t="s">
        <v>88</v>
      </c>
      <c r="W257" s="88" t="s">
        <v>89</v>
      </c>
      <c r="X257" s="88" t="s">
        <v>433</v>
      </c>
      <c r="Y257" s="66">
        <v>1459</v>
      </c>
      <c r="Z257" s="66">
        <v>10</v>
      </c>
      <c r="AA257" s="117" t="s">
        <v>434</v>
      </c>
      <c r="AB257" s="66">
        <v>1998</v>
      </c>
      <c r="AC257" s="130">
        <v>27000</v>
      </c>
      <c r="AD257" s="119">
        <v>35200</v>
      </c>
      <c r="AE257" s="48" t="s">
        <v>101</v>
      </c>
      <c r="AF257" s="132">
        <v>45322</v>
      </c>
      <c r="AG257" s="132">
        <v>45600</v>
      </c>
      <c r="AH257" s="78"/>
      <c r="AI257" s="180"/>
      <c r="AJ257" s="180"/>
    </row>
    <row r="258" spans="1:36">
      <c r="A258" s="66">
        <v>10011</v>
      </c>
      <c r="B258" s="66">
        <v>10209</v>
      </c>
      <c r="C258" s="72" t="s">
        <v>96</v>
      </c>
      <c r="D258" s="67">
        <v>5122</v>
      </c>
      <c r="E258" s="69" t="s">
        <v>1382</v>
      </c>
      <c r="F258" s="69"/>
      <c r="G258" s="48" t="s">
        <v>395</v>
      </c>
      <c r="H258" s="48"/>
      <c r="I258" s="48" t="s">
        <v>154</v>
      </c>
      <c r="J258" s="72">
        <v>1</v>
      </c>
      <c r="K258" s="101">
        <v>45579</v>
      </c>
      <c r="L258" s="48">
        <v>27</v>
      </c>
      <c r="M258" s="66">
        <v>99</v>
      </c>
      <c r="N258" s="98">
        <f>K258+L258</f>
        <v>45606</v>
      </c>
      <c r="O258" s="99">
        <f ca="1">TODAY()</f>
        <v>45957</v>
      </c>
      <c r="P258" s="100">
        <f ca="1">O258-K258</f>
        <v>378</v>
      </c>
      <c r="Q258" s="66" t="s">
        <v>85</v>
      </c>
      <c r="R258" s="66" t="s">
        <v>320</v>
      </c>
      <c r="S258" s="66" t="s">
        <v>85</v>
      </c>
      <c r="T258" s="66" t="s">
        <v>87</v>
      </c>
      <c r="U258" s="113">
        <v>99</v>
      </c>
      <c r="V258" s="88" t="s">
        <v>88</v>
      </c>
      <c r="W258" s="88" t="s">
        <v>89</v>
      </c>
      <c r="X258" s="88" t="s">
        <v>433</v>
      </c>
      <c r="Y258" s="66">
        <v>1459</v>
      </c>
      <c r="Z258" s="66">
        <v>10</v>
      </c>
      <c r="AA258" s="117" t="s">
        <v>434</v>
      </c>
      <c r="AB258" s="66">
        <v>1998</v>
      </c>
      <c r="AC258" s="130">
        <v>27000</v>
      </c>
      <c r="AD258" s="119">
        <v>4000</v>
      </c>
      <c r="AE258" s="48"/>
      <c r="AF258" s="72"/>
      <c r="AG258" s="132">
        <v>45590</v>
      </c>
      <c r="AH258" s="141"/>
      <c r="AI258" s="180"/>
      <c r="AJ258" s="180"/>
    </row>
    <row r="259" spans="1:36">
      <c r="A259" s="66">
        <v>9611</v>
      </c>
      <c r="B259" s="63"/>
      <c r="C259" s="72" t="s">
        <v>994</v>
      </c>
      <c r="D259" s="67">
        <v>5083</v>
      </c>
      <c r="E259" s="69" t="s">
        <v>1410</v>
      </c>
      <c r="F259" s="69" t="s">
        <v>1411</v>
      </c>
      <c r="G259" s="48" t="s">
        <v>1412</v>
      </c>
      <c r="H259" s="48">
        <v>3256</v>
      </c>
      <c r="I259" s="48" t="s">
        <v>154</v>
      </c>
      <c r="J259" s="72">
        <v>1</v>
      </c>
      <c r="K259" s="101">
        <v>45559</v>
      </c>
      <c r="L259" s="48">
        <v>27</v>
      </c>
      <c r="M259" s="66">
        <v>99</v>
      </c>
      <c r="N259" s="98">
        <f>K259+L259</f>
        <v>45586</v>
      </c>
      <c r="O259" s="99">
        <f ca="1">TODAY()</f>
        <v>45957</v>
      </c>
      <c r="P259" s="100">
        <f ca="1">O259-K259</f>
        <v>398</v>
      </c>
      <c r="Q259" s="66" t="s">
        <v>85</v>
      </c>
      <c r="R259" s="66" t="s">
        <v>320</v>
      </c>
      <c r="S259" s="66" t="s">
        <v>85</v>
      </c>
      <c r="T259" s="66" t="s">
        <v>87</v>
      </c>
      <c r="U259" s="113">
        <v>99</v>
      </c>
      <c r="V259" s="88" t="s">
        <v>88</v>
      </c>
      <c r="W259" s="88" t="s">
        <v>89</v>
      </c>
      <c r="X259" s="88" t="s">
        <v>433</v>
      </c>
      <c r="Y259" s="66">
        <v>1459</v>
      </c>
      <c r="Z259" s="66">
        <v>10</v>
      </c>
      <c r="AA259" s="117" t="s">
        <v>434</v>
      </c>
      <c r="AB259" s="66">
        <v>1998</v>
      </c>
      <c r="AC259" s="130">
        <v>27000</v>
      </c>
      <c r="AD259" s="119">
        <v>4000</v>
      </c>
      <c r="AE259" s="127"/>
      <c r="AF259" s="132"/>
      <c r="AG259" s="132"/>
      <c r="AH259" s="141"/>
      <c r="AI259" s="141"/>
    </row>
    <row r="260" spans="1:36">
      <c r="A260" s="66">
        <v>9611</v>
      </c>
      <c r="B260" s="63"/>
      <c r="C260" s="84" t="s">
        <v>994</v>
      </c>
      <c r="D260" s="92">
        <v>4943</v>
      </c>
      <c r="E260" s="150" t="s">
        <v>1137</v>
      </c>
      <c r="F260" s="151" t="s">
        <v>1138</v>
      </c>
      <c r="G260" s="92" t="s">
        <v>1139</v>
      </c>
      <c r="H260" s="92">
        <v>3242</v>
      </c>
      <c r="I260" s="84" t="s">
        <v>99</v>
      </c>
      <c r="J260" s="92">
        <v>1</v>
      </c>
      <c r="K260" s="162">
        <v>45470</v>
      </c>
      <c r="L260" s="84">
        <v>13</v>
      </c>
      <c r="M260" s="66">
        <v>99</v>
      </c>
      <c r="N260" s="102">
        <v>45483</v>
      </c>
      <c r="O260" s="99">
        <v>45486</v>
      </c>
      <c r="P260" s="100">
        <v>16</v>
      </c>
      <c r="Q260" s="66" t="s">
        <v>85</v>
      </c>
      <c r="R260" s="66" t="s">
        <v>320</v>
      </c>
      <c r="S260" s="66" t="s">
        <v>85</v>
      </c>
      <c r="T260" s="66" t="s">
        <v>87</v>
      </c>
      <c r="U260" s="113">
        <v>99</v>
      </c>
      <c r="V260" s="88" t="s">
        <v>88</v>
      </c>
      <c r="W260" s="111" t="s">
        <v>89</v>
      </c>
      <c r="X260" s="88" t="s">
        <v>433</v>
      </c>
      <c r="Y260" s="66">
        <v>1459</v>
      </c>
      <c r="Z260" s="66">
        <v>10</v>
      </c>
      <c r="AA260" s="117" t="s">
        <v>434</v>
      </c>
      <c r="AB260" s="66">
        <v>1998</v>
      </c>
      <c r="AC260" s="130">
        <v>27000</v>
      </c>
      <c r="AD260" s="119">
        <v>4000</v>
      </c>
      <c r="AE260" s="127" t="s">
        <v>101</v>
      </c>
      <c r="AF260" s="132">
        <v>45470</v>
      </c>
      <c r="AG260" s="132">
        <v>45485</v>
      </c>
      <c r="AH260" s="141"/>
      <c r="AI260" s="144"/>
    </row>
    <row r="261" spans="1:36">
      <c r="A261" s="66" t="s">
        <v>1391</v>
      </c>
      <c r="B261" s="66" t="s">
        <v>1413</v>
      </c>
      <c r="C261" s="84" t="s">
        <v>994</v>
      </c>
      <c r="D261" s="92">
        <v>4868</v>
      </c>
      <c r="E261" s="150" t="s">
        <v>1134</v>
      </c>
      <c r="F261" s="151" t="s">
        <v>1135</v>
      </c>
      <c r="G261" s="92" t="s">
        <v>1414</v>
      </c>
      <c r="H261" s="92">
        <v>569</v>
      </c>
      <c r="I261" s="84" t="s">
        <v>154</v>
      </c>
      <c r="J261" s="92">
        <v>1</v>
      </c>
      <c r="K261" s="162">
        <v>45440</v>
      </c>
      <c r="L261" s="84">
        <v>13</v>
      </c>
      <c r="M261" s="66">
        <v>99</v>
      </c>
      <c r="N261" s="102">
        <v>45453</v>
      </c>
      <c r="O261" s="99">
        <v>45465</v>
      </c>
      <c r="P261" s="100">
        <v>25</v>
      </c>
      <c r="Q261" s="66" t="s">
        <v>85</v>
      </c>
      <c r="R261" s="66" t="s">
        <v>320</v>
      </c>
      <c r="S261" s="66" t="s">
        <v>85</v>
      </c>
      <c r="T261" s="66" t="s">
        <v>87</v>
      </c>
      <c r="U261" s="113">
        <v>99</v>
      </c>
      <c r="V261" s="88" t="s">
        <v>88</v>
      </c>
      <c r="W261" s="88" t="s">
        <v>89</v>
      </c>
      <c r="X261" s="88" t="s">
        <v>433</v>
      </c>
      <c r="Y261" s="66">
        <v>1459</v>
      </c>
      <c r="Z261" s="66">
        <v>10</v>
      </c>
      <c r="AA261" s="117" t="s">
        <v>434</v>
      </c>
      <c r="AB261" s="66">
        <v>1998</v>
      </c>
      <c r="AC261" s="130">
        <v>27000</v>
      </c>
      <c r="AD261" s="119">
        <v>4000</v>
      </c>
      <c r="AE261" s="127" t="s">
        <v>101</v>
      </c>
      <c r="AF261" s="132">
        <v>45411</v>
      </c>
      <c r="AG261" s="132">
        <v>45465</v>
      </c>
      <c r="AH261" s="141"/>
      <c r="AI261" s="180"/>
    </row>
    <row r="262" spans="1:36">
      <c r="A262" s="63"/>
      <c r="B262" s="66">
        <v>9631</v>
      </c>
      <c r="C262" s="84" t="s">
        <v>994</v>
      </c>
      <c r="D262" s="63">
        <v>4833</v>
      </c>
      <c r="E262" s="86" t="s">
        <v>1415</v>
      </c>
      <c r="F262" s="87" t="s">
        <v>1138</v>
      </c>
      <c r="G262" s="63" t="s">
        <v>1416</v>
      </c>
      <c r="H262" s="63">
        <v>3210</v>
      </c>
      <c r="I262" s="63" t="s">
        <v>99</v>
      </c>
      <c r="J262" s="63">
        <v>1</v>
      </c>
      <c r="K262" s="164">
        <v>45393</v>
      </c>
      <c r="L262" s="63">
        <v>13</v>
      </c>
      <c r="M262" s="89">
        <v>99</v>
      </c>
      <c r="N262" s="102">
        <v>45406</v>
      </c>
      <c r="O262" s="99">
        <v>45411</v>
      </c>
      <c r="P262" s="100">
        <v>18</v>
      </c>
      <c r="Q262" s="66" t="s">
        <v>85</v>
      </c>
      <c r="R262" s="66" t="s">
        <v>320</v>
      </c>
      <c r="S262" s="66" t="s">
        <v>85</v>
      </c>
      <c r="T262" s="66" t="s">
        <v>87</v>
      </c>
      <c r="U262" s="113">
        <v>99</v>
      </c>
      <c r="V262" s="111" t="s">
        <v>88</v>
      </c>
      <c r="W262" s="111" t="s">
        <v>89</v>
      </c>
      <c r="X262" s="88" t="s">
        <v>433</v>
      </c>
      <c r="Y262" s="66">
        <v>1459</v>
      </c>
      <c r="Z262" s="66">
        <v>10</v>
      </c>
      <c r="AA262" s="117" t="s">
        <v>434</v>
      </c>
      <c r="AB262" s="66">
        <v>1998</v>
      </c>
      <c r="AC262" s="130">
        <v>27000</v>
      </c>
      <c r="AD262" s="119">
        <v>4000</v>
      </c>
      <c r="AE262" s="48" t="s">
        <v>101</v>
      </c>
      <c r="AF262" s="132">
        <v>45393</v>
      </c>
      <c r="AG262" s="132">
        <v>45407</v>
      </c>
      <c r="AH262" s="144"/>
      <c r="AI262" s="180"/>
    </row>
    <row r="263" spans="1:36">
      <c r="A263" s="66">
        <v>9818</v>
      </c>
      <c r="B263" s="66">
        <v>10068</v>
      </c>
      <c r="C263" s="84" t="s">
        <v>994</v>
      </c>
      <c r="D263" s="63">
        <v>4809</v>
      </c>
      <c r="E263" s="150" t="s">
        <v>1417</v>
      </c>
      <c r="F263" s="150" t="s">
        <v>1417</v>
      </c>
      <c r="G263" s="84" t="s">
        <v>479</v>
      </c>
      <c r="H263" s="63">
        <v>3206</v>
      </c>
      <c r="I263" s="84" t="s">
        <v>99</v>
      </c>
      <c r="J263" s="84">
        <v>1</v>
      </c>
      <c r="K263" s="164">
        <v>45370</v>
      </c>
      <c r="L263" s="84">
        <v>2</v>
      </c>
      <c r="M263" s="190">
        <v>99</v>
      </c>
      <c r="N263" s="102">
        <v>45372</v>
      </c>
      <c r="O263" s="99">
        <v>45373</v>
      </c>
      <c r="P263" s="100">
        <v>3</v>
      </c>
      <c r="Q263" s="66" t="s">
        <v>85</v>
      </c>
      <c r="R263" s="66" t="s">
        <v>320</v>
      </c>
      <c r="S263" s="66" t="s">
        <v>85</v>
      </c>
      <c r="T263" s="66" t="s">
        <v>87</v>
      </c>
      <c r="U263" s="113">
        <v>99</v>
      </c>
      <c r="V263" s="88" t="s">
        <v>88</v>
      </c>
      <c r="W263" s="88" t="s">
        <v>89</v>
      </c>
      <c r="X263" s="111" t="s">
        <v>433</v>
      </c>
      <c r="Y263" s="66">
        <v>1459</v>
      </c>
      <c r="Z263" s="66">
        <v>10</v>
      </c>
      <c r="AA263" s="117" t="s">
        <v>434</v>
      </c>
      <c r="AB263" s="66">
        <v>1998</v>
      </c>
      <c r="AC263" s="130">
        <v>27000</v>
      </c>
      <c r="AD263" s="119">
        <v>29000</v>
      </c>
      <c r="AE263" s="48" t="s">
        <v>101</v>
      </c>
      <c r="AF263" s="132">
        <v>45370</v>
      </c>
      <c r="AG263" s="132">
        <v>45372</v>
      </c>
      <c r="AH263" s="141"/>
      <c r="AI263" s="148"/>
    </row>
    <row r="264" spans="1:36">
      <c r="A264" s="66">
        <v>9481</v>
      </c>
      <c r="B264" s="66">
        <v>9606</v>
      </c>
      <c r="C264" s="84" t="s">
        <v>994</v>
      </c>
      <c r="D264" s="63">
        <v>4797</v>
      </c>
      <c r="E264" s="150" t="s">
        <v>1385</v>
      </c>
      <c r="F264" s="150" t="s">
        <v>1386</v>
      </c>
      <c r="G264" s="84" t="s">
        <v>1387</v>
      </c>
      <c r="H264" s="63">
        <v>3196</v>
      </c>
      <c r="I264" s="84" t="s">
        <v>154</v>
      </c>
      <c r="J264" s="84">
        <v>1</v>
      </c>
      <c r="K264" s="164">
        <v>45365</v>
      </c>
      <c r="L264" s="84">
        <v>1</v>
      </c>
      <c r="M264" s="104">
        <v>99</v>
      </c>
      <c r="N264" s="102">
        <v>45366</v>
      </c>
      <c r="O264" s="99">
        <v>45370</v>
      </c>
      <c r="P264" s="100">
        <v>5</v>
      </c>
      <c r="Q264" s="66" t="s">
        <v>85</v>
      </c>
      <c r="R264" s="66" t="s">
        <v>320</v>
      </c>
      <c r="S264" s="66" t="s">
        <v>85</v>
      </c>
      <c r="T264" s="66" t="s">
        <v>87</v>
      </c>
      <c r="U264" s="113">
        <v>99</v>
      </c>
      <c r="V264" s="88" t="s">
        <v>88</v>
      </c>
      <c r="W264" s="88" t="s">
        <v>89</v>
      </c>
      <c r="X264" s="88" t="s">
        <v>433</v>
      </c>
      <c r="Y264" s="66">
        <v>1459</v>
      </c>
      <c r="Z264" s="66">
        <v>10</v>
      </c>
      <c r="AA264" s="117" t="s">
        <v>434</v>
      </c>
      <c r="AB264" s="66">
        <v>1998</v>
      </c>
      <c r="AC264" s="130">
        <v>27000</v>
      </c>
      <c r="AD264" s="119">
        <v>29000</v>
      </c>
      <c r="AE264" s="48" t="s">
        <v>101</v>
      </c>
      <c r="AF264" s="132">
        <v>45358</v>
      </c>
      <c r="AG264" s="132">
        <v>45366</v>
      </c>
      <c r="AH264" s="141"/>
      <c r="AI264" s="141"/>
    </row>
    <row r="265" spans="1:36">
      <c r="A265" s="66" t="s">
        <v>1337</v>
      </c>
      <c r="B265" s="66">
        <v>9483</v>
      </c>
      <c r="C265" s="198" t="s">
        <v>994</v>
      </c>
      <c r="D265" s="82">
        <v>4754</v>
      </c>
      <c r="E265" s="199" t="s">
        <v>1418</v>
      </c>
      <c r="F265" s="199" t="s">
        <v>1418</v>
      </c>
      <c r="G265" s="198" t="s">
        <v>1419</v>
      </c>
      <c r="H265" s="198">
        <v>3176</v>
      </c>
      <c r="I265" s="198" t="s">
        <v>154</v>
      </c>
      <c r="J265" s="198">
        <v>1</v>
      </c>
      <c r="K265" s="211">
        <v>45351</v>
      </c>
      <c r="L265" s="198">
        <v>0</v>
      </c>
      <c r="M265" s="104">
        <v>99</v>
      </c>
      <c r="N265" s="102">
        <f>K265+L265</f>
        <v>45351</v>
      </c>
      <c r="O265" s="99">
        <f ca="1">TODAY()</f>
        <v>45957</v>
      </c>
      <c r="P265" s="100">
        <f ca="1">O265-K265</f>
        <v>606</v>
      </c>
      <c r="Q265" s="66" t="s">
        <v>85</v>
      </c>
      <c r="R265" s="66" t="s">
        <v>320</v>
      </c>
      <c r="S265" s="66" t="s">
        <v>85</v>
      </c>
      <c r="T265" s="66" t="s">
        <v>87</v>
      </c>
      <c r="U265" s="113">
        <v>99</v>
      </c>
      <c r="V265" s="88" t="s">
        <v>88</v>
      </c>
      <c r="W265" s="88" t="s">
        <v>89</v>
      </c>
      <c r="X265" s="88" t="s">
        <v>433</v>
      </c>
      <c r="Y265" s="66">
        <v>1459</v>
      </c>
      <c r="Z265" s="66">
        <v>10</v>
      </c>
      <c r="AA265" s="117" t="s">
        <v>434</v>
      </c>
      <c r="AB265" s="66">
        <v>1998</v>
      </c>
      <c r="AC265" s="130">
        <v>27000</v>
      </c>
      <c r="AD265" s="125">
        <v>27000</v>
      </c>
      <c r="AE265" s="226" t="s">
        <v>101</v>
      </c>
      <c r="AF265" s="132">
        <v>45329</v>
      </c>
      <c r="AG265" s="132"/>
      <c r="AH265" s="148"/>
      <c r="AI265" s="182"/>
    </row>
    <row r="266" spans="1:36">
      <c r="A266" s="66" t="s">
        <v>1388</v>
      </c>
      <c r="B266" s="66">
        <v>9508</v>
      </c>
      <c r="C266" s="84" t="s">
        <v>994</v>
      </c>
      <c r="D266" s="92">
        <v>4687</v>
      </c>
      <c r="E266" s="87" t="s">
        <v>1137</v>
      </c>
      <c r="F266" s="87" t="s">
        <v>1404</v>
      </c>
      <c r="G266" s="84" t="s">
        <v>1420</v>
      </c>
      <c r="H266" s="89">
        <v>3133</v>
      </c>
      <c r="I266" s="84" t="s">
        <v>99</v>
      </c>
      <c r="J266" s="63">
        <v>1</v>
      </c>
      <c r="K266" s="164">
        <v>45293</v>
      </c>
      <c r="L266" s="84">
        <v>27</v>
      </c>
      <c r="M266" s="104">
        <v>99</v>
      </c>
      <c r="N266" s="98">
        <v>45320</v>
      </c>
      <c r="O266" s="99">
        <v>45325</v>
      </c>
      <c r="P266" s="100">
        <v>32</v>
      </c>
      <c r="Q266" s="66" t="s">
        <v>85</v>
      </c>
      <c r="R266" s="66" t="s">
        <v>320</v>
      </c>
      <c r="S266" s="66" t="s">
        <v>85</v>
      </c>
      <c r="T266" s="66" t="s">
        <v>87</v>
      </c>
      <c r="U266" s="113">
        <v>99</v>
      </c>
      <c r="V266" s="111" t="s">
        <v>88</v>
      </c>
      <c r="W266" s="88" t="s">
        <v>89</v>
      </c>
      <c r="X266" s="111" t="s">
        <v>433</v>
      </c>
      <c r="Y266" s="66">
        <v>1459</v>
      </c>
      <c r="Z266" s="66">
        <v>10</v>
      </c>
      <c r="AA266" s="117" t="s">
        <v>434</v>
      </c>
      <c r="AB266" s="66">
        <v>1998</v>
      </c>
      <c r="AC266" s="130">
        <v>27000</v>
      </c>
      <c r="AD266" s="192">
        <v>27000</v>
      </c>
      <c r="AE266" s="48" t="s">
        <v>101</v>
      </c>
      <c r="AF266" s="132">
        <v>45293</v>
      </c>
      <c r="AG266" s="132">
        <v>45323</v>
      </c>
      <c r="AH266" s="141"/>
      <c r="AI266" s="180"/>
    </row>
    <row r="267" spans="1:36">
      <c r="A267" s="66">
        <v>9460</v>
      </c>
      <c r="B267" s="63"/>
      <c r="C267" s="84" t="s">
        <v>994</v>
      </c>
      <c r="D267" s="92">
        <v>4652</v>
      </c>
      <c r="E267" s="86" t="s">
        <v>921</v>
      </c>
      <c r="F267" s="86" t="s">
        <v>1421</v>
      </c>
      <c r="G267" s="84" t="s">
        <v>1422</v>
      </c>
      <c r="H267" s="89">
        <v>3117</v>
      </c>
      <c r="I267" s="84" t="s">
        <v>99</v>
      </c>
      <c r="J267" s="63">
        <v>1</v>
      </c>
      <c r="K267" s="228">
        <v>45259</v>
      </c>
      <c r="L267" s="84">
        <v>27</v>
      </c>
      <c r="M267" s="66">
        <v>99</v>
      </c>
      <c r="N267" s="102">
        <v>45286</v>
      </c>
      <c r="O267" s="99">
        <v>45289</v>
      </c>
      <c r="P267" s="100">
        <v>30</v>
      </c>
      <c r="Q267" s="66" t="s">
        <v>85</v>
      </c>
      <c r="R267" s="66" t="s">
        <v>320</v>
      </c>
      <c r="S267" s="66" t="s">
        <v>85</v>
      </c>
      <c r="T267" s="66" t="s">
        <v>87</v>
      </c>
      <c r="U267" s="113">
        <v>99</v>
      </c>
      <c r="V267" s="88" t="s">
        <v>88</v>
      </c>
      <c r="W267" s="88" t="s">
        <v>89</v>
      </c>
      <c r="X267" s="88" t="s">
        <v>433</v>
      </c>
      <c r="Y267" s="66">
        <v>1459</v>
      </c>
      <c r="Z267" s="66">
        <v>10</v>
      </c>
      <c r="AA267" s="117" t="s">
        <v>434</v>
      </c>
      <c r="AB267" s="66">
        <v>1998</v>
      </c>
      <c r="AC267" s="130">
        <v>27000</v>
      </c>
      <c r="AD267" s="130"/>
      <c r="AE267" s="48" t="s">
        <v>101</v>
      </c>
      <c r="AF267" s="132">
        <v>44866</v>
      </c>
      <c r="AG267" s="132">
        <v>45289</v>
      </c>
      <c r="AH267" s="141"/>
      <c r="AI267" s="180"/>
    </row>
    <row r="268" spans="1:36">
      <c r="A268" s="66">
        <v>9818</v>
      </c>
      <c r="B268" s="63"/>
      <c r="C268" s="84" t="s">
        <v>994</v>
      </c>
      <c r="D268" s="89">
        <v>4586</v>
      </c>
      <c r="E268" s="202" t="s">
        <v>1423</v>
      </c>
      <c r="F268" s="202" t="s">
        <v>1423</v>
      </c>
      <c r="G268" s="87" t="s">
        <v>1424</v>
      </c>
      <c r="H268" s="160">
        <v>3107</v>
      </c>
      <c r="I268" s="84" t="s">
        <v>99</v>
      </c>
      <c r="J268" s="160">
        <v>1</v>
      </c>
      <c r="K268" s="168">
        <v>45218</v>
      </c>
      <c r="L268" s="201">
        <v>6</v>
      </c>
      <c r="M268" s="63">
        <v>99</v>
      </c>
      <c r="N268" s="102">
        <v>45224</v>
      </c>
      <c r="O268" s="99">
        <v>45226</v>
      </c>
      <c r="P268" s="100">
        <v>8</v>
      </c>
      <c r="Q268" s="66" t="s">
        <v>85</v>
      </c>
      <c r="R268" s="66" t="s">
        <v>320</v>
      </c>
      <c r="S268" s="66" t="s">
        <v>85</v>
      </c>
      <c r="T268" s="66" t="s">
        <v>87</v>
      </c>
      <c r="U268" s="113">
        <v>99</v>
      </c>
      <c r="V268" s="88" t="s">
        <v>88</v>
      </c>
      <c r="W268" s="88" t="s">
        <v>89</v>
      </c>
      <c r="X268" s="111" t="s">
        <v>433</v>
      </c>
      <c r="Y268" s="66">
        <v>1459</v>
      </c>
      <c r="Z268" s="66">
        <v>10</v>
      </c>
      <c r="AA268" s="117" t="s">
        <v>434</v>
      </c>
      <c r="AB268" s="66">
        <v>1998</v>
      </c>
      <c r="AC268" s="130">
        <v>27000</v>
      </c>
      <c r="AD268" s="130"/>
      <c r="AE268" s="48" t="s">
        <v>101</v>
      </c>
      <c r="AF268" s="132">
        <v>45218</v>
      </c>
      <c r="AG268" s="132">
        <v>45225</v>
      </c>
      <c r="AH268" s="141"/>
      <c r="AI268" s="180"/>
    </row>
    <row r="269" spans="1:36">
      <c r="A269" s="66">
        <v>9394</v>
      </c>
      <c r="B269" s="66">
        <v>9512</v>
      </c>
      <c r="C269" s="84" t="s">
        <v>994</v>
      </c>
      <c r="D269" s="63">
        <v>4523</v>
      </c>
      <c r="E269" s="156" t="s">
        <v>1137</v>
      </c>
      <c r="F269" s="156" t="s">
        <v>1138</v>
      </c>
      <c r="G269" s="85" t="s">
        <v>1139</v>
      </c>
      <c r="H269" s="63">
        <v>3089</v>
      </c>
      <c r="I269" s="87" t="s">
        <v>99</v>
      </c>
      <c r="J269" s="84">
        <v>1</v>
      </c>
      <c r="K269" s="106">
        <v>45190</v>
      </c>
      <c r="L269" s="63">
        <v>13</v>
      </c>
      <c r="M269" s="63">
        <v>99</v>
      </c>
      <c r="N269" s="166">
        <v>45203</v>
      </c>
      <c r="O269" s="99">
        <v>45210</v>
      </c>
      <c r="P269" s="100">
        <v>20</v>
      </c>
      <c r="Q269" s="66" t="s">
        <v>85</v>
      </c>
      <c r="R269" s="66" t="s">
        <v>320</v>
      </c>
      <c r="S269" s="66" t="s">
        <v>85</v>
      </c>
      <c r="T269" s="66" t="s">
        <v>87</v>
      </c>
      <c r="U269" s="113">
        <v>99</v>
      </c>
      <c r="V269" s="88" t="s">
        <v>88</v>
      </c>
      <c r="W269" s="88" t="s">
        <v>89</v>
      </c>
      <c r="X269" s="88" t="s">
        <v>433</v>
      </c>
      <c r="Y269" s="66">
        <v>1459</v>
      </c>
      <c r="Z269" s="66">
        <v>10</v>
      </c>
      <c r="AA269" s="117" t="s">
        <v>434</v>
      </c>
      <c r="AB269" s="66">
        <v>1998</v>
      </c>
      <c r="AC269" s="130">
        <v>27000</v>
      </c>
      <c r="AD269" s="130"/>
      <c r="AE269" s="48" t="s">
        <v>101</v>
      </c>
      <c r="AF269" s="132">
        <v>45176</v>
      </c>
      <c r="AG269" s="132">
        <v>45205</v>
      </c>
      <c r="AH269" s="141"/>
      <c r="AI269" s="180"/>
    </row>
    <row r="270" spans="1:36">
      <c r="A270" s="66">
        <v>9378</v>
      </c>
      <c r="B270" s="63"/>
      <c r="C270" s="84" t="s">
        <v>994</v>
      </c>
      <c r="D270" s="63">
        <v>4446</v>
      </c>
      <c r="E270" s="156" t="s">
        <v>151</v>
      </c>
      <c r="F270" s="156" t="s">
        <v>1425</v>
      </c>
      <c r="G270" s="85" t="s">
        <v>1426</v>
      </c>
      <c r="H270" s="63">
        <v>3079</v>
      </c>
      <c r="I270" s="87" t="s">
        <v>154</v>
      </c>
      <c r="J270" s="84">
        <v>1</v>
      </c>
      <c r="K270" s="106">
        <v>45164</v>
      </c>
      <c r="L270" s="63">
        <v>5</v>
      </c>
      <c r="M270" s="66">
        <v>99</v>
      </c>
      <c r="N270" s="107">
        <v>45169</v>
      </c>
      <c r="O270" s="99">
        <v>45174</v>
      </c>
      <c r="P270" s="100">
        <v>10</v>
      </c>
      <c r="Q270" s="66" t="s">
        <v>85</v>
      </c>
      <c r="R270" s="66" t="s">
        <v>320</v>
      </c>
      <c r="S270" s="66" t="s">
        <v>85</v>
      </c>
      <c r="T270" s="66" t="s">
        <v>87</v>
      </c>
      <c r="U270" s="113">
        <v>99</v>
      </c>
      <c r="V270" s="111" t="s">
        <v>88</v>
      </c>
      <c r="W270" s="88" t="s">
        <v>89</v>
      </c>
      <c r="X270" s="111" t="s">
        <v>433</v>
      </c>
      <c r="Y270" s="66">
        <v>1459</v>
      </c>
      <c r="Z270" s="66">
        <v>10</v>
      </c>
      <c r="AA270" s="117" t="s">
        <v>434</v>
      </c>
      <c r="AB270" s="66">
        <v>1998</v>
      </c>
      <c r="AC270" s="130">
        <v>27000</v>
      </c>
      <c r="AD270" s="130"/>
      <c r="AE270" s="48" t="s">
        <v>101</v>
      </c>
      <c r="AF270" s="132">
        <v>45134</v>
      </c>
      <c r="AG270" s="132">
        <v>45170</v>
      </c>
      <c r="AH270" s="143"/>
      <c r="AI270" s="143" t="s">
        <v>216</v>
      </c>
    </row>
    <row r="271" spans="1:36">
      <c r="A271" s="66">
        <v>9378</v>
      </c>
      <c r="B271" s="63"/>
      <c r="C271" s="160" t="s">
        <v>994</v>
      </c>
      <c r="D271" s="63">
        <v>4365</v>
      </c>
      <c r="E271" s="150" t="s">
        <v>954</v>
      </c>
      <c r="F271" s="150" t="s">
        <v>1427</v>
      </c>
      <c r="G271" s="85" t="s">
        <v>954</v>
      </c>
      <c r="H271" s="84">
        <v>3025</v>
      </c>
      <c r="I271" s="150" t="s">
        <v>1151</v>
      </c>
      <c r="J271" s="84">
        <v>1</v>
      </c>
      <c r="K271" s="168">
        <v>45084</v>
      </c>
      <c r="L271" s="92">
        <v>2</v>
      </c>
      <c r="M271" s="63">
        <v>99</v>
      </c>
      <c r="N271" s="107">
        <v>45086</v>
      </c>
      <c r="O271" s="99">
        <v>45091</v>
      </c>
      <c r="P271" s="100">
        <v>7</v>
      </c>
      <c r="Q271" s="66" t="s">
        <v>85</v>
      </c>
      <c r="R271" s="66" t="s">
        <v>320</v>
      </c>
      <c r="S271" s="66" t="s">
        <v>85</v>
      </c>
      <c r="T271" s="66" t="s">
        <v>87</v>
      </c>
      <c r="U271" s="113">
        <v>99</v>
      </c>
      <c r="V271" s="111" t="s">
        <v>88</v>
      </c>
      <c r="W271" s="88" t="s">
        <v>89</v>
      </c>
      <c r="X271" s="111" t="s">
        <v>433</v>
      </c>
      <c r="Y271" s="66">
        <v>1459</v>
      </c>
      <c r="Z271" s="66">
        <v>10</v>
      </c>
      <c r="AA271" s="117" t="s">
        <v>434</v>
      </c>
      <c r="AB271" s="66">
        <v>1998</v>
      </c>
      <c r="AC271" s="130">
        <v>27000</v>
      </c>
      <c r="AD271" s="130"/>
      <c r="AE271" s="48" t="s">
        <v>101</v>
      </c>
      <c r="AF271" s="132">
        <v>45084</v>
      </c>
      <c r="AG271" s="132">
        <v>45090</v>
      </c>
      <c r="AH271" s="143"/>
      <c r="AI271" s="180"/>
    </row>
    <row r="272" spans="1:36">
      <c r="A272" s="66">
        <v>10033</v>
      </c>
      <c r="B272" s="63"/>
      <c r="C272" s="160" t="s">
        <v>994</v>
      </c>
      <c r="D272" s="63">
        <v>4360</v>
      </c>
      <c r="E272" s="150" t="s">
        <v>151</v>
      </c>
      <c r="F272" s="150" t="s">
        <v>1425</v>
      </c>
      <c r="G272" s="85" t="s">
        <v>1428</v>
      </c>
      <c r="H272" s="84">
        <v>3025</v>
      </c>
      <c r="I272" s="150" t="s">
        <v>154</v>
      </c>
      <c r="J272" s="84">
        <v>1</v>
      </c>
      <c r="K272" s="168">
        <v>45080</v>
      </c>
      <c r="L272" s="92">
        <v>1</v>
      </c>
      <c r="M272" s="66">
        <v>99</v>
      </c>
      <c r="N272" s="107">
        <v>45081</v>
      </c>
      <c r="O272" s="99">
        <v>45084</v>
      </c>
      <c r="P272" s="100">
        <v>4</v>
      </c>
      <c r="Q272" s="66" t="s">
        <v>85</v>
      </c>
      <c r="R272" s="66" t="s">
        <v>320</v>
      </c>
      <c r="S272" s="66" t="s">
        <v>85</v>
      </c>
      <c r="T272" s="66" t="s">
        <v>87</v>
      </c>
      <c r="U272" s="113">
        <v>99</v>
      </c>
      <c r="V272" s="88" t="s">
        <v>88</v>
      </c>
      <c r="W272" s="88" t="s">
        <v>89</v>
      </c>
      <c r="X272" s="88" t="s">
        <v>433</v>
      </c>
      <c r="Y272" s="66">
        <v>1459</v>
      </c>
      <c r="Z272" s="66">
        <v>10</v>
      </c>
      <c r="AA272" s="117" t="s">
        <v>434</v>
      </c>
      <c r="AB272" s="66">
        <v>1998</v>
      </c>
      <c r="AC272" s="130">
        <v>27000</v>
      </c>
      <c r="AD272" s="130"/>
      <c r="AE272" s="48" t="s">
        <v>101</v>
      </c>
      <c r="AF272" s="132">
        <v>45080</v>
      </c>
      <c r="AG272" s="132">
        <v>45082</v>
      </c>
      <c r="AH272" s="141"/>
      <c r="AI272" s="141"/>
    </row>
    <row r="273" spans="1:36">
      <c r="A273" s="66">
        <v>9460</v>
      </c>
      <c r="B273" s="63"/>
      <c r="C273" s="84" t="s">
        <v>994</v>
      </c>
      <c r="D273" s="63">
        <v>4227</v>
      </c>
      <c r="E273" s="150" t="s">
        <v>1217</v>
      </c>
      <c r="F273" s="150" t="s">
        <v>1217</v>
      </c>
      <c r="G273" s="85" t="s">
        <v>1218</v>
      </c>
      <c r="H273" s="84">
        <v>2983</v>
      </c>
      <c r="I273" s="150" t="s">
        <v>154</v>
      </c>
      <c r="J273" s="84">
        <v>1</v>
      </c>
      <c r="K273" s="168">
        <v>45044</v>
      </c>
      <c r="L273" s="92">
        <v>27</v>
      </c>
      <c r="M273" s="66">
        <v>99</v>
      </c>
      <c r="N273" s="107">
        <v>45071</v>
      </c>
      <c r="O273" s="99">
        <v>45077</v>
      </c>
      <c r="P273" s="100">
        <v>33</v>
      </c>
      <c r="Q273" s="66" t="s">
        <v>85</v>
      </c>
      <c r="R273" s="66" t="s">
        <v>320</v>
      </c>
      <c r="S273" s="66" t="s">
        <v>85</v>
      </c>
      <c r="T273" s="66" t="s">
        <v>87</v>
      </c>
      <c r="U273" s="113">
        <v>99</v>
      </c>
      <c r="V273" s="88" t="s">
        <v>88</v>
      </c>
      <c r="W273" s="88" t="s">
        <v>89</v>
      </c>
      <c r="X273" s="88" t="s">
        <v>433</v>
      </c>
      <c r="Y273" s="66">
        <v>1459</v>
      </c>
      <c r="Z273" s="66">
        <v>10</v>
      </c>
      <c r="AA273" s="117" t="s">
        <v>434</v>
      </c>
      <c r="AB273" s="66">
        <v>1998</v>
      </c>
      <c r="AC273" s="130">
        <v>27000</v>
      </c>
      <c r="AD273" s="130"/>
      <c r="AE273" s="48" t="s">
        <v>101</v>
      </c>
      <c r="AF273" s="132">
        <v>44988</v>
      </c>
      <c r="AG273" s="132">
        <v>45076</v>
      </c>
      <c r="AH273" s="143"/>
      <c r="AI273" s="180"/>
    </row>
    <row r="274" spans="1:36">
      <c r="A274" s="66">
        <v>9323</v>
      </c>
      <c r="B274" s="63"/>
      <c r="C274" s="84" t="s">
        <v>994</v>
      </c>
      <c r="D274" s="92">
        <v>4135</v>
      </c>
      <c r="E274" s="150" t="s">
        <v>97</v>
      </c>
      <c r="F274" s="150" t="s">
        <v>97</v>
      </c>
      <c r="G274" s="86" t="s">
        <v>197</v>
      </c>
      <c r="H274" s="84"/>
      <c r="I274" s="150" t="s">
        <v>99</v>
      </c>
      <c r="J274" s="84">
        <v>1</v>
      </c>
      <c r="K274" s="168">
        <v>44943</v>
      </c>
      <c r="L274" s="92">
        <v>6</v>
      </c>
      <c r="M274" s="48">
        <v>99</v>
      </c>
      <c r="N274" s="165">
        <v>44949</v>
      </c>
      <c r="O274" s="99">
        <v>44949</v>
      </c>
      <c r="P274" s="100">
        <v>6</v>
      </c>
      <c r="Q274" s="66" t="s">
        <v>85</v>
      </c>
      <c r="R274" s="66" t="s">
        <v>320</v>
      </c>
      <c r="S274" s="66" t="s">
        <v>85</v>
      </c>
      <c r="T274" s="66" t="s">
        <v>87</v>
      </c>
      <c r="U274" s="113">
        <v>99</v>
      </c>
      <c r="V274" s="88" t="s">
        <v>88</v>
      </c>
      <c r="W274" s="88" t="s">
        <v>89</v>
      </c>
      <c r="X274" s="111" t="s">
        <v>433</v>
      </c>
      <c r="Y274" s="66">
        <v>1459</v>
      </c>
      <c r="Z274" s="130"/>
      <c r="AA274" s="130"/>
      <c r="AB274" s="66">
        <v>1998</v>
      </c>
      <c r="AC274" s="130">
        <v>27000</v>
      </c>
      <c r="AD274" s="130"/>
      <c r="AE274" s="48" t="s">
        <v>101</v>
      </c>
      <c r="AF274" s="132">
        <v>44936</v>
      </c>
      <c r="AG274" s="132">
        <v>44947</v>
      </c>
      <c r="AH274" s="141"/>
      <c r="AI274" s="182"/>
    </row>
    <row r="275" spans="1:36">
      <c r="A275" s="66">
        <v>9536</v>
      </c>
      <c r="B275" s="63"/>
      <c r="C275" s="84" t="s">
        <v>994</v>
      </c>
      <c r="D275" s="92">
        <v>4122</v>
      </c>
      <c r="E275" s="150" t="s">
        <v>1147</v>
      </c>
      <c r="F275" s="150" t="s">
        <v>622</v>
      </c>
      <c r="G275" s="86" t="s">
        <v>623</v>
      </c>
      <c r="H275" s="84">
        <v>2953</v>
      </c>
      <c r="I275" s="150" t="s">
        <v>99</v>
      </c>
      <c r="J275" s="84">
        <v>1</v>
      </c>
      <c r="K275" s="168">
        <v>44924</v>
      </c>
      <c r="L275" s="92">
        <v>1</v>
      </c>
      <c r="M275" s="66">
        <v>99</v>
      </c>
      <c r="N275" s="107">
        <v>44925</v>
      </c>
      <c r="O275" s="99">
        <v>44930</v>
      </c>
      <c r="P275" s="100">
        <v>6</v>
      </c>
      <c r="Q275" s="66" t="s">
        <v>85</v>
      </c>
      <c r="R275" s="66" t="s">
        <v>320</v>
      </c>
      <c r="S275" s="66" t="s">
        <v>85</v>
      </c>
      <c r="T275" s="66" t="s">
        <v>87</v>
      </c>
      <c r="U275" s="113">
        <v>99</v>
      </c>
      <c r="V275" s="88" t="s">
        <v>88</v>
      </c>
      <c r="W275" s="88" t="s">
        <v>89</v>
      </c>
      <c r="X275" s="88" t="s">
        <v>433</v>
      </c>
      <c r="Y275" s="66">
        <v>1459</v>
      </c>
      <c r="Z275" s="130"/>
      <c r="AA275" s="130"/>
      <c r="AB275" s="66">
        <v>1998</v>
      </c>
      <c r="AC275" s="130">
        <v>27000</v>
      </c>
      <c r="AD275" s="130"/>
      <c r="AE275" s="48" t="s">
        <v>101</v>
      </c>
      <c r="AF275" s="132">
        <v>44924</v>
      </c>
      <c r="AG275" s="132">
        <v>44930</v>
      </c>
      <c r="AH275" s="140"/>
    </row>
    <row r="276" spans="1:36">
      <c r="A276" s="66">
        <v>9562</v>
      </c>
      <c r="B276" s="63"/>
      <c r="C276" s="84" t="s">
        <v>994</v>
      </c>
      <c r="D276" s="92">
        <v>4120</v>
      </c>
      <c r="E276" s="150" t="s">
        <v>1429</v>
      </c>
      <c r="F276" s="150" t="s">
        <v>1430</v>
      </c>
      <c r="G276" s="86" t="s">
        <v>531</v>
      </c>
      <c r="H276" s="84">
        <v>2953</v>
      </c>
      <c r="I276" s="150" t="s">
        <v>154</v>
      </c>
      <c r="J276" s="84">
        <v>1</v>
      </c>
      <c r="K276" s="168">
        <v>44923</v>
      </c>
      <c r="L276" s="92">
        <v>0</v>
      </c>
      <c r="M276" s="66">
        <v>99</v>
      </c>
      <c r="N276" s="165">
        <v>44923</v>
      </c>
      <c r="O276" s="99">
        <v>44924</v>
      </c>
      <c r="P276" s="100">
        <v>1</v>
      </c>
      <c r="Q276" s="66" t="s">
        <v>85</v>
      </c>
      <c r="R276" s="66" t="s">
        <v>320</v>
      </c>
      <c r="S276" s="66" t="s">
        <v>85</v>
      </c>
      <c r="T276" s="66" t="s">
        <v>87</v>
      </c>
      <c r="U276" s="113">
        <v>99</v>
      </c>
      <c r="V276" s="88" t="s">
        <v>88</v>
      </c>
      <c r="W276" s="88" t="s">
        <v>89</v>
      </c>
      <c r="X276" s="88" t="s">
        <v>433</v>
      </c>
      <c r="Y276" s="66">
        <v>1459</v>
      </c>
      <c r="Z276" s="130"/>
      <c r="AA276" s="130"/>
      <c r="AB276" s="66">
        <v>1998</v>
      </c>
      <c r="AC276" s="130">
        <v>27000</v>
      </c>
      <c r="AD276" s="130"/>
      <c r="AE276" s="48" t="s">
        <v>101</v>
      </c>
      <c r="AF276" s="132">
        <v>44923</v>
      </c>
      <c r="AG276" s="132">
        <v>44924</v>
      </c>
      <c r="AH276" s="140"/>
    </row>
    <row r="277" spans="1:36">
      <c r="A277" s="66">
        <v>9460</v>
      </c>
      <c r="B277" s="63"/>
      <c r="C277" s="84" t="s">
        <v>994</v>
      </c>
      <c r="D277" s="92">
        <v>4099</v>
      </c>
      <c r="E277" s="150" t="s">
        <v>1147</v>
      </c>
      <c r="F277" s="150" t="s">
        <v>622</v>
      </c>
      <c r="G277" s="86" t="s">
        <v>1175</v>
      </c>
      <c r="H277" s="84">
        <v>2953</v>
      </c>
      <c r="I277" s="150" t="s">
        <v>99</v>
      </c>
      <c r="J277" s="84">
        <v>1</v>
      </c>
      <c r="K277" s="168">
        <v>44915</v>
      </c>
      <c r="L277" s="92">
        <v>6</v>
      </c>
      <c r="M277" s="66">
        <v>99</v>
      </c>
      <c r="N277" s="107">
        <v>44921</v>
      </c>
      <c r="O277" s="99">
        <v>44923</v>
      </c>
      <c r="P277" s="100">
        <v>8</v>
      </c>
      <c r="Q277" s="66" t="s">
        <v>85</v>
      </c>
      <c r="R277" s="66" t="s">
        <v>320</v>
      </c>
      <c r="S277" s="66" t="s">
        <v>85</v>
      </c>
      <c r="T277" s="66" t="s">
        <v>87</v>
      </c>
      <c r="U277" s="113">
        <v>99</v>
      </c>
      <c r="V277" s="88" t="s">
        <v>88</v>
      </c>
      <c r="W277" s="88" t="s">
        <v>89</v>
      </c>
      <c r="X277" s="88" t="s">
        <v>433</v>
      </c>
      <c r="Y277" s="66">
        <v>1459</v>
      </c>
      <c r="Z277" s="130"/>
      <c r="AA277" s="130"/>
      <c r="AB277" s="66">
        <v>1998</v>
      </c>
      <c r="AC277" s="130">
        <v>27000</v>
      </c>
      <c r="AD277" s="130"/>
      <c r="AE277" s="48" t="s">
        <v>101</v>
      </c>
      <c r="AF277" s="132">
        <v>44915</v>
      </c>
      <c r="AG277" s="132">
        <v>44923</v>
      </c>
      <c r="AH277" s="140"/>
    </row>
    <row r="278" spans="1:36">
      <c r="A278" s="66">
        <v>11059</v>
      </c>
      <c r="B278" s="63"/>
      <c r="C278" s="84" t="s">
        <v>994</v>
      </c>
      <c r="D278" s="84">
        <v>4031</v>
      </c>
      <c r="E278" s="150" t="s">
        <v>1431</v>
      </c>
      <c r="F278" s="150" t="s">
        <v>1432</v>
      </c>
      <c r="G278" s="86" t="s">
        <v>1433</v>
      </c>
      <c r="H278" s="84">
        <v>2927</v>
      </c>
      <c r="I278" s="150" t="s">
        <v>1151</v>
      </c>
      <c r="J278" s="84">
        <v>1</v>
      </c>
      <c r="K278" s="168">
        <v>44875</v>
      </c>
      <c r="L278" s="84">
        <v>27</v>
      </c>
      <c r="M278" s="66">
        <v>99</v>
      </c>
      <c r="N278" s="107">
        <v>44902</v>
      </c>
      <c r="O278" s="99">
        <v>44909</v>
      </c>
      <c r="P278" s="100">
        <v>34</v>
      </c>
      <c r="Q278" s="66" t="s">
        <v>85</v>
      </c>
      <c r="R278" s="66" t="s">
        <v>320</v>
      </c>
      <c r="S278" s="66" t="s">
        <v>85</v>
      </c>
      <c r="T278" s="66" t="s">
        <v>87</v>
      </c>
      <c r="U278" s="66">
        <v>99</v>
      </c>
      <c r="V278" s="111" t="s">
        <v>88</v>
      </c>
      <c r="W278" s="88" t="s">
        <v>89</v>
      </c>
      <c r="X278" s="88" t="s">
        <v>433</v>
      </c>
      <c r="Y278" s="66">
        <v>1459</v>
      </c>
      <c r="Z278" s="130"/>
      <c r="AA278" s="130"/>
      <c r="AB278" s="66">
        <v>1998</v>
      </c>
      <c r="AC278" s="130">
        <v>27000</v>
      </c>
      <c r="AD278" s="130"/>
      <c r="AE278" s="219"/>
      <c r="AF278" s="72" t="s">
        <v>101</v>
      </c>
      <c r="AG278" s="132">
        <v>44875</v>
      </c>
      <c r="AH278" s="177">
        <v>44905</v>
      </c>
      <c r="AI278" s="140" t="s">
        <v>1434</v>
      </c>
    </row>
    <row r="279" spans="1:36">
      <c r="A279" s="63"/>
      <c r="B279" s="66">
        <v>11238</v>
      </c>
      <c r="C279" s="84" t="s">
        <v>994</v>
      </c>
      <c r="D279" s="84">
        <v>3998</v>
      </c>
      <c r="E279" s="150" t="s">
        <v>1147</v>
      </c>
      <c r="F279" s="150" t="s">
        <v>622</v>
      </c>
      <c r="G279" s="86" t="s">
        <v>623</v>
      </c>
      <c r="H279" s="84">
        <v>9925</v>
      </c>
      <c r="I279" s="150" t="s">
        <v>99</v>
      </c>
      <c r="J279" s="84">
        <v>1</v>
      </c>
      <c r="K279" s="168">
        <v>44863</v>
      </c>
      <c r="L279" s="84">
        <v>1</v>
      </c>
      <c r="M279" s="66">
        <v>99</v>
      </c>
      <c r="N279" s="107">
        <v>44864</v>
      </c>
      <c r="O279" s="99">
        <v>44866</v>
      </c>
      <c r="P279" s="100">
        <v>3</v>
      </c>
      <c r="Q279" s="66" t="s">
        <v>85</v>
      </c>
      <c r="R279" s="66" t="s">
        <v>320</v>
      </c>
      <c r="S279" s="66" t="s">
        <v>85</v>
      </c>
      <c r="T279" s="66" t="s">
        <v>87</v>
      </c>
      <c r="U279" s="66">
        <v>99</v>
      </c>
      <c r="V279" s="111" t="s">
        <v>88</v>
      </c>
      <c r="W279" s="88" t="s">
        <v>89</v>
      </c>
      <c r="X279" s="111" t="s">
        <v>433</v>
      </c>
      <c r="Y279" s="66">
        <v>1459</v>
      </c>
      <c r="Z279" s="130"/>
      <c r="AA279" s="130"/>
      <c r="AB279" s="66">
        <v>1998</v>
      </c>
      <c r="AC279" s="130">
        <v>27000</v>
      </c>
      <c r="AD279" s="130"/>
      <c r="AE279" s="62" t="s">
        <v>101</v>
      </c>
      <c r="AF279" s="173">
        <v>44863</v>
      </c>
      <c r="AG279" s="132">
        <v>44865</v>
      </c>
      <c r="AH279" s="140"/>
      <c r="AI279" s="140" t="s">
        <v>1435</v>
      </c>
    </row>
    <row r="280" spans="1:36">
      <c r="A280" s="66">
        <v>11867</v>
      </c>
      <c r="B280" s="63"/>
      <c r="C280" s="84" t="s">
        <v>994</v>
      </c>
      <c r="D280" s="84">
        <v>3982</v>
      </c>
      <c r="E280" s="150" t="s">
        <v>1147</v>
      </c>
      <c r="F280" s="150" t="s">
        <v>1186</v>
      </c>
      <c r="G280" s="86" t="s">
        <v>623</v>
      </c>
      <c r="H280" s="84"/>
      <c r="I280" s="150" t="s">
        <v>99</v>
      </c>
      <c r="J280" s="84">
        <v>1</v>
      </c>
      <c r="K280" s="168">
        <v>44856</v>
      </c>
      <c r="L280" s="84">
        <v>1</v>
      </c>
      <c r="M280" s="66">
        <v>99</v>
      </c>
      <c r="N280" s="107">
        <v>44857</v>
      </c>
      <c r="O280" s="99">
        <v>44859</v>
      </c>
      <c r="P280" s="100">
        <v>3</v>
      </c>
      <c r="Q280" s="66" t="s">
        <v>85</v>
      </c>
      <c r="R280" s="66" t="s">
        <v>320</v>
      </c>
      <c r="S280" s="66" t="s">
        <v>85</v>
      </c>
      <c r="T280" s="66" t="s">
        <v>87</v>
      </c>
      <c r="U280" s="66">
        <v>99</v>
      </c>
      <c r="V280" s="88" t="s">
        <v>88</v>
      </c>
      <c r="W280" s="88" t="s">
        <v>89</v>
      </c>
      <c r="X280" s="111" t="s">
        <v>433</v>
      </c>
      <c r="Y280" s="66">
        <v>1459</v>
      </c>
      <c r="Z280" s="130"/>
      <c r="AA280" s="130"/>
      <c r="AB280" s="66">
        <v>1998</v>
      </c>
      <c r="AC280" s="130">
        <v>27000</v>
      </c>
      <c r="AD280" s="130"/>
      <c r="AE280" s="62" t="s">
        <v>101</v>
      </c>
      <c r="AF280" s="173">
        <v>44855</v>
      </c>
      <c r="AG280" s="132">
        <v>44858</v>
      </c>
      <c r="AH280" s="140"/>
    </row>
    <row r="281" spans="1:36">
      <c r="A281" s="66">
        <v>9394</v>
      </c>
      <c r="B281" s="66" t="s">
        <v>1436</v>
      </c>
      <c r="C281" s="84" t="s">
        <v>994</v>
      </c>
      <c r="D281" s="92">
        <v>3962</v>
      </c>
      <c r="E281" s="222" t="s">
        <v>1437</v>
      </c>
      <c r="F281" s="222" t="s">
        <v>1437</v>
      </c>
      <c r="G281" s="86" t="s">
        <v>1438</v>
      </c>
      <c r="H281" s="84"/>
      <c r="I281" s="150" t="s">
        <v>154</v>
      </c>
      <c r="J281" s="84">
        <v>1</v>
      </c>
      <c r="K281" s="168">
        <v>44846</v>
      </c>
      <c r="L281" s="92">
        <v>6</v>
      </c>
      <c r="M281" s="66">
        <v>99</v>
      </c>
      <c r="N281" s="107">
        <v>44852</v>
      </c>
      <c r="O281" s="99">
        <v>44852</v>
      </c>
      <c r="P281" s="100">
        <v>6</v>
      </c>
      <c r="Q281" s="66" t="s">
        <v>85</v>
      </c>
      <c r="R281" s="66" t="s">
        <v>320</v>
      </c>
      <c r="S281" s="66" t="s">
        <v>85</v>
      </c>
      <c r="T281" s="66" t="s">
        <v>87</v>
      </c>
      <c r="U281" s="113">
        <v>99</v>
      </c>
      <c r="V281" s="88" t="s">
        <v>88</v>
      </c>
      <c r="W281" s="88" t="s">
        <v>89</v>
      </c>
      <c r="X281" s="88" t="s">
        <v>433</v>
      </c>
      <c r="Y281" s="66">
        <v>1459</v>
      </c>
      <c r="Z281" s="130"/>
      <c r="AA281" s="130"/>
      <c r="AB281" s="66">
        <v>1998</v>
      </c>
      <c r="AC281" s="130">
        <v>27000</v>
      </c>
      <c r="AD281" s="130"/>
      <c r="AE281" s="62" t="s">
        <v>101</v>
      </c>
      <c r="AF281" s="233">
        <v>44846</v>
      </c>
      <c r="AG281" s="142">
        <v>44851</v>
      </c>
      <c r="AH281" s="140"/>
    </row>
    <row r="282" spans="1:36">
      <c r="A282" s="66">
        <v>9535</v>
      </c>
      <c r="B282" s="66">
        <v>9634</v>
      </c>
      <c r="C282" s="84" t="s">
        <v>994</v>
      </c>
      <c r="D282" s="92">
        <v>3956</v>
      </c>
      <c r="E282" s="150" t="s">
        <v>1147</v>
      </c>
      <c r="F282" s="150" t="s">
        <v>622</v>
      </c>
      <c r="G282" s="86" t="s">
        <v>1175</v>
      </c>
      <c r="H282" s="84"/>
      <c r="I282" s="150" t="s">
        <v>99</v>
      </c>
      <c r="J282" s="84">
        <v>1</v>
      </c>
      <c r="K282" s="168">
        <v>44842</v>
      </c>
      <c r="L282" s="92">
        <v>1</v>
      </c>
      <c r="M282" s="66">
        <v>99</v>
      </c>
      <c r="N282" s="107">
        <v>44843</v>
      </c>
      <c r="O282" s="99">
        <v>44844</v>
      </c>
      <c r="P282" s="100">
        <v>2</v>
      </c>
      <c r="Q282" s="66" t="s">
        <v>85</v>
      </c>
      <c r="R282" s="66" t="s">
        <v>320</v>
      </c>
      <c r="S282" s="66" t="s">
        <v>85</v>
      </c>
      <c r="T282" s="66" t="s">
        <v>87</v>
      </c>
      <c r="U282" s="113">
        <v>99</v>
      </c>
      <c r="V282" s="88" t="s">
        <v>88</v>
      </c>
      <c r="W282" s="88" t="s">
        <v>89</v>
      </c>
      <c r="X282" s="111" t="s">
        <v>433</v>
      </c>
      <c r="Y282" s="66">
        <v>1459</v>
      </c>
      <c r="Z282" s="130"/>
      <c r="AA282" s="130"/>
      <c r="AB282" s="66">
        <v>1998</v>
      </c>
      <c r="AC282" s="130">
        <v>26000</v>
      </c>
      <c r="AD282" s="130"/>
      <c r="AE282" s="62" t="s">
        <v>101</v>
      </c>
      <c r="AF282" s="173">
        <v>44842</v>
      </c>
      <c r="AG282" s="134">
        <v>44844</v>
      </c>
      <c r="AH282" s="140"/>
      <c r="AI282" s="140"/>
    </row>
    <row r="283" spans="1:36">
      <c r="A283" s="66">
        <v>10040</v>
      </c>
      <c r="B283" s="63"/>
      <c r="C283" s="84" t="s">
        <v>994</v>
      </c>
      <c r="D283" s="63">
        <v>3747</v>
      </c>
      <c r="E283" s="150" t="s">
        <v>1439</v>
      </c>
      <c r="F283" s="150" t="s">
        <v>394</v>
      </c>
      <c r="G283" s="86" t="s">
        <v>1440</v>
      </c>
      <c r="H283" s="84">
        <v>2893</v>
      </c>
      <c r="I283" s="150" t="s">
        <v>1151</v>
      </c>
      <c r="J283" s="84">
        <v>1</v>
      </c>
      <c r="K283" s="168">
        <v>44751</v>
      </c>
      <c r="L283" s="92">
        <v>1</v>
      </c>
      <c r="M283" s="63">
        <v>99</v>
      </c>
      <c r="N283" s="165">
        <v>44752</v>
      </c>
      <c r="O283" s="99">
        <v>44755</v>
      </c>
      <c r="P283" s="100">
        <v>4</v>
      </c>
      <c r="Q283" s="66" t="s">
        <v>85</v>
      </c>
      <c r="R283" s="66"/>
      <c r="S283" s="66" t="s">
        <v>85</v>
      </c>
      <c r="T283" s="66" t="s">
        <v>87</v>
      </c>
      <c r="U283" s="113">
        <v>99</v>
      </c>
      <c r="V283" s="88" t="s">
        <v>88</v>
      </c>
      <c r="W283" s="88" t="s">
        <v>89</v>
      </c>
      <c r="X283" s="88" t="s">
        <v>433</v>
      </c>
      <c r="Y283" s="66">
        <v>1459</v>
      </c>
      <c r="Z283" s="130"/>
      <c r="AA283" s="130"/>
      <c r="AB283" s="66">
        <v>1998</v>
      </c>
      <c r="AC283" s="130">
        <v>26000</v>
      </c>
      <c r="AD283" s="130"/>
      <c r="AE283" s="62" t="s">
        <v>101</v>
      </c>
      <c r="AF283" s="173">
        <v>44750</v>
      </c>
      <c r="AG283" s="132">
        <v>44753</v>
      </c>
      <c r="AH283" s="140"/>
      <c r="AI283" s="140" t="s">
        <v>216</v>
      </c>
      <c r="AJ283" s="38"/>
    </row>
    <row r="284" spans="1:36">
      <c r="A284" s="63"/>
      <c r="B284" s="63">
        <v>9584</v>
      </c>
      <c r="C284" s="157" t="s">
        <v>1179</v>
      </c>
      <c r="D284" s="51">
        <v>3586</v>
      </c>
      <c r="E284" s="214" t="s">
        <v>1137</v>
      </c>
      <c r="F284" s="206" t="s">
        <v>1404</v>
      </c>
      <c r="G284" s="185" t="s">
        <v>1139</v>
      </c>
      <c r="H284" s="157">
        <v>2976</v>
      </c>
      <c r="I284" s="214" t="s">
        <v>99</v>
      </c>
      <c r="J284" s="157">
        <v>1</v>
      </c>
      <c r="K284" s="215">
        <v>44964</v>
      </c>
      <c r="L284" s="83">
        <v>27</v>
      </c>
      <c r="M284" s="48">
        <v>99</v>
      </c>
      <c r="N284" s="165">
        <v>44991</v>
      </c>
      <c r="O284" s="99">
        <v>44968</v>
      </c>
      <c r="P284" s="100">
        <v>4</v>
      </c>
      <c r="Q284" s="66" t="s">
        <v>85</v>
      </c>
      <c r="R284" s="66" t="s">
        <v>320</v>
      </c>
      <c r="S284" s="66" t="s">
        <v>85</v>
      </c>
      <c r="T284" s="66" t="s">
        <v>87</v>
      </c>
      <c r="U284" s="113">
        <v>99</v>
      </c>
      <c r="V284" s="88" t="s">
        <v>88</v>
      </c>
      <c r="W284" s="88" t="s">
        <v>89</v>
      </c>
      <c r="X284" s="88" t="s">
        <v>433</v>
      </c>
      <c r="Y284" s="66">
        <v>1459</v>
      </c>
      <c r="Z284" s="130"/>
      <c r="AA284" s="130"/>
      <c r="AB284" s="66">
        <v>1998</v>
      </c>
      <c r="AC284" s="130">
        <v>27000</v>
      </c>
      <c r="AD284" s="130"/>
      <c r="AE284" s="192"/>
      <c r="AF284" s="128" t="s">
        <v>101</v>
      </c>
      <c r="AG284" s="142">
        <v>44671</v>
      </c>
      <c r="AH284" s="177"/>
    </row>
    <row r="285" spans="1:36">
      <c r="A285" s="66">
        <v>10426</v>
      </c>
      <c r="B285" s="63"/>
      <c r="C285" s="160" t="s">
        <v>994</v>
      </c>
      <c r="D285" s="63">
        <v>3586</v>
      </c>
      <c r="E285" s="90" t="s">
        <v>1137</v>
      </c>
      <c r="F285" s="156" t="s">
        <v>1404</v>
      </c>
      <c r="G285" s="85" t="s">
        <v>1139</v>
      </c>
      <c r="H285" s="201">
        <v>3029</v>
      </c>
      <c r="I285" s="150" t="s">
        <v>99</v>
      </c>
      <c r="J285" s="84">
        <v>1</v>
      </c>
      <c r="K285" s="168">
        <v>45132</v>
      </c>
      <c r="L285" s="92">
        <v>29</v>
      </c>
      <c r="M285" s="63">
        <v>99</v>
      </c>
      <c r="N285" s="107">
        <v>45161</v>
      </c>
      <c r="O285" s="99">
        <v>45163</v>
      </c>
      <c r="P285" s="100">
        <v>31</v>
      </c>
      <c r="Q285" s="66" t="s">
        <v>85</v>
      </c>
      <c r="R285" s="66" t="s">
        <v>320</v>
      </c>
      <c r="S285" s="66" t="s">
        <v>85</v>
      </c>
      <c r="T285" s="66" t="s">
        <v>87</v>
      </c>
      <c r="U285" s="113">
        <v>99</v>
      </c>
      <c r="V285" s="88" t="s">
        <v>88</v>
      </c>
      <c r="W285" s="88" t="s">
        <v>89</v>
      </c>
      <c r="X285" s="88" t="s">
        <v>433</v>
      </c>
      <c r="Y285" s="66">
        <v>1459</v>
      </c>
      <c r="Z285" s="66">
        <v>10</v>
      </c>
      <c r="AA285" s="117" t="s">
        <v>434</v>
      </c>
      <c r="AB285" s="112">
        <v>1998</v>
      </c>
      <c r="AC285" s="130">
        <v>27000</v>
      </c>
      <c r="AD285" s="130"/>
      <c r="AE285" s="48" t="s">
        <v>101</v>
      </c>
      <c r="AF285" s="132">
        <v>44671</v>
      </c>
      <c r="AG285" s="132">
        <v>45162</v>
      </c>
      <c r="AH285" s="140"/>
    </row>
    <row r="286" spans="1:36">
      <c r="A286" s="66" t="s">
        <v>1374</v>
      </c>
      <c r="B286" s="66">
        <v>9465</v>
      </c>
      <c r="C286" s="157" t="s">
        <v>1179</v>
      </c>
      <c r="D286" s="51">
        <v>3545</v>
      </c>
      <c r="E286" s="214" t="s">
        <v>1200</v>
      </c>
      <c r="F286" s="214" t="s">
        <v>1200</v>
      </c>
      <c r="G286" s="159" t="s">
        <v>1441</v>
      </c>
      <c r="H286" s="157">
        <v>2869</v>
      </c>
      <c r="I286" s="214" t="s">
        <v>154</v>
      </c>
      <c r="J286" s="157">
        <v>1</v>
      </c>
      <c r="K286" s="215">
        <v>44732</v>
      </c>
      <c r="L286" s="83">
        <v>27</v>
      </c>
      <c r="M286" s="66">
        <v>99</v>
      </c>
      <c r="N286" s="165">
        <v>44759</v>
      </c>
      <c r="O286" s="99">
        <v>44750</v>
      </c>
      <c r="P286" s="100">
        <v>18</v>
      </c>
      <c r="Q286" s="66" t="s">
        <v>85</v>
      </c>
      <c r="R286" s="66"/>
      <c r="S286" s="66" t="s">
        <v>85</v>
      </c>
      <c r="T286" s="66" t="s">
        <v>87</v>
      </c>
      <c r="U286" s="113">
        <v>99</v>
      </c>
      <c r="V286" s="88" t="s">
        <v>88</v>
      </c>
      <c r="W286" s="88" t="s">
        <v>89</v>
      </c>
      <c r="X286" s="88" t="s">
        <v>433</v>
      </c>
      <c r="Y286" s="66">
        <v>1459</v>
      </c>
      <c r="Z286" s="130"/>
      <c r="AA286" s="130"/>
      <c r="AB286" s="66">
        <v>1998</v>
      </c>
      <c r="AC286" s="130">
        <v>26000</v>
      </c>
      <c r="AD286" s="130"/>
      <c r="AE286" s="62" t="s">
        <v>101</v>
      </c>
      <c r="AF286" s="173">
        <v>44648</v>
      </c>
      <c r="AG286" s="132"/>
      <c r="AH286" s="140" t="s">
        <v>1442</v>
      </c>
    </row>
    <row r="287" spans="1:36">
      <c r="A287" s="66">
        <v>9416</v>
      </c>
      <c r="B287" s="63"/>
      <c r="C287" s="84" t="s">
        <v>994</v>
      </c>
      <c r="D287" s="92">
        <v>3545</v>
      </c>
      <c r="E287" s="150" t="s">
        <v>1200</v>
      </c>
      <c r="F287" s="150" t="s">
        <v>1200</v>
      </c>
      <c r="G287" s="86" t="s">
        <v>1441</v>
      </c>
      <c r="H287" s="84"/>
      <c r="I287" s="150" t="s">
        <v>154</v>
      </c>
      <c r="J287" s="84">
        <v>1</v>
      </c>
      <c r="K287" s="168">
        <v>44816</v>
      </c>
      <c r="L287" s="92">
        <v>13</v>
      </c>
      <c r="M287" s="66">
        <v>99</v>
      </c>
      <c r="N287" s="107">
        <v>44829</v>
      </c>
      <c r="O287" s="99">
        <v>44837</v>
      </c>
      <c r="P287" s="100">
        <v>21</v>
      </c>
      <c r="Q287" s="66" t="s">
        <v>85</v>
      </c>
      <c r="R287" s="66" t="s">
        <v>320</v>
      </c>
      <c r="S287" s="66" t="s">
        <v>85</v>
      </c>
      <c r="T287" s="66" t="s">
        <v>87</v>
      </c>
      <c r="U287" s="113">
        <v>99</v>
      </c>
      <c r="V287" s="88" t="s">
        <v>88</v>
      </c>
      <c r="W287" s="88" t="s">
        <v>89</v>
      </c>
      <c r="X287" s="88" t="s">
        <v>433</v>
      </c>
      <c r="Y287" s="66">
        <v>1459</v>
      </c>
      <c r="Z287" s="130"/>
      <c r="AA287" s="130"/>
      <c r="AB287" s="66">
        <v>1998</v>
      </c>
      <c r="AC287" s="130">
        <v>26000</v>
      </c>
      <c r="AD287" s="130"/>
      <c r="AE287" s="62" t="s">
        <v>101</v>
      </c>
      <c r="AF287" s="173">
        <v>44648</v>
      </c>
      <c r="AG287" s="132">
        <v>44835</v>
      </c>
      <c r="AH287" s="140"/>
    </row>
    <row r="288" spans="1:36">
      <c r="A288" s="66" t="s">
        <v>1443</v>
      </c>
      <c r="B288" s="63"/>
      <c r="C288" s="84" t="s">
        <v>994</v>
      </c>
      <c r="D288" s="92">
        <v>3536</v>
      </c>
      <c r="E288" s="150" t="s">
        <v>1444</v>
      </c>
      <c r="F288" s="150" t="s">
        <v>1444</v>
      </c>
      <c r="G288" s="86" t="s">
        <v>1441</v>
      </c>
      <c r="H288" s="84">
        <v>2869</v>
      </c>
      <c r="I288" s="150" t="s">
        <v>154</v>
      </c>
      <c r="J288" s="84">
        <v>1</v>
      </c>
      <c r="K288" s="168">
        <v>44638</v>
      </c>
      <c r="L288" s="92">
        <v>6</v>
      </c>
      <c r="M288" s="48">
        <v>99</v>
      </c>
      <c r="N288" s="107">
        <v>44644</v>
      </c>
      <c r="O288" s="99">
        <v>44648</v>
      </c>
      <c r="P288" s="100">
        <v>10</v>
      </c>
      <c r="Q288" s="66" t="s">
        <v>85</v>
      </c>
      <c r="R288" s="66"/>
      <c r="S288" s="66" t="s">
        <v>85</v>
      </c>
      <c r="T288" s="66" t="s">
        <v>87</v>
      </c>
      <c r="U288" s="113">
        <v>99</v>
      </c>
      <c r="V288" s="88" t="s">
        <v>88</v>
      </c>
      <c r="W288" s="88" t="s">
        <v>89</v>
      </c>
      <c r="X288" s="88" t="s">
        <v>433</v>
      </c>
      <c r="Y288" s="66">
        <v>1459</v>
      </c>
      <c r="Z288" s="130"/>
      <c r="AA288" s="130"/>
      <c r="AB288" s="66">
        <v>1998</v>
      </c>
      <c r="AC288" s="130">
        <v>26000</v>
      </c>
      <c r="AD288" s="130"/>
      <c r="AE288" s="62" t="s">
        <v>101</v>
      </c>
      <c r="AF288" s="173">
        <v>44638</v>
      </c>
      <c r="AG288" s="132">
        <v>44645</v>
      </c>
      <c r="AH288" s="140"/>
    </row>
    <row r="289" spans="1:36">
      <c r="A289" s="66" t="s">
        <v>1445</v>
      </c>
      <c r="B289" s="63"/>
      <c r="C289" s="84" t="s">
        <v>994</v>
      </c>
      <c r="D289" s="92">
        <v>3505</v>
      </c>
      <c r="E289" s="150" t="s">
        <v>1446</v>
      </c>
      <c r="F289" s="150" t="s">
        <v>1447</v>
      </c>
      <c r="G289" s="86" t="s">
        <v>479</v>
      </c>
      <c r="H289" s="84"/>
      <c r="I289" s="150" t="s">
        <v>154</v>
      </c>
      <c r="J289" s="84">
        <v>1</v>
      </c>
      <c r="K289" s="168">
        <v>44618</v>
      </c>
      <c r="L289" s="92">
        <v>1</v>
      </c>
      <c r="M289" s="48">
        <v>99</v>
      </c>
      <c r="N289" s="107">
        <v>44619</v>
      </c>
      <c r="O289" s="99">
        <v>44620</v>
      </c>
      <c r="P289" s="100">
        <v>2</v>
      </c>
      <c r="Q289" s="66" t="s">
        <v>85</v>
      </c>
      <c r="R289" s="66"/>
      <c r="S289" s="66" t="s">
        <v>85</v>
      </c>
      <c r="T289" s="66" t="s">
        <v>87</v>
      </c>
      <c r="U289" s="113">
        <v>99</v>
      </c>
      <c r="V289" s="88" t="s">
        <v>88</v>
      </c>
      <c r="W289" s="88" t="s">
        <v>89</v>
      </c>
      <c r="X289" s="88" t="s">
        <v>433</v>
      </c>
      <c r="Y289" s="66">
        <v>1459</v>
      </c>
      <c r="Z289" s="130"/>
      <c r="AA289" s="130"/>
      <c r="AB289" s="66">
        <v>1998</v>
      </c>
      <c r="AC289" s="130">
        <v>26000</v>
      </c>
      <c r="AD289" s="130"/>
      <c r="AE289" s="62" t="s">
        <v>101</v>
      </c>
      <c r="AF289" s="173">
        <v>44616</v>
      </c>
      <c r="AG289" s="132">
        <v>44618</v>
      </c>
      <c r="AH289" s="140"/>
    </row>
    <row r="290" spans="1:36">
      <c r="A290" s="66">
        <v>9468</v>
      </c>
      <c r="B290" s="66">
        <v>9696</v>
      </c>
      <c r="C290" s="84" t="s">
        <v>994</v>
      </c>
      <c r="D290" s="92">
        <v>3441</v>
      </c>
      <c r="E290" s="150" t="s">
        <v>1137</v>
      </c>
      <c r="F290" s="150" t="s">
        <v>1404</v>
      </c>
      <c r="G290" s="86" t="s">
        <v>1139</v>
      </c>
      <c r="H290" s="84">
        <v>2852</v>
      </c>
      <c r="I290" s="150" t="s">
        <v>99</v>
      </c>
      <c r="J290" s="84">
        <v>1</v>
      </c>
      <c r="K290" s="168">
        <v>44600</v>
      </c>
      <c r="L290" s="92">
        <v>6</v>
      </c>
      <c r="M290" s="48">
        <v>99</v>
      </c>
      <c r="N290" s="107">
        <v>44606</v>
      </c>
      <c r="O290" s="99">
        <v>44610</v>
      </c>
      <c r="P290" s="100">
        <v>10</v>
      </c>
      <c r="Q290" s="66" t="s">
        <v>85</v>
      </c>
      <c r="R290" s="66"/>
      <c r="S290" s="66" t="s">
        <v>85</v>
      </c>
      <c r="T290" s="66" t="s">
        <v>87</v>
      </c>
      <c r="U290" s="113">
        <v>99</v>
      </c>
      <c r="V290" s="88" t="s">
        <v>88</v>
      </c>
      <c r="W290" s="88" t="s">
        <v>89</v>
      </c>
      <c r="X290" s="88" t="s">
        <v>433</v>
      </c>
      <c r="Y290" s="66">
        <v>1459</v>
      </c>
      <c r="Z290" s="130"/>
      <c r="AA290" s="130"/>
      <c r="AB290" s="66">
        <v>1998</v>
      </c>
      <c r="AC290" s="130">
        <v>26000</v>
      </c>
      <c r="AD290" s="130"/>
      <c r="AE290" s="62" t="s">
        <v>101</v>
      </c>
      <c r="AF290" s="174">
        <v>44572</v>
      </c>
      <c r="AG290" s="781">
        <v>44607</v>
      </c>
      <c r="AH290" s="140"/>
      <c r="AI290" s="140"/>
    </row>
    <row r="291" spans="1:36">
      <c r="A291" s="63"/>
      <c r="B291" s="63"/>
      <c r="C291" s="84" t="s">
        <v>994</v>
      </c>
      <c r="D291" s="92">
        <v>3415</v>
      </c>
      <c r="E291" s="150" t="s">
        <v>1180</v>
      </c>
      <c r="F291" s="150" t="s">
        <v>1181</v>
      </c>
      <c r="G291" s="86" t="s">
        <v>529</v>
      </c>
      <c r="H291" s="84">
        <v>2844</v>
      </c>
      <c r="I291" s="150" t="s">
        <v>1151</v>
      </c>
      <c r="J291" s="84">
        <v>1</v>
      </c>
      <c r="K291" s="168">
        <v>44565</v>
      </c>
      <c r="L291" s="92">
        <v>6</v>
      </c>
      <c r="M291" s="66">
        <v>99</v>
      </c>
      <c r="N291" s="107">
        <v>44571</v>
      </c>
      <c r="O291" s="99">
        <v>44572</v>
      </c>
      <c r="P291" s="100">
        <v>7</v>
      </c>
      <c r="Q291" s="66" t="s">
        <v>85</v>
      </c>
      <c r="R291" s="66"/>
      <c r="S291" s="66" t="s">
        <v>85</v>
      </c>
      <c r="T291" s="66" t="s">
        <v>87</v>
      </c>
      <c r="U291" s="113">
        <v>99</v>
      </c>
      <c r="V291" s="88" t="s">
        <v>88</v>
      </c>
      <c r="W291" s="88" t="s">
        <v>89</v>
      </c>
      <c r="X291" s="88" t="s">
        <v>433</v>
      </c>
      <c r="Y291" s="66">
        <v>1459</v>
      </c>
      <c r="Z291" s="130"/>
      <c r="AA291" s="130"/>
      <c r="AB291" s="66">
        <v>1998</v>
      </c>
      <c r="AC291" s="130">
        <v>26000</v>
      </c>
      <c r="AD291" s="130"/>
      <c r="AE291" s="62" t="s">
        <v>101</v>
      </c>
      <c r="AF291" s="173">
        <v>44558</v>
      </c>
      <c r="AG291" s="132">
        <v>44568</v>
      </c>
      <c r="AH291" s="140"/>
    </row>
    <row r="292" spans="1:36">
      <c r="A292" s="66">
        <v>9465</v>
      </c>
      <c r="B292" s="63"/>
      <c r="C292" s="157" t="s">
        <v>1179</v>
      </c>
      <c r="D292" s="157">
        <v>2301</v>
      </c>
      <c r="E292" s="214" t="s">
        <v>1343</v>
      </c>
      <c r="F292" s="206" t="s">
        <v>1448</v>
      </c>
      <c r="G292" s="214" t="s">
        <v>1407</v>
      </c>
      <c r="H292" s="204">
        <v>3107</v>
      </c>
      <c r="I292" s="157" t="s">
        <v>154</v>
      </c>
      <c r="J292" s="204">
        <v>1</v>
      </c>
      <c r="K292" s="189">
        <v>45237</v>
      </c>
      <c r="L292" s="157">
        <v>27</v>
      </c>
      <c r="M292" s="66">
        <v>99</v>
      </c>
      <c r="N292" s="98">
        <v>45264</v>
      </c>
      <c r="O292" s="99">
        <v>45245</v>
      </c>
      <c r="P292" s="100">
        <v>8</v>
      </c>
      <c r="Q292" s="66" t="s">
        <v>85</v>
      </c>
      <c r="R292" s="66" t="s">
        <v>320</v>
      </c>
      <c r="S292" s="66" t="s">
        <v>85</v>
      </c>
      <c r="T292" s="66" t="s">
        <v>87</v>
      </c>
      <c r="U292" s="113">
        <v>99</v>
      </c>
      <c r="V292" s="88" t="s">
        <v>88</v>
      </c>
      <c r="W292" s="88" t="s">
        <v>89</v>
      </c>
      <c r="X292" s="88" t="s">
        <v>433</v>
      </c>
      <c r="Y292" s="66">
        <v>1459</v>
      </c>
      <c r="Z292" s="66">
        <v>10</v>
      </c>
      <c r="AA292" s="117" t="s">
        <v>434</v>
      </c>
      <c r="AB292" s="66">
        <v>1998</v>
      </c>
      <c r="AC292" s="130">
        <v>27000</v>
      </c>
      <c r="AD292" s="130"/>
      <c r="AE292" s="48" t="s">
        <v>101</v>
      </c>
      <c r="AF292" s="145">
        <v>45078</v>
      </c>
      <c r="AG292" s="145"/>
      <c r="AH292" s="140" t="s">
        <v>1449</v>
      </c>
    </row>
    <row r="293" spans="1:36">
      <c r="A293" s="66">
        <v>9482</v>
      </c>
      <c r="B293" s="63"/>
      <c r="C293" s="84" t="s">
        <v>994</v>
      </c>
      <c r="D293" s="63">
        <v>4746</v>
      </c>
      <c r="E293" s="85" t="s">
        <v>332</v>
      </c>
      <c r="F293" s="150" t="s">
        <v>1450</v>
      </c>
      <c r="G293" s="92" t="s">
        <v>1451</v>
      </c>
      <c r="H293" s="63">
        <v>106</v>
      </c>
      <c r="I293" s="63" t="s">
        <v>99</v>
      </c>
      <c r="J293" s="84">
        <v>1</v>
      </c>
      <c r="K293" s="164">
        <v>45356</v>
      </c>
      <c r="L293" s="63">
        <v>30</v>
      </c>
      <c r="M293" s="104">
        <v>100</v>
      </c>
      <c r="N293" s="98">
        <v>45386</v>
      </c>
      <c r="O293" s="99">
        <v>45379</v>
      </c>
      <c r="P293" s="100">
        <v>23</v>
      </c>
      <c r="Q293" s="66" t="s">
        <v>85</v>
      </c>
      <c r="R293" s="66" t="s">
        <v>214</v>
      </c>
      <c r="S293" s="66" t="s">
        <v>85</v>
      </c>
      <c r="T293" s="66" t="s">
        <v>138</v>
      </c>
      <c r="U293" s="113">
        <v>100</v>
      </c>
      <c r="V293" s="88" t="s">
        <v>236</v>
      </c>
      <c r="W293" s="88" t="s">
        <v>406</v>
      </c>
      <c r="X293" s="88" t="s">
        <v>435</v>
      </c>
      <c r="Y293" s="66">
        <v>24291405</v>
      </c>
      <c r="Z293" s="66">
        <v>50</v>
      </c>
      <c r="AA293" s="234" t="s">
        <v>227</v>
      </c>
      <c r="AB293" s="66">
        <v>2016</v>
      </c>
      <c r="AC293" s="118">
        <v>12000</v>
      </c>
      <c r="AD293" s="119">
        <v>12000</v>
      </c>
      <c r="AE293" s="48" t="s">
        <v>101</v>
      </c>
      <c r="AF293" s="132">
        <v>45328</v>
      </c>
      <c r="AG293" s="132">
        <v>45379</v>
      </c>
      <c r="AH293" s="140"/>
    </row>
    <row r="294" spans="1:36">
      <c r="A294" s="66" t="s">
        <v>1452</v>
      </c>
      <c r="B294" s="63"/>
      <c r="C294" s="84" t="s">
        <v>994</v>
      </c>
      <c r="D294" s="92">
        <v>4718</v>
      </c>
      <c r="E294" s="151" t="s">
        <v>332</v>
      </c>
      <c r="F294" s="151" t="s">
        <v>1450</v>
      </c>
      <c r="G294" s="84" t="s">
        <v>1453</v>
      </c>
      <c r="H294" s="63">
        <v>0</v>
      </c>
      <c r="I294" s="63" t="s">
        <v>99</v>
      </c>
      <c r="J294" s="63">
        <v>1</v>
      </c>
      <c r="K294" s="164">
        <v>45323</v>
      </c>
      <c r="L294" s="63">
        <v>13</v>
      </c>
      <c r="M294" s="89">
        <v>100</v>
      </c>
      <c r="N294" s="98">
        <v>45336</v>
      </c>
      <c r="O294" s="99">
        <v>45337</v>
      </c>
      <c r="P294" s="100">
        <v>14</v>
      </c>
      <c r="Q294" s="66" t="s">
        <v>85</v>
      </c>
      <c r="R294" s="66" t="s">
        <v>214</v>
      </c>
      <c r="S294" s="66" t="s">
        <v>85</v>
      </c>
      <c r="T294" s="66" t="s">
        <v>138</v>
      </c>
      <c r="U294" s="113">
        <v>100</v>
      </c>
      <c r="V294" s="88" t="s">
        <v>236</v>
      </c>
      <c r="W294" s="88" t="s">
        <v>406</v>
      </c>
      <c r="X294" s="111" t="s">
        <v>435</v>
      </c>
      <c r="Y294" s="66">
        <v>24291405</v>
      </c>
      <c r="Z294" s="66">
        <v>50</v>
      </c>
      <c r="AA294" s="234" t="s">
        <v>227</v>
      </c>
      <c r="AB294" s="66">
        <v>2016</v>
      </c>
      <c r="AC294" s="118">
        <v>12000</v>
      </c>
      <c r="AD294" s="136">
        <v>9000</v>
      </c>
      <c r="AE294" s="48" t="s">
        <v>101</v>
      </c>
      <c r="AF294" s="132">
        <v>45306</v>
      </c>
      <c r="AG294" s="134">
        <v>45336</v>
      </c>
      <c r="AH294" s="140"/>
      <c r="AI294" s="140" t="s">
        <v>216</v>
      </c>
      <c r="AJ294" s="235"/>
    </row>
    <row r="295" spans="1:36">
      <c r="A295" s="66" t="s">
        <v>1452</v>
      </c>
      <c r="B295" s="63"/>
      <c r="C295" s="84" t="s">
        <v>994</v>
      </c>
      <c r="D295" s="92">
        <v>4549</v>
      </c>
      <c r="E295" s="86" t="s">
        <v>1454</v>
      </c>
      <c r="F295" s="86" t="s">
        <v>1454</v>
      </c>
      <c r="G295" s="84" t="s">
        <v>529</v>
      </c>
      <c r="H295" s="89"/>
      <c r="I295" s="84" t="s">
        <v>1151</v>
      </c>
      <c r="J295" s="63">
        <v>1</v>
      </c>
      <c r="K295" s="164">
        <v>45278</v>
      </c>
      <c r="L295" s="84">
        <v>27</v>
      </c>
      <c r="M295" s="66">
        <v>100</v>
      </c>
      <c r="N295" s="165">
        <v>45305</v>
      </c>
      <c r="O295" s="99">
        <v>45289</v>
      </c>
      <c r="P295" s="100">
        <v>11</v>
      </c>
      <c r="Q295" s="66" t="s">
        <v>85</v>
      </c>
      <c r="R295" s="66" t="s">
        <v>214</v>
      </c>
      <c r="S295" s="66" t="s">
        <v>85</v>
      </c>
      <c r="T295" s="66" t="s">
        <v>138</v>
      </c>
      <c r="U295" s="113">
        <v>100</v>
      </c>
      <c r="V295" s="88" t="s">
        <v>236</v>
      </c>
      <c r="W295" s="88" t="s">
        <v>406</v>
      </c>
      <c r="X295" s="88" t="s">
        <v>435</v>
      </c>
      <c r="Y295" s="66">
        <v>24291405</v>
      </c>
      <c r="Z295" s="66">
        <v>50</v>
      </c>
      <c r="AA295" s="234" t="s">
        <v>227</v>
      </c>
      <c r="AB295" s="66">
        <v>2016</v>
      </c>
      <c r="AC295" s="118">
        <v>12000</v>
      </c>
      <c r="AD295" s="118"/>
      <c r="AE295" s="48" t="s">
        <v>101</v>
      </c>
      <c r="AF295" s="132">
        <v>45194</v>
      </c>
      <c r="AG295" s="142">
        <v>45287</v>
      </c>
      <c r="AH295" s="140"/>
    </row>
    <row r="296" spans="1:36">
      <c r="A296" s="66">
        <v>11272</v>
      </c>
      <c r="B296" s="66">
        <v>11407</v>
      </c>
      <c r="C296" s="72" t="s">
        <v>96</v>
      </c>
      <c r="D296" s="67">
        <v>5048</v>
      </c>
      <c r="E296" s="69" t="s">
        <v>1455</v>
      </c>
      <c r="F296" s="69" t="s">
        <v>1455</v>
      </c>
      <c r="G296" s="48" t="s">
        <v>144</v>
      </c>
      <c r="H296" s="48">
        <v>10954</v>
      </c>
      <c r="I296" s="48" t="s">
        <v>1090</v>
      </c>
      <c r="J296" s="72">
        <v>1</v>
      </c>
      <c r="K296" s="101">
        <v>45556</v>
      </c>
      <c r="L296" s="48">
        <v>13</v>
      </c>
      <c r="M296" s="104">
        <v>101</v>
      </c>
      <c r="N296" s="102">
        <f>K296+L296</f>
        <v>45569</v>
      </c>
      <c r="O296" s="99">
        <f ca="1">TODAY()</f>
        <v>45957</v>
      </c>
      <c r="P296" s="100">
        <f ca="1">O296-K296</f>
        <v>401</v>
      </c>
      <c r="Q296" s="66" t="s">
        <v>85</v>
      </c>
      <c r="R296" s="66" t="s">
        <v>214</v>
      </c>
      <c r="S296" s="66" t="s">
        <v>85</v>
      </c>
      <c r="T296" s="66" t="s">
        <v>138</v>
      </c>
      <c r="U296" s="66">
        <v>101</v>
      </c>
      <c r="V296" s="88" t="s">
        <v>223</v>
      </c>
      <c r="W296" s="88" t="s">
        <v>224</v>
      </c>
      <c r="X296" s="88" t="s">
        <v>437</v>
      </c>
      <c r="Y296" s="66" t="s">
        <v>438</v>
      </c>
      <c r="Z296" s="66">
        <v>70</v>
      </c>
      <c r="AA296" s="117" t="s">
        <v>227</v>
      </c>
      <c r="AB296" s="66">
        <v>2016</v>
      </c>
      <c r="AC296" s="130">
        <v>24000</v>
      </c>
      <c r="AD296" s="130">
        <v>24000</v>
      </c>
      <c r="AE296" s="48" t="s">
        <v>101</v>
      </c>
      <c r="AF296" s="142">
        <v>45539</v>
      </c>
      <c r="AG296" s="142">
        <v>45569</v>
      </c>
      <c r="AH296" s="140"/>
      <c r="AI296" s="140"/>
    </row>
    <row r="297" spans="1:36">
      <c r="A297" s="63"/>
      <c r="B297" s="66">
        <v>9632</v>
      </c>
      <c r="C297" s="157" t="s">
        <v>1179</v>
      </c>
      <c r="D297" s="157">
        <v>4817</v>
      </c>
      <c r="E297" s="214" t="s">
        <v>229</v>
      </c>
      <c r="F297" s="185" t="s">
        <v>1456</v>
      </c>
      <c r="G297" s="157" t="s">
        <v>1457</v>
      </c>
      <c r="H297" s="157">
        <v>10947</v>
      </c>
      <c r="I297" s="51" t="s">
        <v>99</v>
      </c>
      <c r="J297" s="157">
        <v>1</v>
      </c>
      <c r="K297" s="189">
        <v>45502</v>
      </c>
      <c r="L297" s="157">
        <v>27</v>
      </c>
      <c r="M297" s="104">
        <v>101</v>
      </c>
      <c r="N297" s="98">
        <v>45529</v>
      </c>
      <c r="O297" s="99">
        <v>45517</v>
      </c>
      <c r="P297" s="100">
        <v>15</v>
      </c>
      <c r="Q297" s="66" t="s">
        <v>85</v>
      </c>
      <c r="R297" s="66" t="s">
        <v>214</v>
      </c>
      <c r="S297" s="66" t="s">
        <v>85</v>
      </c>
      <c r="T297" s="66" t="s">
        <v>138</v>
      </c>
      <c r="U297" s="66">
        <v>101</v>
      </c>
      <c r="V297" s="88" t="s">
        <v>223</v>
      </c>
      <c r="W297" s="88" t="s">
        <v>224</v>
      </c>
      <c r="X297" s="88" t="s">
        <v>437</v>
      </c>
      <c r="Y297" s="66" t="s">
        <v>438</v>
      </c>
      <c r="Z297" s="66">
        <v>70</v>
      </c>
      <c r="AA297" s="117" t="s">
        <v>227</v>
      </c>
      <c r="AB297" s="66">
        <v>2016</v>
      </c>
      <c r="AC297" s="130">
        <v>24000</v>
      </c>
      <c r="AD297" s="130">
        <v>24000</v>
      </c>
      <c r="AE297" s="48" t="s">
        <v>101</v>
      </c>
      <c r="AF297" s="132">
        <v>45376</v>
      </c>
      <c r="AG297" s="132"/>
      <c r="AH297" s="140" t="s">
        <v>1458</v>
      </c>
    </row>
    <row r="298" spans="1:36">
      <c r="A298" s="66">
        <v>11544</v>
      </c>
      <c r="B298" s="66">
        <v>11667</v>
      </c>
      <c r="C298" s="84" t="s">
        <v>994</v>
      </c>
      <c r="D298" s="84">
        <v>4736</v>
      </c>
      <c r="E298" s="85" t="s">
        <v>1459</v>
      </c>
      <c r="F298" s="150" t="s">
        <v>1460</v>
      </c>
      <c r="G298" s="84" t="s">
        <v>1461</v>
      </c>
      <c r="H298" s="84">
        <v>10621</v>
      </c>
      <c r="I298" s="63" t="s">
        <v>99</v>
      </c>
      <c r="J298" s="84">
        <v>1</v>
      </c>
      <c r="K298" s="162">
        <v>45376</v>
      </c>
      <c r="L298" s="63">
        <v>6</v>
      </c>
      <c r="M298" s="89">
        <v>101</v>
      </c>
      <c r="N298" s="98">
        <f>K298+L298</f>
        <v>45382</v>
      </c>
      <c r="O298" s="99">
        <f ca="1">TODAY()</f>
        <v>45957</v>
      </c>
      <c r="P298" s="100">
        <f ca="1">O298-K298</f>
        <v>581</v>
      </c>
      <c r="Q298" s="66" t="s">
        <v>85</v>
      </c>
      <c r="R298" s="66" t="s">
        <v>214</v>
      </c>
      <c r="S298" s="66" t="s">
        <v>85</v>
      </c>
      <c r="T298" s="66" t="s">
        <v>138</v>
      </c>
      <c r="U298" s="66">
        <v>101</v>
      </c>
      <c r="V298" s="88" t="s">
        <v>223</v>
      </c>
      <c r="W298" s="88" t="s">
        <v>224</v>
      </c>
      <c r="X298" s="88" t="s">
        <v>437</v>
      </c>
      <c r="Y298" s="66" t="s">
        <v>438</v>
      </c>
      <c r="Z298" s="66">
        <v>70</v>
      </c>
      <c r="AA298" s="117" t="s">
        <v>227</v>
      </c>
      <c r="AB298" s="66">
        <v>2016</v>
      </c>
      <c r="AC298" s="130">
        <v>24000</v>
      </c>
      <c r="AD298" s="130">
        <v>24000</v>
      </c>
      <c r="AE298" s="48" t="s">
        <v>101</v>
      </c>
      <c r="AF298" s="132">
        <v>45320</v>
      </c>
      <c r="AG298" s="132">
        <v>45383</v>
      </c>
      <c r="AH298" s="140"/>
      <c r="AI298" s="140"/>
    </row>
    <row r="299" spans="1:36">
      <c r="A299" s="66">
        <v>9482</v>
      </c>
      <c r="B299" s="63"/>
      <c r="C299" s="84" t="s">
        <v>994</v>
      </c>
      <c r="D299" s="63">
        <v>4634</v>
      </c>
      <c r="E299" s="86" t="s">
        <v>1459</v>
      </c>
      <c r="F299" s="151" t="s">
        <v>1460</v>
      </c>
      <c r="G299" s="84" t="s">
        <v>1462</v>
      </c>
      <c r="H299" s="92">
        <v>10864</v>
      </c>
      <c r="I299" s="63" t="s">
        <v>99</v>
      </c>
      <c r="J299" s="92">
        <v>1</v>
      </c>
      <c r="K299" s="109">
        <v>45449</v>
      </c>
      <c r="L299" s="84">
        <v>27</v>
      </c>
      <c r="M299" s="104">
        <v>101</v>
      </c>
      <c r="N299" s="98">
        <v>45476</v>
      </c>
      <c r="O299" s="99">
        <v>45472</v>
      </c>
      <c r="P299" s="100">
        <v>23</v>
      </c>
      <c r="Q299" s="66" t="s">
        <v>85</v>
      </c>
      <c r="R299" s="66" t="s">
        <v>214</v>
      </c>
      <c r="S299" s="66" t="s">
        <v>85</v>
      </c>
      <c r="T299" s="66" t="s">
        <v>138</v>
      </c>
      <c r="U299" s="66">
        <v>101</v>
      </c>
      <c r="V299" s="88" t="s">
        <v>223</v>
      </c>
      <c r="W299" s="88" t="s">
        <v>224</v>
      </c>
      <c r="X299" s="88" t="s">
        <v>437</v>
      </c>
      <c r="Y299" s="66" t="s">
        <v>438</v>
      </c>
      <c r="Z299" s="66">
        <v>70</v>
      </c>
      <c r="AA299" s="117" t="s">
        <v>227</v>
      </c>
      <c r="AB299" s="66">
        <v>2016</v>
      </c>
      <c r="AC299" s="130">
        <v>24000</v>
      </c>
      <c r="AD299" s="191">
        <v>24000</v>
      </c>
      <c r="AE299" s="388" t="s">
        <v>101</v>
      </c>
      <c r="AF299" s="132">
        <v>45426</v>
      </c>
      <c r="AG299" s="132">
        <v>45471</v>
      </c>
      <c r="AH299" s="140"/>
      <c r="AI299" s="140" t="s">
        <v>216</v>
      </c>
      <c r="AJ299" s="38"/>
    </row>
    <row r="300" spans="1:36">
      <c r="A300" s="66"/>
      <c r="B300" s="63"/>
      <c r="C300" s="84" t="s">
        <v>994</v>
      </c>
      <c r="D300" s="63">
        <v>4581</v>
      </c>
      <c r="E300" s="86" t="s">
        <v>332</v>
      </c>
      <c r="F300" s="86" t="s">
        <v>333</v>
      </c>
      <c r="G300" s="63" t="s">
        <v>1366</v>
      </c>
      <c r="H300" s="84">
        <v>10376</v>
      </c>
      <c r="I300" s="63" t="s">
        <v>1151</v>
      </c>
      <c r="J300" s="84">
        <v>1</v>
      </c>
      <c r="K300" s="106">
        <v>45268</v>
      </c>
      <c r="L300" s="84">
        <v>27</v>
      </c>
      <c r="M300" s="104">
        <v>101</v>
      </c>
      <c r="N300" s="102">
        <v>45295</v>
      </c>
      <c r="O300" s="99">
        <v>45296</v>
      </c>
      <c r="P300" s="100">
        <v>28</v>
      </c>
      <c r="Q300" s="66" t="s">
        <v>85</v>
      </c>
      <c r="R300" s="66" t="s">
        <v>214</v>
      </c>
      <c r="S300" s="66" t="s">
        <v>85</v>
      </c>
      <c r="T300" s="66" t="s">
        <v>138</v>
      </c>
      <c r="U300" s="66">
        <v>101</v>
      </c>
      <c r="V300" s="88" t="s">
        <v>223</v>
      </c>
      <c r="W300" s="88" t="s">
        <v>224</v>
      </c>
      <c r="X300" s="111" t="s">
        <v>437</v>
      </c>
      <c r="Y300" s="66" t="s">
        <v>438</v>
      </c>
      <c r="Z300" s="66">
        <v>70</v>
      </c>
      <c r="AA300" s="117" t="s">
        <v>227</v>
      </c>
      <c r="AB300" s="66">
        <v>2016</v>
      </c>
      <c r="AC300" s="130">
        <v>24000</v>
      </c>
      <c r="AD300" s="130">
        <v>24000</v>
      </c>
      <c r="AE300" s="48" t="s">
        <v>101</v>
      </c>
      <c r="AF300" s="132">
        <v>45212</v>
      </c>
      <c r="AG300" s="134">
        <v>45288</v>
      </c>
      <c r="AH300" s="140"/>
    </row>
    <row r="301" spans="1:36">
      <c r="A301" s="66">
        <v>9537</v>
      </c>
      <c r="B301" s="66" t="s">
        <v>1463</v>
      </c>
      <c r="C301" s="157" t="s">
        <v>1179</v>
      </c>
      <c r="D301" s="51">
        <v>4271</v>
      </c>
      <c r="E301" s="50" t="s">
        <v>1464</v>
      </c>
      <c r="F301" s="214" t="s">
        <v>1465</v>
      </c>
      <c r="G301" s="50" t="s">
        <v>1466</v>
      </c>
      <c r="H301" s="51">
        <v>2017</v>
      </c>
      <c r="I301" s="50" t="s">
        <v>99</v>
      </c>
      <c r="J301" s="204">
        <v>1</v>
      </c>
      <c r="K301" s="167">
        <v>45026</v>
      </c>
      <c r="L301" s="51">
        <v>6</v>
      </c>
      <c r="M301" s="48">
        <v>101</v>
      </c>
      <c r="N301" s="107">
        <v>45032</v>
      </c>
      <c r="O301" s="99">
        <v>45033</v>
      </c>
      <c r="P301" s="100">
        <v>7</v>
      </c>
      <c r="Q301" s="66" t="s">
        <v>544</v>
      </c>
      <c r="R301" s="66" t="s">
        <v>86</v>
      </c>
      <c r="S301" s="66" t="s">
        <v>86</v>
      </c>
      <c r="T301" s="66" t="s">
        <v>87</v>
      </c>
      <c r="U301" s="66">
        <v>101</v>
      </c>
      <c r="V301" s="88" t="s">
        <v>88</v>
      </c>
      <c r="W301" s="88" t="s">
        <v>89</v>
      </c>
      <c r="X301" s="88" t="s">
        <v>586</v>
      </c>
      <c r="Y301" s="66" t="s">
        <v>1467</v>
      </c>
      <c r="Z301" s="130"/>
      <c r="AA301" s="130"/>
      <c r="AB301" s="66">
        <v>2018</v>
      </c>
      <c r="AC301" s="130">
        <v>33000</v>
      </c>
      <c r="AD301" s="130"/>
      <c r="AE301" s="48" t="s">
        <v>101</v>
      </c>
      <c r="AF301" s="132">
        <v>45019</v>
      </c>
      <c r="AG301" s="132" t="s">
        <v>1468</v>
      </c>
      <c r="AH301" s="141" t="s">
        <v>997</v>
      </c>
    </row>
    <row r="302" spans="1:36">
      <c r="A302" s="63"/>
      <c r="B302" s="63"/>
      <c r="C302" s="157" t="s">
        <v>1179</v>
      </c>
      <c r="D302" s="51">
        <v>350</v>
      </c>
      <c r="E302" s="50" t="s">
        <v>657</v>
      </c>
      <c r="F302" s="158" t="s">
        <v>181</v>
      </c>
      <c r="G302" s="50" t="s">
        <v>657</v>
      </c>
      <c r="H302" s="51">
        <v>3321</v>
      </c>
      <c r="I302" s="50" t="s">
        <v>99</v>
      </c>
      <c r="J302" s="204">
        <v>1</v>
      </c>
      <c r="K302" s="167">
        <v>44927</v>
      </c>
      <c r="L302" s="51">
        <v>30</v>
      </c>
      <c r="M302" s="66">
        <v>101</v>
      </c>
      <c r="N302" s="229">
        <v>44957</v>
      </c>
      <c r="O302" s="99">
        <v>45019</v>
      </c>
      <c r="P302" s="100">
        <v>92</v>
      </c>
      <c r="Q302" s="66" t="s">
        <v>544</v>
      </c>
      <c r="R302" s="66" t="s">
        <v>86</v>
      </c>
      <c r="S302" s="66" t="s">
        <v>86</v>
      </c>
      <c r="T302" s="66" t="s">
        <v>87</v>
      </c>
      <c r="U302" s="66">
        <v>101</v>
      </c>
      <c r="V302" s="88" t="s">
        <v>88</v>
      </c>
      <c r="W302" s="88" t="s">
        <v>89</v>
      </c>
      <c r="X302" s="88" t="s">
        <v>586</v>
      </c>
      <c r="Y302" s="66" t="s">
        <v>1467</v>
      </c>
      <c r="Z302" s="130"/>
      <c r="AA302" s="130"/>
      <c r="AB302" s="66">
        <v>2018</v>
      </c>
      <c r="AC302" s="130">
        <v>33000</v>
      </c>
      <c r="AD302" s="130"/>
      <c r="AE302" s="801" t="s">
        <v>0</v>
      </c>
      <c r="AF302" s="72" t="s">
        <v>101</v>
      </c>
      <c r="AG302" s="142">
        <v>44286</v>
      </c>
      <c r="AH302" s="176">
        <v>45016</v>
      </c>
      <c r="AI302" s="140"/>
    </row>
    <row r="303" spans="1:36">
      <c r="A303" s="66">
        <v>9702</v>
      </c>
      <c r="B303" s="63"/>
      <c r="C303" s="64" t="s">
        <v>994</v>
      </c>
      <c r="D303" s="67">
        <v>5323</v>
      </c>
      <c r="E303" s="68" t="s">
        <v>1039</v>
      </c>
      <c r="F303" s="68" t="s">
        <v>1039</v>
      </c>
      <c r="G303" s="48" t="s">
        <v>1469</v>
      </c>
      <c r="H303" s="48">
        <v>5375</v>
      </c>
      <c r="I303" s="64" t="s">
        <v>99</v>
      </c>
      <c r="J303" s="64">
        <v>1</v>
      </c>
      <c r="K303" s="101">
        <v>45674</v>
      </c>
      <c r="L303" s="48">
        <v>6</v>
      </c>
      <c r="M303" s="104">
        <v>102</v>
      </c>
      <c r="N303" s="102">
        <f>K303+L303</f>
        <v>45680</v>
      </c>
      <c r="O303" s="99">
        <f ca="1">TODAY()</f>
        <v>45957</v>
      </c>
      <c r="P303" s="100">
        <f ca="1">O303-K303</f>
        <v>283</v>
      </c>
      <c r="Q303" s="66" t="s">
        <v>85</v>
      </c>
      <c r="R303" s="66" t="s">
        <v>320</v>
      </c>
      <c r="S303" s="66" t="s">
        <v>85</v>
      </c>
      <c r="T303" s="66" t="s">
        <v>138</v>
      </c>
      <c r="U303" s="66">
        <v>102</v>
      </c>
      <c r="V303" s="88" t="s">
        <v>284</v>
      </c>
      <c r="W303" s="88" t="s">
        <v>89</v>
      </c>
      <c r="X303" s="88" t="s">
        <v>396</v>
      </c>
      <c r="Y303" s="66" t="s">
        <v>445</v>
      </c>
      <c r="Z303" s="66">
        <v>10</v>
      </c>
      <c r="AA303" s="117" t="s">
        <v>143</v>
      </c>
      <c r="AB303" s="66">
        <v>2014</v>
      </c>
      <c r="AC303" s="130">
        <v>33000</v>
      </c>
      <c r="AD303" s="119">
        <v>33000</v>
      </c>
      <c r="AE303" s="48" t="s">
        <v>101</v>
      </c>
      <c r="AF303" s="127">
        <v>45667</v>
      </c>
      <c r="AG303" s="132">
        <v>45681</v>
      </c>
      <c r="AH303" s="141"/>
      <c r="AI303" s="140" t="s">
        <v>1470</v>
      </c>
    </row>
    <row r="304" spans="1:36">
      <c r="A304" s="63"/>
      <c r="B304" s="63"/>
      <c r="C304" s="72" t="s">
        <v>994</v>
      </c>
      <c r="D304" s="67">
        <v>5073</v>
      </c>
      <c r="E304" s="68" t="s">
        <v>288</v>
      </c>
      <c r="F304" s="68" t="s">
        <v>289</v>
      </c>
      <c r="G304" s="48" t="s">
        <v>251</v>
      </c>
      <c r="H304" s="48">
        <v>5176</v>
      </c>
      <c r="I304" s="48" t="s">
        <v>99</v>
      </c>
      <c r="J304" s="72">
        <v>1</v>
      </c>
      <c r="K304" s="101">
        <v>45658</v>
      </c>
      <c r="L304" s="48">
        <v>2</v>
      </c>
      <c r="M304" s="104">
        <v>102</v>
      </c>
      <c r="N304" s="102">
        <f>K304+L304</f>
        <v>45660</v>
      </c>
      <c r="O304" s="99">
        <f ca="1">TODAY()</f>
        <v>45957</v>
      </c>
      <c r="P304" s="100">
        <f ca="1">O304-K304</f>
        <v>299</v>
      </c>
      <c r="Q304" s="66" t="s">
        <v>85</v>
      </c>
      <c r="R304" s="66" t="s">
        <v>320</v>
      </c>
      <c r="S304" s="66" t="s">
        <v>85</v>
      </c>
      <c r="T304" s="66" t="s">
        <v>138</v>
      </c>
      <c r="U304" s="66">
        <v>102</v>
      </c>
      <c r="V304" s="88" t="s">
        <v>284</v>
      </c>
      <c r="W304" s="88" t="s">
        <v>89</v>
      </c>
      <c r="X304" s="88" t="s">
        <v>396</v>
      </c>
      <c r="Y304" s="66" t="s">
        <v>445</v>
      </c>
      <c r="Z304" s="66">
        <v>10</v>
      </c>
      <c r="AA304" s="117" t="s">
        <v>143</v>
      </c>
      <c r="AB304" s="66">
        <v>2014</v>
      </c>
      <c r="AC304" s="130">
        <v>33000</v>
      </c>
      <c r="AD304" s="119">
        <v>33000</v>
      </c>
      <c r="AE304" s="48" t="s">
        <v>101</v>
      </c>
      <c r="AF304" s="127">
        <v>45503</v>
      </c>
      <c r="AG304" s="132">
        <v>45663</v>
      </c>
      <c r="AH304" s="148"/>
      <c r="AI304" s="140"/>
    </row>
    <row r="305" spans="1:36">
      <c r="A305" s="66">
        <v>9465</v>
      </c>
      <c r="B305" s="63"/>
      <c r="C305" s="72" t="s">
        <v>994</v>
      </c>
      <c r="D305" s="72">
        <v>4990</v>
      </c>
      <c r="E305" s="75" t="s">
        <v>184</v>
      </c>
      <c r="F305" s="68" t="s">
        <v>185</v>
      </c>
      <c r="G305" s="67" t="s">
        <v>1419</v>
      </c>
      <c r="H305" s="72">
        <v>5048</v>
      </c>
      <c r="I305" s="67" t="s">
        <v>154</v>
      </c>
      <c r="J305" s="72">
        <v>1</v>
      </c>
      <c r="K305" s="108">
        <v>45545</v>
      </c>
      <c r="L305" s="72">
        <v>0</v>
      </c>
      <c r="M305" s="104">
        <v>102</v>
      </c>
      <c r="N305" s="102">
        <f>K305+L305</f>
        <v>45545</v>
      </c>
      <c r="O305" s="99">
        <f ca="1">TODAY()</f>
        <v>45957</v>
      </c>
      <c r="P305" s="100">
        <f ca="1">O305-K305</f>
        <v>412</v>
      </c>
      <c r="Q305" s="66" t="s">
        <v>85</v>
      </c>
      <c r="R305" s="66" t="s">
        <v>320</v>
      </c>
      <c r="S305" s="66" t="s">
        <v>85</v>
      </c>
      <c r="T305" s="66" t="s">
        <v>138</v>
      </c>
      <c r="U305" s="66">
        <v>102</v>
      </c>
      <c r="V305" s="88" t="s">
        <v>284</v>
      </c>
      <c r="W305" s="88" t="s">
        <v>89</v>
      </c>
      <c r="X305" s="88" t="s">
        <v>396</v>
      </c>
      <c r="Y305" s="66" t="s">
        <v>445</v>
      </c>
      <c r="Z305" s="66">
        <v>10</v>
      </c>
      <c r="AA305" s="117" t="s">
        <v>143</v>
      </c>
      <c r="AB305" s="66">
        <v>2014</v>
      </c>
      <c r="AC305" s="130">
        <v>33000</v>
      </c>
      <c r="AD305" s="119">
        <v>33000</v>
      </c>
      <c r="AE305" s="48" t="s">
        <v>101</v>
      </c>
      <c r="AF305" s="132">
        <v>45503</v>
      </c>
      <c r="AG305" s="132">
        <v>45546</v>
      </c>
      <c r="AH305" s="141"/>
      <c r="AI305" s="140"/>
    </row>
    <row r="306" spans="1:36">
      <c r="A306" s="66">
        <v>9773</v>
      </c>
      <c r="B306" s="63"/>
      <c r="C306" s="84" t="s">
        <v>994</v>
      </c>
      <c r="D306" s="84">
        <v>4942</v>
      </c>
      <c r="E306" s="150" t="s">
        <v>1087</v>
      </c>
      <c r="F306" s="91" t="s">
        <v>1088</v>
      </c>
      <c r="G306" s="92" t="s">
        <v>1089</v>
      </c>
      <c r="H306" s="84">
        <v>4985</v>
      </c>
      <c r="I306" s="92" t="s">
        <v>1090</v>
      </c>
      <c r="J306" s="84">
        <v>1</v>
      </c>
      <c r="K306" s="162">
        <v>45491</v>
      </c>
      <c r="L306" s="84">
        <v>6</v>
      </c>
      <c r="M306" s="89">
        <v>102</v>
      </c>
      <c r="N306" s="102">
        <v>45497</v>
      </c>
      <c r="O306" s="99">
        <v>45500</v>
      </c>
      <c r="P306" s="100">
        <v>9</v>
      </c>
      <c r="Q306" s="66" t="s">
        <v>85</v>
      </c>
      <c r="R306" s="66" t="s">
        <v>320</v>
      </c>
      <c r="S306" s="66" t="s">
        <v>85</v>
      </c>
      <c r="T306" s="66" t="s">
        <v>138</v>
      </c>
      <c r="U306" s="66">
        <v>102</v>
      </c>
      <c r="V306" s="88" t="s">
        <v>284</v>
      </c>
      <c r="W306" s="88" t="s">
        <v>89</v>
      </c>
      <c r="X306" s="88" t="s">
        <v>396</v>
      </c>
      <c r="Y306" s="66" t="s">
        <v>445</v>
      </c>
      <c r="Z306" s="66">
        <v>10</v>
      </c>
      <c r="AA306" s="117" t="s">
        <v>143</v>
      </c>
      <c r="AB306" s="66">
        <v>2014</v>
      </c>
      <c r="AC306" s="130">
        <v>33000</v>
      </c>
      <c r="AD306" s="119">
        <v>33000</v>
      </c>
      <c r="AE306" s="48" t="s">
        <v>101</v>
      </c>
      <c r="AF306" s="132">
        <v>45470</v>
      </c>
      <c r="AG306" s="132">
        <v>45499</v>
      </c>
      <c r="AH306" s="141"/>
    </row>
    <row r="307" spans="1:36">
      <c r="A307" s="66" t="s">
        <v>1471</v>
      </c>
      <c r="B307" s="66">
        <v>9833</v>
      </c>
      <c r="C307" s="84" t="s">
        <v>994</v>
      </c>
      <c r="D307" s="84">
        <v>4738</v>
      </c>
      <c r="E307" s="150" t="s">
        <v>1306</v>
      </c>
      <c r="F307" s="85" t="s">
        <v>1307</v>
      </c>
      <c r="G307" s="84" t="s">
        <v>1182</v>
      </c>
      <c r="H307" s="84">
        <v>4592</v>
      </c>
      <c r="I307" s="92" t="s">
        <v>1090</v>
      </c>
      <c r="J307" s="84">
        <v>1</v>
      </c>
      <c r="K307" s="162">
        <v>45433</v>
      </c>
      <c r="L307" s="84">
        <v>27</v>
      </c>
      <c r="M307" s="104">
        <v>102</v>
      </c>
      <c r="N307" s="98">
        <v>45460</v>
      </c>
      <c r="O307" s="99">
        <v>45468</v>
      </c>
      <c r="P307" s="100">
        <v>35</v>
      </c>
      <c r="Q307" s="66" t="s">
        <v>85</v>
      </c>
      <c r="R307" s="66" t="s">
        <v>320</v>
      </c>
      <c r="S307" s="66" t="s">
        <v>85</v>
      </c>
      <c r="T307" s="66" t="s">
        <v>138</v>
      </c>
      <c r="U307" s="66">
        <v>102</v>
      </c>
      <c r="V307" s="88" t="s">
        <v>284</v>
      </c>
      <c r="W307" s="88" t="s">
        <v>89</v>
      </c>
      <c r="X307" s="88" t="s">
        <v>396</v>
      </c>
      <c r="Y307" s="66" t="s">
        <v>1472</v>
      </c>
      <c r="Z307" s="66">
        <v>10</v>
      </c>
      <c r="AA307" s="117" t="s">
        <v>143</v>
      </c>
      <c r="AB307" s="66">
        <v>2014</v>
      </c>
      <c r="AC307" s="130">
        <v>33000</v>
      </c>
      <c r="AD307" s="119">
        <v>33000</v>
      </c>
      <c r="AE307" s="48" t="s">
        <v>101</v>
      </c>
      <c r="AF307" s="132">
        <v>45321</v>
      </c>
      <c r="AG307" s="132">
        <v>45467</v>
      </c>
      <c r="AH307" s="141"/>
      <c r="AI307" s="140"/>
    </row>
    <row r="308" spans="1:36">
      <c r="A308" s="66">
        <v>10576</v>
      </c>
      <c r="B308" s="63"/>
      <c r="C308" s="84" t="s">
        <v>994</v>
      </c>
      <c r="D308" s="92">
        <v>4486</v>
      </c>
      <c r="E308" s="86" t="s">
        <v>151</v>
      </c>
      <c r="F308" s="86" t="s">
        <v>1473</v>
      </c>
      <c r="G308" s="84" t="s">
        <v>1474</v>
      </c>
      <c r="H308" s="89">
        <v>4396</v>
      </c>
      <c r="I308" s="84" t="s">
        <v>154</v>
      </c>
      <c r="J308" s="63">
        <v>1</v>
      </c>
      <c r="K308" s="164">
        <v>45250</v>
      </c>
      <c r="L308" s="84">
        <v>29</v>
      </c>
      <c r="M308" s="230">
        <v>102</v>
      </c>
      <c r="N308" s="165">
        <v>45279</v>
      </c>
      <c r="O308" s="99">
        <v>45280</v>
      </c>
      <c r="P308" s="100">
        <v>30</v>
      </c>
      <c r="Q308" s="66" t="s">
        <v>85</v>
      </c>
      <c r="R308" s="66" t="s">
        <v>320</v>
      </c>
      <c r="S308" s="66" t="s">
        <v>86</v>
      </c>
      <c r="T308" s="66" t="s">
        <v>138</v>
      </c>
      <c r="U308" s="66">
        <v>102</v>
      </c>
      <c r="V308" s="88" t="s">
        <v>284</v>
      </c>
      <c r="W308" s="88" t="s">
        <v>89</v>
      </c>
      <c r="X308" s="88" t="s">
        <v>396</v>
      </c>
      <c r="Y308" s="66" t="s">
        <v>1472</v>
      </c>
      <c r="Z308" s="66">
        <v>10</v>
      </c>
      <c r="AA308" s="117" t="s">
        <v>143</v>
      </c>
      <c r="AB308" s="66">
        <v>2014</v>
      </c>
      <c r="AC308" s="130">
        <v>33000</v>
      </c>
      <c r="AD308" s="130"/>
      <c r="AE308" s="48" t="s">
        <v>101</v>
      </c>
      <c r="AF308" s="132">
        <v>45159</v>
      </c>
      <c r="AG308" s="132">
        <v>45280</v>
      </c>
      <c r="AH308" s="141"/>
      <c r="AI308" s="140"/>
      <c r="AJ308" s="38"/>
    </row>
    <row r="309" spans="1:36">
      <c r="A309" s="66">
        <v>10210</v>
      </c>
      <c r="B309" s="63"/>
      <c r="C309" s="84" t="s">
        <v>994</v>
      </c>
      <c r="D309" s="63">
        <v>4324</v>
      </c>
      <c r="E309" s="156" t="s">
        <v>742</v>
      </c>
      <c r="F309" s="156" t="s">
        <v>1475</v>
      </c>
      <c r="G309" s="85" t="s">
        <v>1476</v>
      </c>
      <c r="H309" s="63">
        <v>4181</v>
      </c>
      <c r="I309" s="87" t="s">
        <v>154</v>
      </c>
      <c r="J309" s="63">
        <v>1</v>
      </c>
      <c r="K309" s="106">
        <v>45128</v>
      </c>
      <c r="L309" s="63">
        <v>27</v>
      </c>
      <c r="M309" s="230">
        <v>102</v>
      </c>
      <c r="N309" s="107">
        <v>45155</v>
      </c>
      <c r="O309" s="99">
        <v>45156</v>
      </c>
      <c r="P309" s="100">
        <v>28</v>
      </c>
      <c r="Q309" s="66" t="s">
        <v>85</v>
      </c>
      <c r="R309" s="66" t="s">
        <v>320</v>
      </c>
      <c r="S309" s="66" t="s">
        <v>86</v>
      </c>
      <c r="T309" s="66" t="s">
        <v>138</v>
      </c>
      <c r="U309" s="51">
        <v>102</v>
      </c>
      <c r="V309" s="88" t="s">
        <v>284</v>
      </c>
      <c r="W309" s="88" t="s">
        <v>89</v>
      </c>
      <c r="X309" s="88" t="s">
        <v>396</v>
      </c>
      <c r="Y309" s="66" t="s">
        <v>1472</v>
      </c>
      <c r="Z309" s="66">
        <v>10</v>
      </c>
      <c r="AA309" s="117" t="s">
        <v>143</v>
      </c>
      <c r="AB309" s="66">
        <v>2014</v>
      </c>
      <c r="AC309" s="130">
        <v>33000</v>
      </c>
      <c r="AD309" s="130"/>
      <c r="AE309" s="48" t="s">
        <v>101</v>
      </c>
      <c r="AF309" s="132">
        <v>45072</v>
      </c>
      <c r="AG309" s="132">
        <v>45155</v>
      </c>
      <c r="AH309" s="141"/>
    </row>
    <row r="310" spans="1:36">
      <c r="A310" s="63"/>
      <c r="B310" s="63"/>
      <c r="C310" s="84" t="s">
        <v>994</v>
      </c>
      <c r="D310" s="63">
        <v>4097</v>
      </c>
      <c r="E310" s="87" t="s">
        <v>193</v>
      </c>
      <c r="F310" s="151" t="s">
        <v>1363</v>
      </c>
      <c r="G310" s="85" t="s">
        <v>1477</v>
      </c>
      <c r="H310" s="63">
        <v>3977</v>
      </c>
      <c r="I310" s="87" t="s">
        <v>154</v>
      </c>
      <c r="J310" s="63">
        <v>1</v>
      </c>
      <c r="K310" s="106">
        <v>45026</v>
      </c>
      <c r="L310" s="63">
        <v>27</v>
      </c>
      <c r="M310" s="230">
        <v>102</v>
      </c>
      <c r="N310" s="107">
        <v>45053</v>
      </c>
      <c r="O310" s="99">
        <v>45057</v>
      </c>
      <c r="P310" s="100">
        <v>31</v>
      </c>
      <c r="Q310" s="66" t="s">
        <v>160</v>
      </c>
      <c r="R310" s="66" t="s">
        <v>320</v>
      </c>
      <c r="S310" s="66" t="s">
        <v>86</v>
      </c>
      <c r="T310" s="66" t="s">
        <v>138</v>
      </c>
      <c r="U310" s="66">
        <v>102</v>
      </c>
      <c r="V310" s="88" t="s">
        <v>284</v>
      </c>
      <c r="W310" s="88" t="s">
        <v>89</v>
      </c>
      <c r="X310" s="88" t="s">
        <v>396</v>
      </c>
      <c r="Y310" s="66" t="s">
        <v>1472</v>
      </c>
      <c r="Z310" s="66">
        <v>10</v>
      </c>
      <c r="AA310" s="117" t="s">
        <v>143</v>
      </c>
      <c r="AB310" s="66">
        <v>2014</v>
      </c>
      <c r="AC310" s="130">
        <v>33000</v>
      </c>
      <c r="AD310" s="130"/>
      <c r="AE310" s="48" t="s">
        <v>101</v>
      </c>
      <c r="AF310" s="142">
        <v>44914</v>
      </c>
      <c r="AG310" s="142">
        <v>45057</v>
      </c>
      <c r="AH310" s="143"/>
    </row>
    <row r="311" spans="1:36">
      <c r="A311" s="66">
        <v>10014</v>
      </c>
      <c r="B311" s="63"/>
      <c r="C311" s="84" t="s">
        <v>994</v>
      </c>
      <c r="D311" s="63">
        <v>3806</v>
      </c>
      <c r="E311" s="87" t="s">
        <v>877</v>
      </c>
      <c r="F311" s="156" t="s">
        <v>878</v>
      </c>
      <c r="G311" s="85" t="s">
        <v>1478</v>
      </c>
      <c r="H311" s="63">
        <v>3688</v>
      </c>
      <c r="I311" s="87" t="s">
        <v>1151</v>
      </c>
      <c r="J311" s="63">
        <v>1</v>
      </c>
      <c r="K311" s="106">
        <v>44861</v>
      </c>
      <c r="L311" s="63">
        <v>27</v>
      </c>
      <c r="M311" s="66">
        <v>102</v>
      </c>
      <c r="N311" s="107">
        <v>44888</v>
      </c>
      <c r="O311" s="99">
        <v>44914</v>
      </c>
      <c r="P311" s="100">
        <v>53</v>
      </c>
      <c r="Q311" s="66" t="s">
        <v>160</v>
      </c>
      <c r="R311" s="66" t="s">
        <v>320</v>
      </c>
      <c r="S311" s="66" t="s">
        <v>86</v>
      </c>
      <c r="T311" s="66" t="s">
        <v>138</v>
      </c>
      <c r="U311" s="66">
        <v>102</v>
      </c>
      <c r="V311" s="88" t="s">
        <v>284</v>
      </c>
      <c r="W311" s="88" t="s">
        <v>89</v>
      </c>
      <c r="X311" s="88" t="s">
        <v>396</v>
      </c>
      <c r="Y311" s="66" t="s">
        <v>1472</v>
      </c>
      <c r="Z311" s="130"/>
      <c r="AA311" s="130"/>
      <c r="AB311" s="66">
        <v>2014</v>
      </c>
      <c r="AC311" s="130">
        <v>33000</v>
      </c>
      <c r="AD311" s="130"/>
      <c r="AE311" s="219"/>
      <c r="AF311" s="72" t="s">
        <v>101</v>
      </c>
      <c r="AG311" s="132">
        <v>44776</v>
      </c>
      <c r="AH311" s="144">
        <v>44911</v>
      </c>
    </row>
    <row r="312" spans="1:36">
      <c r="A312" s="66">
        <v>10827</v>
      </c>
      <c r="B312" s="63"/>
      <c r="C312" s="157" t="s">
        <v>1179</v>
      </c>
      <c r="D312" s="51">
        <v>3648</v>
      </c>
      <c r="E312" s="206" t="s">
        <v>151</v>
      </c>
      <c r="F312" s="206" t="s">
        <v>1075</v>
      </c>
      <c r="G312" s="185" t="s">
        <v>1318</v>
      </c>
      <c r="H312" s="51">
        <v>3549</v>
      </c>
      <c r="I312" s="50" t="s">
        <v>154</v>
      </c>
      <c r="J312" s="51">
        <v>1</v>
      </c>
      <c r="K312" s="167">
        <v>44749</v>
      </c>
      <c r="L312" s="51">
        <v>29</v>
      </c>
      <c r="M312" s="66">
        <v>102</v>
      </c>
      <c r="N312" s="107">
        <v>44778</v>
      </c>
      <c r="O312" s="99">
        <v>44776</v>
      </c>
      <c r="P312" s="100">
        <v>27</v>
      </c>
      <c r="Q312" s="66" t="s">
        <v>160</v>
      </c>
      <c r="R312" s="66"/>
      <c r="S312" s="66" t="s">
        <v>86</v>
      </c>
      <c r="T312" s="66" t="s">
        <v>138</v>
      </c>
      <c r="U312" s="66">
        <v>102</v>
      </c>
      <c r="V312" s="88" t="s">
        <v>284</v>
      </c>
      <c r="W312" s="111" t="s">
        <v>89</v>
      </c>
      <c r="X312" s="111" t="s">
        <v>396</v>
      </c>
      <c r="Y312" s="112" t="s">
        <v>1472</v>
      </c>
      <c r="Z312" s="130"/>
      <c r="AA312" s="130"/>
      <c r="AB312" s="112">
        <v>2014</v>
      </c>
      <c r="AC312" s="130">
        <v>30000</v>
      </c>
      <c r="AD312" s="130"/>
      <c r="AE312" s="62" t="s">
        <v>101</v>
      </c>
      <c r="AF312" s="173">
        <v>44707</v>
      </c>
      <c r="AG312" s="134"/>
      <c r="AH312" s="141" t="s">
        <v>1479</v>
      </c>
    </row>
    <row r="313" spans="1:36">
      <c r="A313" s="66">
        <v>9562</v>
      </c>
      <c r="B313" s="66">
        <v>9626</v>
      </c>
      <c r="C313" s="84" t="s">
        <v>994</v>
      </c>
      <c r="D313" s="63">
        <v>3640</v>
      </c>
      <c r="E313" s="223" t="s">
        <v>1279</v>
      </c>
      <c r="F313" s="156" t="s">
        <v>1280</v>
      </c>
      <c r="G313" s="85" t="s">
        <v>1480</v>
      </c>
      <c r="H313" s="63">
        <v>3549</v>
      </c>
      <c r="I313" s="87" t="s">
        <v>1151</v>
      </c>
      <c r="J313" s="63">
        <v>1</v>
      </c>
      <c r="K313" s="106">
        <v>44700</v>
      </c>
      <c r="L313" s="63">
        <v>27</v>
      </c>
      <c r="M313" s="48">
        <v>102</v>
      </c>
      <c r="N313" s="165">
        <v>44727</v>
      </c>
      <c r="O313" s="99">
        <v>44706</v>
      </c>
      <c r="P313" s="100">
        <v>6</v>
      </c>
      <c r="Q313" s="66" t="s">
        <v>160</v>
      </c>
      <c r="R313" s="112"/>
      <c r="S313" s="112" t="s">
        <v>86</v>
      </c>
      <c r="T313" s="66" t="s">
        <v>138</v>
      </c>
      <c r="U313" s="112">
        <v>102</v>
      </c>
      <c r="V313" s="88" t="s">
        <v>284</v>
      </c>
      <c r="W313" s="88" t="s">
        <v>89</v>
      </c>
      <c r="X313" s="88" t="s">
        <v>396</v>
      </c>
      <c r="Y313" s="66" t="s">
        <v>1472</v>
      </c>
      <c r="Z313" s="130"/>
      <c r="AA313" s="130"/>
      <c r="AB313" s="66">
        <v>2014</v>
      </c>
      <c r="AC313" s="130">
        <v>30000</v>
      </c>
      <c r="AD313" s="130"/>
      <c r="AE313" s="62" t="s">
        <v>101</v>
      </c>
      <c r="AF313" s="173">
        <v>44700</v>
      </c>
      <c r="AG313" s="132">
        <v>44705</v>
      </c>
      <c r="AH313" s="141"/>
    </row>
    <row r="314" spans="1:36">
      <c r="A314" s="66" t="s">
        <v>1481</v>
      </c>
      <c r="B314" s="63"/>
      <c r="C314" s="84" t="s">
        <v>994</v>
      </c>
      <c r="D314" s="63">
        <v>3565</v>
      </c>
      <c r="E314" s="156" t="s">
        <v>1482</v>
      </c>
      <c r="F314" s="156" t="s">
        <v>1482</v>
      </c>
      <c r="G314" s="85" t="s">
        <v>1483</v>
      </c>
      <c r="H314" s="63">
        <v>3511</v>
      </c>
      <c r="I314" s="87" t="s">
        <v>1151</v>
      </c>
      <c r="J314" s="63">
        <v>1</v>
      </c>
      <c r="K314" s="106">
        <v>44684</v>
      </c>
      <c r="L314" s="63">
        <v>13</v>
      </c>
      <c r="M314" s="48">
        <v>102</v>
      </c>
      <c r="N314" s="165">
        <v>44697</v>
      </c>
      <c r="O314" s="99">
        <v>44699</v>
      </c>
      <c r="P314" s="100">
        <v>15</v>
      </c>
      <c r="Q314" s="66" t="s">
        <v>160</v>
      </c>
      <c r="R314" s="66"/>
      <c r="S314" s="66" t="s">
        <v>86</v>
      </c>
      <c r="T314" s="66" t="s">
        <v>138</v>
      </c>
      <c r="U314" s="66">
        <v>102</v>
      </c>
      <c r="V314" s="88" t="s">
        <v>284</v>
      </c>
      <c r="W314" s="88" t="s">
        <v>89</v>
      </c>
      <c r="X314" s="88" t="s">
        <v>396</v>
      </c>
      <c r="Y314" s="66" t="s">
        <v>1472</v>
      </c>
      <c r="Z314" s="130"/>
      <c r="AA314" s="130"/>
      <c r="AB314" s="66">
        <v>2014</v>
      </c>
      <c r="AC314" s="130">
        <v>30000</v>
      </c>
      <c r="AD314" s="130"/>
      <c r="AE314" s="48" t="s">
        <v>101</v>
      </c>
      <c r="AF314" s="173">
        <v>44656</v>
      </c>
      <c r="AG314" s="132">
        <v>44698</v>
      </c>
      <c r="AH314" s="143"/>
      <c r="AI314" s="177"/>
    </row>
    <row r="315" spans="1:36">
      <c r="A315" s="66"/>
      <c r="B315" s="63"/>
      <c r="C315" s="84" t="s">
        <v>994</v>
      </c>
      <c r="D315" s="63">
        <v>3562</v>
      </c>
      <c r="E315" s="156" t="s">
        <v>151</v>
      </c>
      <c r="F315" s="156" t="s">
        <v>1075</v>
      </c>
      <c r="G315" s="85" t="s">
        <v>699</v>
      </c>
      <c r="H315" s="63">
        <v>3511</v>
      </c>
      <c r="I315" s="87" t="s">
        <v>154</v>
      </c>
      <c r="J315" s="63">
        <v>1</v>
      </c>
      <c r="K315" s="106">
        <v>44653</v>
      </c>
      <c r="L315" s="63">
        <v>1</v>
      </c>
      <c r="M315" s="66">
        <v>102</v>
      </c>
      <c r="N315" s="107">
        <v>44654</v>
      </c>
      <c r="O315" s="99">
        <v>44656</v>
      </c>
      <c r="P315" s="100">
        <v>3</v>
      </c>
      <c r="Q315" s="66" t="s">
        <v>160</v>
      </c>
      <c r="R315" s="66"/>
      <c r="S315" s="66" t="s">
        <v>86</v>
      </c>
      <c r="T315" s="66" t="s">
        <v>138</v>
      </c>
      <c r="U315" s="66">
        <v>102</v>
      </c>
      <c r="V315" s="88" t="s">
        <v>284</v>
      </c>
      <c r="W315" s="88" t="s">
        <v>89</v>
      </c>
      <c r="X315" s="88" t="s">
        <v>396</v>
      </c>
      <c r="Y315" s="66" t="s">
        <v>1472</v>
      </c>
      <c r="Z315" s="130"/>
      <c r="AA315" s="130"/>
      <c r="AB315" s="66">
        <v>2014</v>
      </c>
      <c r="AC315" s="130">
        <v>30000</v>
      </c>
      <c r="AD315" s="130"/>
      <c r="AE315" s="48" t="s">
        <v>101</v>
      </c>
      <c r="AF315" s="173">
        <v>44653</v>
      </c>
      <c r="AG315" s="132">
        <v>44655</v>
      </c>
      <c r="AH315" s="141"/>
      <c r="AI315" s="141" t="s">
        <v>216</v>
      </c>
    </row>
    <row r="316" spans="1:36">
      <c r="A316" s="66">
        <v>10385</v>
      </c>
      <c r="B316" s="63"/>
      <c r="C316" s="84" t="s">
        <v>994</v>
      </c>
      <c r="D316" s="63">
        <v>3279</v>
      </c>
      <c r="E316" s="156" t="s">
        <v>151</v>
      </c>
      <c r="F316" s="156" t="s">
        <v>1075</v>
      </c>
      <c r="G316" s="85" t="s">
        <v>1484</v>
      </c>
      <c r="H316" s="63">
        <v>8138</v>
      </c>
      <c r="I316" s="87" t="s">
        <v>154</v>
      </c>
      <c r="J316" s="63">
        <v>1</v>
      </c>
      <c r="K316" s="106">
        <v>44623</v>
      </c>
      <c r="L316" s="63">
        <v>29</v>
      </c>
      <c r="M316" s="66">
        <v>102</v>
      </c>
      <c r="N316" s="107">
        <v>44652</v>
      </c>
      <c r="O316" s="99">
        <v>44652</v>
      </c>
      <c r="P316" s="100">
        <v>29</v>
      </c>
      <c r="Q316" s="66" t="s">
        <v>160</v>
      </c>
      <c r="R316" s="66"/>
      <c r="S316" s="66" t="s">
        <v>86</v>
      </c>
      <c r="T316" s="66" t="s">
        <v>138</v>
      </c>
      <c r="U316" s="66">
        <v>102</v>
      </c>
      <c r="V316" s="88" t="s">
        <v>284</v>
      </c>
      <c r="W316" s="88" t="s">
        <v>89</v>
      </c>
      <c r="X316" s="111" t="s">
        <v>396</v>
      </c>
      <c r="Y316" s="66" t="s">
        <v>1472</v>
      </c>
      <c r="Z316" s="130"/>
      <c r="AA316" s="130"/>
      <c r="AB316" s="66">
        <v>2014</v>
      </c>
      <c r="AC316" s="130">
        <v>30000</v>
      </c>
      <c r="AD316" s="191"/>
      <c r="AE316" s="388" t="s">
        <v>101</v>
      </c>
      <c r="AF316" s="173">
        <v>44480</v>
      </c>
      <c r="AG316" s="132">
        <v>44652</v>
      </c>
      <c r="AH316" s="141"/>
      <c r="AI316" s="141" t="s">
        <v>216</v>
      </c>
    </row>
    <row r="317" spans="1:36">
      <c r="A317" s="66">
        <v>9841</v>
      </c>
      <c r="B317" s="66">
        <v>9968</v>
      </c>
      <c r="C317" s="64" t="s">
        <v>994</v>
      </c>
      <c r="D317" s="67">
        <v>5136</v>
      </c>
      <c r="E317" s="68" t="s">
        <v>193</v>
      </c>
      <c r="F317" s="69" t="s">
        <v>194</v>
      </c>
      <c r="G317" s="48" t="s">
        <v>782</v>
      </c>
      <c r="H317" s="48">
        <v>5274</v>
      </c>
      <c r="I317" s="48" t="s">
        <v>154</v>
      </c>
      <c r="J317" s="64">
        <v>1</v>
      </c>
      <c r="K317" s="101">
        <v>45670</v>
      </c>
      <c r="L317" s="48">
        <v>27</v>
      </c>
      <c r="M317" s="104">
        <v>103</v>
      </c>
      <c r="N317" s="102">
        <f>K317+L317</f>
        <v>45697</v>
      </c>
      <c r="O317" s="99">
        <f ca="1">TODAY()</f>
        <v>45957</v>
      </c>
      <c r="P317" s="100">
        <f ca="1">O317-K317</f>
        <v>287</v>
      </c>
      <c r="Q317" s="66" t="s">
        <v>85</v>
      </c>
      <c r="R317" s="66" t="s">
        <v>320</v>
      </c>
      <c r="S317" s="66" t="s">
        <v>85</v>
      </c>
      <c r="T317" s="66" t="s">
        <v>138</v>
      </c>
      <c r="U317" s="66">
        <v>103</v>
      </c>
      <c r="V317" s="88" t="s">
        <v>284</v>
      </c>
      <c r="W317" s="88" t="s">
        <v>89</v>
      </c>
      <c r="X317" s="88" t="s">
        <v>396</v>
      </c>
      <c r="Y317" s="66" t="s">
        <v>447</v>
      </c>
      <c r="Z317" s="66">
        <v>10</v>
      </c>
      <c r="AA317" s="117" t="s">
        <v>143</v>
      </c>
      <c r="AB317" s="66">
        <v>2014</v>
      </c>
      <c r="AC317" s="130">
        <v>33000</v>
      </c>
      <c r="AD317" s="130">
        <v>39020</v>
      </c>
      <c r="AE317" s="48" t="s">
        <v>101</v>
      </c>
      <c r="AF317" s="132">
        <v>45586</v>
      </c>
      <c r="AG317" s="132">
        <v>45698</v>
      </c>
      <c r="AH317" s="141"/>
    </row>
    <row r="318" spans="1:36">
      <c r="A318" s="63"/>
      <c r="B318" s="63"/>
      <c r="C318" s="72" t="s">
        <v>994</v>
      </c>
      <c r="D318" s="67">
        <v>5027</v>
      </c>
      <c r="E318" s="69" t="s">
        <v>1095</v>
      </c>
      <c r="F318" s="75" t="s">
        <v>1096</v>
      </c>
      <c r="G318" s="67" t="s">
        <v>1097</v>
      </c>
      <c r="H318" s="67">
        <v>5177</v>
      </c>
      <c r="I318" s="67" t="s">
        <v>99</v>
      </c>
      <c r="J318" s="67">
        <v>1</v>
      </c>
      <c r="K318" s="231">
        <v>45526</v>
      </c>
      <c r="L318" s="67">
        <v>27</v>
      </c>
      <c r="M318" s="104">
        <v>103</v>
      </c>
      <c r="N318" s="98">
        <f>K318+L318</f>
        <v>45553</v>
      </c>
      <c r="O318" s="99">
        <f ca="1">TODAY()</f>
        <v>45957</v>
      </c>
      <c r="P318" s="100">
        <f ca="1">O318-K318</f>
        <v>431</v>
      </c>
      <c r="Q318" s="66" t="s">
        <v>85</v>
      </c>
      <c r="R318" s="66" t="s">
        <v>320</v>
      </c>
      <c r="S318" s="66" t="s">
        <v>85</v>
      </c>
      <c r="T318" s="66" t="s">
        <v>138</v>
      </c>
      <c r="U318" s="66">
        <v>103</v>
      </c>
      <c r="V318" s="88" t="s">
        <v>284</v>
      </c>
      <c r="W318" s="88" t="s">
        <v>89</v>
      </c>
      <c r="X318" s="88" t="s">
        <v>396</v>
      </c>
      <c r="Y318" s="66" t="s">
        <v>447</v>
      </c>
      <c r="Z318" s="66">
        <v>10</v>
      </c>
      <c r="AA318" s="117" t="s">
        <v>143</v>
      </c>
      <c r="AB318" s="66">
        <v>2014</v>
      </c>
      <c r="AC318" s="130">
        <v>33000</v>
      </c>
      <c r="AD318" s="130">
        <v>35200</v>
      </c>
      <c r="AE318" s="192">
        <f>967.41</f>
        <v>967.41</v>
      </c>
      <c r="AF318" s="136">
        <f>AE318*$AP$1</f>
        <v>0</v>
      </c>
      <c r="AG318" s="147">
        <f>AD318-AF318</f>
        <v>35200</v>
      </c>
      <c r="AH318" s="73" t="s">
        <v>101</v>
      </c>
    </row>
    <row r="319" spans="1:36">
      <c r="A319" s="66">
        <v>10050</v>
      </c>
      <c r="B319" s="63"/>
      <c r="C319" s="72" t="s">
        <v>1079</v>
      </c>
      <c r="D319" s="224">
        <v>5027</v>
      </c>
      <c r="E319" s="225" t="s">
        <v>1095</v>
      </c>
      <c r="F319" s="225" t="s">
        <v>1096</v>
      </c>
      <c r="G319" s="226" t="s">
        <v>1097</v>
      </c>
      <c r="H319" s="226">
        <v>5177</v>
      </c>
      <c r="I319" s="226" t="s">
        <v>99</v>
      </c>
      <c r="J319" s="76">
        <v>1</v>
      </c>
      <c r="K319" s="232">
        <v>45554</v>
      </c>
      <c r="L319" s="226">
        <v>27</v>
      </c>
      <c r="M319" s="104">
        <v>103</v>
      </c>
      <c r="N319" s="102">
        <f>K319+L319</f>
        <v>45581</v>
      </c>
      <c r="O319" s="99">
        <f ca="1">TODAY()</f>
        <v>45957</v>
      </c>
      <c r="P319" s="100">
        <f ca="1">O319-K319</f>
        <v>403</v>
      </c>
      <c r="Q319" s="112" t="s">
        <v>85</v>
      </c>
      <c r="R319" s="112" t="s">
        <v>320</v>
      </c>
      <c r="S319" s="112" t="s">
        <v>85</v>
      </c>
      <c r="T319" s="112" t="s">
        <v>138</v>
      </c>
      <c r="U319" s="112">
        <v>103</v>
      </c>
      <c r="V319" s="111" t="s">
        <v>284</v>
      </c>
      <c r="W319" s="111" t="s">
        <v>89</v>
      </c>
      <c r="X319" s="111" t="s">
        <v>396</v>
      </c>
      <c r="Y319" s="112" t="s">
        <v>447</v>
      </c>
      <c r="Z319" s="66">
        <v>10</v>
      </c>
      <c r="AA319" s="117" t="s">
        <v>143</v>
      </c>
      <c r="AB319" s="112">
        <v>2014</v>
      </c>
      <c r="AC319" s="130">
        <v>33000</v>
      </c>
      <c r="AD319" s="217">
        <v>39020</v>
      </c>
      <c r="AE319" s="226" t="s">
        <v>101</v>
      </c>
      <c r="AF319" s="134">
        <v>45526</v>
      </c>
      <c r="AG319" s="132">
        <v>45581</v>
      </c>
      <c r="AH319" s="141"/>
    </row>
    <row r="320" spans="1:36">
      <c r="A320" s="66" t="s">
        <v>1485</v>
      </c>
      <c r="B320" s="63"/>
      <c r="C320" s="84" t="s">
        <v>994</v>
      </c>
      <c r="D320" s="92">
        <v>4821</v>
      </c>
      <c r="E320" s="227" t="s">
        <v>1486</v>
      </c>
      <c r="F320" s="91" t="s">
        <v>817</v>
      </c>
      <c r="G320" s="92" t="s">
        <v>1487</v>
      </c>
      <c r="H320" s="92">
        <v>4894</v>
      </c>
      <c r="I320" s="92" t="s">
        <v>154</v>
      </c>
      <c r="J320" s="92">
        <v>1</v>
      </c>
      <c r="K320" s="109">
        <v>45523</v>
      </c>
      <c r="L320" s="92">
        <v>1</v>
      </c>
      <c r="M320" s="190">
        <v>103</v>
      </c>
      <c r="N320" s="102">
        <v>45524</v>
      </c>
      <c r="O320" s="99">
        <v>45525</v>
      </c>
      <c r="P320" s="100">
        <v>2</v>
      </c>
      <c r="Q320" s="66" t="s">
        <v>85</v>
      </c>
      <c r="R320" s="112" t="s">
        <v>320</v>
      </c>
      <c r="S320" s="112" t="s">
        <v>85</v>
      </c>
      <c r="T320" s="66" t="s">
        <v>138</v>
      </c>
      <c r="U320" s="112">
        <v>103</v>
      </c>
      <c r="V320" s="88" t="s">
        <v>284</v>
      </c>
      <c r="W320" s="88" t="s">
        <v>89</v>
      </c>
      <c r="X320" s="88" t="s">
        <v>396</v>
      </c>
      <c r="Y320" s="66" t="s">
        <v>447</v>
      </c>
      <c r="Z320" s="66">
        <v>10</v>
      </c>
      <c r="AA320" s="117" t="s">
        <v>143</v>
      </c>
      <c r="AB320" s="66">
        <v>2014</v>
      </c>
      <c r="AC320" s="130">
        <v>33000</v>
      </c>
      <c r="AD320" s="130">
        <v>35200</v>
      </c>
      <c r="AE320" s="48" t="s">
        <v>101</v>
      </c>
      <c r="AF320" s="132">
        <v>45383</v>
      </c>
      <c r="AG320" s="132">
        <v>45525</v>
      </c>
      <c r="AH320" s="141"/>
      <c r="AI320" s="140"/>
    </row>
    <row r="321" spans="1:35">
      <c r="A321" s="63"/>
      <c r="B321" s="66">
        <v>10485</v>
      </c>
      <c r="C321" s="84" t="s">
        <v>994</v>
      </c>
      <c r="D321" s="63">
        <v>4696</v>
      </c>
      <c r="E321" s="87" t="s">
        <v>193</v>
      </c>
      <c r="F321" s="87" t="s">
        <v>1363</v>
      </c>
      <c r="G321" s="63" t="s">
        <v>1488</v>
      </c>
      <c r="H321" s="84">
        <v>4698</v>
      </c>
      <c r="I321" s="63" t="s">
        <v>154</v>
      </c>
      <c r="J321" s="84">
        <v>1</v>
      </c>
      <c r="K321" s="164">
        <v>45353</v>
      </c>
      <c r="L321" s="84">
        <v>27</v>
      </c>
      <c r="M321" s="104">
        <v>103</v>
      </c>
      <c r="N321" s="102">
        <v>45380</v>
      </c>
      <c r="O321" s="99">
        <v>45379</v>
      </c>
      <c r="P321" s="100">
        <v>26</v>
      </c>
      <c r="Q321" s="66" t="s">
        <v>85</v>
      </c>
      <c r="R321" s="66" t="s">
        <v>320</v>
      </c>
      <c r="S321" s="66" t="s">
        <v>85</v>
      </c>
      <c r="T321" s="66" t="s">
        <v>138</v>
      </c>
      <c r="U321" s="66">
        <v>103</v>
      </c>
      <c r="V321" s="88" t="s">
        <v>284</v>
      </c>
      <c r="W321" s="88" t="s">
        <v>89</v>
      </c>
      <c r="X321" s="88" t="s">
        <v>396</v>
      </c>
      <c r="Y321" s="66" t="s">
        <v>447</v>
      </c>
      <c r="Z321" s="66">
        <v>10</v>
      </c>
      <c r="AA321" s="117" t="s">
        <v>143</v>
      </c>
      <c r="AB321" s="66">
        <v>2014</v>
      </c>
      <c r="AC321" s="130">
        <v>33000</v>
      </c>
      <c r="AD321" s="130">
        <v>28000</v>
      </c>
      <c r="AE321" s="48" t="s">
        <v>101</v>
      </c>
      <c r="AF321" s="132">
        <v>45297</v>
      </c>
      <c r="AG321" s="132">
        <v>45379</v>
      </c>
      <c r="AH321" s="143"/>
    </row>
    <row r="322" spans="1:35">
      <c r="A322" s="63"/>
      <c r="B322" s="63"/>
      <c r="C322" s="84" t="s">
        <v>994</v>
      </c>
      <c r="D322" s="63">
        <v>4683</v>
      </c>
      <c r="E322" s="86" t="s">
        <v>1489</v>
      </c>
      <c r="F322" s="86" t="s">
        <v>1432</v>
      </c>
      <c r="G322" s="63" t="s">
        <v>1490</v>
      </c>
      <c r="H322" s="84">
        <v>4680</v>
      </c>
      <c r="I322" s="63" t="s">
        <v>1151</v>
      </c>
      <c r="J322" s="84">
        <v>1</v>
      </c>
      <c r="K322" s="106">
        <v>45283</v>
      </c>
      <c r="L322" s="84">
        <v>6</v>
      </c>
      <c r="M322" s="104">
        <v>103</v>
      </c>
      <c r="N322" s="102">
        <v>45289</v>
      </c>
      <c r="O322" s="99">
        <v>45293</v>
      </c>
      <c r="P322" s="100">
        <v>10</v>
      </c>
      <c r="Q322" s="66" t="s">
        <v>85</v>
      </c>
      <c r="R322" s="66" t="s">
        <v>320</v>
      </c>
      <c r="S322" s="66" t="s">
        <v>86</v>
      </c>
      <c r="T322" s="66" t="s">
        <v>138</v>
      </c>
      <c r="U322" s="66">
        <v>103</v>
      </c>
      <c r="V322" s="88" t="s">
        <v>284</v>
      </c>
      <c r="W322" s="88" t="s">
        <v>89</v>
      </c>
      <c r="X322" s="88" t="s">
        <v>396</v>
      </c>
      <c r="Y322" s="66" t="s">
        <v>447</v>
      </c>
      <c r="Z322" s="66">
        <v>10</v>
      </c>
      <c r="AA322" s="117" t="s">
        <v>143</v>
      </c>
      <c r="AB322" s="66">
        <v>2014</v>
      </c>
      <c r="AC322" s="130">
        <v>33000</v>
      </c>
      <c r="AD322" s="130"/>
      <c r="AE322" s="48" t="s">
        <v>101</v>
      </c>
      <c r="AF322" s="132">
        <v>45283</v>
      </c>
      <c r="AG322" s="132">
        <v>45293</v>
      </c>
      <c r="AH322" s="141"/>
    </row>
    <row r="323" spans="1:35">
      <c r="A323" s="66">
        <v>9562</v>
      </c>
      <c r="B323" s="88" t="s">
        <v>1491</v>
      </c>
      <c r="C323" s="84" t="s">
        <v>994</v>
      </c>
      <c r="D323" s="63">
        <v>3781</v>
      </c>
      <c r="E323" s="87" t="s">
        <v>151</v>
      </c>
      <c r="F323" s="156" t="s">
        <v>792</v>
      </c>
      <c r="G323" s="85" t="s">
        <v>1492</v>
      </c>
      <c r="H323" s="84"/>
      <c r="I323" s="156" t="s">
        <v>154</v>
      </c>
      <c r="J323" s="84">
        <v>1</v>
      </c>
      <c r="K323" s="168">
        <v>45041</v>
      </c>
      <c r="L323" s="63">
        <v>29</v>
      </c>
      <c r="M323" s="66">
        <v>103</v>
      </c>
      <c r="N323" s="165">
        <v>45070</v>
      </c>
      <c r="O323" s="99">
        <v>45041</v>
      </c>
      <c r="P323" s="100">
        <v>0</v>
      </c>
      <c r="Q323" s="66" t="s">
        <v>160</v>
      </c>
      <c r="R323" s="66" t="s">
        <v>320</v>
      </c>
      <c r="S323" s="66" t="s">
        <v>86</v>
      </c>
      <c r="T323" s="66" t="s">
        <v>138</v>
      </c>
      <c r="U323" s="66">
        <v>103</v>
      </c>
      <c r="V323" s="88" t="s">
        <v>284</v>
      </c>
      <c r="W323" s="88" t="s">
        <v>89</v>
      </c>
      <c r="X323" s="88" t="s">
        <v>396</v>
      </c>
      <c r="Y323" s="66" t="s">
        <v>447</v>
      </c>
      <c r="Z323" s="66">
        <v>10</v>
      </c>
      <c r="AA323" s="117" t="s">
        <v>143</v>
      </c>
      <c r="AB323" s="66">
        <v>2014</v>
      </c>
      <c r="AC323" s="130">
        <v>33000</v>
      </c>
      <c r="AD323" s="130"/>
      <c r="AE323" s="192"/>
      <c r="AF323" s="72" t="s">
        <v>101</v>
      </c>
      <c r="AG323" s="132">
        <v>44767</v>
      </c>
      <c r="AH323" s="144">
        <v>45040</v>
      </c>
    </row>
    <row r="324" spans="1:35">
      <c r="A324" s="63"/>
      <c r="B324" s="66">
        <v>9725</v>
      </c>
      <c r="C324" s="84" t="s">
        <v>994</v>
      </c>
      <c r="D324" s="63">
        <v>3781</v>
      </c>
      <c r="E324" s="86" t="s">
        <v>151</v>
      </c>
      <c r="F324" s="86" t="s">
        <v>1493</v>
      </c>
      <c r="G324" s="63" t="s">
        <v>1062</v>
      </c>
      <c r="H324" s="84">
        <v>4426</v>
      </c>
      <c r="I324" s="63" t="s">
        <v>154</v>
      </c>
      <c r="J324" s="84">
        <v>1</v>
      </c>
      <c r="K324" s="106">
        <v>45221</v>
      </c>
      <c r="L324" s="84">
        <v>29</v>
      </c>
      <c r="M324" s="66">
        <v>103</v>
      </c>
      <c r="N324" s="107">
        <v>45250</v>
      </c>
      <c r="O324" s="99">
        <v>45280</v>
      </c>
      <c r="P324" s="100">
        <v>59</v>
      </c>
      <c r="Q324" s="66" t="s">
        <v>85</v>
      </c>
      <c r="R324" s="66" t="s">
        <v>320</v>
      </c>
      <c r="S324" s="66" t="s">
        <v>86</v>
      </c>
      <c r="T324" s="66" t="s">
        <v>138</v>
      </c>
      <c r="U324" s="66">
        <v>103</v>
      </c>
      <c r="V324" s="88" t="s">
        <v>284</v>
      </c>
      <c r="W324" s="88" t="s">
        <v>89</v>
      </c>
      <c r="X324" s="88" t="s">
        <v>396</v>
      </c>
      <c r="Y324" s="66" t="s">
        <v>447</v>
      </c>
      <c r="Z324" s="66">
        <v>10</v>
      </c>
      <c r="AA324" s="117" t="s">
        <v>143</v>
      </c>
      <c r="AB324" s="66">
        <v>2014</v>
      </c>
      <c r="AC324" s="130">
        <v>33000</v>
      </c>
      <c r="AD324" s="130"/>
      <c r="AE324" s="48" t="s">
        <v>101</v>
      </c>
      <c r="AF324" s="132">
        <v>45041</v>
      </c>
      <c r="AG324" s="132">
        <v>45279</v>
      </c>
      <c r="AH324" s="141"/>
    </row>
    <row r="325" spans="1:35">
      <c r="A325" s="66" t="s">
        <v>1022</v>
      </c>
      <c r="B325" s="66" t="s">
        <v>1494</v>
      </c>
      <c r="C325" s="84" t="s">
        <v>994</v>
      </c>
      <c r="D325" s="63">
        <v>3780</v>
      </c>
      <c r="E325" s="156" t="s">
        <v>1495</v>
      </c>
      <c r="F325" s="156" t="s">
        <v>1495</v>
      </c>
      <c r="G325" s="85" t="s">
        <v>1496</v>
      </c>
      <c r="H325" s="84"/>
      <c r="I325" s="156" t="s">
        <v>99</v>
      </c>
      <c r="J325" s="84">
        <v>1</v>
      </c>
      <c r="K325" s="168">
        <v>44765</v>
      </c>
      <c r="L325" s="63">
        <v>1</v>
      </c>
      <c r="M325" s="66">
        <v>103</v>
      </c>
      <c r="N325" s="107">
        <v>44766</v>
      </c>
      <c r="O325" s="99">
        <v>44767</v>
      </c>
      <c r="P325" s="100">
        <v>2</v>
      </c>
      <c r="Q325" s="66" t="s">
        <v>160</v>
      </c>
      <c r="R325" s="66"/>
      <c r="S325" s="66" t="s">
        <v>86</v>
      </c>
      <c r="T325" s="66" t="s">
        <v>138</v>
      </c>
      <c r="U325" s="66">
        <v>103</v>
      </c>
      <c r="V325" s="88" t="s">
        <v>284</v>
      </c>
      <c r="W325" s="88" t="s">
        <v>89</v>
      </c>
      <c r="X325" s="88" t="s">
        <v>396</v>
      </c>
      <c r="Y325" s="66" t="s">
        <v>447</v>
      </c>
      <c r="Z325" s="130"/>
      <c r="AA325" s="130"/>
      <c r="AB325" s="66">
        <v>2014</v>
      </c>
      <c r="AC325" s="130">
        <v>30000</v>
      </c>
      <c r="AD325" s="130"/>
      <c r="AE325" s="62" t="s">
        <v>101</v>
      </c>
      <c r="AF325" s="173">
        <v>44765</v>
      </c>
      <c r="AG325" s="132">
        <v>44767</v>
      </c>
      <c r="AH325" s="141"/>
    </row>
    <row r="326" spans="1:35">
      <c r="A326" s="66" t="s">
        <v>1400</v>
      </c>
      <c r="B326" s="66">
        <v>9688</v>
      </c>
      <c r="C326" s="84" t="s">
        <v>994</v>
      </c>
      <c r="D326" s="63">
        <v>3560</v>
      </c>
      <c r="E326" s="156" t="s">
        <v>1308</v>
      </c>
      <c r="F326" s="156" t="s">
        <v>1497</v>
      </c>
      <c r="G326" s="85" t="s">
        <v>1281</v>
      </c>
      <c r="H326" s="84">
        <v>3672</v>
      </c>
      <c r="I326" s="156" t="s">
        <v>154</v>
      </c>
      <c r="J326" s="84">
        <v>1</v>
      </c>
      <c r="K326" s="168">
        <v>44735</v>
      </c>
      <c r="L326" s="63">
        <v>27</v>
      </c>
      <c r="M326" s="66">
        <v>103</v>
      </c>
      <c r="N326" s="107">
        <v>44762</v>
      </c>
      <c r="O326" s="99">
        <v>44764</v>
      </c>
      <c r="P326" s="100">
        <v>29</v>
      </c>
      <c r="Q326" s="66" t="s">
        <v>160</v>
      </c>
      <c r="R326" s="66"/>
      <c r="S326" s="66" t="s">
        <v>86</v>
      </c>
      <c r="T326" s="66" t="s">
        <v>138</v>
      </c>
      <c r="U326" s="66">
        <v>103</v>
      </c>
      <c r="V326" s="88" t="s">
        <v>284</v>
      </c>
      <c r="W326" s="88" t="s">
        <v>89</v>
      </c>
      <c r="X326" s="88" t="s">
        <v>396</v>
      </c>
      <c r="Y326" s="66" t="s">
        <v>447</v>
      </c>
      <c r="Z326" s="130"/>
      <c r="AA326" s="130"/>
      <c r="AB326" s="66">
        <v>2014</v>
      </c>
      <c r="AC326" s="130">
        <v>30000</v>
      </c>
      <c r="AD326" s="130"/>
      <c r="AE326" s="62" t="s">
        <v>101</v>
      </c>
      <c r="AF326" s="173">
        <v>44651</v>
      </c>
      <c r="AG326" s="132">
        <v>44764</v>
      </c>
      <c r="AH326" s="141"/>
    </row>
    <row r="327" spans="1:35">
      <c r="A327" s="66">
        <v>9683</v>
      </c>
      <c r="B327" s="63"/>
      <c r="C327" s="84" t="s">
        <v>994</v>
      </c>
      <c r="D327" s="63">
        <v>3508</v>
      </c>
      <c r="E327" s="156" t="s">
        <v>1498</v>
      </c>
      <c r="F327" s="156" t="s">
        <v>1498</v>
      </c>
      <c r="G327" s="85" t="s">
        <v>1499</v>
      </c>
      <c r="H327" s="84">
        <v>3672</v>
      </c>
      <c r="I327" s="156" t="s">
        <v>1151</v>
      </c>
      <c r="J327" s="84">
        <v>1</v>
      </c>
      <c r="K327" s="168">
        <v>44644</v>
      </c>
      <c r="L327" s="63">
        <v>6</v>
      </c>
      <c r="M327" s="66">
        <v>103</v>
      </c>
      <c r="N327" s="107">
        <v>44650</v>
      </c>
      <c r="O327" s="99">
        <v>44651</v>
      </c>
      <c r="P327" s="100">
        <v>7</v>
      </c>
      <c r="Q327" s="66" t="s">
        <v>160</v>
      </c>
      <c r="R327" s="66"/>
      <c r="S327" s="66" t="s">
        <v>86</v>
      </c>
      <c r="T327" s="66" t="s">
        <v>138</v>
      </c>
      <c r="U327" s="66">
        <v>103</v>
      </c>
      <c r="V327" s="88" t="s">
        <v>284</v>
      </c>
      <c r="W327" s="88" t="s">
        <v>89</v>
      </c>
      <c r="X327" s="88" t="s">
        <v>396</v>
      </c>
      <c r="Y327" s="66" t="s">
        <v>447</v>
      </c>
      <c r="Z327" s="130"/>
      <c r="AA327" s="130"/>
      <c r="AB327" s="66">
        <v>2014</v>
      </c>
      <c r="AC327" s="130">
        <v>30000</v>
      </c>
      <c r="AD327" s="130"/>
      <c r="AE327" s="62" t="s">
        <v>101</v>
      </c>
      <c r="AF327" s="173">
        <v>44616</v>
      </c>
      <c r="AG327" s="132">
        <v>44651</v>
      </c>
      <c r="AH327" s="148"/>
    </row>
    <row r="328" spans="1:35">
      <c r="A328" s="66">
        <v>10139</v>
      </c>
      <c r="B328" s="63"/>
      <c r="C328" s="84" t="s">
        <v>1338</v>
      </c>
      <c r="D328" s="63">
        <v>3504</v>
      </c>
      <c r="E328" s="156" t="s">
        <v>1308</v>
      </c>
      <c r="F328" s="156" t="s">
        <v>1497</v>
      </c>
      <c r="G328" s="85" t="s">
        <v>1281</v>
      </c>
      <c r="H328" s="84">
        <v>3672</v>
      </c>
      <c r="I328" s="156" t="s">
        <v>154</v>
      </c>
      <c r="J328" s="84">
        <v>1</v>
      </c>
      <c r="K328" s="168">
        <v>44616</v>
      </c>
      <c r="L328" s="63">
        <v>27</v>
      </c>
      <c r="M328" s="66">
        <v>103</v>
      </c>
      <c r="N328" s="165">
        <v>44643</v>
      </c>
      <c r="O328" s="99">
        <v>44616</v>
      </c>
      <c r="P328" s="100">
        <v>0</v>
      </c>
      <c r="Q328" s="66" t="s">
        <v>160</v>
      </c>
      <c r="R328" s="66"/>
      <c r="S328" s="66" t="s">
        <v>86</v>
      </c>
      <c r="T328" s="66" t="s">
        <v>138</v>
      </c>
      <c r="U328" s="66">
        <v>103</v>
      </c>
      <c r="V328" s="88" t="s">
        <v>284</v>
      </c>
      <c r="W328" s="88" t="s">
        <v>89</v>
      </c>
      <c r="X328" s="111" t="s">
        <v>396</v>
      </c>
      <c r="Y328" s="66" t="s">
        <v>447</v>
      </c>
      <c r="Z328" s="130"/>
      <c r="AA328" s="130"/>
      <c r="AB328" s="66">
        <v>2014</v>
      </c>
      <c r="AC328" s="130">
        <v>30000</v>
      </c>
      <c r="AD328" s="191"/>
      <c r="AE328" s="802" t="s">
        <v>101</v>
      </c>
      <c r="AF328" s="173">
        <v>44616</v>
      </c>
      <c r="AG328" s="132"/>
      <c r="AH328" s="141"/>
    </row>
    <row r="329" spans="1:35">
      <c r="A329" s="63"/>
      <c r="B329" s="63"/>
      <c r="C329" s="84" t="s">
        <v>994</v>
      </c>
      <c r="D329" s="63">
        <v>3472</v>
      </c>
      <c r="E329" s="156" t="s">
        <v>1500</v>
      </c>
      <c r="F329" s="156" t="s">
        <v>738</v>
      </c>
      <c r="G329" s="85" t="s">
        <v>1366</v>
      </c>
      <c r="H329" s="84">
        <v>3601</v>
      </c>
      <c r="I329" s="156" t="s">
        <v>99</v>
      </c>
      <c r="J329" s="84">
        <v>1</v>
      </c>
      <c r="K329" s="168">
        <v>44597</v>
      </c>
      <c r="L329" s="63">
        <v>13</v>
      </c>
      <c r="M329" s="51">
        <v>103</v>
      </c>
      <c r="N329" s="107">
        <v>44610</v>
      </c>
      <c r="O329" s="99">
        <v>44615</v>
      </c>
      <c r="P329" s="100">
        <v>18</v>
      </c>
      <c r="Q329" s="66" t="s">
        <v>160</v>
      </c>
      <c r="R329" s="66"/>
      <c r="S329" s="66" t="s">
        <v>86</v>
      </c>
      <c r="T329" s="66" t="s">
        <v>138</v>
      </c>
      <c r="U329" s="66">
        <v>103</v>
      </c>
      <c r="V329" s="88" t="s">
        <v>284</v>
      </c>
      <c r="W329" s="88" t="s">
        <v>89</v>
      </c>
      <c r="X329" s="88" t="s">
        <v>396</v>
      </c>
      <c r="Y329" s="66" t="s">
        <v>447</v>
      </c>
      <c r="Z329" s="130"/>
      <c r="AA329" s="130"/>
      <c r="AB329" s="66">
        <v>2014</v>
      </c>
      <c r="AC329" s="130">
        <v>30000</v>
      </c>
      <c r="AD329" s="130"/>
      <c r="AE329" s="62" t="s">
        <v>101</v>
      </c>
      <c r="AF329" s="173">
        <v>44597</v>
      </c>
      <c r="AG329" s="132">
        <v>44615</v>
      </c>
      <c r="AH329" s="141"/>
    </row>
    <row r="330" spans="1:35">
      <c r="A330" s="66">
        <v>9697</v>
      </c>
      <c r="B330" s="66">
        <v>9732</v>
      </c>
      <c r="C330" s="84" t="s">
        <v>994</v>
      </c>
      <c r="D330" s="63">
        <v>3342</v>
      </c>
      <c r="E330" s="156" t="s">
        <v>151</v>
      </c>
      <c r="F330" s="156" t="s">
        <v>1075</v>
      </c>
      <c r="G330" s="85" t="s">
        <v>1501</v>
      </c>
      <c r="H330" s="84">
        <v>3490</v>
      </c>
      <c r="I330" s="156" t="s">
        <v>154</v>
      </c>
      <c r="J330" s="84">
        <v>1</v>
      </c>
      <c r="K330" s="168">
        <v>44578</v>
      </c>
      <c r="L330" s="63">
        <v>29</v>
      </c>
      <c r="M330" s="66">
        <v>103</v>
      </c>
      <c r="N330" s="165">
        <v>44607</v>
      </c>
      <c r="O330" s="99">
        <v>44596</v>
      </c>
      <c r="P330" s="100">
        <v>18</v>
      </c>
      <c r="Q330" s="66" t="s">
        <v>160</v>
      </c>
      <c r="R330" s="66"/>
      <c r="S330" s="66" t="s">
        <v>86</v>
      </c>
      <c r="T330" s="66" t="s">
        <v>138</v>
      </c>
      <c r="U330" s="66">
        <v>103</v>
      </c>
      <c r="V330" s="88" t="s">
        <v>284</v>
      </c>
      <c r="W330" s="88" t="s">
        <v>89</v>
      </c>
      <c r="X330" s="88" t="s">
        <v>396</v>
      </c>
      <c r="Y330" s="66" t="s">
        <v>447</v>
      </c>
      <c r="Z330" s="130"/>
      <c r="AA330" s="130"/>
      <c r="AB330" s="66">
        <v>2014</v>
      </c>
      <c r="AC330" s="130">
        <v>30000</v>
      </c>
      <c r="AD330" s="130"/>
      <c r="AE330" s="62" t="s">
        <v>101</v>
      </c>
      <c r="AF330" s="174">
        <v>44518</v>
      </c>
      <c r="AG330" s="132">
        <v>44595</v>
      </c>
      <c r="AH330" s="141"/>
      <c r="AI330" s="140"/>
    </row>
    <row r="331" spans="1:35">
      <c r="A331" s="236">
        <v>9890</v>
      </c>
      <c r="B331" s="63"/>
      <c r="C331" s="64" t="s">
        <v>994</v>
      </c>
      <c r="D331" s="67">
        <v>5080</v>
      </c>
      <c r="E331" s="69" t="s">
        <v>493</v>
      </c>
      <c r="F331" s="69" t="s">
        <v>1502</v>
      </c>
      <c r="G331" s="48" t="s">
        <v>1503</v>
      </c>
      <c r="H331" s="48">
        <v>6855</v>
      </c>
      <c r="I331" s="64" t="s">
        <v>99</v>
      </c>
      <c r="J331" s="64">
        <v>1</v>
      </c>
      <c r="K331" s="101">
        <v>45698</v>
      </c>
      <c r="L331" s="48">
        <v>27</v>
      </c>
      <c r="M331" s="104">
        <v>104</v>
      </c>
      <c r="N331" s="102">
        <v>45725</v>
      </c>
      <c r="O331" s="99">
        <v>45727</v>
      </c>
      <c r="P331" s="100">
        <v>29</v>
      </c>
      <c r="Q331" s="66" t="s">
        <v>85</v>
      </c>
      <c r="R331" s="66" t="s">
        <v>320</v>
      </c>
      <c r="S331" s="66" t="s">
        <v>85</v>
      </c>
      <c r="T331" s="66" t="s">
        <v>138</v>
      </c>
      <c r="U331" s="66">
        <v>104</v>
      </c>
      <c r="V331" s="88" t="s">
        <v>284</v>
      </c>
      <c r="W331" s="111" t="s">
        <v>89</v>
      </c>
      <c r="X331" s="111" t="s">
        <v>396</v>
      </c>
      <c r="Y331" s="112" t="s">
        <v>449</v>
      </c>
      <c r="Z331" s="66">
        <v>10</v>
      </c>
      <c r="AA331" s="117" t="s">
        <v>143</v>
      </c>
      <c r="AB331" s="112">
        <v>2014</v>
      </c>
      <c r="AC331" s="130">
        <v>33000</v>
      </c>
      <c r="AD331" s="130">
        <v>28000</v>
      </c>
      <c r="AE331" s="48" t="s">
        <v>207</v>
      </c>
      <c r="AF331" s="127">
        <v>45558</v>
      </c>
      <c r="AG331" s="134">
        <v>45726</v>
      </c>
      <c r="AH331" s="144"/>
    </row>
    <row r="332" spans="1:35">
      <c r="A332" s="63"/>
      <c r="B332" s="63"/>
      <c r="C332" s="84" t="s">
        <v>994</v>
      </c>
      <c r="D332" s="63">
        <v>4972</v>
      </c>
      <c r="E332" s="85" t="s">
        <v>1049</v>
      </c>
      <c r="F332" s="85" t="s">
        <v>1049</v>
      </c>
      <c r="G332" s="92" t="s">
        <v>1499</v>
      </c>
      <c r="H332" s="89">
        <v>6700</v>
      </c>
      <c r="I332" s="92" t="s">
        <v>154</v>
      </c>
      <c r="J332" s="84">
        <v>1</v>
      </c>
      <c r="K332" s="109">
        <v>45489</v>
      </c>
      <c r="L332" s="92">
        <v>27</v>
      </c>
      <c r="M332" s="104">
        <v>104</v>
      </c>
      <c r="N332" s="102">
        <v>45516</v>
      </c>
      <c r="O332" s="99">
        <v>45519</v>
      </c>
      <c r="P332" s="100">
        <v>30</v>
      </c>
      <c r="Q332" s="66" t="s">
        <v>85</v>
      </c>
      <c r="R332" s="66" t="s">
        <v>320</v>
      </c>
      <c r="S332" s="66" t="s">
        <v>85</v>
      </c>
      <c r="T332" s="66" t="s">
        <v>138</v>
      </c>
      <c r="U332" s="66">
        <v>104</v>
      </c>
      <c r="V332" s="88" t="s">
        <v>284</v>
      </c>
      <c r="W332" s="88" t="s">
        <v>89</v>
      </c>
      <c r="X332" s="88" t="s">
        <v>396</v>
      </c>
      <c r="Y332" s="66" t="s">
        <v>449</v>
      </c>
      <c r="Z332" s="66">
        <v>10</v>
      </c>
      <c r="AA332" s="117" t="s">
        <v>143</v>
      </c>
      <c r="AB332" s="66">
        <v>2014</v>
      </c>
      <c r="AC332" s="130">
        <v>33000</v>
      </c>
      <c r="AD332" s="130">
        <v>28000</v>
      </c>
      <c r="AE332" s="48" t="s">
        <v>101</v>
      </c>
      <c r="AF332" s="132">
        <v>45489</v>
      </c>
      <c r="AG332" s="132">
        <v>45518</v>
      </c>
      <c r="AH332" s="144"/>
    </row>
    <row r="333" spans="1:35">
      <c r="A333" s="66">
        <v>9631</v>
      </c>
      <c r="B333" s="66" t="s">
        <v>1504</v>
      </c>
      <c r="C333" s="84" t="s">
        <v>994</v>
      </c>
      <c r="D333" s="63">
        <v>4890</v>
      </c>
      <c r="E333" s="85" t="s">
        <v>1087</v>
      </c>
      <c r="F333" s="91" t="s">
        <v>1088</v>
      </c>
      <c r="G333" s="92" t="s">
        <v>1505</v>
      </c>
      <c r="H333" s="89">
        <v>6405</v>
      </c>
      <c r="I333" s="92" t="s">
        <v>1090</v>
      </c>
      <c r="J333" s="84">
        <v>1</v>
      </c>
      <c r="K333" s="109">
        <v>45486</v>
      </c>
      <c r="L333" s="92">
        <v>6</v>
      </c>
      <c r="M333" s="104">
        <v>104</v>
      </c>
      <c r="N333" s="98">
        <v>45492</v>
      </c>
      <c r="O333" s="99">
        <v>45486</v>
      </c>
      <c r="P333" s="100">
        <v>0</v>
      </c>
      <c r="Q333" s="66" t="s">
        <v>85</v>
      </c>
      <c r="R333" s="66" t="s">
        <v>320</v>
      </c>
      <c r="S333" s="66" t="s">
        <v>85</v>
      </c>
      <c r="T333" s="66" t="s">
        <v>138</v>
      </c>
      <c r="U333" s="66">
        <v>104</v>
      </c>
      <c r="V333" s="88" t="s">
        <v>284</v>
      </c>
      <c r="W333" s="88" t="s">
        <v>89</v>
      </c>
      <c r="X333" s="88" t="s">
        <v>396</v>
      </c>
      <c r="Y333" s="66" t="s">
        <v>449</v>
      </c>
      <c r="Z333" s="66">
        <v>10</v>
      </c>
      <c r="AA333" s="117" t="s">
        <v>143</v>
      </c>
      <c r="AB333" s="66">
        <v>2014</v>
      </c>
      <c r="AC333" s="130">
        <v>33000</v>
      </c>
      <c r="AD333" s="130">
        <v>28000</v>
      </c>
      <c r="AE333" s="48" t="s">
        <v>101</v>
      </c>
      <c r="AF333" s="132">
        <v>45430</v>
      </c>
      <c r="AG333" s="132">
        <v>45485</v>
      </c>
      <c r="AH333" s="144"/>
    </row>
    <row r="334" spans="1:35">
      <c r="A334" s="66" t="s">
        <v>1506</v>
      </c>
      <c r="B334" s="66" t="s">
        <v>1507</v>
      </c>
      <c r="C334" s="84" t="s">
        <v>994</v>
      </c>
      <c r="D334" s="63">
        <v>4741</v>
      </c>
      <c r="E334" s="86" t="s">
        <v>1508</v>
      </c>
      <c r="F334" s="87" t="s">
        <v>1509</v>
      </c>
      <c r="G334" s="63" t="s">
        <v>479</v>
      </c>
      <c r="H334" s="63">
        <v>6405</v>
      </c>
      <c r="I334" s="92" t="s">
        <v>1090</v>
      </c>
      <c r="J334" s="63">
        <v>1</v>
      </c>
      <c r="K334" s="164">
        <v>45407</v>
      </c>
      <c r="L334" s="63">
        <v>13</v>
      </c>
      <c r="M334" s="104">
        <v>104</v>
      </c>
      <c r="N334" s="102">
        <f>K334+L334</f>
        <v>45420</v>
      </c>
      <c r="O334" s="99">
        <f ca="1">TODAY()</f>
        <v>45957</v>
      </c>
      <c r="P334" s="100">
        <f ca="1">O334-K334</f>
        <v>550</v>
      </c>
      <c r="Q334" s="66" t="s">
        <v>85</v>
      </c>
      <c r="R334" s="66" t="s">
        <v>320</v>
      </c>
      <c r="S334" s="66" t="s">
        <v>85</v>
      </c>
      <c r="T334" s="66" t="s">
        <v>138</v>
      </c>
      <c r="U334" s="66">
        <v>104</v>
      </c>
      <c r="V334" s="88" t="s">
        <v>284</v>
      </c>
      <c r="W334" s="88" t="s">
        <v>89</v>
      </c>
      <c r="X334" s="88" t="s">
        <v>396</v>
      </c>
      <c r="Y334" s="66" t="s">
        <v>449</v>
      </c>
      <c r="Z334" s="66">
        <v>10</v>
      </c>
      <c r="AA334" s="117" t="s">
        <v>143</v>
      </c>
      <c r="AB334" s="66">
        <v>2014</v>
      </c>
      <c r="AC334" s="130">
        <v>33000</v>
      </c>
      <c r="AD334" s="130">
        <v>28000</v>
      </c>
      <c r="AE334" s="48" t="s">
        <v>101</v>
      </c>
      <c r="AF334" s="132">
        <v>45323</v>
      </c>
      <c r="AG334" s="142">
        <v>45422</v>
      </c>
      <c r="AH334" s="143"/>
    </row>
    <row r="335" spans="1:35">
      <c r="A335" s="66">
        <v>9901</v>
      </c>
      <c r="B335" s="63"/>
      <c r="C335" s="84" t="s">
        <v>994</v>
      </c>
      <c r="D335" s="237">
        <v>4626</v>
      </c>
      <c r="E335" s="87" t="s">
        <v>1248</v>
      </c>
      <c r="F335" s="86" t="s">
        <v>1510</v>
      </c>
      <c r="G335" s="84" t="s">
        <v>479</v>
      </c>
      <c r="H335" s="89">
        <v>6135</v>
      </c>
      <c r="I335" s="84" t="s">
        <v>99</v>
      </c>
      <c r="J335" s="63">
        <v>1</v>
      </c>
      <c r="K335" s="164">
        <v>45330</v>
      </c>
      <c r="L335" s="84">
        <v>27</v>
      </c>
      <c r="M335" s="104">
        <v>104</v>
      </c>
      <c r="N335" s="102">
        <v>45357</v>
      </c>
      <c r="O335" s="99">
        <v>45357</v>
      </c>
      <c r="P335" s="100">
        <v>27</v>
      </c>
      <c r="Q335" s="66" t="s">
        <v>85</v>
      </c>
      <c r="R335" s="66" t="s">
        <v>320</v>
      </c>
      <c r="S335" s="66" t="s">
        <v>85</v>
      </c>
      <c r="T335" s="66" t="s">
        <v>138</v>
      </c>
      <c r="U335" s="66">
        <v>104</v>
      </c>
      <c r="V335" s="111" t="s">
        <v>284</v>
      </c>
      <c r="W335" s="88" t="s">
        <v>89</v>
      </c>
      <c r="X335" s="111" t="s">
        <v>396</v>
      </c>
      <c r="Y335" s="66" t="s">
        <v>449</v>
      </c>
      <c r="Z335" s="66">
        <v>10</v>
      </c>
      <c r="AA335" s="117" t="s">
        <v>143</v>
      </c>
      <c r="AB335" s="66">
        <v>2014</v>
      </c>
      <c r="AC335" s="130">
        <v>33000</v>
      </c>
      <c r="AD335" s="130">
        <v>28000</v>
      </c>
      <c r="AE335" s="48" t="s">
        <v>101</v>
      </c>
      <c r="AF335" s="134">
        <v>45244</v>
      </c>
      <c r="AG335" s="132">
        <v>45357</v>
      </c>
      <c r="AH335" s="176"/>
    </row>
    <row r="336" spans="1:35">
      <c r="A336" s="66" t="s">
        <v>1511</v>
      </c>
      <c r="B336" s="66">
        <v>10407</v>
      </c>
      <c r="C336" s="84" t="s">
        <v>994</v>
      </c>
      <c r="D336" s="84">
        <v>4356</v>
      </c>
      <c r="E336" s="150" t="s">
        <v>1512</v>
      </c>
      <c r="F336" s="150" t="s">
        <v>1512</v>
      </c>
      <c r="G336" s="150" t="s">
        <v>1499</v>
      </c>
      <c r="H336" s="84">
        <v>5355</v>
      </c>
      <c r="I336" s="84" t="s">
        <v>99</v>
      </c>
      <c r="J336" s="84">
        <v>1</v>
      </c>
      <c r="K336" s="162">
        <v>45209</v>
      </c>
      <c r="L336" s="84">
        <v>27</v>
      </c>
      <c r="M336" s="230">
        <v>104</v>
      </c>
      <c r="N336" s="165">
        <v>45236</v>
      </c>
      <c r="O336" s="99">
        <v>45240</v>
      </c>
      <c r="P336" s="100">
        <v>31</v>
      </c>
      <c r="Q336" s="66" t="s">
        <v>85</v>
      </c>
      <c r="R336" s="66" t="s">
        <v>320</v>
      </c>
      <c r="S336" s="66" t="s">
        <v>86</v>
      </c>
      <c r="T336" s="66" t="s">
        <v>138</v>
      </c>
      <c r="U336" s="51">
        <v>104</v>
      </c>
      <c r="V336" s="88" t="s">
        <v>284</v>
      </c>
      <c r="W336" s="111" t="s">
        <v>89</v>
      </c>
      <c r="X336" s="111" t="s">
        <v>396</v>
      </c>
      <c r="Y336" s="66" t="s">
        <v>449</v>
      </c>
      <c r="Z336" s="66">
        <v>10</v>
      </c>
      <c r="AA336" s="117" t="s">
        <v>143</v>
      </c>
      <c r="AB336" s="66">
        <v>2014</v>
      </c>
      <c r="AC336" s="130">
        <v>33000</v>
      </c>
      <c r="AD336" s="130"/>
      <c r="AE336" s="219">
        <v>28000</v>
      </c>
      <c r="AF336" s="72" t="s">
        <v>101</v>
      </c>
      <c r="AG336" s="132">
        <v>45078</v>
      </c>
      <c r="AH336" s="144">
        <v>45237</v>
      </c>
    </row>
    <row r="337" spans="1:36">
      <c r="A337" s="66" t="s">
        <v>1513</v>
      </c>
      <c r="B337" s="66">
        <v>9760</v>
      </c>
      <c r="C337" s="84" t="s">
        <v>994</v>
      </c>
      <c r="D337" s="92">
        <v>4146</v>
      </c>
      <c r="E337" s="87" t="s">
        <v>1514</v>
      </c>
      <c r="F337" s="151" t="s">
        <v>1515</v>
      </c>
      <c r="G337" s="85" t="s">
        <v>531</v>
      </c>
      <c r="H337" s="63">
        <v>4892</v>
      </c>
      <c r="I337" s="150" t="s">
        <v>154</v>
      </c>
      <c r="J337" s="84">
        <v>1</v>
      </c>
      <c r="K337" s="168">
        <v>45045</v>
      </c>
      <c r="L337" s="63">
        <v>27</v>
      </c>
      <c r="M337" s="230">
        <v>104</v>
      </c>
      <c r="N337" s="107">
        <v>45072</v>
      </c>
      <c r="O337" s="99">
        <v>45077</v>
      </c>
      <c r="P337" s="100">
        <v>32</v>
      </c>
      <c r="Q337" s="66" t="s">
        <v>160</v>
      </c>
      <c r="R337" s="66" t="s">
        <v>320</v>
      </c>
      <c r="S337" s="66" t="s">
        <v>86</v>
      </c>
      <c r="T337" s="66" t="s">
        <v>138</v>
      </c>
      <c r="U337" s="66">
        <v>104</v>
      </c>
      <c r="V337" s="88" t="s">
        <v>284</v>
      </c>
      <c r="W337" s="88" t="s">
        <v>89</v>
      </c>
      <c r="X337" s="88" t="s">
        <v>396</v>
      </c>
      <c r="Y337" s="66" t="s">
        <v>449</v>
      </c>
      <c r="Z337" s="66">
        <v>10</v>
      </c>
      <c r="AA337" s="117" t="s">
        <v>143</v>
      </c>
      <c r="AB337" s="66">
        <v>2014</v>
      </c>
      <c r="AC337" s="130">
        <v>33000</v>
      </c>
      <c r="AD337" s="130"/>
      <c r="AE337" s="48" t="s">
        <v>101</v>
      </c>
      <c r="AF337" s="132">
        <v>44940</v>
      </c>
      <c r="AG337" s="142">
        <v>45073</v>
      </c>
      <c r="AH337" s="176"/>
      <c r="AI337" s="253"/>
    </row>
    <row r="338" spans="1:36">
      <c r="A338" s="66">
        <v>9484</v>
      </c>
      <c r="B338" s="66">
        <v>9713</v>
      </c>
      <c r="C338" s="84" t="s">
        <v>994</v>
      </c>
      <c r="D338" s="92">
        <v>3837</v>
      </c>
      <c r="E338" s="87" t="s">
        <v>1516</v>
      </c>
      <c r="F338" s="151" t="s">
        <v>1159</v>
      </c>
      <c r="G338" s="85" t="s">
        <v>1182</v>
      </c>
      <c r="H338" s="63">
        <v>4257</v>
      </c>
      <c r="I338" s="150" t="s">
        <v>154</v>
      </c>
      <c r="J338" s="84">
        <v>1</v>
      </c>
      <c r="K338" s="168">
        <v>44905</v>
      </c>
      <c r="L338" s="63">
        <v>27</v>
      </c>
      <c r="M338" s="66">
        <v>104</v>
      </c>
      <c r="N338" s="107">
        <v>44932</v>
      </c>
      <c r="O338" s="99">
        <v>44940</v>
      </c>
      <c r="P338" s="100">
        <v>35</v>
      </c>
      <c r="Q338" s="66" t="s">
        <v>160</v>
      </c>
      <c r="R338" s="66" t="s">
        <v>320</v>
      </c>
      <c r="S338" s="66" t="s">
        <v>86</v>
      </c>
      <c r="T338" s="66" t="s">
        <v>138</v>
      </c>
      <c r="U338" s="66">
        <v>104</v>
      </c>
      <c r="V338" s="111" t="s">
        <v>284</v>
      </c>
      <c r="W338" s="88" t="s">
        <v>89</v>
      </c>
      <c r="X338" s="111" t="s">
        <v>396</v>
      </c>
      <c r="Y338" s="66" t="s">
        <v>449</v>
      </c>
      <c r="Z338" s="130"/>
      <c r="AA338" s="130"/>
      <c r="AB338" s="66">
        <v>2014</v>
      </c>
      <c r="AC338" s="130">
        <v>33000</v>
      </c>
      <c r="AD338" s="130"/>
      <c r="AE338" s="192"/>
      <c r="AF338" s="72" t="s">
        <v>101</v>
      </c>
      <c r="AG338" s="142">
        <v>44793</v>
      </c>
      <c r="AH338" s="144">
        <v>44939</v>
      </c>
      <c r="AI338" s="140" t="s">
        <v>216</v>
      </c>
    </row>
    <row r="339" spans="1:36">
      <c r="A339" s="66">
        <v>9465</v>
      </c>
      <c r="B339" s="63"/>
      <c r="C339" s="84" t="s">
        <v>994</v>
      </c>
      <c r="D339" s="92">
        <v>3688</v>
      </c>
      <c r="E339" s="86" t="s">
        <v>1161</v>
      </c>
      <c r="F339" s="151" t="s">
        <v>1162</v>
      </c>
      <c r="G339" s="85" t="s">
        <v>1281</v>
      </c>
      <c r="H339" s="63">
        <v>4147</v>
      </c>
      <c r="I339" s="150" t="s">
        <v>154</v>
      </c>
      <c r="J339" s="84">
        <v>1</v>
      </c>
      <c r="K339" s="168">
        <v>44755</v>
      </c>
      <c r="L339" s="63">
        <v>13</v>
      </c>
      <c r="M339" s="66">
        <v>104</v>
      </c>
      <c r="N339" s="107">
        <v>44768</v>
      </c>
      <c r="O339" s="99">
        <v>44792</v>
      </c>
      <c r="P339" s="100">
        <v>37</v>
      </c>
      <c r="Q339" s="66" t="s">
        <v>160</v>
      </c>
      <c r="R339" s="66"/>
      <c r="S339" s="66" t="s">
        <v>86</v>
      </c>
      <c r="T339" s="66" t="s">
        <v>138</v>
      </c>
      <c r="U339" s="66">
        <v>104</v>
      </c>
      <c r="V339" s="88" t="s">
        <v>284</v>
      </c>
      <c r="W339" s="111" t="s">
        <v>89</v>
      </c>
      <c r="X339" s="111" t="s">
        <v>396</v>
      </c>
      <c r="Y339" s="66" t="s">
        <v>449</v>
      </c>
      <c r="Z339" s="130"/>
      <c r="AA339" s="130"/>
      <c r="AB339" s="66">
        <v>2014</v>
      </c>
      <c r="AC339" s="130">
        <v>30000</v>
      </c>
      <c r="AD339" s="130"/>
      <c r="AE339" s="62" t="s">
        <v>101</v>
      </c>
      <c r="AF339" s="173">
        <v>44727</v>
      </c>
      <c r="AG339" s="142">
        <v>44791</v>
      </c>
      <c r="AH339" s="176"/>
      <c r="AI339" s="140" t="s">
        <v>216</v>
      </c>
    </row>
    <row r="340" spans="1:36">
      <c r="A340" s="66">
        <v>9575</v>
      </c>
      <c r="B340" s="66">
        <v>9730</v>
      </c>
      <c r="C340" s="84" t="s">
        <v>994</v>
      </c>
      <c r="D340" s="92">
        <v>3617</v>
      </c>
      <c r="E340" s="86" t="s">
        <v>267</v>
      </c>
      <c r="F340" s="87" t="s">
        <v>1069</v>
      </c>
      <c r="G340" s="85" t="s">
        <v>1517</v>
      </c>
      <c r="H340" s="63">
        <v>0</v>
      </c>
      <c r="I340" s="87" t="s">
        <v>154</v>
      </c>
      <c r="J340" s="84">
        <v>1</v>
      </c>
      <c r="K340" s="168">
        <v>44709</v>
      </c>
      <c r="L340" s="63">
        <v>14</v>
      </c>
      <c r="M340" s="63">
        <v>104</v>
      </c>
      <c r="N340" s="165">
        <v>44723</v>
      </c>
      <c r="O340" s="99">
        <v>44726</v>
      </c>
      <c r="P340" s="100">
        <v>17</v>
      </c>
      <c r="Q340" s="66" t="s">
        <v>160</v>
      </c>
      <c r="R340" s="66"/>
      <c r="S340" s="66" t="s">
        <v>86</v>
      </c>
      <c r="T340" s="66" t="s">
        <v>138</v>
      </c>
      <c r="U340" s="66">
        <v>104</v>
      </c>
      <c r="V340" s="88" t="s">
        <v>284</v>
      </c>
      <c r="W340" s="88" t="s">
        <v>89</v>
      </c>
      <c r="X340" s="88" t="s">
        <v>396</v>
      </c>
      <c r="Y340" s="66" t="s">
        <v>449</v>
      </c>
      <c r="Z340" s="130"/>
      <c r="AA340" s="130"/>
      <c r="AB340" s="66">
        <v>2014</v>
      </c>
      <c r="AC340" s="130">
        <v>30000</v>
      </c>
      <c r="AD340" s="130"/>
      <c r="AE340" s="192"/>
      <c r="AF340" s="173" t="s">
        <v>101</v>
      </c>
      <c r="AG340" s="173">
        <v>44693</v>
      </c>
      <c r="AH340" s="144">
        <v>44726</v>
      </c>
    </row>
    <row r="341" spans="1:36">
      <c r="A341" s="63"/>
      <c r="B341" s="63"/>
      <c r="C341" s="72" t="s">
        <v>994</v>
      </c>
      <c r="D341" s="67">
        <v>3474</v>
      </c>
      <c r="E341" s="238" t="s">
        <v>151</v>
      </c>
      <c r="F341" s="141" t="s">
        <v>1075</v>
      </c>
      <c r="G341" s="81" t="s">
        <v>1272</v>
      </c>
      <c r="H341" s="48">
        <v>3914</v>
      </c>
      <c r="I341" s="141" t="s">
        <v>154</v>
      </c>
      <c r="J341" s="72">
        <v>1</v>
      </c>
      <c r="K341" s="210">
        <v>44662</v>
      </c>
      <c r="L341" s="48">
        <v>29</v>
      </c>
      <c r="M341" s="66">
        <v>104</v>
      </c>
      <c r="N341" s="107">
        <v>44691</v>
      </c>
      <c r="O341" s="99">
        <v>44693</v>
      </c>
      <c r="P341" s="100">
        <v>31</v>
      </c>
      <c r="Q341" s="66" t="s">
        <v>160</v>
      </c>
      <c r="R341" s="66"/>
      <c r="S341" s="66" t="s">
        <v>86</v>
      </c>
      <c r="T341" s="66" t="s">
        <v>138</v>
      </c>
      <c r="U341" s="66">
        <v>104</v>
      </c>
      <c r="V341" s="88" t="s">
        <v>284</v>
      </c>
      <c r="W341" s="88" t="s">
        <v>89</v>
      </c>
      <c r="X341" s="88" t="s">
        <v>396</v>
      </c>
      <c r="Y341" s="66" t="s">
        <v>449</v>
      </c>
      <c r="Z341" s="130"/>
      <c r="AA341" s="130"/>
      <c r="AB341" s="66">
        <v>2014</v>
      </c>
      <c r="AC341" s="130">
        <v>30000</v>
      </c>
      <c r="AD341" s="130"/>
      <c r="AE341" s="797" t="s">
        <v>101</v>
      </c>
      <c r="AF341" s="173">
        <v>44693</v>
      </c>
      <c r="AG341" s="132"/>
      <c r="AH341" s="144"/>
    </row>
    <row r="342" spans="1:36">
      <c r="A342" s="66">
        <v>9895</v>
      </c>
      <c r="B342" s="66">
        <v>10021</v>
      </c>
      <c r="C342" s="84" t="s">
        <v>1338</v>
      </c>
      <c r="D342" s="92">
        <v>3473</v>
      </c>
      <c r="E342" s="156" t="s">
        <v>267</v>
      </c>
      <c r="F342" s="87" t="s">
        <v>1069</v>
      </c>
      <c r="G342" s="85" t="s">
        <v>519</v>
      </c>
      <c r="H342" s="63">
        <v>3914</v>
      </c>
      <c r="I342" s="87" t="s">
        <v>154</v>
      </c>
      <c r="J342" s="84">
        <v>1</v>
      </c>
      <c r="K342" s="106">
        <v>44601</v>
      </c>
      <c r="L342" s="63">
        <v>27</v>
      </c>
      <c r="M342" s="66">
        <v>104</v>
      </c>
      <c r="N342" s="165">
        <v>44628</v>
      </c>
      <c r="O342" s="99">
        <v>44601</v>
      </c>
      <c r="P342" s="100">
        <v>0</v>
      </c>
      <c r="Q342" s="66" t="s">
        <v>160</v>
      </c>
      <c r="R342" s="66"/>
      <c r="S342" s="66" t="s">
        <v>86</v>
      </c>
      <c r="T342" s="66" t="s">
        <v>138</v>
      </c>
      <c r="U342" s="66">
        <v>104</v>
      </c>
      <c r="V342" s="88" t="s">
        <v>284</v>
      </c>
      <c r="W342" s="88" t="s">
        <v>89</v>
      </c>
      <c r="X342" s="88" t="s">
        <v>396</v>
      </c>
      <c r="Y342" s="66" t="s">
        <v>449</v>
      </c>
      <c r="Z342" s="130"/>
      <c r="AA342" s="130"/>
      <c r="AB342" s="66">
        <v>2014</v>
      </c>
      <c r="AC342" s="130">
        <v>30000</v>
      </c>
      <c r="AD342" s="130"/>
      <c r="AE342" s="797" t="s">
        <v>101</v>
      </c>
      <c r="AF342" s="173">
        <v>44601</v>
      </c>
      <c r="AG342" s="132"/>
      <c r="AH342" s="176" t="s">
        <v>1340</v>
      </c>
      <c r="AI342" s="140"/>
    </row>
    <row r="343" spans="1:36">
      <c r="A343" s="66" t="s">
        <v>1518</v>
      </c>
      <c r="B343" s="63"/>
      <c r="C343" s="84" t="s">
        <v>994</v>
      </c>
      <c r="D343" s="92">
        <v>3430</v>
      </c>
      <c r="E343" s="156" t="s">
        <v>151</v>
      </c>
      <c r="F343" s="87" t="s">
        <v>1075</v>
      </c>
      <c r="G343" s="85" t="s">
        <v>1519</v>
      </c>
      <c r="H343" s="63">
        <v>3799</v>
      </c>
      <c r="I343" s="87" t="s">
        <v>154</v>
      </c>
      <c r="J343" s="84">
        <v>1</v>
      </c>
      <c r="K343" s="106">
        <v>44566</v>
      </c>
      <c r="L343" s="63">
        <v>29</v>
      </c>
      <c r="M343" s="66">
        <v>104</v>
      </c>
      <c r="N343" s="107">
        <v>44595</v>
      </c>
      <c r="O343" s="99">
        <v>44597</v>
      </c>
      <c r="P343" s="100">
        <v>31</v>
      </c>
      <c r="Q343" s="66" t="s">
        <v>160</v>
      </c>
      <c r="R343" s="66"/>
      <c r="S343" s="66" t="s">
        <v>86</v>
      </c>
      <c r="T343" s="66" t="s">
        <v>138</v>
      </c>
      <c r="U343" s="66">
        <v>104</v>
      </c>
      <c r="V343" s="88" t="s">
        <v>284</v>
      </c>
      <c r="W343" s="88" t="s">
        <v>89</v>
      </c>
      <c r="X343" s="111" t="s">
        <v>396</v>
      </c>
      <c r="Y343" s="66" t="s">
        <v>449</v>
      </c>
      <c r="Z343" s="130"/>
      <c r="AA343" s="130"/>
      <c r="AB343" s="66">
        <v>2014</v>
      </c>
      <c r="AC343" s="130">
        <v>30000</v>
      </c>
      <c r="AD343" s="130"/>
      <c r="AE343" s="797" t="s">
        <v>101</v>
      </c>
      <c r="AF343" s="173">
        <v>44566</v>
      </c>
      <c r="AG343" s="132">
        <v>44596</v>
      </c>
      <c r="AH343" s="254"/>
      <c r="AI343" s="140"/>
    </row>
    <row r="344" spans="1:36">
      <c r="A344" s="66">
        <v>9772</v>
      </c>
      <c r="B344" s="66">
        <v>9961</v>
      </c>
      <c r="C344" s="64" t="s">
        <v>994</v>
      </c>
      <c r="D344" s="67">
        <v>5103</v>
      </c>
      <c r="E344" s="69" t="s">
        <v>229</v>
      </c>
      <c r="F344" s="69" t="s">
        <v>229</v>
      </c>
      <c r="G344" s="48" t="s">
        <v>1457</v>
      </c>
      <c r="H344" s="48">
        <v>2761</v>
      </c>
      <c r="I344" s="64" t="s">
        <v>99</v>
      </c>
      <c r="J344" s="64">
        <v>1</v>
      </c>
      <c r="K344" s="101">
        <v>45680</v>
      </c>
      <c r="L344" s="48">
        <v>27</v>
      </c>
      <c r="M344" s="104">
        <v>105</v>
      </c>
      <c r="N344" s="102">
        <v>45707</v>
      </c>
      <c r="O344" s="99">
        <v>45708</v>
      </c>
      <c r="P344" s="100">
        <v>28</v>
      </c>
      <c r="Q344" s="66" t="s">
        <v>85</v>
      </c>
      <c r="R344" s="66" t="s">
        <v>320</v>
      </c>
      <c r="S344" s="82" t="s">
        <v>85</v>
      </c>
      <c r="T344" s="82" t="s">
        <v>138</v>
      </c>
      <c r="U344" s="82">
        <v>105</v>
      </c>
      <c r="V344" s="245" t="s">
        <v>223</v>
      </c>
      <c r="W344" s="245" t="s">
        <v>224</v>
      </c>
      <c r="X344" s="245" t="s">
        <v>457</v>
      </c>
      <c r="Y344" s="82" t="s">
        <v>458</v>
      </c>
      <c r="Z344" s="82">
        <v>70</v>
      </c>
      <c r="AA344" s="250" t="s">
        <v>227</v>
      </c>
      <c r="AB344" s="82">
        <v>2015</v>
      </c>
      <c r="AC344" s="251">
        <v>24000</v>
      </c>
      <c r="AD344" s="119">
        <v>24000</v>
      </c>
      <c r="AE344" s="48" t="s">
        <v>101</v>
      </c>
      <c r="AF344" s="132">
        <v>45568</v>
      </c>
      <c r="AG344" s="132">
        <v>45708</v>
      </c>
      <c r="AH344" s="141"/>
      <c r="AI344" s="140"/>
    </row>
    <row r="345" spans="1:36">
      <c r="A345" s="63">
        <v>9961</v>
      </c>
      <c r="B345" s="66">
        <v>10126</v>
      </c>
      <c r="C345" s="72" t="s">
        <v>96</v>
      </c>
      <c r="D345" s="67">
        <v>5071</v>
      </c>
      <c r="E345" s="69" t="s">
        <v>1455</v>
      </c>
      <c r="F345" s="69" t="s">
        <v>1455</v>
      </c>
      <c r="G345" s="48" t="s">
        <v>144</v>
      </c>
      <c r="H345" s="48">
        <v>2714</v>
      </c>
      <c r="I345" s="48" t="s">
        <v>1090</v>
      </c>
      <c r="J345" s="72">
        <v>1</v>
      </c>
      <c r="K345" s="101">
        <v>45552</v>
      </c>
      <c r="L345" s="48">
        <v>6</v>
      </c>
      <c r="M345" s="104">
        <v>105</v>
      </c>
      <c r="N345" s="213">
        <f>K345+L345</f>
        <v>45558</v>
      </c>
      <c r="O345" s="99">
        <f ca="1">TODAY()</f>
        <v>45957</v>
      </c>
      <c r="P345" s="100">
        <f ca="1">O345-K345</f>
        <v>405</v>
      </c>
      <c r="Q345" s="82" t="s">
        <v>85</v>
      </c>
      <c r="R345" s="66" t="s">
        <v>320</v>
      </c>
      <c r="S345" s="82" t="s">
        <v>85</v>
      </c>
      <c r="T345" s="82" t="s">
        <v>138</v>
      </c>
      <c r="U345" s="82">
        <v>105</v>
      </c>
      <c r="V345" s="245" t="s">
        <v>223</v>
      </c>
      <c r="W345" s="245" t="s">
        <v>224</v>
      </c>
      <c r="X345" s="245" t="s">
        <v>457</v>
      </c>
      <c r="Y345" s="82" t="s">
        <v>458</v>
      </c>
      <c r="Z345" s="82">
        <v>70</v>
      </c>
      <c r="AA345" s="250" t="s">
        <v>227</v>
      </c>
      <c r="AB345" s="82">
        <v>2015</v>
      </c>
      <c r="AC345" s="251">
        <v>24000</v>
      </c>
      <c r="AD345" s="119">
        <v>24000</v>
      </c>
      <c r="AE345" s="48"/>
      <c r="AF345" s="132">
        <v>45552</v>
      </c>
      <c r="AG345" s="132">
        <v>45560</v>
      </c>
      <c r="AH345" s="73"/>
      <c r="AI345" s="140"/>
      <c r="AJ345" s="38"/>
    </row>
    <row r="346" spans="1:36">
      <c r="A346" s="66">
        <v>9764</v>
      </c>
      <c r="B346" s="66">
        <v>10038</v>
      </c>
      <c r="C346" s="72" t="s">
        <v>994</v>
      </c>
      <c r="D346" s="67">
        <v>5061</v>
      </c>
      <c r="E346" s="68" t="s">
        <v>229</v>
      </c>
      <c r="F346" s="68" t="s">
        <v>229</v>
      </c>
      <c r="G346" s="48"/>
      <c r="H346" s="48">
        <v>2714</v>
      </c>
      <c r="I346" s="48" t="s">
        <v>99</v>
      </c>
      <c r="J346" s="72">
        <v>1</v>
      </c>
      <c r="K346" s="101">
        <v>45546</v>
      </c>
      <c r="L346" s="48">
        <v>27</v>
      </c>
      <c r="M346" s="104">
        <v>105</v>
      </c>
      <c r="N346" s="102">
        <v>45573</v>
      </c>
      <c r="O346" s="99">
        <v>45593</v>
      </c>
      <c r="P346" s="100">
        <f>O346-K346</f>
        <v>47</v>
      </c>
      <c r="Q346" s="82" t="s">
        <v>85</v>
      </c>
      <c r="R346" s="66" t="s">
        <v>320</v>
      </c>
      <c r="S346" s="82" t="s">
        <v>85</v>
      </c>
      <c r="T346" s="82" t="s">
        <v>138</v>
      </c>
      <c r="U346" s="82">
        <v>105</v>
      </c>
      <c r="V346" s="245" t="s">
        <v>223</v>
      </c>
      <c r="W346" s="245" t="s">
        <v>224</v>
      </c>
      <c r="X346" s="245" t="s">
        <v>457</v>
      </c>
      <c r="Y346" s="82" t="s">
        <v>458</v>
      </c>
      <c r="Z346" s="82">
        <v>70</v>
      </c>
      <c r="AA346" s="250" t="s">
        <v>227</v>
      </c>
      <c r="AB346" s="82">
        <v>2015</v>
      </c>
      <c r="AC346" s="251">
        <v>24000</v>
      </c>
      <c r="AD346" s="119">
        <v>24000</v>
      </c>
      <c r="AE346" s="48" t="s">
        <v>101</v>
      </c>
      <c r="AF346" s="134">
        <v>45546</v>
      </c>
      <c r="AG346" s="145">
        <v>45561</v>
      </c>
      <c r="AH346" s="184" t="s">
        <v>1520</v>
      </c>
    </row>
    <row r="347" spans="1:36">
      <c r="A347" s="66">
        <v>9764</v>
      </c>
      <c r="B347" s="66">
        <v>10038</v>
      </c>
      <c r="C347" s="157" t="s">
        <v>1179</v>
      </c>
      <c r="D347" s="157">
        <v>4817</v>
      </c>
      <c r="E347" s="214" t="s">
        <v>229</v>
      </c>
      <c r="F347" s="185" t="s">
        <v>1456</v>
      </c>
      <c r="G347" s="157" t="s">
        <v>1521</v>
      </c>
      <c r="H347" s="157">
        <v>2329</v>
      </c>
      <c r="I347" s="51" t="s">
        <v>99</v>
      </c>
      <c r="J347" s="157">
        <v>1</v>
      </c>
      <c r="K347" s="189">
        <v>45502</v>
      </c>
      <c r="L347" s="157">
        <v>27</v>
      </c>
      <c r="M347" s="104">
        <v>105</v>
      </c>
      <c r="N347" s="98">
        <v>45529</v>
      </c>
      <c r="O347" s="99">
        <v>45513</v>
      </c>
      <c r="P347" s="100">
        <v>11</v>
      </c>
      <c r="Q347" s="82" t="s">
        <v>85</v>
      </c>
      <c r="R347" s="66" t="s">
        <v>320</v>
      </c>
      <c r="S347" s="82" t="s">
        <v>85</v>
      </c>
      <c r="T347" s="82" t="s">
        <v>138</v>
      </c>
      <c r="U347" s="82">
        <v>105</v>
      </c>
      <c r="V347" s="246" t="s">
        <v>223</v>
      </c>
      <c r="W347" s="245" t="s">
        <v>224</v>
      </c>
      <c r="X347" s="245" t="s">
        <v>457</v>
      </c>
      <c r="Y347" s="82" t="s">
        <v>458</v>
      </c>
      <c r="Z347" s="82">
        <v>70</v>
      </c>
      <c r="AA347" s="250" t="s">
        <v>227</v>
      </c>
      <c r="AB347" s="82">
        <v>2015</v>
      </c>
      <c r="AC347" s="251">
        <v>24000</v>
      </c>
      <c r="AD347" s="119">
        <v>24000</v>
      </c>
      <c r="AE347" s="48" t="s">
        <v>101</v>
      </c>
      <c r="AF347" s="132">
        <v>45376</v>
      </c>
      <c r="AG347" s="132"/>
      <c r="AH347" s="141" t="s">
        <v>1522</v>
      </c>
    </row>
    <row r="348" spans="1:36">
      <c r="A348" s="66" t="s">
        <v>1523</v>
      </c>
      <c r="B348" s="63"/>
      <c r="C348" s="157" t="s">
        <v>1179</v>
      </c>
      <c r="D348" s="51">
        <v>4635</v>
      </c>
      <c r="E348" s="159" t="s">
        <v>1459</v>
      </c>
      <c r="F348" s="159" t="s">
        <v>441</v>
      </c>
      <c r="G348" s="51" t="s">
        <v>1462</v>
      </c>
      <c r="H348" s="157">
        <v>2312</v>
      </c>
      <c r="I348" s="51" t="s">
        <v>99</v>
      </c>
      <c r="J348" s="157">
        <v>1</v>
      </c>
      <c r="K348" s="167">
        <v>45253</v>
      </c>
      <c r="L348" s="157">
        <v>27</v>
      </c>
      <c r="M348" s="66">
        <v>105</v>
      </c>
      <c r="N348" s="165">
        <v>45280</v>
      </c>
      <c r="O348" s="99">
        <v>45271</v>
      </c>
      <c r="P348" s="100">
        <v>18</v>
      </c>
      <c r="Q348" s="82" t="s">
        <v>85</v>
      </c>
      <c r="R348" s="66" t="s">
        <v>320</v>
      </c>
      <c r="S348" s="82" t="s">
        <v>85</v>
      </c>
      <c r="T348" s="82" t="s">
        <v>138</v>
      </c>
      <c r="U348" s="82">
        <v>105</v>
      </c>
      <c r="V348" s="245" t="s">
        <v>223</v>
      </c>
      <c r="W348" s="245" t="s">
        <v>224</v>
      </c>
      <c r="X348" s="245" t="s">
        <v>457</v>
      </c>
      <c r="Y348" s="82" t="s">
        <v>458</v>
      </c>
      <c r="Z348" s="82">
        <v>70</v>
      </c>
      <c r="AA348" s="250" t="s">
        <v>227</v>
      </c>
      <c r="AB348" s="82">
        <v>2015</v>
      </c>
      <c r="AC348" s="251">
        <v>24000</v>
      </c>
      <c r="AD348" s="251"/>
      <c r="AE348" s="48" t="s">
        <v>101</v>
      </c>
      <c r="AF348" s="132">
        <v>45251</v>
      </c>
      <c r="AG348" s="132"/>
      <c r="AH348" s="141" t="s">
        <v>1524</v>
      </c>
      <c r="AI348" s="180"/>
    </row>
    <row r="349" spans="1:36">
      <c r="A349" s="63"/>
      <c r="B349" s="66" t="s">
        <v>1525</v>
      </c>
      <c r="C349" s="84" t="s">
        <v>994</v>
      </c>
      <c r="D349" s="92">
        <v>4338</v>
      </c>
      <c r="E349" s="156" t="s">
        <v>229</v>
      </c>
      <c r="F349" s="156" t="s">
        <v>1456</v>
      </c>
      <c r="G349" s="85" t="s">
        <v>1526</v>
      </c>
      <c r="H349" s="63">
        <v>1966</v>
      </c>
      <c r="I349" s="87" t="s">
        <v>1151</v>
      </c>
      <c r="J349" s="84">
        <v>1</v>
      </c>
      <c r="K349" s="106">
        <v>45152</v>
      </c>
      <c r="L349" s="63">
        <v>27</v>
      </c>
      <c r="M349" s="63">
        <v>105</v>
      </c>
      <c r="N349" s="107">
        <v>45179</v>
      </c>
      <c r="O349" s="99">
        <v>45182</v>
      </c>
      <c r="P349" s="100">
        <v>30</v>
      </c>
      <c r="Q349" s="82" t="s">
        <v>85</v>
      </c>
      <c r="R349" s="66" t="s">
        <v>320</v>
      </c>
      <c r="S349" s="82" t="s">
        <v>85</v>
      </c>
      <c r="T349" s="82" t="s">
        <v>138</v>
      </c>
      <c r="U349" s="82">
        <v>105</v>
      </c>
      <c r="V349" s="245" t="s">
        <v>223</v>
      </c>
      <c r="W349" s="245" t="s">
        <v>224</v>
      </c>
      <c r="X349" s="245" t="s">
        <v>457</v>
      </c>
      <c r="Y349" s="82" t="s">
        <v>1527</v>
      </c>
      <c r="Z349" s="82">
        <v>70</v>
      </c>
      <c r="AA349" s="250" t="s">
        <v>227</v>
      </c>
      <c r="AB349" s="82">
        <v>2015</v>
      </c>
      <c r="AC349" s="251">
        <v>24000</v>
      </c>
      <c r="AD349" s="251"/>
      <c r="AE349" s="48" t="s">
        <v>101</v>
      </c>
      <c r="AF349" s="132">
        <v>45068</v>
      </c>
      <c r="AG349" s="132">
        <v>45166</v>
      </c>
      <c r="AH349" s="141"/>
      <c r="AI349" s="141"/>
    </row>
    <row r="350" spans="1:36">
      <c r="A350" s="63"/>
      <c r="B350" s="66">
        <v>10327</v>
      </c>
      <c r="C350" s="84" t="s">
        <v>1338</v>
      </c>
      <c r="D350" s="92">
        <v>4314</v>
      </c>
      <c r="E350" s="156" t="s">
        <v>1528</v>
      </c>
      <c r="F350" s="156" t="s">
        <v>1528</v>
      </c>
      <c r="G350" s="85" t="s">
        <v>529</v>
      </c>
      <c r="H350" s="63">
        <v>1966</v>
      </c>
      <c r="I350" s="87" t="s">
        <v>1151</v>
      </c>
      <c r="J350" s="84">
        <v>1</v>
      </c>
      <c r="K350" s="106">
        <v>45054</v>
      </c>
      <c r="L350" s="63">
        <v>27</v>
      </c>
      <c r="M350" s="66">
        <v>105</v>
      </c>
      <c r="N350" s="165">
        <v>45081</v>
      </c>
      <c r="O350" s="99">
        <v>45056</v>
      </c>
      <c r="P350" s="100">
        <v>2</v>
      </c>
      <c r="Q350" s="82" t="s">
        <v>85</v>
      </c>
      <c r="R350" s="66" t="s">
        <v>320</v>
      </c>
      <c r="S350" s="82" t="s">
        <v>85</v>
      </c>
      <c r="T350" s="82" t="s">
        <v>138</v>
      </c>
      <c r="U350" s="82">
        <v>105</v>
      </c>
      <c r="V350" s="245" t="s">
        <v>223</v>
      </c>
      <c r="W350" s="245" t="s">
        <v>224</v>
      </c>
      <c r="X350" s="245" t="s">
        <v>457</v>
      </c>
      <c r="Y350" s="82" t="s">
        <v>1527</v>
      </c>
      <c r="Z350" s="82">
        <v>70</v>
      </c>
      <c r="AA350" s="250" t="s">
        <v>227</v>
      </c>
      <c r="AB350" s="82">
        <v>2015</v>
      </c>
      <c r="AC350" s="251">
        <v>24000</v>
      </c>
      <c r="AD350" s="251"/>
      <c r="AE350" s="48" t="s">
        <v>101</v>
      </c>
      <c r="AF350" s="132">
        <v>45054</v>
      </c>
      <c r="AG350" s="132"/>
      <c r="AH350" s="141" t="s">
        <v>1340</v>
      </c>
      <c r="AI350" s="180"/>
    </row>
    <row r="351" spans="1:36">
      <c r="A351" s="66">
        <v>9592</v>
      </c>
      <c r="B351" s="63"/>
      <c r="C351" s="84" t="s">
        <v>994</v>
      </c>
      <c r="D351" s="92">
        <v>4284</v>
      </c>
      <c r="E351" s="156" t="s">
        <v>229</v>
      </c>
      <c r="F351" s="156" t="s">
        <v>1456</v>
      </c>
      <c r="G351" s="85" t="s">
        <v>1529</v>
      </c>
      <c r="H351" s="63">
        <v>1894</v>
      </c>
      <c r="I351" s="87" t="s">
        <v>1151</v>
      </c>
      <c r="J351" s="84">
        <v>1</v>
      </c>
      <c r="K351" s="106">
        <v>45028</v>
      </c>
      <c r="L351" s="63">
        <v>6</v>
      </c>
      <c r="M351" s="63">
        <v>105</v>
      </c>
      <c r="N351" s="107">
        <v>45034</v>
      </c>
      <c r="O351" s="99">
        <v>45038</v>
      </c>
      <c r="P351" s="100">
        <v>10</v>
      </c>
      <c r="Q351" s="82" t="s">
        <v>85</v>
      </c>
      <c r="R351" s="66" t="s">
        <v>320</v>
      </c>
      <c r="S351" s="82" t="s">
        <v>85</v>
      </c>
      <c r="T351" s="82" t="s">
        <v>138</v>
      </c>
      <c r="U351" s="82">
        <v>105</v>
      </c>
      <c r="V351" s="245" t="s">
        <v>223</v>
      </c>
      <c r="W351" s="245" t="s">
        <v>224</v>
      </c>
      <c r="X351" s="245" t="s">
        <v>457</v>
      </c>
      <c r="Y351" s="82" t="s">
        <v>1527</v>
      </c>
      <c r="Z351" s="82">
        <v>70</v>
      </c>
      <c r="AA351" s="250" t="s">
        <v>227</v>
      </c>
      <c r="AB351" s="82">
        <v>2015</v>
      </c>
      <c r="AC351" s="251">
        <v>24000</v>
      </c>
      <c r="AD351" s="251"/>
      <c r="AE351" s="48" t="s">
        <v>101</v>
      </c>
      <c r="AF351" s="132">
        <v>45028</v>
      </c>
      <c r="AG351" s="132"/>
      <c r="AH351" s="141"/>
      <c r="AI351" s="141"/>
    </row>
    <row r="352" spans="1:36">
      <c r="A352" s="66">
        <v>10406</v>
      </c>
      <c r="B352" s="66">
        <v>10538</v>
      </c>
      <c r="C352" s="84" t="s">
        <v>994</v>
      </c>
      <c r="D352" s="92">
        <v>4264</v>
      </c>
      <c r="E352" s="156" t="s">
        <v>1530</v>
      </c>
      <c r="F352" s="156" t="s">
        <v>1456</v>
      </c>
      <c r="G352" s="85" t="s">
        <v>1529</v>
      </c>
      <c r="H352" s="63">
        <v>1894</v>
      </c>
      <c r="I352" s="87" t="s">
        <v>1151</v>
      </c>
      <c r="J352" s="84">
        <v>1</v>
      </c>
      <c r="K352" s="106">
        <v>45012</v>
      </c>
      <c r="L352" s="63">
        <v>6</v>
      </c>
      <c r="M352" s="66">
        <v>105</v>
      </c>
      <c r="N352" s="166">
        <v>45018</v>
      </c>
      <c r="O352" s="99">
        <v>45022</v>
      </c>
      <c r="P352" s="100">
        <v>10</v>
      </c>
      <c r="Q352" s="82" t="s">
        <v>85</v>
      </c>
      <c r="R352" s="66" t="s">
        <v>320</v>
      </c>
      <c r="S352" s="82" t="s">
        <v>85</v>
      </c>
      <c r="T352" s="82" t="s">
        <v>138</v>
      </c>
      <c r="U352" s="82">
        <v>105</v>
      </c>
      <c r="V352" s="246" t="s">
        <v>223</v>
      </c>
      <c r="W352" s="246" t="s">
        <v>224</v>
      </c>
      <c r="X352" s="245" t="s">
        <v>457</v>
      </c>
      <c r="Y352" s="82" t="s">
        <v>1527</v>
      </c>
      <c r="Z352" s="251"/>
      <c r="AA352" s="251"/>
      <c r="AB352" s="82">
        <v>2015</v>
      </c>
      <c r="AC352" s="251">
        <v>24000</v>
      </c>
      <c r="AD352" s="252"/>
      <c r="AE352" s="226" t="s">
        <v>101</v>
      </c>
      <c r="AF352" s="132">
        <v>45012</v>
      </c>
      <c r="AG352" s="132">
        <v>45021</v>
      </c>
      <c r="AH352" s="141"/>
      <c r="AI352" s="180"/>
    </row>
    <row r="353" spans="1:36">
      <c r="A353" s="66">
        <v>9713</v>
      </c>
      <c r="B353" s="66">
        <v>9754</v>
      </c>
      <c r="C353" s="84" t="s">
        <v>994</v>
      </c>
      <c r="D353" s="92">
        <v>4127</v>
      </c>
      <c r="E353" s="156" t="s">
        <v>1530</v>
      </c>
      <c r="F353" s="156" t="s">
        <v>1456</v>
      </c>
      <c r="G353" s="85" t="s">
        <v>102</v>
      </c>
      <c r="H353" s="63"/>
      <c r="I353" s="87" t="s">
        <v>1151</v>
      </c>
      <c r="J353" s="84">
        <v>1</v>
      </c>
      <c r="K353" s="106">
        <v>44964</v>
      </c>
      <c r="L353" s="63">
        <v>2</v>
      </c>
      <c r="M353" s="63">
        <v>105</v>
      </c>
      <c r="N353" s="107">
        <v>44966</v>
      </c>
      <c r="O353" s="99">
        <v>44970</v>
      </c>
      <c r="P353" s="100">
        <v>6</v>
      </c>
      <c r="Q353" s="82" t="s">
        <v>85</v>
      </c>
      <c r="R353" s="66" t="s">
        <v>320</v>
      </c>
      <c r="S353" s="82" t="s">
        <v>85</v>
      </c>
      <c r="T353" s="82" t="s">
        <v>138</v>
      </c>
      <c r="U353" s="82">
        <v>105</v>
      </c>
      <c r="V353" s="246" t="s">
        <v>223</v>
      </c>
      <c r="W353" s="245" t="s">
        <v>224</v>
      </c>
      <c r="X353" s="245" t="s">
        <v>457</v>
      </c>
      <c r="Y353" s="82" t="s">
        <v>1527</v>
      </c>
      <c r="Z353" s="251"/>
      <c r="AA353" s="251"/>
      <c r="AB353" s="82">
        <v>2015</v>
      </c>
      <c r="AC353" s="251">
        <v>24000</v>
      </c>
      <c r="AD353" s="251"/>
      <c r="AE353" s="48" t="s">
        <v>101</v>
      </c>
      <c r="AF353" s="132">
        <v>44929</v>
      </c>
      <c r="AG353" s="132">
        <v>44967</v>
      </c>
      <c r="AH353" s="141"/>
      <c r="AI353" s="141"/>
    </row>
    <row r="354" spans="1:36">
      <c r="A354" s="66" t="s">
        <v>1022</v>
      </c>
      <c r="B354" s="63"/>
      <c r="C354" s="84" t="s">
        <v>994</v>
      </c>
      <c r="D354" s="92">
        <v>3907</v>
      </c>
      <c r="E354" s="87" t="s">
        <v>877</v>
      </c>
      <c r="F354" s="87" t="s">
        <v>1531</v>
      </c>
      <c r="G354" s="87" t="s">
        <v>1379</v>
      </c>
      <c r="H354" s="63"/>
      <c r="I354" s="87" t="s">
        <v>1151</v>
      </c>
      <c r="J354" s="84">
        <v>1</v>
      </c>
      <c r="K354" s="106">
        <v>44820</v>
      </c>
      <c r="L354" s="63">
        <v>6</v>
      </c>
      <c r="M354" s="66">
        <v>105</v>
      </c>
      <c r="N354" s="165">
        <v>44826</v>
      </c>
      <c r="O354" s="99">
        <v>44832</v>
      </c>
      <c r="P354" s="100">
        <v>12</v>
      </c>
      <c r="Q354" s="82" t="s">
        <v>85</v>
      </c>
      <c r="R354" s="66" t="s">
        <v>320</v>
      </c>
      <c r="S354" s="82" t="s">
        <v>85</v>
      </c>
      <c r="T354" s="82" t="s">
        <v>138</v>
      </c>
      <c r="U354" s="82">
        <v>105</v>
      </c>
      <c r="V354" s="245" t="s">
        <v>223</v>
      </c>
      <c r="W354" s="245" t="s">
        <v>224</v>
      </c>
      <c r="X354" s="245" t="s">
        <v>457</v>
      </c>
      <c r="Y354" s="82" t="s">
        <v>1527</v>
      </c>
      <c r="Z354" s="251"/>
      <c r="AA354" s="251"/>
      <c r="AB354" s="82"/>
      <c r="AC354" s="251">
        <v>24000</v>
      </c>
      <c r="AD354" s="251"/>
      <c r="AE354" s="62" t="s">
        <v>101</v>
      </c>
      <c r="AF354" s="173">
        <v>44820</v>
      </c>
      <c r="AG354" s="134">
        <v>44830</v>
      </c>
      <c r="AH354" s="148"/>
      <c r="AI354" s="148" t="s">
        <v>1340</v>
      </c>
    </row>
    <row r="355" spans="1:36">
      <c r="A355" s="88" t="s">
        <v>1491</v>
      </c>
      <c r="B355" s="63"/>
      <c r="C355" s="84" t="s">
        <v>994</v>
      </c>
      <c r="D355" s="92">
        <v>3835</v>
      </c>
      <c r="E355" s="87" t="s">
        <v>1498</v>
      </c>
      <c r="F355" s="87" t="s">
        <v>1498</v>
      </c>
      <c r="G355" s="87" t="s">
        <v>531</v>
      </c>
      <c r="H355" s="63">
        <v>175</v>
      </c>
      <c r="I355" s="87" t="s">
        <v>1151</v>
      </c>
      <c r="J355" s="84">
        <v>1</v>
      </c>
      <c r="K355" s="106">
        <v>44792</v>
      </c>
      <c r="L355" s="63">
        <v>27</v>
      </c>
      <c r="M355" s="66">
        <v>105</v>
      </c>
      <c r="N355" s="165">
        <v>44819</v>
      </c>
      <c r="O355" s="99">
        <v>44797</v>
      </c>
      <c r="P355" s="100">
        <v>5</v>
      </c>
      <c r="Q355" s="82" t="s">
        <v>85</v>
      </c>
      <c r="R355" s="82"/>
      <c r="S355" s="82" t="s">
        <v>85</v>
      </c>
      <c r="T355" s="82" t="s">
        <v>138</v>
      </c>
      <c r="U355" s="82">
        <v>105</v>
      </c>
      <c r="V355" s="245" t="s">
        <v>223</v>
      </c>
      <c r="W355" s="245" t="s">
        <v>224</v>
      </c>
      <c r="X355" s="246" t="s">
        <v>457</v>
      </c>
      <c r="Y355" s="82" t="s">
        <v>1527</v>
      </c>
      <c r="Z355" s="251"/>
      <c r="AA355" s="251"/>
      <c r="AB355" s="82"/>
      <c r="AC355" s="251">
        <v>24000</v>
      </c>
      <c r="AD355" s="251"/>
      <c r="AE355" s="62" t="s">
        <v>101</v>
      </c>
      <c r="AF355" s="173">
        <v>44792</v>
      </c>
      <c r="AG355" s="132">
        <v>44795</v>
      </c>
      <c r="AH355" s="148"/>
      <c r="AI355" s="140"/>
    </row>
    <row r="356" spans="1:36">
      <c r="A356" s="63"/>
      <c r="B356" s="66">
        <v>9767</v>
      </c>
      <c r="C356" s="84" t="s">
        <v>994</v>
      </c>
      <c r="D356" s="92">
        <v>3794</v>
      </c>
      <c r="E356" s="87" t="s">
        <v>1152</v>
      </c>
      <c r="F356" s="91" t="s">
        <v>1532</v>
      </c>
      <c r="G356" s="87" t="s">
        <v>153</v>
      </c>
      <c r="H356" s="63"/>
      <c r="I356" s="87" t="s">
        <v>99</v>
      </c>
      <c r="J356" s="84">
        <v>1</v>
      </c>
      <c r="K356" s="106">
        <v>44783</v>
      </c>
      <c r="L356" s="63">
        <v>13</v>
      </c>
      <c r="M356" s="51">
        <v>105</v>
      </c>
      <c r="N356" s="165">
        <v>44796</v>
      </c>
      <c r="O356" s="99">
        <v>44791</v>
      </c>
      <c r="P356" s="100">
        <v>8</v>
      </c>
      <c r="Q356" s="82" t="s">
        <v>85</v>
      </c>
      <c r="R356" s="82"/>
      <c r="S356" s="82" t="s">
        <v>85</v>
      </c>
      <c r="T356" s="82" t="s">
        <v>138</v>
      </c>
      <c r="U356" s="82">
        <v>105</v>
      </c>
      <c r="V356" s="245" t="s">
        <v>223</v>
      </c>
      <c r="W356" s="245" t="s">
        <v>224</v>
      </c>
      <c r="X356" s="245" t="s">
        <v>457</v>
      </c>
      <c r="Y356" s="82" t="s">
        <v>458</v>
      </c>
      <c r="Z356" s="251"/>
      <c r="AA356" s="251"/>
      <c r="AB356" s="82"/>
      <c r="AC356" s="251">
        <v>24000</v>
      </c>
      <c r="AD356" s="251"/>
      <c r="AE356" s="62" t="s">
        <v>101</v>
      </c>
      <c r="AF356" s="173">
        <v>44769</v>
      </c>
      <c r="AG356" s="142">
        <v>44790</v>
      </c>
      <c r="AH356" s="143"/>
      <c r="AI356" s="140"/>
    </row>
    <row r="357" spans="1:36">
      <c r="A357" s="66" t="s">
        <v>1533</v>
      </c>
      <c r="B357" s="66">
        <v>9975</v>
      </c>
      <c r="C357" s="84" t="s">
        <v>994</v>
      </c>
      <c r="D357" s="92">
        <v>3755</v>
      </c>
      <c r="E357" s="87" t="s">
        <v>1152</v>
      </c>
      <c r="F357" s="91" t="s">
        <v>1153</v>
      </c>
      <c r="G357" s="87" t="s">
        <v>1534</v>
      </c>
      <c r="H357" s="63"/>
      <c r="I357" s="87" t="s">
        <v>1151</v>
      </c>
      <c r="J357" s="84">
        <v>1</v>
      </c>
      <c r="K357" s="106">
        <v>44757</v>
      </c>
      <c r="L357" s="63">
        <v>6</v>
      </c>
      <c r="M357" s="66">
        <v>105</v>
      </c>
      <c r="N357" s="165">
        <v>44763</v>
      </c>
      <c r="O357" s="99">
        <v>44769</v>
      </c>
      <c r="P357" s="100">
        <v>12</v>
      </c>
      <c r="Q357" s="82" t="s">
        <v>85</v>
      </c>
      <c r="R357" s="82"/>
      <c r="S357" s="82" t="s">
        <v>85</v>
      </c>
      <c r="T357" s="82" t="s">
        <v>138</v>
      </c>
      <c r="U357" s="82">
        <v>105</v>
      </c>
      <c r="V357" s="245" t="s">
        <v>223</v>
      </c>
      <c r="W357" s="245" t="s">
        <v>224</v>
      </c>
      <c r="X357" s="245" t="s">
        <v>457</v>
      </c>
      <c r="Y357" s="82" t="s">
        <v>458</v>
      </c>
      <c r="Z357" s="251"/>
      <c r="AA357" s="251"/>
      <c r="AB357" s="82"/>
      <c r="AC357" s="251">
        <v>24000</v>
      </c>
      <c r="AD357" s="251"/>
      <c r="AE357" s="62" t="s">
        <v>101</v>
      </c>
      <c r="AF357" s="173">
        <v>44757</v>
      </c>
      <c r="AG357" s="132">
        <v>44764</v>
      </c>
      <c r="AH357" s="141"/>
      <c r="AI357" s="140" t="s">
        <v>216</v>
      </c>
      <c r="AJ357" s="38"/>
    </row>
    <row r="358" spans="1:36">
      <c r="A358" s="66" t="s">
        <v>1535</v>
      </c>
      <c r="B358" s="63"/>
      <c r="C358" s="84" t="s">
        <v>994</v>
      </c>
      <c r="D358" s="92">
        <v>4846</v>
      </c>
      <c r="E358" s="151" t="s">
        <v>229</v>
      </c>
      <c r="F358" s="91" t="s">
        <v>1456</v>
      </c>
      <c r="G358" s="92" t="s">
        <v>1536</v>
      </c>
      <c r="H358" s="92"/>
      <c r="I358" s="63" t="s">
        <v>99</v>
      </c>
      <c r="J358" s="92">
        <v>1</v>
      </c>
      <c r="K358" s="109">
        <v>45483</v>
      </c>
      <c r="L358" s="92">
        <v>6</v>
      </c>
      <c r="M358" s="104">
        <v>106</v>
      </c>
      <c r="N358" s="102">
        <v>45489</v>
      </c>
      <c r="O358" s="99">
        <v>45490</v>
      </c>
      <c r="P358" s="100">
        <v>7</v>
      </c>
      <c r="Q358" s="82" t="s">
        <v>85</v>
      </c>
      <c r="R358" s="66" t="s">
        <v>320</v>
      </c>
      <c r="S358" s="82" t="s">
        <v>85</v>
      </c>
      <c r="T358" s="66" t="s">
        <v>138</v>
      </c>
      <c r="U358" s="66">
        <v>106</v>
      </c>
      <c r="V358" s="245" t="s">
        <v>223</v>
      </c>
      <c r="W358" s="245" t="s">
        <v>224</v>
      </c>
      <c r="X358" s="246" t="s">
        <v>457</v>
      </c>
      <c r="Y358" s="66" t="s">
        <v>459</v>
      </c>
      <c r="Z358" s="82">
        <v>70</v>
      </c>
      <c r="AA358" s="250" t="s">
        <v>227</v>
      </c>
      <c r="AB358" s="82">
        <v>2015</v>
      </c>
      <c r="AC358" s="251">
        <v>24000</v>
      </c>
      <c r="AD358" s="130">
        <v>24000</v>
      </c>
      <c r="AE358" s="48" t="s">
        <v>101</v>
      </c>
      <c r="AF358" s="132">
        <v>45398</v>
      </c>
      <c r="AG358" s="132">
        <v>45489</v>
      </c>
      <c r="AH358" s="148"/>
    </row>
    <row r="359" spans="1:36">
      <c r="A359" s="66">
        <v>9611</v>
      </c>
      <c r="B359" s="66">
        <v>9786</v>
      </c>
      <c r="C359" s="84" t="s">
        <v>994</v>
      </c>
      <c r="D359" s="84">
        <v>4788</v>
      </c>
      <c r="E359" s="150" t="s">
        <v>229</v>
      </c>
      <c r="F359" s="150" t="s">
        <v>1456</v>
      </c>
      <c r="G359" s="84" t="s">
        <v>1537</v>
      </c>
      <c r="H359" s="84">
        <v>2774</v>
      </c>
      <c r="I359" s="63" t="s">
        <v>99</v>
      </c>
      <c r="J359" s="84">
        <v>1</v>
      </c>
      <c r="K359" s="162">
        <v>45350</v>
      </c>
      <c r="L359" s="84">
        <v>27</v>
      </c>
      <c r="M359" s="104">
        <v>106</v>
      </c>
      <c r="N359" s="102">
        <v>45377</v>
      </c>
      <c r="O359" s="99">
        <v>45378</v>
      </c>
      <c r="P359" s="100">
        <v>28</v>
      </c>
      <c r="Q359" s="82" t="s">
        <v>85</v>
      </c>
      <c r="R359" s="66" t="s">
        <v>320</v>
      </c>
      <c r="S359" s="82" t="s">
        <v>85</v>
      </c>
      <c r="T359" s="66" t="s">
        <v>138</v>
      </c>
      <c r="U359" s="66">
        <v>106</v>
      </c>
      <c r="V359" s="245" t="s">
        <v>223</v>
      </c>
      <c r="W359" s="245" t="s">
        <v>224</v>
      </c>
      <c r="X359" s="245" t="s">
        <v>457</v>
      </c>
      <c r="Y359" s="66" t="s">
        <v>459</v>
      </c>
      <c r="Z359" s="82">
        <v>70</v>
      </c>
      <c r="AA359" s="250" t="s">
        <v>227</v>
      </c>
      <c r="AB359" s="82">
        <v>2015</v>
      </c>
      <c r="AC359" s="251">
        <v>24000</v>
      </c>
      <c r="AD359" s="130">
        <v>24000</v>
      </c>
      <c r="AE359" s="48" t="s">
        <v>101</v>
      </c>
      <c r="AF359" s="132">
        <v>45350</v>
      </c>
      <c r="AG359" s="132">
        <v>45378</v>
      </c>
      <c r="AH359" s="141"/>
    </row>
    <row r="360" spans="1:36">
      <c r="A360" s="66">
        <v>9787</v>
      </c>
      <c r="B360" s="66" t="s">
        <v>1538</v>
      </c>
      <c r="C360" s="198" t="s">
        <v>994</v>
      </c>
      <c r="D360" s="198">
        <v>4762</v>
      </c>
      <c r="E360" s="239" t="s">
        <v>1101</v>
      </c>
      <c r="F360" s="240" t="s">
        <v>1101</v>
      </c>
      <c r="G360" s="240" t="s">
        <v>1539</v>
      </c>
      <c r="H360" s="198">
        <v>2755</v>
      </c>
      <c r="I360" s="198" t="s">
        <v>99</v>
      </c>
      <c r="J360" s="198">
        <v>1</v>
      </c>
      <c r="K360" s="211">
        <v>45336</v>
      </c>
      <c r="L360" s="198">
        <v>13</v>
      </c>
      <c r="M360" s="104">
        <v>106</v>
      </c>
      <c r="N360" s="98">
        <v>45349</v>
      </c>
      <c r="O360" s="99">
        <v>45345</v>
      </c>
      <c r="P360" s="100">
        <v>9</v>
      </c>
      <c r="Q360" s="82" t="s">
        <v>85</v>
      </c>
      <c r="R360" s="66" t="s">
        <v>320</v>
      </c>
      <c r="S360" s="82" t="s">
        <v>85</v>
      </c>
      <c r="T360" s="66" t="s">
        <v>138</v>
      </c>
      <c r="U360" s="66">
        <v>106</v>
      </c>
      <c r="V360" s="245" t="s">
        <v>223</v>
      </c>
      <c r="W360" s="245" t="s">
        <v>224</v>
      </c>
      <c r="X360" s="245" t="s">
        <v>457</v>
      </c>
      <c r="Y360" s="66" t="s">
        <v>459</v>
      </c>
      <c r="Z360" s="82">
        <v>70</v>
      </c>
      <c r="AA360" s="250" t="s">
        <v>227</v>
      </c>
      <c r="AB360" s="82">
        <v>2015</v>
      </c>
      <c r="AC360" s="251">
        <v>24000</v>
      </c>
      <c r="AD360" s="130">
        <v>18000</v>
      </c>
      <c r="AE360" s="48" t="s">
        <v>101</v>
      </c>
      <c r="AF360" s="132">
        <v>45336</v>
      </c>
      <c r="AG360" s="142">
        <v>45345</v>
      </c>
      <c r="AH360" s="179"/>
    </row>
    <row r="361" spans="1:36">
      <c r="A361" s="66">
        <v>9592</v>
      </c>
      <c r="B361" s="66">
        <v>9809</v>
      </c>
      <c r="C361" s="84" t="s">
        <v>994</v>
      </c>
      <c r="D361" s="92">
        <v>4453</v>
      </c>
      <c r="E361" s="86" t="s">
        <v>1540</v>
      </c>
      <c r="F361" s="86" t="s">
        <v>1541</v>
      </c>
      <c r="G361" s="84" t="s">
        <v>531</v>
      </c>
      <c r="H361" s="89">
        <v>2456</v>
      </c>
      <c r="I361" s="84" t="s">
        <v>1151</v>
      </c>
      <c r="J361" s="63">
        <v>1</v>
      </c>
      <c r="K361" s="164">
        <v>45280</v>
      </c>
      <c r="L361" s="84">
        <v>27</v>
      </c>
      <c r="M361" s="66">
        <v>106</v>
      </c>
      <c r="N361" s="165">
        <v>45307</v>
      </c>
      <c r="O361" s="99">
        <v>45289</v>
      </c>
      <c r="P361" s="100">
        <v>9</v>
      </c>
      <c r="Q361" s="82" t="s">
        <v>85</v>
      </c>
      <c r="R361" s="66" t="s">
        <v>320</v>
      </c>
      <c r="S361" s="82" t="s">
        <v>85</v>
      </c>
      <c r="T361" s="66" t="s">
        <v>138</v>
      </c>
      <c r="U361" s="66">
        <v>106</v>
      </c>
      <c r="V361" s="245" t="s">
        <v>223</v>
      </c>
      <c r="W361" s="245" t="s">
        <v>224</v>
      </c>
      <c r="X361" s="245" t="s">
        <v>457</v>
      </c>
      <c r="Y361" s="66" t="s">
        <v>459</v>
      </c>
      <c r="Z361" s="82">
        <v>70</v>
      </c>
      <c r="AA361" s="250" t="s">
        <v>227</v>
      </c>
      <c r="AB361" s="82">
        <v>2015</v>
      </c>
      <c r="AC361" s="251">
        <v>24000</v>
      </c>
      <c r="AD361" s="251"/>
      <c r="AE361" s="48" t="s">
        <v>101</v>
      </c>
      <c r="AF361" s="142">
        <v>45140</v>
      </c>
      <c r="AG361" s="142">
        <v>45288</v>
      </c>
      <c r="AH361" s="143"/>
      <c r="AI361" s="140"/>
    </row>
    <row r="362" spans="1:36">
      <c r="A362" s="63"/>
      <c r="B362" s="66">
        <v>9809</v>
      </c>
      <c r="C362" s="84" t="s">
        <v>994</v>
      </c>
      <c r="D362" s="63">
        <v>4421</v>
      </c>
      <c r="E362" s="156" t="s">
        <v>229</v>
      </c>
      <c r="F362" s="156" t="s">
        <v>1456</v>
      </c>
      <c r="G362" s="85" t="s">
        <v>1542</v>
      </c>
      <c r="H362" s="63"/>
      <c r="I362" s="202" t="s">
        <v>1151</v>
      </c>
      <c r="J362" s="84">
        <v>1</v>
      </c>
      <c r="K362" s="106">
        <v>45127</v>
      </c>
      <c r="L362" s="92">
        <v>6</v>
      </c>
      <c r="M362" s="63">
        <v>106</v>
      </c>
      <c r="N362" s="107">
        <v>45133</v>
      </c>
      <c r="O362" s="99">
        <v>45134</v>
      </c>
      <c r="P362" s="100">
        <v>7</v>
      </c>
      <c r="Q362" s="82" t="s">
        <v>85</v>
      </c>
      <c r="R362" s="66" t="s">
        <v>320</v>
      </c>
      <c r="S362" s="82" t="s">
        <v>85</v>
      </c>
      <c r="T362" s="66" t="s">
        <v>138</v>
      </c>
      <c r="U362" s="66">
        <v>106</v>
      </c>
      <c r="V362" s="245" t="s">
        <v>223</v>
      </c>
      <c r="W362" s="245" t="s">
        <v>224</v>
      </c>
      <c r="X362" s="245" t="s">
        <v>457</v>
      </c>
      <c r="Y362" s="66" t="s">
        <v>459</v>
      </c>
      <c r="Z362" s="82">
        <v>70</v>
      </c>
      <c r="AA362" s="250" t="s">
        <v>227</v>
      </c>
      <c r="AB362" s="82">
        <v>2015</v>
      </c>
      <c r="AC362" s="251">
        <v>24000</v>
      </c>
      <c r="AD362" s="251"/>
      <c r="AE362" s="48" t="s">
        <v>101</v>
      </c>
      <c r="AF362" s="132">
        <v>45120</v>
      </c>
      <c r="AG362" s="132">
        <v>45133</v>
      </c>
      <c r="AH362" s="141"/>
      <c r="AI362" s="140"/>
    </row>
    <row r="363" spans="1:36">
      <c r="A363" s="66">
        <v>9632</v>
      </c>
      <c r="B363" s="66">
        <v>9808</v>
      </c>
      <c r="C363" s="84" t="s">
        <v>994</v>
      </c>
      <c r="D363" s="63">
        <v>4400</v>
      </c>
      <c r="E363" s="151" t="s">
        <v>1543</v>
      </c>
      <c r="F363" s="151" t="s">
        <v>1543</v>
      </c>
      <c r="G363" s="85" t="s">
        <v>1544</v>
      </c>
      <c r="H363" s="63"/>
      <c r="I363" s="202" t="s">
        <v>1151</v>
      </c>
      <c r="J363" s="84">
        <v>1</v>
      </c>
      <c r="K363" s="106">
        <v>45108</v>
      </c>
      <c r="L363" s="92">
        <v>2</v>
      </c>
      <c r="M363" s="66">
        <v>106</v>
      </c>
      <c r="N363" s="107">
        <v>45110</v>
      </c>
      <c r="O363" s="99">
        <v>45120</v>
      </c>
      <c r="P363" s="100">
        <v>12</v>
      </c>
      <c r="Q363" s="82" t="s">
        <v>85</v>
      </c>
      <c r="R363" s="66" t="s">
        <v>320</v>
      </c>
      <c r="S363" s="82" t="s">
        <v>85</v>
      </c>
      <c r="T363" s="66" t="s">
        <v>138</v>
      </c>
      <c r="U363" s="66">
        <v>106</v>
      </c>
      <c r="V363" s="245" t="s">
        <v>223</v>
      </c>
      <c r="W363" s="245" t="s">
        <v>224</v>
      </c>
      <c r="X363" s="245" t="s">
        <v>457</v>
      </c>
      <c r="Y363" s="66" t="s">
        <v>459</v>
      </c>
      <c r="Z363" s="82">
        <v>70</v>
      </c>
      <c r="AA363" s="250" t="s">
        <v>227</v>
      </c>
      <c r="AB363" s="82">
        <v>2015</v>
      </c>
      <c r="AC363" s="251">
        <v>24000</v>
      </c>
      <c r="AD363" s="251"/>
      <c r="AE363" s="48" t="s">
        <v>101</v>
      </c>
      <c r="AF363" s="132">
        <v>45107</v>
      </c>
      <c r="AG363" s="142">
        <v>45117</v>
      </c>
      <c r="AH363" s="143"/>
      <c r="AI363" s="140"/>
      <c r="AJ363" s="140" t="s">
        <v>216</v>
      </c>
    </row>
    <row r="364" spans="1:36">
      <c r="A364" s="66" t="s">
        <v>1545</v>
      </c>
      <c r="B364" s="63"/>
      <c r="C364" s="84" t="s">
        <v>994</v>
      </c>
      <c r="D364" s="63">
        <v>4394</v>
      </c>
      <c r="E364" s="151" t="s">
        <v>1546</v>
      </c>
      <c r="F364" s="156" t="s">
        <v>1547</v>
      </c>
      <c r="G364" s="85" t="s">
        <v>1548</v>
      </c>
      <c r="H364" s="63"/>
      <c r="I364" s="202" t="s">
        <v>1151</v>
      </c>
      <c r="J364" s="84">
        <v>1</v>
      </c>
      <c r="K364" s="106">
        <v>45101</v>
      </c>
      <c r="L364" s="92">
        <v>5</v>
      </c>
      <c r="M364" s="66">
        <v>106</v>
      </c>
      <c r="N364" s="107">
        <v>45106</v>
      </c>
      <c r="O364" s="99">
        <v>45104</v>
      </c>
      <c r="P364" s="100">
        <v>3</v>
      </c>
      <c r="Q364" s="82" t="s">
        <v>85</v>
      </c>
      <c r="R364" s="66" t="s">
        <v>320</v>
      </c>
      <c r="S364" s="82" t="s">
        <v>85</v>
      </c>
      <c r="T364" s="66" t="s">
        <v>138</v>
      </c>
      <c r="U364" s="66">
        <v>106</v>
      </c>
      <c r="V364" s="245" t="s">
        <v>223</v>
      </c>
      <c r="W364" s="245" t="s">
        <v>224</v>
      </c>
      <c r="X364" s="245" t="s">
        <v>457</v>
      </c>
      <c r="Y364" s="66" t="s">
        <v>459</v>
      </c>
      <c r="Z364" s="82">
        <v>70</v>
      </c>
      <c r="AA364" s="250" t="s">
        <v>227</v>
      </c>
      <c r="AB364" s="82">
        <v>2015</v>
      </c>
      <c r="AC364" s="251">
        <v>24000</v>
      </c>
      <c r="AD364" s="251"/>
      <c r="AE364" s="48" t="s">
        <v>101</v>
      </c>
      <c r="AF364" s="132">
        <v>45101</v>
      </c>
      <c r="AG364" s="132">
        <v>45103</v>
      </c>
      <c r="AH364" s="141"/>
    </row>
    <row r="365" spans="1:36">
      <c r="A365" s="66">
        <v>9696</v>
      </c>
      <c r="B365" s="66">
        <v>9857</v>
      </c>
      <c r="C365" s="84" t="s">
        <v>994</v>
      </c>
      <c r="D365" s="63">
        <v>4370</v>
      </c>
      <c r="E365" s="87" t="s">
        <v>1512</v>
      </c>
      <c r="F365" s="87" t="s">
        <v>1512</v>
      </c>
      <c r="G365" s="86" t="s">
        <v>1549</v>
      </c>
      <c r="H365" s="63"/>
      <c r="I365" s="85" t="s">
        <v>99</v>
      </c>
      <c r="J365" s="160">
        <v>1</v>
      </c>
      <c r="K365" s="168">
        <v>45090</v>
      </c>
      <c r="L365" s="242">
        <v>27</v>
      </c>
      <c r="M365" s="66">
        <v>106</v>
      </c>
      <c r="N365" s="165">
        <v>45117</v>
      </c>
      <c r="O365" s="99">
        <v>45096</v>
      </c>
      <c r="P365" s="100">
        <v>6</v>
      </c>
      <c r="Q365" s="82" t="s">
        <v>85</v>
      </c>
      <c r="R365" s="66" t="s">
        <v>320</v>
      </c>
      <c r="S365" s="82" t="s">
        <v>85</v>
      </c>
      <c r="T365" s="66" t="s">
        <v>138</v>
      </c>
      <c r="U365" s="66">
        <v>106</v>
      </c>
      <c r="V365" s="245" t="s">
        <v>223</v>
      </c>
      <c r="W365" s="245" t="s">
        <v>224</v>
      </c>
      <c r="X365" s="245" t="s">
        <v>457</v>
      </c>
      <c r="Y365" s="66" t="s">
        <v>459</v>
      </c>
      <c r="Z365" s="82">
        <v>70</v>
      </c>
      <c r="AA365" s="250" t="s">
        <v>227</v>
      </c>
      <c r="AB365" s="82">
        <v>2015</v>
      </c>
      <c r="AC365" s="251">
        <v>24000</v>
      </c>
      <c r="AD365" s="251"/>
      <c r="AE365" s="48" t="s">
        <v>101</v>
      </c>
      <c r="AF365" s="132">
        <v>45090</v>
      </c>
      <c r="AG365" s="132">
        <v>45094</v>
      </c>
      <c r="AH365" s="141"/>
    </row>
    <row r="366" spans="1:36">
      <c r="A366" s="66">
        <v>9611</v>
      </c>
      <c r="B366" s="66">
        <v>9807</v>
      </c>
      <c r="C366" s="84" t="s">
        <v>994</v>
      </c>
      <c r="D366" s="92">
        <v>4352</v>
      </c>
      <c r="E366" s="223" t="s">
        <v>229</v>
      </c>
      <c r="F366" s="156" t="s">
        <v>1456</v>
      </c>
      <c r="G366" s="85" t="s">
        <v>1550</v>
      </c>
      <c r="H366" s="84">
        <v>2349</v>
      </c>
      <c r="I366" s="85" t="s">
        <v>1151</v>
      </c>
      <c r="J366" s="84">
        <v>1</v>
      </c>
      <c r="K366" s="106">
        <v>45076</v>
      </c>
      <c r="L366" s="92">
        <v>27</v>
      </c>
      <c r="M366" s="66">
        <v>106</v>
      </c>
      <c r="N366" s="165">
        <v>45103</v>
      </c>
      <c r="O366" s="99">
        <v>45090</v>
      </c>
      <c r="P366" s="100">
        <v>14</v>
      </c>
      <c r="Q366" s="82" t="s">
        <v>85</v>
      </c>
      <c r="R366" s="112" t="s">
        <v>320</v>
      </c>
      <c r="S366" s="247" t="s">
        <v>85</v>
      </c>
      <c r="T366" s="66" t="s">
        <v>138</v>
      </c>
      <c r="U366" s="112">
        <v>106</v>
      </c>
      <c r="V366" s="245" t="s">
        <v>223</v>
      </c>
      <c r="W366" s="245" t="s">
        <v>224</v>
      </c>
      <c r="X366" s="245" t="s">
        <v>457</v>
      </c>
      <c r="Y366" s="66" t="s">
        <v>459</v>
      </c>
      <c r="Z366" s="82">
        <v>70</v>
      </c>
      <c r="AA366" s="250" t="s">
        <v>227</v>
      </c>
      <c r="AB366" s="82">
        <v>2015</v>
      </c>
      <c r="AC366" s="251">
        <v>24000</v>
      </c>
      <c r="AD366" s="251"/>
      <c r="AE366" s="48" t="s">
        <v>101</v>
      </c>
      <c r="AF366" s="132">
        <v>45076</v>
      </c>
      <c r="AG366" s="132">
        <v>45090</v>
      </c>
      <c r="AH366" s="141"/>
      <c r="AI366" s="177" t="s">
        <v>1551</v>
      </c>
    </row>
    <row r="367" spans="1:36">
      <c r="A367" s="66">
        <v>9611</v>
      </c>
      <c r="B367" s="66">
        <v>9807</v>
      </c>
      <c r="C367" s="84" t="s">
        <v>994</v>
      </c>
      <c r="D367" s="92">
        <v>4259</v>
      </c>
      <c r="E367" s="151" t="s">
        <v>1552</v>
      </c>
      <c r="F367" s="85" t="s">
        <v>1553</v>
      </c>
      <c r="G367" s="85" t="s">
        <v>1554</v>
      </c>
      <c r="H367" s="84">
        <v>2349</v>
      </c>
      <c r="I367" s="85" t="s">
        <v>99</v>
      </c>
      <c r="J367" s="84">
        <v>1</v>
      </c>
      <c r="K367" s="106">
        <v>45009</v>
      </c>
      <c r="L367" s="92">
        <v>1</v>
      </c>
      <c r="M367" s="66">
        <v>106</v>
      </c>
      <c r="N367" s="165">
        <v>45010</v>
      </c>
      <c r="O367" s="99">
        <v>45014</v>
      </c>
      <c r="P367" s="100">
        <v>5</v>
      </c>
      <c r="Q367" s="82" t="s">
        <v>85</v>
      </c>
      <c r="R367" s="66" t="s">
        <v>320</v>
      </c>
      <c r="S367" s="82" t="s">
        <v>85</v>
      </c>
      <c r="T367" s="66" t="s">
        <v>138</v>
      </c>
      <c r="U367" s="66">
        <v>106</v>
      </c>
      <c r="V367" s="246" t="s">
        <v>223</v>
      </c>
      <c r="W367" s="246" t="s">
        <v>224</v>
      </c>
      <c r="X367" s="246" t="s">
        <v>457</v>
      </c>
      <c r="Y367" s="66" t="s">
        <v>459</v>
      </c>
      <c r="Z367" s="251"/>
      <c r="AA367" s="251"/>
      <c r="AB367" s="82">
        <v>2015</v>
      </c>
      <c r="AC367" s="251">
        <v>24000</v>
      </c>
      <c r="AD367" s="251"/>
      <c r="AE367" s="48" t="s">
        <v>101</v>
      </c>
      <c r="AF367" s="132">
        <v>45009</v>
      </c>
      <c r="AG367" s="132">
        <v>45013</v>
      </c>
      <c r="AH367" s="143"/>
      <c r="AI367" s="253"/>
    </row>
    <row r="368" spans="1:36">
      <c r="A368" s="66" t="s">
        <v>1513</v>
      </c>
      <c r="B368" s="66" t="s">
        <v>1555</v>
      </c>
      <c r="C368" s="84" t="s">
        <v>994</v>
      </c>
      <c r="D368" s="84">
        <v>3867</v>
      </c>
      <c r="E368" s="150" t="s">
        <v>1530</v>
      </c>
      <c r="F368" s="85" t="s">
        <v>1456</v>
      </c>
      <c r="G368" s="85" t="s">
        <v>102</v>
      </c>
      <c r="H368" s="84">
        <v>2309</v>
      </c>
      <c r="I368" s="85" t="s">
        <v>1151</v>
      </c>
      <c r="J368" s="84">
        <v>1</v>
      </c>
      <c r="K368" s="106">
        <v>44804</v>
      </c>
      <c r="L368" s="84">
        <v>27</v>
      </c>
      <c r="M368" s="66">
        <v>106</v>
      </c>
      <c r="N368" s="165">
        <v>44831</v>
      </c>
      <c r="O368" s="99">
        <v>44817</v>
      </c>
      <c r="P368" s="100">
        <v>13</v>
      </c>
      <c r="Q368" s="82" t="s">
        <v>85</v>
      </c>
      <c r="R368" s="82"/>
      <c r="S368" s="66" t="s">
        <v>320</v>
      </c>
      <c r="T368" s="82" t="s">
        <v>85</v>
      </c>
      <c r="U368" s="66" t="s">
        <v>138</v>
      </c>
      <c r="V368" s="66">
        <v>106</v>
      </c>
      <c r="W368" s="245" t="s">
        <v>223</v>
      </c>
      <c r="X368" s="245" t="s">
        <v>224</v>
      </c>
      <c r="Y368" s="245" t="s">
        <v>457</v>
      </c>
      <c r="Z368" s="66"/>
      <c r="AA368" s="66"/>
      <c r="AB368" s="66" t="s">
        <v>459</v>
      </c>
      <c r="AC368" s="66"/>
      <c r="AD368" s="66"/>
      <c r="AE368" s="62" t="s">
        <v>101</v>
      </c>
      <c r="AF368" s="173">
        <v>44804</v>
      </c>
      <c r="AG368" s="132">
        <v>44816</v>
      </c>
      <c r="AH368" s="141"/>
      <c r="AI368" s="78"/>
      <c r="AJ368" s="140" t="s">
        <v>266</v>
      </c>
    </row>
    <row r="369" spans="1:35">
      <c r="A369" s="66">
        <v>10032</v>
      </c>
      <c r="B369" s="63"/>
      <c r="C369" s="72" t="s">
        <v>994</v>
      </c>
      <c r="D369" s="67">
        <v>5114</v>
      </c>
      <c r="E369" s="69" t="s">
        <v>1556</v>
      </c>
      <c r="F369" s="69" t="s">
        <v>1557</v>
      </c>
      <c r="G369" s="48" t="s">
        <v>1558</v>
      </c>
      <c r="H369" s="48">
        <v>7023</v>
      </c>
      <c r="I369" s="48" t="s">
        <v>99</v>
      </c>
      <c r="J369" s="72">
        <v>1</v>
      </c>
      <c r="K369" s="101">
        <v>45574</v>
      </c>
      <c r="L369" s="48">
        <v>1</v>
      </c>
      <c r="M369" s="104">
        <v>107</v>
      </c>
      <c r="N369" s="98">
        <f>K369+L369</f>
        <v>45575</v>
      </c>
      <c r="O369" s="99">
        <f ca="1">TODAY()</f>
        <v>45957</v>
      </c>
      <c r="P369" s="100">
        <f ca="1">O369-K369</f>
        <v>383</v>
      </c>
      <c r="Q369" s="66" t="s">
        <v>85</v>
      </c>
      <c r="R369" s="66" t="s">
        <v>214</v>
      </c>
      <c r="S369" s="82" t="s">
        <v>85</v>
      </c>
      <c r="T369" s="66" t="s">
        <v>138</v>
      </c>
      <c r="U369" s="66">
        <v>107</v>
      </c>
      <c r="V369" s="248" t="s">
        <v>223</v>
      </c>
      <c r="W369" s="248" t="s">
        <v>460</v>
      </c>
      <c r="X369" s="248" t="s">
        <v>461</v>
      </c>
      <c r="Y369" s="124" t="s">
        <v>462</v>
      </c>
      <c r="Z369" s="104">
        <v>70</v>
      </c>
      <c r="AA369" s="250" t="s">
        <v>227</v>
      </c>
      <c r="AB369" s="104">
        <v>2015</v>
      </c>
      <c r="AC369" s="118">
        <v>24000</v>
      </c>
      <c r="AD369" s="119">
        <v>24000</v>
      </c>
      <c r="AE369" s="48" t="s">
        <v>101</v>
      </c>
      <c r="AF369" s="134">
        <v>45574</v>
      </c>
      <c r="AG369" s="145">
        <v>45576</v>
      </c>
      <c r="AH369" s="146"/>
      <c r="AI369" s="181"/>
    </row>
    <row r="370" spans="1:35">
      <c r="A370" s="66" t="s">
        <v>1559</v>
      </c>
      <c r="B370" s="63"/>
      <c r="C370" s="72" t="s">
        <v>84</v>
      </c>
      <c r="D370" s="67">
        <v>5053</v>
      </c>
      <c r="E370" s="187" t="s">
        <v>229</v>
      </c>
      <c r="F370" s="187" t="s">
        <v>1456</v>
      </c>
      <c r="G370" s="48" t="s">
        <v>1457</v>
      </c>
      <c r="H370" s="48">
        <v>7009</v>
      </c>
      <c r="I370" s="48" t="s">
        <v>99</v>
      </c>
      <c r="J370" s="72">
        <v>1</v>
      </c>
      <c r="K370" s="101">
        <v>45544</v>
      </c>
      <c r="L370" s="48">
        <v>4</v>
      </c>
      <c r="M370" s="104">
        <v>107</v>
      </c>
      <c r="N370" s="213">
        <f>K370+L370</f>
        <v>45548</v>
      </c>
      <c r="O370" s="99">
        <f ca="1">TODAY()</f>
        <v>45957</v>
      </c>
      <c r="P370" s="100">
        <f ca="1">O370-K370</f>
        <v>413</v>
      </c>
      <c r="Q370" s="66" t="s">
        <v>85</v>
      </c>
      <c r="R370" s="66" t="s">
        <v>214</v>
      </c>
      <c r="S370" s="82" t="s">
        <v>85</v>
      </c>
      <c r="T370" s="66" t="s">
        <v>138</v>
      </c>
      <c r="U370" s="66">
        <v>107</v>
      </c>
      <c r="V370" s="248" t="s">
        <v>223</v>
      </c>
      <c r="W370" s="248" t="s">
        <v>460</v>
      </c>
      <c r="X370" s="248" t="s">
        <v>461</v>
      </c>
      <c r="Y370" s="124" t="s">
        <v>462</v>
      </c>
      <c r="Z370" s="104">
        <v>70</v>
      </c>
      <c r="AA370" s="250" t="s">
        <v>227</v>
      </c>
      <c r="AB370" s="104">
        <v>2015</v>
      </c>
      <c r="AC370" s="118">
        <v>24000</v>
      </c>
      <c r="AD370" s="119">
        <v>24000</v>
      </c>
      <c r="AE370" s="48"/>
      <c r="AF370" s="72"/>
      <c r="AG370" s="128"/>
      <c r="AH370" s="183"/>
      <c r="AI370" s="179"/>
    </row>
    <row r="371" spans="1:35">
      <c r="A371" s="66">
        <v>9950</v>
      </c>
      <c r="B371" s="63"/>
      <c r="C371" s="72" t="s">
        <v>994</v>
      </c>
      <c r="D371" s="67">
        <v>5053</v>
      </c>
      <c r="E371" s="68" t="s">
        <v>229</v>
      </c>
      <c r="F371" s="68" t="s">
        <v>229</v>
      </c>
      <c r="G371" s="48"/>
      <c r="H371" s="48">
        <v>7009</v>
      </c>
      <c r="I371" s="48" t="s">
        <v>99</v>
      </c>
      <c r="J371" s="72">
        <v>1</v>
      </c>
      <c r="K371" s="101">
        <v>45544</v>
      </c>
      <c r="L371" s="48">
        <v>27</v>
      </c>
      <c r="M371" s="104">
        <v>107</v>
      </c>
      <c r="N371" s="102">
        <v>45549</v>
      </c>
      <c r="O371" s="99">
        <v>45593</v>
      </c>
      <c r="P371" s="100">
        <f>O371-K371</f>
        <v>49</v>
      </c>
      <c r="Q371" s="82" t="s">
        <v>85</v>
      </c>
      <c r="R371" s="66" t="s">
        <v>320</v>
      </c>
      <c r="S371" s="82" t="s">
        <v>85</v>
      </c>
      <c r="T371" s="82" t="s">
        <v>138</v>
      </c>
      <c r="U371" s="82">
        <v>105</v>
      </c>
      <c r="V371" s="245" t="s">
        <v>223</v>
      </c>
      <c r="W371" s="246" t="s">
        <v>224</v>
      </c>
      <c r="X371" s="245" t="s">
        <v>457</v>
      </c>
      <c r="Y371" s="82" t="s">
        <v>458</v>
      </c>
      <c r="Z371" s="82">
        <v>70</v>
      </c>
      <c r="AA371" s="250" t="s">
        <v>227</v>
      </c>
      <c r="AB371" s="82">
        <v>2015</v>
      </c>
      <c r="AC371" s="251">
        <v>24000</v>
      </c>
      <c r="AD371" s="119">
        <v>24000</v>
      </c>
      <c r="AE371" s="48" t="s">
        <v>101</v>
      </c>
      <c r="AF371" s="132">
        <v>45544</v>
      </c>
      <c r="AG371" s="132">
        <v>45549</v>
      </c>
      <c r="AH371" s="141" t="s">
        <v>1560</v>
      </c>
      <c r="AI371" s="180"/>
    </row>
    <row r="372" spans="1:35">
      <c r="A372" s="66">
        <v>9592</v>
      </c>
      <c r="B372" s="66">
        <v>9809</v>
      </c>
      <c r="C372" s="84" t="s">
        <v>994</v>
      </c>
      <c r="D372" s="63">
        <v>4896</v>
      </c>
      <c r="E372" s="86" t="s">
        <v>229</v>
      </c>
      <c r="F372" s="87" t="s">
        <v>1456</v>
      </c>
      <c r="G372" s="92" t="s">
        <v>1536</v>
      </c>
      <c r="H372" s="84">
        <v>6959</v>
      </c>
      <c r="I372" s="63" t="s">
        <v>99</v>
      </c>
      <c r="J372" s="84">
        <v>1</v>
      </c>
      <c r="K372" s="164">
        <v>45434</v>
      </c>
      <c r="L372" s="84">
        <v>13</v>
      </c>
      <c r="M372" s="190">
        <v>107</v>
      </c>
      <c r="N372" s="102">
        <v>45447</v>
      </c>
      <c r="O372" s="99">
        <v>45456</v>
      </c>
      <c r="P372" s="100">
        <v>22</v>
      </c>
      <c r="Q372" s="66" t="s">
        <v>85</v>
      </c>
      <c r="R372" s="66" t="s">
        <v>214</v>
      </c>
      <c r="S372" s="82" t="s">
        <v>85</v>
      </c>
      <c r="T372" s="66" t="s">
        <v>138</v>
      </c>
      <c r="U372" s="66">
        <v>107</v>
      </c>
      <c r="V372" s="248" t="s">
        <v>223</v>
      </c>
      <c r="W372" s="248" t="s">
        <v>460</v>
      </c>
      <c r="X372" s="248" t="s">
        <v>461</v>
      </c>
      <c r="Y372" s="124" t="s">
        <v>462</v>
      </c>
      <c r="Z372" s="104">
        <v>70</v>
      </c>
      <c r="AA372" s="250" t="s">
        <v>227</v>
      </c>
      <c r="AB372" s="104">
        <v>2015</v>
      </c>
      <c r="AC372" s="118">
        <v>24000</v>
      </c>
      <c r="AD372" s="119">
        <v>24000</v>
      </c>
      <c r="AE372" s="48" t="s">
        <v>101</v>
      </c>
      <c r="AF372" s="132">
        <v>45434</v>
      </c>
      <c r="AG372" s="134">
        <v>45456</v>
      </c>
      <c r="AH372" s="141"/>
      <c r="AI372" s="141"/>
    </row>
    <row r="373" spans="1:35">
      <c r="A373" s="66" t="s">
        <v>1561</v>
      </c>
      <c r="B373" s="63"/>
      <c r="C373" s="84" t="s">
        <v>994</v>
      </c>
      <c r="D373" s="84">
        <v>4817</v>
      </c>
      <c r="E373" s="150" t="s">
        <v>229</v>
      </c>
      <c r="F373" s="85" t="s">
        <v>1456</v>
      </c>
      <c r="G373" s="84" t="s">
        <v>1457</v>
      </c>
      <c r="H373" s="84">
        <v>10947</v>
      </c>
      <c r="I373" s="63" t="s">
        <v>99</v>
      </c>
      <c r="J373" s="84">
        <v>1</v>
      </c>
      <c r="K373" s="162">
        <v>45502</v>
      </c>
      <c r="L373" s="84">
        <v>27</v>
      </c>
      <c r="M373" s="243">
        <v>107</v>
      </c>
      <c r="N373" s="102">
        <v>45529</v>
      </c>
      <c r="O373" s="99">
        <v>45532</v>
      </c>
      <c r="P373" s="100">
        <v>30</v>
      </c>
      <c r="Q373" s="66" t="s">
        <v>85</v>
      </c>
      <c r="R373" s="66" t="s">
        <v>214</v>
      </c>
      <c r="S373" s="82" t="s">
        <v>85</v>
      </c>
      <c r="T373" s="66" t="s">
        <v>138</v>
      </c>
      <c r="U373" s="66">
        <v>107</v>
      </c>
      <c r="V373" s="248" t="s">
        <v>223</v>
      </c>
      <c r="W373" s="248" t="s">
        <v>460</v>
      </c>
      <c r="X373" s="248" t="s">
        <v>461</v>
      </c>
      <c r="Y373" s="124" t="s">
        <v>462</v>
      </c>
      <c r="Z373" s="104">
        <v>70</v>
      </c>
      <c r="AA373" s="250" t="s">
        <v>227</v>
      </c>
      <c r="AB373" s="104">
        <v>2015</v>
      </c>
      <c r="AC373" s="118">
        <v>24000</v>
      </c>
      <c r="AD373" s="119">
        <v>24000</v>
      </c>
      <c r="AE373" s="48" t="s">
        <v>101</v>
      </c>
      <c r="AF373" s="134">
        <v>45376</v>
      </c>
      <c r="AG373" s="132">
        <v>45531</v>
      </c>
      <c r="AH373" s="141"/>
      <c r="AI373" s="180"/>
    </row>
    <row r="374" spans="1:35">
      <c r="A374" s="66"/>
      <c r="B374" s="66">
        <v>9836</v>
      </c>
      <c r="C374" s="157" t="s">
        <v>1179</v>
      </c>
      <c r="D374" s="51">
        <v>4634</v>
      </c>
      <c r="E374" s="159" t="s">
        <v>1459</v>
      </c>
      <c r="F374" s="50" t="s">
        <v>441</v>
      </c>
      <c r="G374" s="157" t="s">
        <v>1462</v>
      </c>
      <c r="H374" s="157">
        <v>6464</v>
      </c>
      <c r="I374" s="51" t="s">
        <v>99</v>
      </c>
      <c r="J374" s="157">
        <v>1</v>
      </c>
      <c r="K374" s="244">
        <v>45421</v>
      </c>
      <c r="L374" s="157">
        <v>27</v>
      </c>
      <c r="M374" s="104">
        <v>107</v>
      </c>
      <c r="N374" s="98">
        <v>45448</v>
      </c>
      <c r="O374" s="99">
        <v>45427</v>
      </c>
      <c r="P374" s="100">
        <v>6</v>
      </c>
      <c r="Q374" s="66" t="s">
        <v>85</v>
      </c>
      <c r="R374" s="66" t="s">
        <v>214</v>
      </c>
      <c r="S374" s="82" t="s">
        <v>85</v>
      </c>
      <c r="T374" s="66" t="s">
        <v>138</v>
      </c>
      <c r="U374" s="66">
        <v>107</v>
      </c>
      <c r="V374" s="249" t="s">
        <v>223</v>
      </c>
      <c r="W374" s="248" t="s">
        <v>460</v>
      </c>
      <c r="X374" s="248" t="s">
        <v>461</v>
      </c>
      <c r="Y374" s="124" t="s">
        <v>462</v>
      </c>
      <c r="Z374" s="104">
        <v>70</v>
      </c>
      <c r="AA374" s="250" t="s">
        <v>227</v>
      </c>
      <c r="AB374" s="104">
        <v>2015</v>
      </c>
      <c r="AC374" s="118">
        <v>24000</v>
      </c>
      <c r="AD374" s="130">
        <v>24000</v>
      </c>
      <c r="AE374" s="48" t="s">
        <v>101</v>
      </c>
      <c r="AF374" s="132">
        <v>45251</v>
      </c>
      <c r="AG374" s="132"/>
      <c r="AH374" s="143" t="s">
        <v>1562</v>
      </c>
      <c r="AI374" s="141"/>
    </row>
    <row r="375" spans="1:35">
      <c r="A375" s="63"/>
      <c r="B375" s="63"/>
      <c r="C375" s="84" t="s">
        <v>994</v>
      </c>
      <c r="D375" s="92">
        <v>4473</v>
      </c>
      <c r="E375" s="87" t="s">
        <v>877</v>
      </c>
      <c r="F375" s="87" t="s">
        <v>1563</v>
      </c>
      <c r="G375" s="85" t="s">
        <v>1564</v>
      </c>
      <c r="H375" s="84" t="s">
        <v>214</v>
      </c>
      <c r="I375" s="85" t="s">
        <v>1151</v>
      </c>
      <c r="J375" s="84">
        <v>1</v>
      </c>
      <c r="K375" s="168">
        <v>45154</v>
      </c>
      <c r="L375" s="92">
        <v>27</v>
      </c>
      <c r="M375" s="66">
        <v>107</v>
      </c>
      <c r="N375" s="107">
        <v>45181</v>
      </c>
      <c r="O375" s="99">
        <v>45182</v>
      </c>
      <c r="P375" s="100">
        <v>28</v>
      </c>
      <c r="Q375" s="66" t="s">
        <v>85</v>
      </c>
      <c r="R375" s="66" t="s">
        <v>85</v>
      </c>
      <c r="S375" s="82" t="s">
        <v>85</v>
      </c>
      <c r="T375" s="66" t="s">
        <v>138</v>
      </c>
      <c r="U375" s="66">
        <v>107</v>
      </c>
      <c r="V375" s="248" t="s">
        <v>1565</v>
      </c>
      <c r="W375" s="248" t="s">
        <v>569</v>
      </c>
      <c r="X375" s="248" t="s">
        <v>1566</v>
      </c>
      <c r="Y375" s="124" t="s">
        <v>214</v>
      </c>
      <c r="Z375" s="104">
        <v>100</v>
      </c>
      <c r="AA375" s="250" t="s">
        <v>227</v>
      </c>
      <c r="AB375" s="104"/>
      <c r="AC375" s="118"/>
      <c r="AD375" s="118"/>
      <c r="AE375" s="48" t="s">
        <v>101</v>
      </c>
      <c r="AF375" s="132">
        <v>45154</v>
      </c>
      <c r="AG375" s="142">
        <v>45180</v>
      </c>
      <c r="AH375" s="141"/>
      <c r="AI375" s="180"/>
    </row>
    <row r="376" spans="1:35">
      <c r="A376" s="63"/>
      <c r="B376" s="66">
        <v>9993</v>
      </c>
      <c r="C376" s="84" t="s">
        <v>994</v>
      </c>
      <c r="D376" s="92">
        <v>4407</v>
      </c>
      <c r="E376" s="87" t="s">
        <v>1567</v>
      </c>
      <c r="F376" s="87" t="s">
        <v>1567</v>
      </c>
      <c r="G376" s="85" t="s">
        <v>529</v>
      </c>
      <c r="H376" s="84" t="s">
        <v>214</v>
      </c>
      <c r="I376" s="85" t="s">
        <v>1151</v>
      </c>
      <c r="J376" s="84">
        <v>1</v>
      </c>
      <c r="K376" s="168">
        <v>45111</v>
      </c>
      <c r="L376" s="92">
        <v>6</v>
      </c>
      <c r="M376" s="66">
        <v>107</v>
      </c>
      <c r="N376" s="107">
        <v>45117</v>
      </c>
      <c r="O376" s="99">
        <v>45124</v>
      </c>
      <c r="P376" s="100">
        <v>13</v>
      </c>
      <c r="Q376" s="66" t="s">
        <v>85</v>
      </c>
      <c r="R376" s="66" t="s">
        <v>85</v>
      </c>
      <c r="S376" s="82" t="s">
        <v>85</v>
      </c>
      <c r="T376" s="66" t="s">
        <v>138</v>
      </c>
      <c r="U376" s="66">
        <v>107</v>
      </c>
      <c r="V376" s="248" t="s">
        <v>1568</v>
      </c>
      <c r="W376" s="248" t="s">
        <v>1569</v>
      </c>
      <c r="X376" s="248" t="s">
        <v>1570</v>
      </c>
      <c r="Y376" s="124" t="s">
        <v>214</v>
      </c>
      <c r="Z376" s="104"/>
      <c r="AA376" s="104"/>
      <c r="AB376" s="104"/>
      <c r="AC376" s="118"/>
      <c r="AD376" s="118"/>
      <c r="AE376" s="48" t="s">
        <v>101</v>
      </c>
      <c r="AF376" s="132">
        <v>47</v>
      </c>
      <c r="AG376" s="132">
        <v>45119</v>
      </c>
      <c r="AH376" s="141"/>
    </row>
    <row r="377" spans="1:35">
      <c r="A377" s="66" t="s">
        <v>1571</v>
      </c>
      <c r="B377" s="63"/>
      <c r="C377" s="64" t="s">
        <v>994</v>
      </c>
      <c r="D377" s="67">
        <v>4899</v>
      </c>
      <c r="E377" s="69" t="s">
        <v>1572</v>
      </c>
      <c r="F377" s="69" t="s">
        <v>1105</v>
      </c>
      <c r="G377" s="48" t="s">
        <v>144</v>
      </c>
      <c r="H377" s="48">
        <v>4142</v>
      </c>
      <c r="I377" s="64" t="s">
        <v>99</v>
      </c>
      <c r="J377" s="64">
        <v>1</v>
      </c>
      <c r="K377" s="101">
        <v>45687</v>
      </c>
      <c r="L377" s="48">
        <v>27</v>
      </c>
      <c r="M377" s="104">
        <v>108</v>
      </c>
      <c r="N377" s="102">
        <v>45714</v>
      </c>
      <c r="O377" s="99">
        <v>45715</v>
      </c>
      <c r="P377" s="100">
        <v>28</v>
      </c>
      <c r="Q377" s="66" t="s">
        <v>85</v>
      </c>
      <c r="R377" s="66" t="s">
        <v>320</v>
      </c>
      <c r="S377" s="66" t="s">
        <v>85</v>
      </c>
      <c r="T377" s="66" t="s">
        <v>138</v>
      </c>
      <c r="U377" s="66">
        <v>108</v>
      </c>
      <c r="V377" s="88" t="s">
        <v>284</v>
      </c>
      <c r="W377" s="111" t="s">
        <v>89</v>
      </c>
      <c r="X377" s="111" t="s">
        <v>396</v>
      </c>
      <c r="Y377" s="66" t="s">
        <v>464</v>
      </c>
      <c r="Z377" s="66">
        <v>10</v>
      </c>
      <c r="AA377" s="117" t="s">
        <v>227</v>
      </c>
      <c r="AB377" s="66">
        <v>2014</v>
      </c>
      <c r="AC377" s="130">
        <v>33000</v>
      </c>
      <c r="AD377" s="119">
        <v>33000</v>
      </c>
      <c r="AE377" s="48" t="s">
        <v>101</v>
      </c>
      <c r="AF377" s="132">
        <v>45435</v>
      </c>
      <c r="AG377" s="132">
        <v>45715</v>
      </c>
      <c r="AH377" s="141"/>
    </row>
    <row r="378" spans="1:35">
      <c r="A378" s="66">
        <v>10068</v>
      </c>
      <c r="B378" s="63"/>
      <c r="C378" s="84" t="s">
        <v>994</v>
      </c>
      <c r="D378" s="92">
        <v>4822</v>
      </c>
      <c r="E378" s="150" t="s">
        <v>1306</v>
      </c>
      <c r="F378" s="85" t="s">
        <v>1307</v>
      </c>
      <c r="G378" s="92" t="s">
        <v>1573</v>
      </c>
      <c r="H378" s="92">
        <v>3987</v>
      </c>
      <c r="I378" s="92" t="s">
        <v>1090</v>
      </c>
      <c r="J378" s="92">
        <v>1</v>
      </c>
      <c r="K378" s="109">
        <v>45412</v>
      </c>
      <c r="L378" s="92">
        <v>27</v>
      </c>
      <c r="M378" s="104">
        <v>108</v>
      </c>
      <c r="N378" s="102">
        <f>K378+L378</f>
        <v>45439</v>
      </c>
      <c r="O378" s="99">
        <f ca="1">TODAY()</f>
        <v>45957</v>
      </c>
      <c r="P378" s="100">
        <f ca="1">O378-K378</f>
        <v>545</v>
      </c>
      <c r="Q378" s="66" t="s">
        <v>85</v>
      </c>
      <c r="R378" s="66" t="s">
        <v>320</v>
      </c>
      <c r="S378" s="66" t="s">
        <v>85</v>
      </c>
      <c r="T378" s="66" t="s">
        <v>138</v>
      </c>
      <c r="U378" s="66">
        <v>108</v>
      </c>
      <c r="V378" s="88" t="s">
        <v>284</v>
      </c>
      <c r="W378" s="88" t="s">
        <v>89</v>
      </c>
      <c r="X378" s="88" t="s">
        <v>396</v>
      </c>
      <c r="Y378" s="66" t="s">
        <v>464</v>
      </c>
      <c r="Z378" s="66">
        <v>10</v>
      </c>
      <c r="AA378" s="117" t="s">
        <v>227</v>
      </c>
      <c r="AB378" s="66">
        <v>2014</v>
      </c>
      <c r="AC378" s="130">
        <v>33000</v>
      </c>
      <c r="AD378" s="119">
        <v>33000</v>
      </c>
      <c r="AE378" s="48" t="s">
        <v>101</v>
      </c>
      <c r="AF378" s="132">
        <v>45384</v>
      </c>
      <c r="AG378" s="132">
        <v>45440</v>
      </c>
      <c r="AH378" s="141"/>
    </row>
    <row r="379" spans="1:35">
      <c r="A379" s="66">
        <v>9870</v>
      </c>
      <c r="B379" s="63"/>
      <c r="C379" s="84" t="s">
        <v>994</v>
      </c>
      <c r="D379" s="63">
        <v>4783</v>
      </c>
      <c r="E379" s="87" t="s">
        <v>1365</v>
      </c>
      <c r="F379" s="86" t="s">
        <v>738</v>
      </c>
      <c r="G379" s="84" t="s">
        <v>1574</v>
      </c>
      <c r="H379" s="84">
        <v>3917</v>
      </c>
      <c r="I379" s="84" t="s">
        <v>99</v>
      </c>
      <c r="J379" s="84">
        <v>1</v>
      </c>
      <c r="K379" s="164">
        <v>45349</v>
      </c>
      <c r="L379" s="84">
        <v>27</v>
      </c>
      <c r="M379" s="104">
        <v>108</v>
      </c>
      <c r="N379" s="102">
        <v>45376</v>
      </c>
      <c r="O379" s="99">
        <v>45379</v>
      </c>
      <c r="P379" s="100">
        <v>30</v>
      </c>
      <c r="Q379" s="66" t="s">
        <v>85</v>
      </c>
      <c r="R379" s="66" t="s">
        <v>320</v>
      </c>
      <c r="S379" s="66" t="s">
        <v>85</v>
      </c>
      <c r="T379" s="66" t="s">
        <v>138</v>
      </c>
      <c r="U379" s="66">
        <v>108</v>
      </c>
      <c r="V379" s="88" t="s">
        <v>284</v>
      </c>
      <c r="W379" s="88" t="s">
        <v>89</v>
      </c>
      <c r="X379" s="111" t="s">
        <v>396</v>
      </c>
      <c r="Y379" s="66" t="s">
        <v>464</v>
      </c>
      <c r="Z379" s="66">
        <v>10</v>
      </c>
      <c r="AA379" s="117" t="s">
        <v>143</v>
      </c>
      <c r="AB379" s="66">
        <v>2014</v>
      </c>
      <c r="AC379" s="130">
        <v>33000</v>
      </c>
      <c r="AD379" s="119">
        <v>33000</v>
      </c>
      <c r="AE379" s="48" t="s">
        <v>101</v>
      </c>
      <c r="AF379" s="132">
        <v>45349</v>
      </c>
      <c r="AG379" s="132">
        <v>45378</v>
      </c>
      <c r="AH379" s="148"/>
      <c r="AI379" s="140"/>
    </row>
    <row r="380" spans="1:35">
      <c r="A380" s="66">
        <v>9725</v>
      </c>
      <c r="B380" s="63"/>
      <c r="C380" s="198" t="s">
        <v>994</v>
      </c>
      <c r="D380" s="198">
        <v>4691</v>
      </c>
      <c r="E380" s="199" t="s">
        <v>151</v>
      </c>
      <c r="F380" s="241" t="s">
        <v>1311</v>
      </c>
      <c r="G380" s="198" t="s">
        <v>1384</v>
      </c>
      <c r="H380" s="198">
        <v>3808</v>
      </c>
      <c r="I380" s="198" t="s">
        <v>154</v>
      </c>
      <c r="J380" s="198">
        <v>1</v>
      </c>
      <c r="K380" s="211">
        <v>45326</v>
      </c>
      <c r="L380" s="198">
        <v>14</v>
      </c>
      <c r="M380" s="104">
        <v>108</v>
      </c>
      <c r="N380" s="102">
        <f>K380+L380</f>
        <v>45340</v>
      </c>
      <c r="O380" s="99">
        <f ca="1">TODAY()</f>
        <v>45957</v>
      </c>
      <c r="P380" s="100">
        <f ca="1">O380-K380</f>
        <v>631</v>
      </c>
      <c r="Q380" s="66" t="s">
        <v>85</v>
      </c>
      <c r="R380" s="66" t="s">
        <v>320</v>
      </c>
      <c r="S380" s="66" t="s">
        <v>85</v>
      </c>
      <c r="T380" s="66" t="s">
        <v>138</v>
      </c>
      <c r="U380" s="51">
        <v>108</v>
      </c>
      <c r="V380" s="88" t="s">
        <v>284</v>
      </c>
      <c r="W380" s="88" t="s">
        <v>89</v>
      </c>
      <c r="X380" s="88" t="s">
        <v>396</v>
      </c>
      <c r="Y380" s="66" t="s">
        <v>464</v>
      </c>
      <c r="Z380" s="66">
        <v>10</v>
      </c>
      <c r="AA380" s="117" t="s">
        <v>143</v>
      </c>
      <c r="AB380" s="66">
        <v>2014</v>
      </c>
      <c r="AC380" s="130">
        <v>33000</v>
      </c>
      <c r="AD380" s="119">
        <v>35200</v>
      </c>
      <c r="AE380" s="192">
        <f>1034.11</f>
        <v>1034.1099999999999</v>
      </c>
      <c r="AF380" s="136">
        <f>AE380*$AP$1</f>
        <v>0</v>
      </c>
      <c r="AG380" s="782">
        <f>AD380-AF380</f>
        <v>35200</v>
      </c>
      <c r="AH380" s="183" t="s">
        <v>101</v>
      </c>
      <c r="AI380" s="140"/>
    </row>
    <row r="381" spans="1:35">
      <c r="A381" s="63"/>
      <c r="B381" s="63"/>
      <c r="C381" s="84" t="s">
        <v>994</v>
      </c>
      <c r="D381" s="92">
        <v>4472</v>
      </c>
      <c r="E381" s="86" t="s">
        <v>151</v>
      </c>
      <c r="F381" s="86" t="s">
        <v>1473</v>
      </c>
      <c r="G381" s="84" t="s">
        <v>1474</v>
      </c>
      <c r="H381" s="89">
        <v>3552</v>
      </c>
      <c r="I381" s="84" t="s">
        <v>154</v>
      </c>
      <c r="J381" s="63">
        <v>1</v>
      </c>
      <c r="K381" s="164">
        <v>45251</v>
      </c>
      <c r="L381" s="84">
        <v>29</v>
      </c>
      <c r="M381" s="66">
        <v>108</v>
      </c>
      <c r="N381" s="107">
        <v>45280</v>
      </c>
      <c r="O381" s="99">
        <v>45286</v>
      </c>
      <c r="P381" s="100">
        <v>35</v>
      </c>
      <c r="Q381" s="66" t="s">
        <v>85</v>
      </c>
      <c r="R381" s="66" t="s">
        <v>320</v>
      </c>
      <c r="S381" s="66" t="s">
        <v>86</v>
      </c>
      <c r="T381" s="66" t="s">
        <v>138</v>
      </c>
      <c r="U381" s="51">
        <v>108</v>
      </c>
      <c r="V381" s="88" t="s">
        <v>284</v>
      </c>
      <c r="W381" s="88" t="s">
        <v>89</v>
      </c>
      <c r="X381" s="88" t="s">
        <v>396</v>
      </c>
      <c r="Y381" s="66" t="s">
        <v>464</v>
      </c>
      <c r="Z381" s="66">
        <v>10</v>
      </c>
      <c r="AA381" s="117" t="s">
        <v>143</v>
      </c>
      <c r="AB381" s="66">
        <v>2014</v>
      </c>
      <c r="AC381" s="130">
        <v>33000</v>
      </c>
      <c r="AD381" s="130"/>
      <c r="AE381" s="48" t="s">
        <v>101</v>
      </c>
      <c r="AF381" s="134">
        <v>45154</v>
      </c>
      <c r="AG381" s="145">
        <v>45252</v>
      </c>
      <c r="AH381" s="146"/>
      <c r="AI381" s="140"/>
    </row>
    <row r="382" spans="1:35">
      <c r="A382" s="66">
        <v>9592</v>
      </c>
      <c r="B382" s="66" t="s">
        <v>1575</v>
      </c>
      <c r="C382" s="84" t="s">
        <v>994</v>
      </c>
      <c r="D382" s="89">
        <v>4280</v>
      </c>
      <c r="E382" s="156" t="s">
        <v>742</v>
      </c>
      <c r="F382" s="156" t="s">
        <v>1475</v>
      </c>
      <c r="G382" s="85" t="s">
        <v>1576</v>
      </c>
      <c r="H382" s="89">
        <v>3324</v>
      </c>
      <c r="I382" s="156" t="s">
        <v>154</v>
      </c>
      <c r="J382" s="160">
        <v>1</v>
      </c>
      <c r="K382" s="168">
        <v>45138</v>
      </c>
      <c r="L382" s="63">
        <v>27</v>
      </c>
      <c r="M382" s="66">
        <v>108</v>
      </c>
      <c r="N382" s="165">
        <v>45165</v>
      </c>
      <c r="O382" s="99">
        <v>45149</v>
      </c>
      <c r="P382" s="100">
        <v>11</v>
      </c>
      <c r="Q382" s="66" t="s">
        <v>160</v>
      </c>
      <c r="R382" s="66" t="s">
        <v>320</v>
      </c>
      <c r="S382" s="66" t="s">
        <v>86</v>
      </c>
      <c r="T382" s="66" t="s">
        <v>138</v>
      </c>
      <c r="U382" s="66">
        <v>108</v>
      </c>
      <c r="V382" s="88" t="s">
        <v>284</v>
      </c>
      <c r="W382" s="88" t="s">
        <v>89</v>
      </c>
      <c r="X382" s="88" t="s">
        <v>396</v>
      </c>
      <c r="Y382" s="66" t="s">
        <v>464</v>
      </c>
      <c r="Z382" s="66">
        <v>10</v>
      </c>
      <c r="AA382" s="117" t="s">
        <v>143</v>
      </c>
      <c r="AB382" s="66">
        <v>2014</v>
      </c>
      <c r="AC382" s="130">
        <v>33000</v>
      </c>
      <c r="AD382" s="130"/>
      <c r="AE382" s="48" t="s">
        <v>101</v>
      </c>
      <c r="AF382" s="132">
        <v>45026</v>
      </c>
      <c r="AG382" s="132">
        <v>45146</v>
      </c>
      <c r="AH382" s="141"/>
    </row>
    <row r="383" spans="1:35">
      <c r="A383" s="66">
        <v>9592</v>
      </c>
      <c r="B383" s="66" t="s">
        <v>1575</v>
      </c>
      <c r="C383" s="157" t="s">
        <v>1179</v>
      </c>
      <c r="D383" s="190">
        <v>3738</v>
      </c>
      <c r="E383" s="50" t="s">
        <v>151</v>
      </c>
      <c r="F383" s="206" t="s">
        <v>1425</v>
      </c>
      <c r="G383" s="185" t="s">
        <v>1577</v>
      </c>
      <c r="H383" s="190"/>
      <c r="I383" s="206" t="s">
        <v>154</v>
      </c>
      <c r="J383" s="204">
        <v>1</v>
      </c>
      <c r="K383" s="215">
        <v>45000</v>
      </c>
      <c r="L383" s="51">
        <v>29</v>
      </c>
      <c r="M383" s="66">
        <v>108</v>
      </c>
      <c r="N383" s="165">
        <v>45029</v>
      </c>
      <c r="O383" s="99">
        <v>45026</v>
      </c>
      <c r="P383" s="100">
        <v>26</v>
      </c>
      <c r="Q383" s="66" t="s">
        <v>160</v>
      </c>
      <c r="R383" s="66" t="s">
        <v>320</v>
      </c>
      <c r="S383" s="66" t="s">
        <v>86</v>
      </c>
      <c r="T383" s="66" t="s">
        <v>138</v>
      </c>
      <c r="U383" s="66">
        <v>108</v>
      </c>
      <c r="V383" s="88" t="s">
        <v>284</v>
      </c>
      <c r="W383" s="88" t="s">
        <v>89</v>
      </c>
      <c r="X383" s="88" t="s">
        <v>396</v>
      </c>
      <c r="Y383" s="66" t="s">
        <v>464</v>
      </c>
      <c r="Z383" s="130"/>
      <c r="AA383" s="130"/>
      <c r="AB383" s="66">
        <v>2014</v>
      </c>
      <c r="AC383" s="130">
        <v>33000</v>
      </c>
      <c r="AD383" s="130"/>
      <c r="AE383" s="192"/>
      <c r="AF383" s="76" t="s">
        <v>101</v>
      </c>
      <c r="AG383" s="132">
        <v>44748</v>
      </c>
      <c r="AH383" s="144"/>
    </row>
    <row r="384" spans="1:35">
      <c r="A384" s="63"/>
      <c r="B384" s="66">
        <v>9767</v>
      </c>
      <c r="C384" s="84" t="s">
        <v>994</v>
      </c>
      <c r="D384" s="89">
        <v>3660</v>
      </c>
      <c r="E384" s="90" t="s">
        <v>1578</v>
      </c>
      <c r="F384" s="156" t="s">
        <v>1579</v>
      </c>
      <c r="G384" s="202" t="s">
        <v>479</v>
      </c>
      <c r="H384" s="89">
        <v>2854</v>
      </c>
      <c r="I384" s="156" t="s">
        <v>154</v>
      </c>
      <c r="J384" s="160">
        <v>1</v>
      </c>
      <c r="K384" s="168">
        <v>44740</v>
      </c>
      <c r="L384" s="201">
        <v>6</v>
      </c>
      <c r="M384" s="66">
        <v>108</v>
      </c>
      <c r="N384" s="165">
        <v>44746</v>
      </c>
      <c r="O384" s="99">
        <v>44747</v>
      </c>
      <c r="P384" s="100">
        <v>7</v>
      </c>
      <c r="Q384" s="66" t="s">
        <v>160</v>
      </c>
      <c r="R384" s="66"/>
      <c r="S384" s="66" t="s">
        <v>86</v>
      </c>
      <c r="T384" s="66" t="s">
        <v>138</v>
      </c>
      <c r="U384" s="51">
        <v>108</v>
      </c>
      <c r="V384" s="88" t="s">
        <v>284</v>
      </c>
      <c r="W384" s="88" t="s">
        <v>89</v>
      </c>
      <c r="X384" s="88" t="s">
        <v>396</v>
      </c>
      <c r="Y384" s="66" t="s">
        <v>464</v>
      </c>
      <c r="Z384" s="130"/>
      <c r="AA384" s="130"/>
      <c r="AB384" s="66">
        <v>2014</v>
      </c>
      <c r="AC384" s="130">
        <v>30000</v>
      </c>
      <c r="AD384" s="130"/>
      <c r="AE384" s="62" t="s">
        <v>101</v>
      </c>
      <c r="AF384" s="173">
        <v>44712</v>
      </c>
      <c r="AG384" s="142">
        <v>44747</v>
      </c>
      <c r="AH384" s="141"/>
      <c r="AI384" s="140"/>
    </row>
    <row r="385" spans="1:35">
      <c r="A385" s="66">
        <v>9713</v>
      </c>
      <c r="B385" s="66">
        <v>9754</v>
      </c>
      <c r="C385" s="89" t="s">
        <v>994</v>
      </c>
      <c r="D385" s="89">
        <v>3573</v>
      </c>
      <c r="E385" s="90" t="s">
        <v>1049</v>
      </c>
      <c r="F385" s="156" t="s">
        <v>1049</v>
      </c>
      <c r="G385" s="202" t="s">
        <v>1574</v>
      </c>
      <c r="H385" s="89">
        <v>2597</v>
      </c>
      <c r="I385" s="156" t="s">
        <v>1151</v>
      </c>
      <c r="J385" s="160">
        <v>1</v>
      </c>
      <c r="K385" s="168">
        <v>44683</v>
      </c>
      <c r="L385" s="201">
        <v>27</v>
      </c>
      <c r="M385" s="48">
        <v>108</v>
      </c>
      <c r="N385" s="107">
        <v>44710</v>
      </c>
      <c r="O385" s="99">
        <v>44712</v>
      </c>
      <c r="P385" s="100">
        <v>29</v>
      </c>
      <c r="Q385" s="66" t="s">
        <v>160</v>
      </c>
      <c r="R385" s="66"/>
      <c r="S385" s="66" t="s">
        <v>86</v>
      </c>
      <c r="T385" s="66" t="s">
        <v>138</v>
      </c>
      <c r="U385" s="51">
        <v>108</v>
      </c>
      <c r="V385" s="88" t="s">
        <v>284</v>
      </c>
      <c r="W385" s="88" t="s">
        <v>89</v>
      </c>
      <c r="X385" s="88" t="s">
        <v>396</v>
      </c>
      <c r="Y385" s="66" t="s">
        <v>464</v>
      </c>
      <c r="Z385" s="130"/>
      <c r="AA385" s="130"/>
      <c r="AB385" s="66">
        <v>2014</v>
      </c>
      <c r="AC385" s="130">
        <v>30000</v>
      </c>
      <c r="AD385" s="130"/>
      <c r="AE385" s="62" t="s">
        <v>101</v>
      </c>
      <c r="AF385" s="174">
        <v>44658</v>
      </c>
      <c r="AG385" s="132">
        <v>44711</v>
      </c>
      <c r="AH385" s="141"/>
      <c r="AI385" s="140"/>
    </row>
    <row r="386" spans="1:35">
      <c r="A386" s="66" t="s">
        <v>1580</v>
      </c>
      <c r="B386" s="66">
        <v>10205</v>
      </c>
      <c r="C386" s="63" t="s">
        <v>994</v>
      </c>
      <c r="D386" s="89">
        <v>3524</v>
      </c>
      <c r="E386" s="86" t="s">
        <v>1581</v>
      </c>
      <c r="F386" s="86" t="s">
        <v>1582</v>
      </c>
      <c r="G386" s="87" t="s">
        <v>1583</v>
      </c>
      <c r="H386" s="89">
        <v>2597</v>
      </c>
      <c r="I386" s="85" t="s">
        <v>1151</v>
      </c>
      <c r="J386" s="160">
        <v>1</v>
      </c>
      <c r="K386" s="168">
        <v>44629</v>
      </c>
      <c r="L386" s="201">
        <v>27</v>
      </c>
      <c r="M386" s="63">
        <v>108</v>
      </c>
      <c r="N386" s="107">
        <v>44656</v>
      </c>
      <c r="O386" s="99">
        <v>44657</v>
      </c>
      <c r="P386" s="100">
        <v>28</v>
      </c>
      <c r="Q386" s="66" t="s">
        <v>160</v>
      </c>
      <c r="R386" s="66"/>
      <c r="S386" s="66" t="s">
        <v>86</v>
      </c>
      <c r="T386" s="66" t="s">
        <v>138</v>
      </c>
      <c r="U386" s="51">
        <v>108</v>
      </c>
      <c r="V386" s="88" t="s">
        <v>284</v>
      </c>
      <c r="W386" s="88" t="s">
        <v>89</v>
      </c>
      <c r="X386" s="88" t="s">
        <v>396</v>
      </c>
      <c r="Y386" s="66" t="s">
        <v>464</v>
      </c>
      <c r="Z386" s="130"/>
      <c r="AA386" s="130"/>
      <c r="AB386" s="66">
        <v>2014</v>
      </c>
      <c r="AC386" s="130">
        <v>30000</v>
      </c>
      <c r="AD386" s="130"/>
      <c r="AE386" s="62" t="s">
        <v>101</v>
      </c>
      <c r="AF386" s="173">
        <v>44629</v>
      </c>
      <c r="AG386" s="142">
        <v>44657</v>
      </c>
      <c r="AH386" s="143"/>
      <c r="AI386" s="140"/>
    </row>
    <row r="387" spans="1:35">
      <c r="A387" s="63"/>
      <c r="B387" s="66" t="s">
        <v>1360</v>
      </c>
      <c r="C387" s="84" t="s">
        <v>994</v>
      </c>
      <c r="D387" s="89">
        <v>3522</v>
      </c>
      <c r="E387" s="86" t="s">
        <v>151</v>
      </c>
      <c r="F387" s="86" t="s">
        <v>1075</v>
      </c>
      <c r="G387" s="87" t="s">
        <v>1584</v>
      </c>
      <c r="H387" s="89">
        <v>2594</v>
      </c>
      <c r="I387" s="85" t="s">
        <v>154</v>
      </c>
      <c r="J387" s="160">
        <v>1</v>
      </c>
      <c r="K387" s="168">
        <v>44627</v>
      </c>
      <c r="L387" s="201">
        <v>0</v>
      </c>
      <c r="M387" s="66">
        <v>108</v>
      </c>
      <c r="N387" s="107">
        <v>44627</v>
      </c>
      <c r="O387" s="99">
        <v>44628</v>
      </c>
      <c r="P387" s="100">
        <v>1</v>
      </c>
      <c r="Q387" s="66" t="s">
        <v>160</v>
      </c>
      <c r="R387" s="66"/>
      <c r="S387" s="66" t="s">
        <v>86</v>
      </c>
      <c r="T387" s="66" t="s">
        <v>138</v>
      </c>
      <c r="U387" s="51">
        <v>108</v>
      </c>
      <c r="V387" s="88" t="s">
        <v>284</v>
      </c>
      <c r="W387" s="88" t="s">
        <v>89</v>
      </c>
      <c r="X387" s="88" t="s">
        <v>396</v>
      </c>
      <c r="Y387" s="66" t="s">
        <v>464</v>
      </c>
      <c r="Z387" s="130"/>
      <c r="AA387" s="130"/>
      <c r="AB387" s="66">
        <v>2014</v>
      </c>
      <c r="AC387" s="130">
        <v>30000</v>
      </c>
      <c r="AD387" s="130"/>
      <c r="AE387" s="62" t="s">
        <v>101</v>
      </c>
      <c r="AF387" s="173">
        <v>44627</v>
      </c>
      <c r="AG387" s="132">
        <v>44628</v>
      </c>
      <c r="AH387" s="141"/>
    </row>
    <row r="388" spans="1:35">
      <c r="A388" s="63"/>
      <c r="B388" s="66">
        <v>9915</v>
      </c>
      <c r="C388" s="84" t="s">
        <v>994</v>
      </c>
      <c r="D388" s="89">
        <v>3203</v>
      </c>
      <c r="E388" s="86" t="s">
        <v>1314</v>
      </c>
      <c r="F388" s="86" t="s">
        <v>1315</v>
      </c>
      <c r="G388" s="87" t="s">
        <v>1583</v>
      </c>
      <c r="H388" s="89">
        <v>2478</v>
      </c>
      <c r="I388" s="85" t="s">
        <v>154</v>
      </c>
      <c r="J388" s="160">
        <v>1</v>
      </c>
      <c r="K388" s="168">
        <v>44595</v>
      </c>
      <c r="L388" s="201">
        <v>27</v>
      </c>
      <c r="M388" s="66">
        <v>108</v>
      </c>
      <c r="N388" s="107">
        <v>44622</v>
      </c>
      <c r="O388" s="99">
        <v>44627</v>
      </c>
      <c r="P388" s="100">
        <v>32</v>
      </c>
      <c r="Q388" s="66" t="s">
        <v>160</v>
      </c>
      <c r="R388" s="66"/>
      <c r="S388" s="66" t="s">
        <v>86</v>
      </c>
      <c r="T388" s="66" t="s">
        <v>138</v>
      </c>
      <c r="U388" s="51">
        <v>108</v>
      </c>
      <c r="V388" s="88" t="s">
        <v>284</v>
      </c>
      <c r="W388" s="88" t="s">
        <v>89</v>
      </c>
      <c r="X388" s="88" t="s">
        <v>396</v>
      </c>
      <c r="Y388" s="66" t="s">
        <v>464</v>
      </c>
      <c r="Z388" s="130"/>
      <c r="AA388" s="130"/>
      <c r="AB388" s="66">
        <v>2014</v>
      </c>
      <c r="AC388" s="130">
        <v>30000</v>
      </c>
      <c r="AD388" s="130"/>
      <c r="AE388" s="62" t="s">
        <v>101</v>
      </c>
      <c r="AF388" s="173">
        <v>44434</v>
      </c>
      <c r="AG388" s="132">
        <v>44623</v>
      </c>
      <c r="AH388" s="141"/>
    </row>
    <row r="389" spans="1:35">
      <c r="A389" s="66">
        <v>9691</v>
      </c>
      <c r="B389" s="66" t="s">
        <v>1585</v>
      </c>
      <c r="C389" s="72" t="s">
        <v>96</v>
      </c>
      <c r="D389" s="67">
        <v>5049</v>
      </c>
      <c r="E389" s="69" t="s">
        <v>1455</v>
      </c>
      <c r="F389" s="69" t="s">
        <v>1455</v>
      </c>
      <c r="G389" s="48" t="s">
        <v>144</v>
      </c>
      <c r="H389" s="48">
        <v>6347</v>
      </c>
      <c r="I389" s="48" t="s">
        <v>1090</v>
      </c>
      <c r="J389" s="72">
        <v>1</v>
      </c>
      <c r="K389" s="101">
        <v>45553</v>
      </c>
      <c r="L389" s="48">
        <v>13</v>
      </c>
      <c r="M389" s="104">
        <v>109</v>
      </c>
      <c r="N389" s="102">
        <v>45566</v>
      </c>
      <c r="O389" s="99">
        <v>45569</v>
      </c>
      <c r="P389" s="100">
        <v>16</v>
      </c>
      <c r="Q389" s="66" t="s">
        <v>85</v>
      </c>
      <c r="R389" s="66" t="s">
        <v>214</v>
      </c>
      <c r="S389" s="66" t="s">
        <v>85</v>
      </c>
      <c r="T389" s="66" t="s">
        <v>138</v>
      </c>
      <c r="U389" s="66">
        <v>109</v>
      </c>
      <c r="V389" s="88" t="s">
        <v>223</v>
      </c>
      <c r="W389" s="248" t="s">
        <v>224</v>
      </c>
      <c r="X389" s="88" t="s">
        <v>469</v>
      </c>
      <c r="Y389" s="258" t="s">
        <v>470</v>
      </c>
      <c r="Z389" s="66">
        <v>70</v>
      </c>
      <c r="AA389" s="117" t="s">
        <v>227</v>
      </c>
      <c r="AB389" s="66">
        <v>2019</v>
      </c>
      <c r="AC389" s="118">
        <v>24000</v>
      </c>
      <c r="AD389" s="119">
        <v>24000</v>
      </c>
      <c r="AE389" s="48" t="s">
        <v>101</v>
      </c>
      <c r="AF389" s="132">
        <v>45539</v>
      </c>
      <c r="AG389" s="132">
        <v>45568</v>
      </c>
      <c r="AH389" s="141"/>
    </row>
    <row r="390" spans="1:35">
      <c r="A390" s="63"/>
      <c r="B390" s="63"/>
      <c r="C390" s="84" t="s">
        <v>994</v>
      </c>
      <c r="D390" s="92">
        <v>4906</v>
      </c>
      <c r="E390" s="150" t="s">
        <v>1087</v>
      </c>
      <c r="F390" s="91" t="s">
        <v>1586</v>
      </c>
      <c r="G390" s="92" t="s">
        <v>1587</v>
      </c>
      <c r="H390" s="92">
        <v>6205</v>
      </c>
      <c r="I390" s="92" t="s">
        <v>1090</v>
      </c>
      <c r="J390" s="92">
        <v>1</v>
      </c>
      <c r="K390" s="109">
        <v>45511</v>
      </c>
      <c r="L390" s="92">
        <v>6</v>
      </c>
      <c r="M390" s="104">
        <v>109</v>
      </c>
      <c r="N390" s="102">
        <v>45517</v>
      </c>
      <c r="O390" s="99">
        <v>45519</v>
      </c>
      <c r="P390" s="100">
        <v>8</v>
      </c>
      <c r="Q390" s="66" t="s">
        <v>85</v>
      </c>
      <c r="R390" s="66" t="s">
        <v>214</v>
      </c>
      <c r="S390" s="66" t="s">
        <v>85</v>
      </c>
      <c r="T390" s="66" t="s">
        <v>138</v>
      </c>
      <c r="U390" s="66">
        <v>109</v>
      </c>
      <c r="V390" s="88" t="s">
        <v>223</v>
      </c>
      <c r="W390" s="248" t="s">
        <v>224</v>
      </c>
      <c r="X390" s="88" t="s">
        <v>469</v>
      </c>
      <c r="Y390" s="258" t="s">
        <v>470</v>
      </c>
      <c r="Z390" s="66">
        <v>70</v>
      </c>
      <c r="AA390" s="117" t="s">
        <v>227</v>
      </c>
      <c r="AB390" s="66">
        <v>2019</v>
      </c>
      <c r="AC390" s="118">
        <v>24000</v>
      </c>
      <c r="AD390" s="119">
        <v>24000</v>
      </c>
      <c r="AE390" s="48" t="s">
        <v>101</v>
      </c>
      <c r="AF390" s="132">
        <v>45441</v>
      </c>
      <c r="AG390" s="132">
        <v>45518</v>
      </c>
      <c r="AH390" s="141"/>
    </row>
    <row r="391" spans="1:35">
      <c r="A391" s="66" t="s">
        <v>1377</v>
      </c>
      <c r="B391" s="66">
        <v>9993</v>
      </c>
      <c r="C391" s="198" t="s">
        <v>994</v>
      </c>
      <c r="D391" s="153">
        <v>4871</v>
      </c>
      <c r="E391" s="154" t="s">
        <v>1101</v>
      </c>
      <c r="F391" s="154" t="s">
        <v>1101</v>
      </c>
      <c r="G391" s="153" t="s">
        <v>1588</v>
      </c>
      <c r="H391" s="153">
        <v>6178</v>
      </c>
      <c r="I391" s="257" t="s">
        <v>99</v>
      </c>
      <c r="J391" s="153">
        <v>1</v>
      </c>
      <c r="K391" s="163">
        <v>45411</v>
      </c>
      <c r="L391" s="153">
        <v>27</v>
      </c>
      <c r="M391" s="104">
        <v>109</v>
      </c>
      <c r="N391" s="98">
        <f>K391+L391</f>
        <v>45438</v>
      </c>
      <c r="O391" s="99">
        <f ca="1">TODAY()</f>
        <v>45957</v>
      </c>
      <c r="P391" s="100">
        <f ca="1">O391-K391</f>
        <v>546</v>
      </c>
      <c r="Q391" s="66" t="s">
        <v>85</v>
      </c>
      <c r="R391" s="66" t="s">
        <v>214</v>
      </c>
      <c r="S391" s="66" t="s">
        <v>85</v>
      </c>
      <c r="T391" s="66" t="s">
        <v>138</v>
      </c>
      <c r="U391" s="66">
        <v>109</v>
      </c>
      <c r="V391" s="111" t="s">
        <v>223</v>
      </c>
      <c r="W391" s="248" t="s">
        <v>224</v>
      </c>
      <c r="X391" s="111" t="s">
        <v>469</v>
      </c>
      <c r="Y391" s="258" t="s">
        <v>470</v>
      </c>
      <c r="Z391" s="66">
        <v>70</v>
      </c>
      <c r="AA391" s="117" t="s">
        <v>227</v>
      </c>
      <c r="AB391" s="66">
        <v>2019</v>
      </c>
      <c r="AC391" s="118">
        <v>24000</v>
      </c>
      <c r="AD391" s="119">
        <v>24000</v>
      </c>
      <c r="AE391" s="48" t="s">
        <v>101</v>
      </c>
      <c r="AF391" s="259">
        <v>45411</v>
      </c>
      <c r="AG391" s="132">
        <v>45412</v>
      </c>
      <c r="AH391" s="176"/>
      <c r="AI391" s="264"/>
    </row>
    <row r="392" spans="1:35">
      <c r="A392" s="66" t="s">
        <v>1377</v>
      </c>
      <c r="B392" s="66" t="s">
        <v>1589</v>
      </c>
      <c r="C392" s="84" t="s">
        <v>994</v>
      </c>
      <c r="D392" s="63">
        <v>4737</v>
      </c>
      <c r="E392" s="85" t="s">
        <v>1459</v>
      </c>
      <c r="F392" s="150" t="s">
        <v>1460</v>
      </c>
      <c r="G392" s="84" t="s">
        <v>1461</v>
      </c>
      <c r="H392" s="84">
        <v>5966</v>
      </c>
      <c r="I392" s="63" t="s">
        <v>99</v>
      </c>
      <c r="J392" s="84">
        <v>1</v>
      </c>
      <c r="K392" s="162">
        <v>45348</v>
      </c>
      <c r="L392" s="63">
        <v>27</v>
      </c>
      <c r="M392" s="195">
        <v>109</v>
      </c>
      <c r="N392" s="102">
        <v>45375</v>
      </c>
      <c r="O392" s="99">
        <v>45373</v>
      </c>
      <c r="P392" s="100">
        <v>25</v>
      </c>
      <c r="Q392" s="66" t="s">
        <v>85</v>
      </c>
      <c r="R392" s="66" t="s">
        <v>214</v>
      </c>
      <c r="S392" s="66" t="s">
        <v>85</v>
      </c>
      <c r="T392" s="66" t="s">
        <v>138</v>
      </c>
      <c r="U392" s="66">
        <v>109</v>
      </c>
      <c r="V392" s="88" t="s">
        <v>223</v>
      </c>
      <c r="W392" s="248" t="s">
        <v>224</v>
      </c>
      <c r="X392" s="88" t="s">
        <v>469</v>
      </c>
      <c r="Y392" s="258" t="s">
        <v>470</v>
      </c>
      <c r="Z392" s="66">
        <v>70</v>
      </c>
      <c r="AA392" s="117" t="s">
        <v>227</v>
      </c>
      <c r="AB392" s="66">
        <v>2019</v>
      </c>
      <c r="AC392" s="118">
        <v>24000</v>
      </c>
      <c r="AD392" s="119">
        <v>24000</v>
      </c>
      <c r="AE392" s="48" t="s">
        <v>101</v>
      </c>
      <c r="AF392" s="260">
        <v>45320</v>
      </c>
      <c r="AG392" s="142">
        <v>45372</v>
      </c>
      <c r="AH392" s="143"/>
    </row>
    <row r="393" spans="1:35">
      <c r="A393" s="66" t="s">
        <v>1590</v>
      </c>
      <c r="B393" s="66" t="s">
        <v>1591</v>
      </c>
      <c r="C393" s="92" t="s">
        <v>994</v>
      </c>
      <c r="D393" s="92">
        <v>4635</v>
      </c>
      <c r="E393" s="151" t="s">
        <v>1459</v>
      </c>
      <c r="F393" s="151" t="s">
        <v>1460</v>
      </c>
      <c r="G393" s="92" t="s">
        <v>1462</v>
      </c>
      <c r="H393" s="92">
        <v>6183</v>
      </c>
      <c r="I393" s="92" t="s">
        <v>99</v>
      </c>
      <c r="J393" s="92">
        <v>1</v>
      </c>
      <c r="K393" s="109">
        <v>45421</v>
      </c>
      <c r="L393" s="92">
        <v>27</v>
      </c>
      <c r="M393" s="89">
        <v>109</v>
      </c>
      <c r="N393" s="98">
        <v>45448</v>
      </c>
      <c r="O393" s="99">
        <v>45456</v>
      </c>
      <c r="P393" s="100">
        <v>35</v>
      </c>
      <c r="Q393" s="66" t="s">
        <v>85</v>
      </c>
      <c r="R393" s="66" t="s">
        <v>214</v>
      </c>
      <c r="S393" s="66" t="s">
        <v>85</v>
      </c>
      <c r="T393" s="66" t="s">
        <v>138</v>
      </c>
      <c r="U393" s="66">
        <v>109</v>
      </c>
      <c r="V393" s="88" t="s">
        <v>223</v>
      </c>
      <c r="W393" s="248" t="s">
        <v>224</v>
      </c>
      <c r="X393" s="88" t="s">
        <v>469</v>
      </c>
      <c r="Y393" s="258" t="s">
        <v>470</v>
      </c>
      <c r="Z393" s="66">
        <v>70</v>
      </c>
      <c r="AA393" s="117" t="s">
        <v>227</v>
      </c>
      <c r="AB393" s="66">
        <v>2019</v>
      </c>
      <c r="AC393" s="118">
        <v>24000</v>
      </c>
      <c r="AD393" s="119">
        <v>24000</v>
      </c>
      <c r="AE393" s="48" t="s">
        <v>101</v>
      </c>
      <c r="AF393" s="259">
        <v>45426</v>
      </c>
      <c r="AG393" s="132">
        <v>45455</v>
      </c>
      <c r="AH393" s="141"/>
    </row>
    <row r="394" spans="1:35">
      <c r="A394" s="66" t="s">
        <v>1592</v>
      </c>
      <c r="B394" s="66" t="s">
        <v>1593</v>
      </c>
      <c r="C394" s="84" t="s">
        <v>994</v>
      </c>
      <c r="D394" s="63">
        <v>4573</v>
      </c>
      <c r="E394" s="86" t="s">
        <v>1540</v>
      </c>
      <c r="F394" s="86" t="s">
        <v>1541</v>
      </c>
      <c r="G394" s="63" t="s">
        <v>531</v>
      </c>
      <c r="H394" s="84">
        <v>5945</v>
      </c>
      <c r="I394" s="63" t="s">
        <v>1151</v>
      </c>
      <c r="J394" s="84">
        <v>1</v>
      </c>
      <c r="K394" s="106">
        <v>45265</v>
      </c>
      <c r="L394" s="84">
        <v>27</v>
      </c>
      <c r="M394" s="66">
        <v>109</v>
      </c>
      <c r="N394" s="165">
        <v>45292</v>
      </c>
      <c r="O394" s="99">
        <v>45271</v>
      </c>
      <c r="P394" s="100">
        <v>6</v>
      </c>
      <c r="Q394" s="66" t="s">
        <v>85</v>
      </c>
      <c r="R394" s="66" t="s">
        <v>214</v>
      </c>
      <c r="S394" s="66" t="s">
        <v>85</v>
      </c>
      <c r="T394" s="66" t="s">
        <v>138</v>
      </c>
      <c r="U394" s="66">
        <v>109</v>
      </c>
      <c r="V394" s="88" t="s">
        <v>223</v>
      </c>
      <c r="W394" s="249" t="s">
        <v>224</v>
      </c>
      <c r="X394" s="111" t="s">
        <v>469</v>
      </c>
      <c r="Y394" s="258" t="s">
        <v>470</v>
      </c>
      <c r="Z394" s="66">
        <v>70</v>
      </c>
      <c r="AA394" s="117" t="s">
        <v>227</v>
      </c>
      <c r="AB394" s="66">
        <v>2019</v>
      </c>
      <c r="AC394" s="118">
        <v>24000</v>
      </c>
      <c r="AD394" s="118"/>
      <c r="AE394" s="48" t="s">
        <v>101</v>
      </c>
      <c r="AF394" s="260">
        <v>45209</v>
      </c>
      <c r="AG394" s="132">
        <v>45271</v>
      </c>
      <c r="AH394" s="141"/>
    </row>
    <row r="395" spans="1:35">
      <c r="A395" s="66"/>
      <c r="B395" s="66" t="s">
        <v>1594</v>
      </c>
      <c r="C395" s="64" t="s">
        <v>994</v>
      </c>
      <c r="D395" s="67">
        <v>5296</v>
      </c>
      <c r="E395" s="69" t="s">
        <v>1039</v>
      </c>
      <c r="F395" s="69" t="s">
        <v>1039</v>
      </c>
      <c r="G395" s="48" t="s">
        <v>102</v>
      </c>
      <c r="H395" s="48">
        <v>5539</v>
      </c>
      <c r="I395" s="48" t="s">
        <v>99</v>
      </c>
      <c r="J395" s="64">
        <v>1</v>
      </c>
      <c r="K395" s="101">
        <v>45660</v>
      </c>
      <c r="L395" s="48">
        <v>13</v>
      </c>
      <c r="M395" s="104">
        <v>110</v>
      </c>
      <c r="N395" s="102">
        <f>K395+L395</f>
        <v>45673</v>
      </c>
      <c r="O395" s="99">
        <f ca="1">TODAY()</f>
        <v>45957</v>
      </c>
      <c r="P395" s="100">
        <f ca="1">O395-K395</f>
        <v>297</v>
      </c>
      <c r="Q395" s="66" t="s">
        <v>85</v>
      </c>
      <c r="R395" s="66" t="s">
        <v>320</v>
      </c>
      <c r="S395" s="66" t="s">
        <v>85</v>
      </c>
      <c r="T395" s="66" t="s">
        <v>138</v>
      </c>
      <c r="U395" s="66">
        <v>110</v>
      </c>
      <c r="V395" s="88" t="s">
        <v>284</v>
      </c>
      <c r="W395" s="88" t="s">
        <v>89</v>
      </c>
      <c r="X395" s="88" t="s">
        <v>396</v>
      </c>
      <c r="Y395" s="66" t="s">
        <v>473</v>
      </c>
      <c r="Z395" s="66">
        <v>10</v>
      </c>
      <c r="AA395" s="117" t="s">
        <v>143</v>
      </c>
      <c r="AB395" s="66">
        <v>2015</v>
      </c>
      <c r="AC395" s="130">
        <v>33000</v>
      </c>
      <c r="AD395" s="130">
        <v>33200</v>
      </c>
      <c r="AE395" s="48" t="s">
        <v>207</v>
      </c>
      <c r="AF395" s="134">
        <v>45660</v>
      </c>
      <c r="AG395" s="132">
        <v>45674</v>
      </c>
      <c r="AH395" s="141"/>
    </row>
    <row r="396" spans="1:35">
      <c r="A396" s="66" t="s">
        <v>1595</v>
      </c>
      <c r="B396" s="63"/>
      <c r="C396" s="64" t="s">
        <v>994</v>
      </c>
      <c r="D396" s="67">
        <v>5145</v>
      </c>
      <c r="E396" s="68" t="s">
        <v>193</v>
      </c>
      <c r="F396" s="69" t="s">
        <v>194</v>
      </c>
      <c r="G396" s="48" t="s">
        <v>782</v>
      </c>
      <c r="H396" s="48">
        <v>5589</v>
      </c>
      <c r="I396" s="48" t="s">
        <v>154</v>
      </c>
      <c r="J396" s="64">
        <v>1</v>
      </c>
      <c r="K396" s="101">
        <v>45705</v>
      </c>
      <c r="L396" s="48">
        <v>13</v>
      </c>
      <c r="M396" s="104">
        <v>110</v>
      </c>
      <c r="N396" s="102">
        <v>45718</v>
      </c>
      <c r="O396" s="99">
        <v>45722</v>
      </c>
      <c r="P396" s="100">
        <v>17</v>
      </c>
      <c r="Q396" s="66" t="s">
        <v>85</v>
      </c>
      <c r="R396" s="66" t="s">
        <v>320</v>
      </c>
      <c r="S396" s="66" t="s">
        <v>85</v>
      </c>
      <c r="T396" s="66" t="s">
        <v>138</v>
      </c>
      <c r="U396" s="66">
        <v>110</v>
      </c>
      <c r="V396" s="111" t="s">
        <v>284</v>
      </c>
      <c r="W396" s="88" t="s">
        <v>89</v>
      </c>
      <c r="X396" s="88" t="s">
        <v>396</v>
      </c>
      <c r="Y396" s="112" t="s">
        <v>473</v>
      </c>
      <c r="Z396" s="66">
        <v>10</v>
      </c>
      <c r="AA396" s="117" t="s">
        <v>143</v>
      </c>
      <c r="AB396" s="66">
        <v>2015</v>
      </c>
      <c r="AC396" s="130">
        <v>33000</v>
      </c>
      <c r="AD396" s="130">
        <v>33200</v>
      </c>
      <c r="AE396" s="48" t="s">
        <v>101</v>
      </c>
      <c r="AF396" s="132" t="s">
        <v>1596</v>
      </c>
      <c r="AG396" s="132">
        <v>45721</v>
      </c>
      <c r="AH396" s="141"/>
    </row>
    <row r="397" spans="1:35">
      <c r="A397" s="63"/>
      <c r="B397" s="66">
        <v>9907</v>
      </c>
      <c r="C397" s="72" t="s">
        <v>994</v>
      </c>
      <c r="D397" s="67">
        <v>4804</v>
      </c>
      <c r="E397" s="69" t="s">
        <v>1039</v>
      </c>
      <c r="F397" s="69" t="s">
        <v>1039</v>
      </c>
      <c r="G397" s="48" t="s">
        <v>1574</v>
      </c>
      <c r="H397" s="48">
        <v>4802</v>
      </c>
      <c r="I397" s="48" t="s">
        <v>99</v>
      </c>
      <c r="J397" s="72">
        <v>1</v>
      </c>
      <c r="K397" s="101">
        <v>45633</v>
      </c>
      <c r="L397" s="48">
        <v>6</v>
      </c>
      <c r="M397" s="104">
        <v>110</v>
      </c>
      <c r="N397" s="102">
        <f>K397+L397</f>
        <v>45639</v>
      </c>
      <c r="O397" s="99">
        <f ca="1">TODAY()</f>
        <v>45957</v>
      </c>
      <c r="P397" s="100">
        <f ca="1">O397-K397</f>
        <v>324</v>
      </c>
      <c r="Q397" s="66" t="s">
        <v>85</v>
      </c>
      <c r="R397" s="66" t="s">
        <v>320</v>
      </c>
      <c r="S397" s="66" t="s">
        <v>85</v>
      </c>
      <c r="T397" s="66" t="s">
        <v>138</v>
      </c>
      <c r="U397" s="66">
        <v>110</v>
      </c>
      <c r="V397" s="88" t="s">
        <v>284</v>
      </c>
      <c r="W397" s="88" t="s">
        <v>89</v>
      </c>
      <c r="X397" s="88" t="s">
        <v>396</v>
      </c>
      <c r="Y397" s="66" t="s">
        <v>473</v>
      </c>
      <c r="Z397" s="66">
        <v>10</v>
      </c>
      <c r="AA397" s="117" t="s">
        <v>143</v>
      </c>
      <c r="AB397" s="66">
        <v>2015</v>
      </c>
      <c r="AC397" s="130">
        <v>33000</v>
      </c>
      <c r="AD397" s="130">
        <v>33200</v>
      </c>
      <c r="AE397" s="48" t="s">
        <v>101</v>
      </c>
      <c r="AF397" s="127">
        <v>45365</v>
      </c>
      <c r="AG397" s="132">
        <v>45643</v>
      </c>
      <c r="AH397" s="141"/>
    </row>
    <row r="398" spans="1:35">
      <c r="A398" s="63"/>
      <c r="B398" s="66">
        <v>9906</v>
      </c>
      <c r="C398" s="84" t="s">
        <v>994</v>
      </c>
      <c r="D398" s="237">
        <v>4571</v>
      </c>
      <c r="E398" s="87" t="s">
        <v>1308</v>
      </c>
      <c r="F398" s="87" t="s">
        <v>1309</v>
      </c>
      <c r="G398" s="84" t="s">
        <v>1597</v>
      </c>
      <c r="H398" s="89">
        <v>4598</v>
      </c>
      <c r="I398" s="84" t="s">
        <v>154</v>
      </c>
      <c r="J398" s="63">
        <v>1</v>
      </c>
      <c r="K398" s="164">
        <v>45348</v>
      </c>
      <c r="L398" s="84">
        <v>13</v>
      </c>
      <c r="M398" s="104">
        <v>110</v>
      </c>
      <c r="N398" s="102">
        <v>45361</v>
      </c>
      <c r="O398" s="99">
        <v>45363</v>
      </c>
      <c r="P398" s="100">
        <v>15</v>
      </c>
      <c r="Q398" s="66" t="s">
        <v>85</v>
      </c>
      <c r="R398" s="66" t="s">
        <v>320</v>
      </c>
      <c r="S398" s="66" t="s">
        <v>85</v>
      </c>
      <c r="T398" s="66" t="s">
        <v>138</v>
      </c>
      <c r="U398" s="66">
        <v>110</v>
      </c>
      <c r="V398" s="88" t="s">
        <v>284</v>
      </c>
      <c r="W398" s="88" t="s">
        <v>89</v>
      </c>
      <c r="X398" s="88" t="s">
        <v>396</v>
      </c>
      <c r="Y398" s="66" t="s">
        <v>473</v>
      </c>
      <c r="Z398" s="66">
        <v>10</v>
      </c>
      <c r="AA398" s="117" t="s">
        <v>143</v>
      </c>
      <c r="AB398" s="66">
        <v>2015</v>
      </c>
      <c r="AC398" s="130">
        <v>33000</v>
      </c>
      <c r="AD398" s="130">
        <v>33200</v>
      </c>
      <c r="AE398" s="48" t="s">
        <v>101</v>
      </c>
      <c r="AF398" s="132">
        <v>45208</v>
      </c>
      <c r="AG398" s="142">
        <v>45362</v>
      </c>
      <c r="AH398" s="143"/>
    </row>
    <row r="399" spans="1:35">
      <c r="A399" s="63"/>
      <c r="B399" s="66" t="s">
        <v>1598</v>
      </c>
      <c r="C399" s="157" t="s">
        <v>1179</v>
      </c>
      <c r="D399" s="51">
        <v>4255</v>
      </c>
      <c r="E399" s="255" t="s">
        <v>151</v>
      </c>
      <c r="F399" s="255" t="s">
        <v>1425</v>
      </c>
      <c r="G399" s="185" t="s">
        <v>1599</v>
      </c>
      <c r="H399" s="51">
        <v>4132</v>
      </c>
      <c r="I399" s="185" t="s">
        <v>154</v>
      </c>
      <c r="J399" s="157">
        <v>1</v>
      </c>
      <c r="K399" s="167">
        <v>45008</v>
      </c>
      <c r="L399" s="207">
        <v>29</v>
      </c>
      <c r="M399" s="66">
        <v>110</v>
      </c>
      <c r="N399" s="165">
        <v>45037</v>
      </c>
      <c r="O399" s="99">
        <v>45027</v>
      </c>
      <c r="P399" s="100">
        <v>19</v>
      </c>
      <c r="Q399" s="66" t="s">
        <v>160</v>
      </c>
      <c r="R399" s="66" t="s">
        <v>320</v>
      </c>
      <c r="S399" s="66" t="s">
        <v>86</v>
      </c>
      <c r="T399" s="66" t="s">
        <v>138</v>
      </c>
      <c r="U399" s="66">
        <v>110</v>
      </c>
      <c r="V399" s="88" t="s">
        <v>284</v>
      </c>
      <c r="W399" s="88" t="s">
        <v>89</v>
      </c>
      <c r="X399" s="88" t="s">
        <v>396</v>
      </c>
      <c r="Y399" s="66" t="s">
        <v>473</v>
      </c>
      <c r="Z399" s="130"/>
      <c r="AA399" s="130"/>
      <c r="AB399" s="66">
        <v>2015</v>
      </c>
      <c r="AC399" s="130">
        <v>33000</v>
      </c>
      <c r="AD399" s="130"/>
      <c r="AE399" s="48" t="s">
        <v>101</v>
      </c>
      <c r="AF399" s="132">
        <v>45008</v>
      </c>
      <c r="AG399" s="142"/>
      <c r="AH399" s="141" t="s">
        <v>1600</v>
      </c>
      <c r="AI399" s="140" t="s">
        <v>216</v>
      </c>
    </row>
    <row r="400" spans="1:35">
      <c r="A400" s="66" t="s">
        <v>1601</v>
      </c>
      <c r="B400" s="66">
        <v>10236</v>
      </c>
      <c r="C400" s="84" t="s">
        <v>994</v>
      </c>
      <c r="D400" s="92">
        <v>4253</v>
      </c>
      <c r="E400" s="196" t="s">
        <v>151</v>
      </c>
      <c r="F400" s="196" t="s">
        <v>1085</v>
      </c>
      <c r="G400" s="85" t="s">
        <v>1602</v>
      </c>
      <c r="H400" s="63">
        <v>4132</v>
      </c>
      <c r="I400" s="85" t="s">
        <v>154</v>
      </c>
      <c r="J400" s="84">
        <v>1</v>
      </c>
      <c r="K400" s="106">
        <v>45198</v>
      </c>
      <c r="L400" s="201">
        <v>6</v>
      </c>
      <c r="M400" s="230">
        <v>110</v>
      </c>
      <c r="N400" s="107">
        <v>45204</v>
      </c>
      <c r="O400" s="99">
        <v>45203</v>
      </c>
      <c r="P400" s="100">
        <v>5</v>
      </c>
      <c r="Q400" s="66" t="s">
        <v>85</v>
      </c>
      <c r="R400" s="66" t="s">
        <v>320</v>
      </c>
      <c r="S400" s="66" t="s">
        <v>86</v>
      </c>
      <c r="T400" s="66" t="s">
        <v>138</v>
      </c>
      <c r="U400" s="51">
        <v>110</v>
      </c>
      <c r="V400" s="88" t="s">
        <v>284</v>
      </c>
      <c r="W400" s="88" t="s">
        <v>89</v>
      </c>
      <c r="X400" s="88" t="s">
        <v>396</v>
      </c>
      <c r="Y400" s="66" t="s">
        <v>473</v>
      </c>
      <c r="Z400" s="66">
        <v>10</v>
      </c>
      <c r="AA400" s="117" t="s">
        <v>143</v>
      </c>
      <c r="AB400" s="66">
        <v>2015</v>
      </c>
      <c r="AC400" s="130">
        <v>33000</v>
      </c>
      <c r="AD400" s="130"/>
      <c r="AE400" s="48" t="s">
        <v>101</v>
      </c>
      <c r="AF400" s="132">
        <v>45007</v>
      </c>
      <c r="AG400" s="132">
        <v>45203</v>
      </c>
      <c r="AH400" s="141"/>
      <c r="AI400" s="140" t="s">
        <v>216</v>
      </c>
    </row>
    <row r="401" spans="1:35">
      <c r="A401" s="66" t="s">
        <v>1603</v>
      </c>
      <c r="B401" s="63"/>
      <c r="C401" s="84" t="s">
        <v>994</v>
      </c>
      <c r="D401" s="63">
        <v>4238</v>
      </c>
      <c r="E401" s="156" t="s">
        <v>1604</v>
      </c>
      <c r="F401" s="156" t="s">
        <v>1604</v>
      </c>
      <c r="G401" s="85" t="s">
        <v>1605</v>
      </c>
      <c r="H401" s="63">
        <v>4987</v>
      </c>
      <c r="I401" s="85" t="s">
        <v>99</v>
      </c>
      <c r="J401" s="84">
        <v>1</v>
      </c>
      <c r="K401" s="106">
        <v>45003</v>
      </c>
      <c r="L401" s="160">
        <v>2</v>
      </c>
      <c r="M401" s="63">
        <v>110</v>
      </c>
      <c r="N401" s="107">
        <v>45005</v>
      </c>
      <c r="O401" s="99">
        <v>45007</v>
      </c>
      <c r="P401" s="100">
        <v>4</v>
      </c>
      <c r="Q401" s="66" t="s">
        <v>160</v>
      </c>
      <c r="R401" s="66" t="s">
        <v>320</v>
      </c>
      <c r="S401" s="66" t="s">
        <v>86</v>
      </c>
      <c r="T401" s="66" t="s">
        <v>138</v>
      </c>
      <c r="U401" s="66">
        <v>110</v>
      </c>
      <c r="V401" s="88" t="s">
        <v>284</v>
      </c>
      <c r="W401" s="88" t="s">
        <v>89</v>
      </c>
      <c r="X401" s="88" t="s">
        <v>396</v>
      </c>
      <c r="Y401" s="66" t="s">
        <v>473</v>
      </c>
      <c r="Z401" s="130"/>
      <c r="AA401" s="130"/>
      <c r="AB401" s="66">
        <v>2015</v>
      </c>
      <c r="AC401" s="130">
        <v>33000</v>
      </c>
      <c r="AD401" s="130"/>
      <c r="AE401" s="48" t="s">
        <v>101</v>
      </c>
      <c r="AF401" s="132">
        <v>44996</v>
      </c>
      <c r="AG401" s="142">
        <v>45006</v>
      </c>
      <c r="AH401" s="141"/>
    </row>
    <row r="402" spans="1:35">
      <c r="A402" s="66">
        <v>9833</v>
      </c>
      <c r="B402" s="63"/>
      <c r="C402" s="84" t="s">
        <v>994</v>
      </c>
      <c r="D402" s="63">
        <v>4221</v>
      </c>
      <c r="E402" s="196" t="s">
        <v>1500</v>
      </c>
      <c r="F402" s="86" t="s">
        <v>738</v>
      </c>
      <c r="G402" s="85" t="s">
        <v>1606</v>
      </c>
      <c r="H402" s="63">
        <v>4987</v>
      </c>
      <c r="I402" s="85" t="s">
        <v>99</v>
      </c>
      <c r="J402" s="84">
        <v>1</v>
      </c>
      <c r="K402" s="106">
        <v>44986</v>
      </c>
      <c r="L402" s="201">
        <v>6</v>
      </c>
      <c r="M402" s="66">
        <v>110</v>
      </c>
      <c r="N402" s="107">
        <v>44992</v>
      </c>
      <c r="O402" s="99">
        <v>44996</v>
      </c>
      <c r="P402" s="100">
        <v>10</v>
      </c>
      <c r="Q402" s="66" t="s">
        <v>160</v>
      </c>
      <c r="R402" s="66" t="s">
        <v>320</v>
      </c>
      <c r="S402" s="66" t="s">
        <v>86</v>
      </c>
      <c r="T402" s="66" t="s">
        <v>138</v>
      </c>
      <c r="U402" s="66">
        <v>110</v>
      </c>
      <c r="V402" s="88" t="s">
        <v>284</v>
      </c>
      <c r="W402" s="88" t="s">
        <v>89</v>
      </c>
      <c r="X402" s="88" t="s">
        <v>396</v>
      </c>
      <c r="Y402" s="66" t="s">
        <v>473</v>
      </c>
      <c r="Z402" s="130"/>
      <c r="AA402" s="130"/>
      <c r="AB402" s="66">
        <v>2015</v>
      </c>
      <c r="AC402" s="130">
        <v>33000</v>
      </c>
      <c r="AD402" s="130"/>
      <c r="AE402" s="48" t="s">
        <v>101</v>
      </c>
      <c r="AF402" s="132">
        <v>44986</v>
      </c>
      <c r="AG402" s="142"/>
      <c r="AH402" s="141"/>
    </row>
    <row r="403" spans="1:35">
      <c r="A403" s="66" t="s">
        <v>1607</v>
      </c>
      <c r="B403" s="66" t="s">
        <v>1608</v>
      </c>
      <c r="C403" s="63" t="s">
        <v>994</v>
      </c>
      <c r="D403" s="63">
        <v>3388</v>
      </c>
      <c r="E403" s="196" t="s">
        <v>877</v>
      </c>
      <c r="F403" s="86" t="s">
        <v>1251</v>
      </c>
      <c r="G403" s="85" t="s">
        <v>1609</v>
      </c>
      <c r="H403" s="63">
        <v>3271</v>
      </c>
      <c r="I403" s="85" t="s">
        <v>1151</v>
      </c>
      <c r="J403" s="84">
        <v>1</v>
      </c>
      <c r="K403" s="106">
        <v>44921</v>
      </c>
      <c r="L403" s="201">
        <v>27</v>
      </c>
      <c r="M403" s="66">
        <v>110</v>
      </c>
      <c r="N403" s="107">
        <v>44948</v>
      </c>
      <c r="O403" s="99">
        <v>44985</v>
      </c>
      <c r="P403" s="100">
        <v>64</v>
      </c>
      <c r="Q403" s="66" t="s">
        <v>160</v>
      </c>
      <c r="R403" s="66" t="s">
        <v>320</v>
      </c>
      <c r="S403" s="66" t="s">
        <v>86</v>
      </c>
      <c r="T403" s="66" t="s">
        <v>138</v>
      </c>
      <c r="U403" s="66">
        <v>110</v>
      </c>
      <c r="V403" s="88" t="s">
        <v>284</v>
      </c>
      <c r="W403" s="88" t="s">
        <v>89</v>
      </c>
      <c r="X403" s="88" t="s">
        <v>396</v>
      </c>
      <c r="Y403" s="66" t="s">
        <v>473</v>
      </c>
      <c r="Z403" s="130"/>
      <c r="AA403" s="130"/>
      <c r="AB403" s="66">
        <v>2015</v>
      </c>
      <c r="AC403" s="130">
        <v>33000</v>
      </c>
      <c r="AD403" s="130"/>
      <c r="AE403" s="801"/>
      <c r="AF403" s="72" t="s">
        <v>101</v>
      </c>
      <c r="AG403" s="142">
        <v>44546</v>
      </c>
      <c r="AH403" s="144">
        <v>44984</v>
      </c>
    </row>
    <row r="404" spans="1:35">
      <c r="A404" s="66" t="s">
        <v>1610</v>
      </c>
      <c r="B404" s="63"/>
      <c r="C404" s="72" t="s">
        <v>96</v>
      </c>
      <c r="D404" s="67">
        <v>5238</v>
      </c>
      <c r="E404" s="68" t="s">
        <v>1611</v>
      </c>
      <c r="F404" s="67" t="s">
        <v>1612</v>
      </c>
      <c r="G404" s="48" t="s">
        <v>251</v>
      </c>
      <c r="H404" s="48">
        <v>0</v>
      </c>
      <c r="I404" s="48" t="s">
        <v>154</v>
      </c>
      <c r="J404" s="72">
        <v>1</v>
      </c>
      <c r="K404" s="101">
        <v>45630</v>
      </c>
      <c r="L404" s="48">
        <v>13</v>
      </c>
      <c r="M404" s="104">
        <v>111</v>
      </c>
      <c r="N404" s="102">
        <f>K404+L404</f>
        <v>45643</v>
      </c>
      <c r="O404" s="99">
        <f ca="1">TODAY()</f>
        <v>45957</v>
      </c>
      <c r="P404" s="100">
        <f ca="1">O404-K404</f>
        <v>327</v>
      </c>
      <c r="Q404" s="66" t="s">
        <v>85</v>
      </c>
      <c r="R404" s="66" t="s">
        <v>320</v>
      </c>
      <c r="S404" s="66" t="s">
        <v>85</v>
      </c>
      <c r="T404" s="66" t="s">
        <v>87</v>
      </c>
      <c r="U404" s="66">
        <v>111</v>
      </c>
      <c r="V404" s="88" t="s">
        <v>169</v>
      </c>
      <c r="W404" s="88" t="s">
        <v>89</v>
      </c>
      <c r="X404" s="88" t="s">
        <v>480</v>
      </c>
      <c r="Y404" s="66" t="s">
        <v>481</v>
      </c>
      <c r="Z404" s="66">
        <v>30</v>
      </c>
      <c r="AA404" s="117" t="s">
        <v>244</v>
      </c>
      <c r="AB404" s="66">
        <v>2017</v>
      </c>
      <c r="AC404" s="130">
        <v>24000</v>
      </c>
      <c r="AD404" s="119">
        <v>18000</v>
      </c>
      <c r="AE404" s="48" t="s">
        <v>101</v>
      </c>
      <c r="AF404" s="127">
        <v>45630</v>
      </c>
      <c r="AG404" s="132">
        <v>45645</v>
      </c>
      <c r="AH404" s="141"/>
    </row>
    <row r="405" spans="1:35">
      <c r="A405" s="63"/>
      <c r="B405" s="66" t="s">
        <v>1360</v>
      </c>
      <c r="C405" s="72" t="s">
        <v>994</v>
      </c>
      <c r="D405" s="67">
        <v>5155</v>
      </c>
      <c r="E405" s="67" t="s">
        <v>1613</v>
      </c>
      <c r="F405" s="67" t="s">
        <v>483</v>
      </c>
      <c r="G405" s="48" t="s">
        <v>1614</v>
      </c>
      <c r="H405" s="48"/>
      <c r="I405" s="48" t="s">
        <v>99</v>
      </c>
      <c r="J405" s="72">
        <v>1</v>
      </c>
      <c r="K405" s="101">
        <v>45593</v>
      </c>
      <c r="L405" s="48">
        <v>27</v>
      </c>
      <c r="M405" s="104">
        <v>111</v>
      </c>
      <c r="N405" s="102">
        <f>K405+L405</f>
        <v>45620</v>
      </c>
      <c r="O405" s="99">
        <f ca="1">TODAY()</f>
        <v>45957</v>
      </c>
      <c r="P405" s="100">
        <f ca="1">O405-K405</f>
        <v>364</v>
      </c>
      <c r="Q405" s="66" t="s">
        <v>85</v>
      </c>
      <c r="R405" s="66" t="s">
        <v>320</v>
      </c>
      <c r="S405" s="66" t="s">
        <v>85</v>
      </c>
      <c r="T405" s="66" t="s">
        <v>87</v>
      </c>
      <c r="U405" s="66">
        <v>111</v>
      </c>
      <c r="V405" s="88" t="s">
        <v>169</v>
      </c>
      <c r="W405" s="88" t="s">
        <v>89</v>
      </c>
      <c r="X405" s="88" t="s">
        <v>480</v>
      </c>
      <c r="Y405" s="66" t="s">
        <v>481</v>
      </c>
      <c r="Z405" s="66">
        <v>30</v>
      </c>
      <c r="AA405" s="117" t="s">
        <v>244</v>
      </c>
      <c r="AB405" s="66">
        <v>2017</v>
      </c>
      <c r="AC405" s="130">
        <v>24000</v>
      </c>
      <c r="AD405" s="119">
        <v>18000</v>
      </c>
      <c r="AE405" s="48" t="s">
        <v>101</v>
      </c>
      <c r="AF405" s="127">
        <v>45593</v>
      </c>
      <c r="AG405" s="132">
        <v>45616</v>
      </c>
      <c r="AH405" s="143"/>
    </row>
    <row r="406" spans="1:35">
      <c r="A406" s="66" t="s">
        <v>1518</v>
      </c>
      <c r="B406" s="63"/>
      <c r="C406" s="72" t="s">
        <v>994</v>
      </c>
      <c r="D406" s="67">
        <v>5054</v>
      </c>
      <c r="E406" s="68" t="s">
        <v>1262</v>
      </c>
      <c r="F406" s="68" t="s">
        <v>1039</v>
      </c>
      <c r="G406" s="48"/>
      <c r="H406" s="48">
        <v>0</v>
      </c>
      <c r="I406" s="48" t="s">
        <v>99</v>
      </c>
      <c r="J406" s="72">
        <v>1</v>
      </c>
      <c r="K406" s="101">
        <v>45544</v>
      </c>
      <c r="L406" s="48">
        <v>6</v>
      </c>
      <c r="M406" s="104">
        <v>111</v>
      </c>
      <c r="N406" s="102">
        <v>45550</v>
      </c>
      <c r="O406" s="99">
        <v>45593</v>
      </c>
      <c r="P406" s="100">
        <f>O406-K406</f>
        <v>49</v>
      </c>
      <c r="Q406" s="66" t="s">
        <v>85</v>
      </c>
      <c r="R406" s="66" t="s">
        <v>320</v>
      </c>
      <c r="S406" s="66" t="s">
        <v>85</v>
      </c>
      <c r="T406" s="66" t="s">
        <v>87</v>
      </c>
      <c r="U406" s="66">
        <v>111</v>
      </c>
      <c r="V406" s="111" t="s">
        <v>169</v>
      </c>
      <c r="W406" s="88" t="s">
        <v>89</v>
      </c>
      <c r="X406" s="88" t="s">
        <v>480</v>
      </c>
      <c r="Y406" s="66" t="s">
        <v>481</v>
      </c>
      <c r="Z406" s="66">
        <v>30</v>
      </c>
      <c r="AA406" s="117" t="s">
        <v>244</v>
      </c>
      <c r="AB406" s="66">
        <v>2017</v>
      </c>
      <c r="AC406" s="130">
        <v>24000</v>
      </c>
      <c r="AD406" s="119">
        <v>18000</v>
      </c>
      <c r="AE406" s="48" t="s">
        <v>101</v>
      </c>
      <c r="AF406" s="132">
        <v>45544</v>
      </c>
      <c r="AG406" s="132">
        <v>45552</v>
      </c>
      <c r="AH406" s="265"/>
      <c r="AI406" s="180"/>
    </row>
    <row r="407" spans="1:35">
      <c r="A407" s="66">
        <v>9925</v>
      </c>
      <c r="B407" s="63"/>
      <c r="C407" s="157" t="s">
        <v>1179</v>
      </c>
      <c r="D407" s="51">
        <v>5028</v>
      </c>
      <c r="E407" s="50" t="s">
        <v>1049</v>
      </c>
      <c r="F407" s="50" t="s">
        <v>1049</v>
      </c>
      <c r="G407" s="51" t="s">
        <v>1499</v>
      </c>
      <c r="H407" s="157"/>
      <c r="I407" s="157" t="s">
        <v>154</v>
      </c>
      <c r="J407" s="157">
        <v>1</v>
      </c>
      <c r="K407" s="244">
        <v>45526</v>
      </c>
      <c r="L407" s="157">
        <v>27</v>
      </c>
      <c r="M407" s="104">
        <v>111</v>
      </c>
      <c r="N407" s="98">
        <v>45553</v>
      </c>
      <c r="O407" s="99">
        <v>45535</v>
      </c>
      <c r="P407" s="100">
        <v>9</v>
      </c>
      <c r="Q407" s="66" t="s">
        <v>85</v>
      </c>
      <c r="R407" s="66" t="s">
        <v>320</v>
      </c>
      <c r="S407" s="66" t="s">
        <v>85</v>
      </c>
      <c r="T407" s="66" t="s">
        <v>87</v>
      </c>
      <c r="U407" s="66">
        <v>111</v>
      </c>
      <c r="V407" s="88" t="s">
        <v>169</v>
      </c>
      <c r="W407" s="88" t="s">
        <v>89</v>
      </c>
      <c r="X407" s="88" t="s">
        <v>480</v>
      </c>
      <c r="Y407" s="66" t="s">
        <v>481</v>
      </c>
      <c r="Z407" s="66">
        <v>30</v>
      </c>
      <c r="AA407" s="117" t="s">
        <v>244</v>
      </c>
      <c r="AB407" s="66">
        <v>2017</v>
      </c>
      <c r="AC407" s="130">
        <v>24000</v>
      </c>
      <c r="AD407" s="119">
        <v>18000</v>
      </c>
      <c r="AE407" s="48" t="s">
        <v>101</v>
      </c>
      <c r="AF407" s="132">
        <v>45526</v>
      </c>
      <c r="AG407" s="142"/>
      <c r="AH407" s="141" t="s">
        <v>1615</v>
      </c>
      <c r="AI407" s="141"/>
    </row>
    <row r="408" spans="1:35">
      <c r="A408" s="63"/>
      <c r="B408" s="66">
        <v>9907</v>
      </c>
      <c r="C408" s="84" t="s">
        <v>994</v>
      </c>
      <c r="D408" s="63">
        <v>4921</v>
      </c>
      <c r="E408" s="87" t="s">
        <v>1616</v>
      </c>
      <c r="F408" s="87" t="s">
        <v>483</v>
      </c>
      <c r="G408" s="63" t="s">
        <v>1617</v>
      </c>
      <c r="H408" s="84">
        <v>845</v>
      </c>
      <c r="I408" s="84" t="s">
        <v>99</v>
      </c>
      <c r="J408" s="84">
        <v>1</v>
      </c>
      <c r="K408" s="164">
        <v>45449</v>
      </c>
      <c r="L408" s="84">
        <v>27</v>
      </c>
      <c r="M408" s="89">
        <v>111</v>
      </c>
      <c r="N408" s="102">
        <v>45476</v>
      </c>
      <c r="O408" s="99">
        <v>45478</v>
      </c>
      <c r="P408" s="100">
        <v>29</v>
      </c>
      <c r="Q408" s="66" t="s">
        <v>85</v>
      </c>
      <c r="R408" s="66" t="s">
        <v>320</v>
      </c>
      <c r="S408" s="66" t="s">
        <v>85</v>
      </c>
      <c r="T408" s="66" t="s">
        <v>87</v>
      </c>
      <c r="U408" s="66">
        <v>111</v>
      </c>
      <c r="V408" s="88" t="s">
        <v>169</v>
      </c>
      <c r="W408" s="88" t="s">
        <v>89</v>
      </c>
      <c r="X408" s="88" t="s">
        <v>480</v>
      </c>
      <c r="Y408" s="66" t="s">
        <v>481</v>
      </c>
      <c r="Z408" s="66">
        <v>30</v>
      </c>
      <c r="AA408" s="117" t="s">
        <v>244</v>
      </c>
      <c r="AB408" s="66">
        <v>2017</v>
      </c>
      <c r="AC408" s="130">
        <v>24000</v>
      </c>
      <c r="AD408" s="119">
        <v>18000</v>
      </c>
      <c r="AE408" s="48" t="s">
        <v>101</v>
      </c>
      <c r="AF408" s="132">
        <v>45449</v>
      </c>
      <c r="AG408" s="132">
        <v>45478</v>
      </c>
      <c r="AH408" s="141"/>
    </row>
    <row r="409" spans="1:35">
      <c r="A409" s="66">
        <v>9575</v>
      </c>
      <c r="B409" s="63"/>
      <c r="C409" s="84" t="s">
        <v>994</v>
      </c>
      <c r="D409" s="63">
        <v>4903</v>
      </c>
      <c r="E409" s="87" t="s">
        <v>1618</v>
      </c>
      <c r="F409" s="87" t="s">
        <v>1618</v>
      </c>
      <c r="G409" s="63" t="s">
        <v>531</v>
      </c>
      <c r="H409" s="84">
        <v>4492</v>
      </c>
      <c r="I409" s="84" t="s">
        <v>99</v>
      </c>
      <c r="J409" s="84">
        <v>1</v>
      </c>
      <c r="K409" s="164">
        <v>45437</v>
      </c>
      <c r="L409" s="84">
        <v>1</v>
      </c>
      <c r="M409" s="104">
        <v>111</v>
      </c>
      <c r="N409" s="102">
        <v>45438</v>
      </c>
      <c r="O409" s="99">
        <v>45440</v>
      </c>
      <c r="P409" s="100">
        <v>3</v>
      </c>
      <c r="Q409" s="66" t="s">
        <v>85</v>
      </c>
      <c r="R409" s="66" t="s">
        <v>320</v>
      </c>
      <c r="S409" s="66" t="s">
        <v>85</v>
      </c>
      <c r="T409" s="66" t="s">
        <v>87</v>
      </c>
      <c r="U409" s="66">
        <v>111</v>
      </c>
      <c r="V409" s="88" t="s">
        <v>169</v>
      </c>
      <c r="W409" s="88" t="s">
        <v>89</v>
      </c>
      <c r="X409" s="88" t="s">
        <v>480</v>
      </c>
      <c r="Y409" s="66" t="s">
        <v>481</v>
      </c>
      <c r="Z409" s="66">
        <v>30</v>
      </c>
      <c r="AA409" s="117" t="s">
        <v>244</v>
      </c>
      <c r="AB409" s="66">
        <v>2017</v>
      </c>
      <c r="AC409" s="130">
        <v>24000</v>
      </c>
      <c r="AD409" s="119">
        <v>5000</v>
      </c>
      <c r="AE409" s="48" t="s">
        <v>101</v>
      </c>
      <c r="AF409" s="132">
        <v>45437</v>
      </c>
      <c r="AG409" s="132">
        <v>45440</v>
      </c>
      <c r="AH409" s="143"/>
    </row>
    <row r="410" spans="1:35">
      <c r="A410" s="66">
        <v>9926</v>
      </c>
      <c r="B410" s="63"/>
      <c r="C410" s="84" t="s">
        <v>994</v>
      </c>
      <c r="D410" s="63">
        <v>4492</v>
      </c>
      <c r="E410" s="86" t="s">
        <v>1619</v>
      </c>
      <c r="F410" s="86" t="s">
        <v>1619</v>
      </c>
      <c r="G410" s="63" t="s">
        <v>1620</v>
      </c>
      <c r="H410" s="84">
        <v>798</v>
      </c>
      <c r="I410" s="63" t="s">
        <v>1151</v>
      </c>
      <c r="J410" s="84">
        <v>1</v>
      </c>
      <c r="K410" s="106">
        <v>45247</v>
      </c>
      <c r="L410" s="84">
        <v>27</v>
      </c>
      <c r="M410" s="66">
        <v>111</v>
      </c>
      <c r="N410" s="165">
        <v>45274</v>
      </c>
      <c r="O410" s="99">
        <v>45278</v>
      </c>
      <c r="P410" s="100">
        <v>31</v>
      </c>
      <c r="Q410" s="66" t="s">
        <v>85</v>
      </c>
      <c r="R410" s="66" t="s">
        <v>320</v>
      </c>
      <c r="S410" s="66" t="s">
        <v>86</v>
      </c>
      <c r="T410" s="66" t="s">
        <v>87</v>
      </c>
      <c r="U410" s="51">
        <v>111</v>
      </c>
      <c r="V410" s="88" t="s">
        <v>169</v>
      </c>
      <c r="W410" s="88" t="s">
        <v>89</v>
      </c>
      <c r="X410" s="88" t="s">
        <v>480</v>
      </c>
      <c r="Y410" s="66" t="s">
        <v>481</v>
      </c>
      <c r="Z410" s="66">
        <v>30</v>
      </c>
      <c r="AA410" s="117" t="s">
        <v>244</v>
      </c>
      <c r="AB410" s="112">
        <v>2017</v>
      </c>
      <c r="AC410" s="130">
        <v>24000</v>
      </c>
      <c r="AD410" s="130"/>
      <c r="AE410" s="48" t="s">
        <v>101</v>
      </c>
      <c r="AF410" s="132">
        <v>45163</v>
      </c>
      <c r="AG410" s="142">
        <v>45274</v>
      </c>
      <c r="AH410" s="143"/>
    </row>
    <row r="411" spans="1:35">
      <c r="A411" s="66" t="s">
        <v>1621</v>
      </c>
      <c r="B411" s="63"/>
      <c r="C411" s="84" t="s">
        <v>994</v>
      </c>
      <c r="D411" s="92">
        <v>4477</v>
      </c>
      <c r="E411" s="150" t="s">
        <v>1039</v>
      </c>
      <c r="F411" s="150" t="s">
        <v>1039</v>
      </c>
      <c r="G411" s="86" t="s">
        <v>1215</v>
      </c>
      <c r="H411" s="84"/>
      <c r="I411" s="150" t="s">
        <v>1151</v>
      </c>
      <c r="J411" s="84">
        <v>1</v>
      </c>
      <c r="K411" s="106">
        <v>45155</v>
      </c>
      <c r="L411" s="63">
        <v>1</v>
      </c>
      <c r="M411" s="66">
        <v>111</v>
      </c>
      <c r="N411" s="165">
        <v>45156</v>
      </c>
      <c r="O411" s="99">
        <v>45157</v>
      </c>
      <c r="P411" s="100">
        <v>2</v>
      </c>
      <c r="Q411" s="66" t="s">
        <v>85</v>
      </c>
      <c r="R411" s="66" t="s">
        <v>320</v>
      </c>
      <c r="S411" s="66" t="s">
        <v>86</v>
      </c>
      <c r="T411" s="66" t="s">
        <v>87</v>
      </c>
      <c r="U411" s="51">
        <v>111</v>
      </c>
      <c r="V411" s="88" t="s">
        <v>169</v>
      </c>
      <c r="W411" s="88" t="s">
        <v>89</v>
      </c>
      <c r="X411" s="88" t="s">
        <v>480</v>
      </c>
      <c r="Y411" s="66" t="s">
        <v>481</v>
      </c>
      <c r="Z411" s="66">
        <v>30</v>
      </c>
      <c r="AA411" s="117" t="s">
        <v>244</v>
      </c>
      <c r="AB411" s="66">
        <v>2017</v>
      </c>
      <c r="AC411" s="130">
        <v>24000</v>
      </c>
      <c r="AD411" s="130"/>
      <c r="AE411" s="48" t="s">
        <v>101</v>
      </c>
      <c r="AF411" s="132">
        <v>45155</v>
      </c>
      <c r="AG411" s="142">
        <v>45156</v>
      </c>
      <c r="AH411" s="141"/>
    </row>
    <row r="412" spans="1:35">
      <c r="A412" s="66" t="s">
        <v>1585</v>
      </c>
      <c r="B412" s="66">
        <v>9955</v>
      </c>
      <c r="C412" s="63" t="s">
        <v>994</v>
      </c>
      <c r="D412" s="92">
        <v>4107</v>
      </c>
      <c r="E412" s="87" t="s">
        <v>1039</v>
      </c>
      <c r="F412" s="87" t="s">
        <v>1039</v>
      </c>
      <c r="G412" s="87" t="s">
        <v>1574</v>
      </c>
      <c r="H412" s="84"/>
      <c r="I412" s="87" t="s">
        <v>1151</v>
      </c>
      <c r="J412" s="84">
        <v>1</v>
      </c>
      <c r="K412" s="106">
        <v>45114</v>
      </c>
      <c r="L412" s="63">
        <v>27</v>
      </c>
      <c r="M412" s="66">
        <v>111</v>
      </c>
      <c r="N412" s="107">
        <v>45141</v>
      </c>
      <c r="O412" s="99">
        <v>45149</v>
      </c>
      <c r="P412" s="100">
        <v>35</v>
      </c>
      <c r="Q412" s="66" t="s">
        <v>160</v>
      </c>
      <c r="R412" s="66" t="s">
        <v>320</v>
      </c>
      <c r="S412" s="66" t="s">
        <v>86</v>
      </c>
      <c r="T412" s="66" t="s">
        <v>87</v>
      </c>
      <c r="U412" s="66">
        <v>111</v>
      </c>
      <c r="V412" s="88" t="s">
        <v>169</v>
      </c>
      <c r="W412" s="88" t="s">
        <v>89</v>
      </c>
      <c r="X412" s="88" t="s">
        <v>480</v>
      </c>
      <c r="Y412" s="66" t="s">
        <v>481</v>
      </c>
      <c r="Z412" s="66">
        <v>30</v>
      </c>
      <c r="AA412" s="117" t="s">
        <v>244</v>
      </c>
      <c r="AB412" s="66">
        <v>2017</v>
      </c>
      <c r="AC412" s="130">
        <v>24000</v>
      </c>
      <c r="AD412" s="130"/>
      <c r="AE412" s="48" t="s">
        <v>101</v>
      </c>
      <c r="AF412" s="132">
        <v>44918</v>
      </c>
      <c r="AG412" s="142">
        <v>45147</v>
      </c>
      <c r="AH412" s="141"/>
      <c r="AI412" s="140" t="s">
        <v>216</v>
      </c>
    </row>
    <row r="413" spans="1:35">
      <c r="A413" s="63"/>
      <c r="B413" s="66" t="s">
        <v>1360</v>
      </c>
      <c r="C413" s="63" t="s">
        <v>994</v>
      </c>
      <c r="D413" s="92">
        <v>4050</v>
      </c>
      <c r="E413" s="87" t="s">
        <v>1308</v>
      </c>
      <c r="F413" s="86" t="s">
        <v>1309</v>
      </c>
      <c r="G413" s="87" t="s">
        <v>1597</v>
      </c>
      <c r="H413" s="84">
        <v>690</v>
      </c>
      <c r="I413" s="87" t="s">
        <v>154</v>
      </c>
      <c r="J413" s="84">
        <v>1</v>
      </c>
      <c r="K413" s="106">
        <v>44915</v>
      </c>
      <c r="L413" s="63">
        <v>6</v>
      </c>
      <c r="M413" s="66">
        <v>111</v>
      </c>
      <c r="N413" s="165">
        <v>44921</v>
      </c>
      <c r="O413" s="99">
        <v>44918</v>
      </c>
      <c r="P413" s="100">
        <v>3</v>
      </c>
      <c r="Q413" s="66" t="s">
        <v>160</v>
      </c>
      <c r="R413" s="66" t="s">
        <v>320</v>
      </c>
      <c r="S413" s="66" t="s">
        <v>86</v>
      </c>
      <c r="T413" s="66" t="s">
        <v>87</v>
      </c>
      <c r="U413" s="66">
        <v>111</v>
      </c>
      <c r="V413" s="111" t="s">
        <v>169</v>
      </c>
      <c r="W413" s="88" t="s">
        <v>89</v>
      </c>
      <c r="X413" s="88" t="s">
        <v>480</v>
      </c>
      <c r="Y413" s="66" t="s">
        <v>481</v>
      </c>
      <c r="Z413" s="130"/>
      <c r="AA413" s="130"/>
      <c r="AB413" s="66">
        <v>2017</v>
      </c>
      <c r="AC413" s="130">
        <v>24000</v>
      </c>
      <c r="AD413" s="130"/>
      <c r="AE413" s="192"/>
      <c r="AF413" s="72" t="s">
        <v>101</v>
      </c>
      <c r="AG413" s="142">
        <v>44887</v>
      </c>
      <c r="AH413" s="144">
        <v>44916</v>
      </c>
    </row>
    <row r="414" spans="1:35">
      <c r="A414" s="66">
        <v>10488</v>
      </c>
      <c r="B414" s="63"/>
      <c r="C414" s="63" t="s">
        <v>994</v>
      </c>
      <c r="D414" s="92">
        <v>3838</v>
      </c>
      <c r="E414" s="87" t="s">
        <v>1164</v>
      </c>
      <c r="F414" s="86" t="s">
        <v>1165</v>
      </c>
      <c r="G414" s="87" t="s">
        <v>1166</v>
      </c>
      <c r="H414" s="84">
        <v>635</v>
      </c>
      <c r="I414" s="87" t="s">
        <v>154</v>
      </c>
      <c r="J414" s="84">
        <v>1</v>
      </c>
      <c r="K414" s="106">
        <v>44851</v>
      </c>
      <c r="L414" s="63">
        <v>27</v>
      </c>
      <c r="M414" s="66">
        <v>111</v>
      </c>
      <c r="N414" s="107">
        <v>44878</v>
      </c>
      <c r="O414" s="99">
        <v>44880</v>
      </c>
      <c r="P414" s="100">
        <v>29</v>
      </c>
      <c r="Q414" s="66" t="s">
        <v>160</v>
      </c>
      <c r="R414" s="66" t="s">
        <v>320</v>
      </c>
      <c r="S414" s="66" t="s">
        <v>86</v>
      </c>
      <c r="T414" s="66" t="s">
        <v>87</v>
      </c>
      <c r="U414" s="66">
        <v>111</v>
      </c>
      <c r="V414" s="88" t="s">
        <v>169</v>
      </c>
      <c r="W414" s="88" t="s">
        <v>89</v>
      </c>
      <c r="X414" s="88" t="s">
        <v>480</v>
      </c>
      <c r="Y414" s="66" t="s">
        <v>481</v>
      </c>
      <c r="Z414" s="130"/>
      <c r="AA414" s="130"/>
      <c r="AB414" s="66">
        <v>2017</v>
      </c>
      <c r="AC414" s="130">
        <v>24000</v>
      </c>
      <c r="AD414" s="130"/>
      <c r="AE414" s="62" t="s">
        <v>101</v>
      </c>
      <c r="AF414" s="173">
        <v>44795</v>
      </c>
      <c r="AG414" s="132">
        <v>44879</v>
      </c>
      <c r="AH414" s="141"/>
    </row>
    <row r="415" spans="1:35">
      <c r="A415" s="66">
        <v>9857</v>
      </c>
      <c r="B415" s="63"/>
      <c r="C415" s="84" t="s">
        <v>994</v>
      </c>
      <c r="D415" s="92">
        <v>3774</v>
      </c>
      <c r="E415" s="151" t="s">
        <v>1180</v>
      </c>
      <c r="F415" s="86" t="s">
        <v>1181</v>
      </c>
      <c r="G415" s="87" t="s">
        <v>1182</v>
      </c>
      <c r="H415" s="84">
        <v>698</v>
      </c>
      <c r="I415" s="87" t="s">
        <v>1151</v>
      </c>
      <c r="J415" s="84">
        <v>1</v>
      </c>
      <c r="K415" s="106">
        <v>44778</v>
      </c>
      <c r="L415" s="63">
        <v>13</v>
      </c>
      <c r="M415" s="66">
        <v>111</v>
      </c>
      <c r="N415" s="107">
        <v>44791</v>
      </c>
      <c r="O415" s="99">
        <v>44792</v>
      </c>
      <c r="P415" s="100">
        <v>14</v>
      </c>
      <c r="Q415" s="66" t="s">
        <v>160</v>
      </c>
      <c r="R415" s="66"/>
      <c r="S415" s="66" t="s">
        <v>86</v>
      </c>
      <c r="T415" s="66" t="s">
        <v>87</v>
      </c>
      <c r="U415" s="66">
        <v>111</v>
      </c>
      <c r="V415" s="88" t="s">
        <v>169</v>
      </c>
      <c r="W415" s="88" t="s">
        <v>89</v>
      </c>
      <c r="X415" s="88" t="s">
        <v>480</v>
      </c>
      <c r="Y415" s="66" t="s">
        <v>481</v>
      </c>
      <c r="Z415" s="130"/>
      <c r="AA415" s="130"/>
      <c r="AB415" s="66">
        <v>2017</v>
      </c>
      <c r="AC415" s="130">
        <v>24000</v>
      </c>
      <c r="AD415" s="130"/>
      <c r="AE415" s="62" t="s">
        <v>101</v>
      </c>
      <c r="AF415" s="173">
        <v>44764</v>
      </c>
      <c r="AG415" s="132">
        <v>44792</v>
      </c>
      <c r="AH415" s="141"/>
    </row>
    <row r="416" spans="1:35">
      <c r="A416" s="66" t="s">
        <v>1525</v>
      </c>
      <c r="B416" s="63"/>
      <c r="C416" s="63" t="s">
        <v>994</v>
      </c>
      <c r="D416" s="63">
        <v>3534</v>
      </c>
      <c r="E416" s="151" t="s">
        <v>1622</v>
      </c>
      <c r="F416" s="151" t="s">
        <v>154</v>
      </c>
      <c r="G416" s="85" t="s">
        <v>1623</v>
      </c>
      <c r="H416" s="84">
        <v>588</v>
      </c>
      <c r="I416" s="85" t="s">
        <v>1151</v>
      </c>
      <c r="J416" s="84">
        <v>1</v>
      </c>
      <c r="K416" s="106">
        <v>44722</v>
      </c>
      <c r="L416" s="63">
        <v>27</v>
      </c>
      <c r="M416" s="63">
        <v>111</v>
      </c>
      <c r="N416" s="107">
        <v>44749</v>
      </c>
      <c r="O416" s="99">
        <v>44755</v>
      </c>
      <c r="P416" s="100">
        <v>33</v>
      </c>
      <c r="Q416" s="66" t="s">
        <v>160</v>
      </c>
      <c r="R416" s="66"/>
      <c r="S416" s="66" t="s">
        <v>86</v>
      </c>
      <c r="T416" s="66" t="s">
        <v>87</v>
      </c>
      <c r="U416" s="66">
        <v>111</v>
      </c>
      <c r="V416" s="111" t="s">
        <v>169</v>
      </c>
      <c r="W416" s="111" t="s">
        <v>89</v>
      </c>
      <c r="X416" s="88" t="s">
        <v>480</v>
      </c>
      <c r="Y416" s="112" t="s">
        <v>481</v>
      </c>
      <c r="Z416" s="130"/>
      <c r="AA416" s="130"/>
      <c r="AB416" s="112">
        <v>2017</v>
      </c>
      <c r="AC416" s="130">
        <v>24000</v>
      </c>
      <c r="AD416" s="130"/>
      <c r="AE416" s="797" t="s">
        <v>101</v>
      </c>
      <c r="AF416" s="173">
        <v>44638</v>
      </c>
      <c r="AG416" s="132">
        <v>44754</v>
      </c>
      <c r="AH416" s="141"/>
    </row>
    <row r="417" spans="1:45">
      <c r="A417" s="63"/>
      <c r="B417" s="63"/>
      <c r="C417" s="63" t="s">
        <v>994</v>
      </c>
      <c r="D417" s="63">
        <v>3488</v>
      </c>
      <c r="E417" s="151" t="s">
        <v>1624</v>
      </c>
      <c r="F417" s="151" t="s">
        <v>1541</v>
      </c>
      <c r="G417" s="85" t="s">
        <v>1625</v>
      </c>
      <c r="H417" s="84">
        <v>583</v>
      </c>
      <c r="I417" s="85" t="s">
        <v>1151</v>
      </c>
      <c r="J417" s="84">
        <v>1</v>
      </c>
      <c r="K417" s="106">
        <v>44615</v>
      </c>
      <c r="L417" s="63">
        <v>6</v>
      </c>
      <c r="M417" s="51">
        <v>111</v>
      </c>
      <c r="N417" s="107">
        <v>44621</v>
      </c>
      <c r="O417" s="99">
        <v>44621</v>
      </c>
      <c r="P417" s="100">
        <v>6</v>
      </c>
      <c r="Q417" s="66" t="s">
        <v>160</v>
      </c>
      <c r="R417" s="66"/>
      <c r="S417" s="66" t="s">
        <v>86</v>
      </c>
      <c r="T417" s="66" t="s">
        <v>87</v>
      </c>
      <c r="U417" s="66">
        <v>111</v>
      </c>
      <c r="V417" s="88" t="s">
        <v>169</v>
      </c>
      <c r="W417" s="88" t="s">
        <v>89</v>
      </c>
      <c r="X417" s="88" t="s">
        <v>480</v>
      </c>
      <c r="Y417" s="66" t="s">
        <v>481</v>
      </c>
      <c r="Z417" s="130"/>
      <c r="AA417" s="130"/>
      <c r="AB417" s="112">
        <v>2017</v>
      </c>
      <c r="AC417" s="130">
        <v>24000</v>
      </c>
      <c r="AD417" s="130"/>
      <c r="AE417" s="797" t="s">
        <v>101</v>
      </c>
      <c r="AF417" s="173">
        <v>44608</v>
      </c>
      <c r="AG417" s="142">
        <v>44621</v>
      </c>
      <c r="AH417" s="143"/>
    </row>
    <row r="418" spans="1:45">
      <c r="A418" s="63"/>
      <c r="B418" s="66" t="s">
        <v>1626</v>
      </c>
      <c r="C418" s="63" t="s">
        <v>994</v>
      </c>
      <c r="D418" s="63">
        <v>3331</v>
      </c>
      <c r="E418" s="151" t="s">
        <v>1627</v>
      </c>
      <c r="F418" s="151" t="s">
        <v>1627</v>
      </c>
      <c r="G418" s="85" t="s">
        <v>153</v>
      </c>
      <c r="H418" s="84"/>
      <c r="I418" s="85" t="s">
        <v>1151</v>
      </c>
      <c r="J418" s="84">
        <v>1</v>
      </c>
      <c r="K418" s="106">
        <v>44566</v>
      </c>
      <c r="L418" s="63">
        <v>27</v>
      </c>
      <c r="M418" s="63">
        <v>111</v>
      </c>
      <c r="N418" s="107">
        <v>44593</v>
      </c>
      <c r="O418" s="99">
        <v>44596</v>
      </c>
      <c r="P418" s="100">
        <v>30</v>
      </c>
      <c r="Q418" s="66" t="s">
        <v>160</v>
      </c>
      <c r="R418" s="66"/>
      <c r="S418" s="66" t="s">
        <v>86</v>
      </c>
      <c r="T418" s="66" t="s">
        <v>87</v>
      </c>
      <c r="U418" s="66">
        <v>111</v>
      </c>
      <c r="V418" s="88" t="s">
        <v>169</v>
      </c>
      <c r="W418" s="88" t="s">
        <v>89</v>
      </c>
      <c r="X418" s="88" t="s">
        <v>480</v>
      </c>
      <c r="Y418" s="66" t="s">
        <v>481</v>
      </c>
      <c r="Z418" s="130"/>
      <c r="AA418" s="130"/>
      <c r="AB418" s="66">
        <v>2017</v>
      </c>
      <c r="AC418" s="130">
        <v>24000</v>
      </c>
      <c r="AD418" s="130"/>
      <c r="AE418" s="797" t="s">
        <v>101</v>
      </c>
      <c r="AF418" s="173">
        <v>44510</v>
      </c>
      <c r="AG418" s="132">
        <v>44596</v>
      </c>
      <c r="AH418" s="141"/>
      <c r="AI418" s="140"/>
    </row>
    <row r="419" spans="1:45">
      <c r="A419" s="63"/>
      <c r="B419" s="66">
        <v>10080</v>
      </c>
      <c r="C419" s="64" t="s">
        <v>994</v>
      </c>
      <c r="D419" s="67">
        <v>5244</v>
      </c>
      <c r="E419" s="69" t="s">
        <v>1628</v>
      </c>
      <c r="F419" s="69" t="s">
        <v>1629</v>
      </c>
      <c r="G419" s="48" t="s">
        <v>818</v>
      </c>
      <c r="H419" s="48">
        <v>776</v>
      </c>
      <c r="I419" s="64" t="s">
        <v>99</v>
      </c>
      <c r="J419" s="64">
        <v>1</v>
      </c>
      <c r="K419" s="101">
        <v>45661</v>
      </c>
      <c r="L419" s="48">
        <v>27</v>
      </c>
      <c r="M419" s="104">
        <v>112</v>
      </c>
      <c r="N419" s="102">
        <f>K419+L419</f>
        <v>45688</v>
      </c>
      <c r="O419" s="99">
        <f ca="1">TODAY()</f>
        <v>45957</v>
      </c>
      <c r="P419" s="100">
        <f ca="1">O419-K419</f>
        <v>296</v>
      </c>
      <c r="Q419" s="66" t="s">
        <v>85</v>
      </c>
      <c r="R419" s="66" t="s">
        <v>320</v>
      </c>
      <c r="S419" s="66" t="s">
        <v>85</v>
      </c>
      <c r="T419" s="66" t="s">
        <v>87</v>
      </c>
      <c r="U419" s="66">
        <v>112</v>
      </c>
      <c r="V419" s="88" t="s">
        <v>169</v>
      </c>
      <c r="W419" s="111" t="s">
        <v>89</v>
      </c>
      <c r="X419" s="111" t="s">
        <v>480</v>
      </c>
      <c r="Y419" s="112" t="s">
        <v>486</v>
      </c>
      <c r="Z419" s="66">
        <v>30</v>
      </c>
      <c r="AA419" s="117" t="s">
        <v>244</v>
      </c>
      <c r="AB419" s="112">
        <v>2016</v>
      </c>
      <c r="AC419" s="130">
        <v>24000</v>
      </c>
      <c r="AD419" s="119">
        <v>29000</v>
      </c>
      <c r="AE419" s="48" t="s">
        <v>101</v>
      </c>
      <c r="AF419" s="127">
        <v>45633</v>
      </c>
      <c r="AG419" s="132">
        <v>45689</v>
      </c>
      <c r="AH419" s="141"/>
    </row>
    <row r="420" spans="1:45">
      <c r="A420" s="66">
        <v>9730</v>
      </c>
      <c r="B420" s="66">
        <v>9957</v>
      </c>
      <c r="C420" s="72" t="s">
        <v>994</v>
      </c>
      <c r="D420" s="67">
        <v>5181</v>
      </c>
      <c r="E420" s="69" t="s">
        <v>1630</v>
      </c>
      <c r="F420" s="69" t="s">
        <v>1630</v>
      </c>
      <c r="G420" s="48" t="s">
        <v>153</v>
      </c>
      <c r="H420" s="48">
        <v>770</v>
      </c>
      <c r="I420" s="48" t="s">
        <v>99</v>
      </c>
      <c r="J420" s="72">
        <v>1</v>
      </c>
      <c r="K420" s="101">
        <v>45611</v>
      </c>
      <c r="L420" s="48">
        <v>0</v>
      </c>
      <c r="M420" s="104">
        <v>112</v>
      </c>
      <c r="N420" s="102">
        <f>K420+L420</f>
        <v>45611</v>
      </c>
      <c r="O420" s="99">
        <f ca="1">TODAY()</f>
        <v>45957</v>
      </c>
      <c r="P420" s="100">
        <f ca="1">O420-K420</f>
        <v>346</v>
      </c>
      <c r="Q420" s="66" t="s">
        <v>85</v>
      </c>
      <c r="R420" s="66" t="s">
        <v>320</v>
      </c>
      <c r="S420" s="66" t="s">
        <v>85</v>
      </c>
      <c r="T420" s="66" t="s">
        <v>87</v>
      </c>
      <c r="U420" s="66">
        <v>112</v>
      </c>
      <c r="V420" s="88" t="s">
        <v>169</v>
      </c>
      <c r="W420" s="88" t="s">
        <v>89</v>
      </c>
      <c r="X420" s="88" t="s">
        <v>480</v>
      </c>
      <c r="Y420" s="66" t="s">
        <v>486</v>
      </c>
      <c r="Z420" s="66">
        <v>30</v>
      </c>
      <c r="AA420" s="117" t="s">
        <v>244</v>
      </c>
      <c r="AB420" s="66">
        <v>2016</v>
      </c>
      <c r="AC420" s="130">
        <v>24000</v>
      </c>
      <c r="AD420" s="261">
        <v>29000</v>
      </c>
      <c r="AE420" s="303" t="s">
        <v>101</v>
      </c>
      <c r="AF420" s="263">
        <v>45604</v>
      </c>
      <c r="AG420" s="132">
        <v>45616</v>
      </c>
      <c r="AH420" s="141"/>
    </row>
    <row r="421" spans="1:45">
      <c r="A421" s="66" t="s">
        <v>95</v>
      </c>
      <c r="B421" s="66" t="s">
        <v>95</v>
      </c>
      <c r="C421" s="72" t="s">
        <v>994</v>
      </c>
      <c r="D421" s="67">
        <v>5105</v>
      </c>
      <c r="E421" s="69" t="s">
        <v>1631</v>
      </c>
      <c r="F421" s="69" t="s">
        <v>1632</v>
      </c>
      <c r="G421" s="48" t="s">
        <v>1633</v>
      </c>
      <c r="H421" s="48">
        <v>749</v>
      </c>
      <c r="I421" s="48" t="s">
        <v>154</v>
      </c>
      <c r="J421" s="72">
        <v>1</v>
      </c>
      <c r="K421" s="101">
        <v>45596</v>
      </c>
      <c r="L421" s="48">
        <v>6</v>
      </c>
      <c r="M421" s="104">
        <v>112</v>
      </c>
      <c r="N421" s="102">
        <f>K421+L421</f>
        <v>45602</v>
      </c>
      <c r="O421" s="99">
        <f ca="1">TODAY()</f>
        <v>45957</v>
      </c>
      <c r="P421" s="100">
        <f ca="1">O421-K421</f>
        <v>361</v>
      </c>
      <c r="Q421" s="66" t="s">
        <v>85</v>
      </c>
      <c r="R421" s="66" t="s">
        <v>320</v>
      </c>
      <c r="S421" s="66" t="s">
        <v>85</v>
      </c>
      <c r="T421" s="66" t="s">
        <v>87</v>
      </c>
      <c r="U421" s="66">
        <v>112</v>
      </c>
      <c r="V421" s="88" t="s">
        <v>169</v>
      </c>
      <c r="W421" s="88" t="s">
        <v>89</v>
      </c>
      <c r="X421" s="88" t="s">
        <v>480</v>
      </c>
      <c r="Y421" s="66" t="s">
        <v>486</v>
      </c>
      <c r="Z421" s="66">
        <v>30</v>
      </c>
      <c r="AA421" s="117" t="s">
        <v>244</v>
      </c>
      <c r="AB421" s="66">
        <v>2016</v>
      </c>
      <c r="AC421" s="130">
        <v>24000</v>
      </c>
      <c r="AD421" s="119">
        <v>29000</v>
      </c>
      <c r="AE421" s="48" t="s">
        <v>101</v>
      </c>
      <c r="AF421" s="132">
        <v>45568</v>
      </c>
      <c r="AG421" s="132">
        <v>45603</v>
      </c>
      <c r="AH421" s="141"/>
    </row>
    <row r="422" spans="1:45">
      <c r="A422" s="63"/>
      <c r="B422" s="66">
        <v>72</v>
      </c>
      <c r="C422" s="72" t="s">
        <v>994</v>
      </c>
      <c r="D422" s="67">
        <v>5055</v>
      </c>
      <c r="E422" s="68" t="s">
        <v>1262</v>
      </c>
      <c r="F422" s="68" t="s">
        <v>1039</v>
      </c>
      <c r="G422" s="48"/>
      <c r="H422" s="48">
        <v>747</v>
      </c>
      <c r="I422" s="48" t="s">
        <v>99</v>
      </c>
      <c r="J422" s="72">
        <v>1</v>
      </c>
      <c r="K422" s="101">
        <v>45544</v>
      </c>
      <c r="L422" s="48">
        <v>6</v>
      </c>
      <c r="M422" s="104">
        <v>112</v>
      </c>
      <c r="N422" s="102">
        <v>45550</v>
      </c>
      <c r="O422" s="99">
        <v>45593</v>
      </c>
      <c r="P422" s="100">
        <f>O422-K422</f>
        <v>49</v>
      </c>
      <c r="Q422" s="66" t="s">
        <v>85</v>
      </c>
      <c r="R422" s="66" t="s">
        <v>320</v>
      </c>
      <c r="S422" s="66" t="s">
        <v>85</v>
      </c>
      <c r="T422" s="66" t="s">
        <v>87</v>
      </c>
      <c r="U422" s="66">
        <v>112</v>
      </c>
      <c r="V422" s="88" t="s">
        <v>169</v>
      </c>
      <c r="W422" s="111" t="s">
        <v>89</v>
      </c>
      <c r="X422" s="111" t="s">
        <v>480</v>
      </c>
      <c r="Y422" s="66" t="s">
        <v>486</v>
      </c>
      <c r="Z422" s="66">
        <v>30</v>
      </c>
      <c r="AA422" s="117" t="s">
        <v>244</v>
      </c>
      <c r="AB422" s="66">
        <v>2016</v>
      </c>
      <c r="AC422" s="130">
        <v>24000</v>
      </c>
      <c r="AD422" s="119">
        <v>29000</v>
      </c>
      <c r="AE422" s="48" t="s">
        <v>101</v>
      </c>
      <c r="AF422" s="134">
        <v>45544</v>
      </c>
      <c r="AG422" s="132">
        <v>45552</v>
      </c>
      <c r="AH422" s="73"/>
      <c r="AK422" s="38"/>
      <c r="AL422" s="38"/>
      <c r="AM422" s="38"/>
      <c r="AN422" s="38"/>
      <c r="AO422" s="38"/>
      <c r="AP422" s="38"/>
      <c r="AQ422" s="38"/>
      <c r="AR422" s="38"/>
      <c r="AS422" s="38"/>
    </row>
    <row r="423" spans="1:45">
      <c r="A423" s="63"/>
      <c r="B423" s="66" t="s">
        <v>1634</v>
      </c>
      <c r="C423" s="84" t="s">
        <v>994</v>
      </c>
      <c r="D423" s="92">
        <v>5031</v>
      </c>
      <c r="E423" s="151" t="s">
        <v>97</v>
      </c>
      <c r="F423" s="151" t="s">
        <v>97</v>
      </c>
      <c r="G423" s="92" t="s">
        <v>1281</v>
      </c>
      <c r="H423" s="92">
        <v>745</v>
      </c>
      <c r="I423" s="92" t="s">
        <v>99</v>
      </c>
      <c r="J423" s="92">
        <v>1</v>
      </c>
      <c r="K423" s="109">
        <v>45526</v>
      </c>
      <c r="L423" s="92">
        <v>6</v>
      </c>
      <c r="M423" s="104">
        <v>112</v>
      </c>
      <c r="N423" s="102">
        <v>45532</v>
      </c>
      <c r="O423" s="99">
        <v>45534</v>
      </c>
      <c r="P423" s="100">
        <v>8</v>
      </c>
      <c r="Q423" s="66" t="s">
        <v>85</v>
      </c>
      <c r="R423" s="66" t="s">
        <v>320</v>
      </c>
      <c r="S423" s="66" t="s">
        <v>85</v>
      </c>
      <c r="T423" s="66" t="s">
        <v>87</v>
      </c>
      <c r="U423" s="66">
        <v>112</v>
      </c>
      <c r="V423" s="88" t="s">
        <v>169</v>
      </c>
      <c r="W423" s="88" t="s">
        <v>89</v>
      </c>
      <c r="X423" s="88" t="s">
        <v>480</v>
      </c>
      <c r="Y423" s="66" t="s">
        <v>486</v>
      </c>
      <c r="Z423" s="66">
        <v>30</v>
      </c>
      <c r="AA423" s="117" t="s">
        <v>244</v>
      </c>
      <c r="AB423" s="66">
        <v>2016</v>
      </c>
      <c r="AC423" s="130">
        <v>24000</v>
      </c>
      <c r="AD423" s="119">
        <v>29000</v>
      </c>
      <c r="AE423" s="48" t="s">
        <v>207</v>
      </c>
      <c r="AF423" s="132">
        <v>45526</v>
      </c>
      <c r="AG423" s="142">
        <v>45534</v>
      </c>
      <c r="AH423" s="143"/>
      <c r="AK423" s="38"/>
      <c r="AL423" s="38"/>
      <c r="AM423" s="38"/>
      <c r="AN423" s="38"/>
      <c r="AO423" s="38"/>
      <c r="AP423" s="38"/>
      <c r="AQ423" s="38"/>
      <c r="AR423" s="38"/>
      <c r="AS423" s="38"/>
    </row>
    <row r="424" spans="1:45">
      <c r="A424" s="66" t="s">
        <v>95</v>
      </c>
      <c r="B424" s="63"/>
      <c r="C424" s="84" t="s">
        <v>994</v>
      </c>
      <c r="D424" s="92">
        <v>4959</v>
      </c>
      <c r="E424" s="151" t="s">
        <v>1616</v>
      </c>
      <c r="F424" s="151" t="s">
        <v>483</v>
      </c>
      <c r="G424" s="92" t="s">
        <v>1635</v>
      </c>
      <c r="H424" s="92"/>
      <c r="I424" s="92" t="s">
        <v>99</v>
      </c>
      <c r="J424" s="92">
        <v>1</v>
      </c>
      <c r="K424" s="109">
        <v>45479</v>
      </c>
      <c r="L424" s="92">
        <v>27</v>
      </c>
      <c r="M424" s="104">
        <v>112</v>
      </c>
      <c r="N424" s="98">
        <v>45506</v>
      </c>
      <c r="O424" s="99">
        <v>45481</v>
      </c>
      <c r="P424" s="100">
        <v>2</v>
      </c>
      <c r="Q424" s="66" t="s">
        <v>85</v>
      </c>
      <c r="R424" s="66" t="s">
        <v>320</v>
      </c>
      <c r="S424" s="66" t="s">
        <v>85</v>
      </c>
      <c r="T424" s="66" t="s">
        <v>87</v>
      </c>
      <c r="U424" s="66">
        <v>112</v>
      </c>
      <c r="V424" s="88" t="s">
        <v>169</v>
      </c>
      <c r="W424" s="88" t="s">
        <v>89</v>
      </c>
      <c r="X424" s="88" t="s">
        <v>480</v>
      </c>
      <c r="Y424" s="66" t="s">
        <v>486</v>
      </c>
      <c r="Z424" s="66">
        <v>30</v>
      </c>
      <c r="AA424" s="117" t="s">
        <v>244</v>
      </c>
      <c r="AB424" s="66">
        <v>2016</v>
      </c>
      <c r="AC424" s="130">
        <v>24000</v>
      </c>
      <c r="AD424" s="119">
        <v>29000</v>
      </c>
      <c r="AE424" s="48" t="s">
        <v>101</v>
      </c>
      <c r="AF424" s="132">
        <v>45479</v>
      </c>
      <c r="AG424" s="132">
        <v>45481</v>
      </c>
      <c r="AH424" s="144"/>
    </row>
    <row r="425" spans="1:45">
      <c r="A425" s="66">
        <v>11328</v>
      </c>
      <c r="B425" s="63"/>
      <c r="C425" s="84" t="s">
        <v>994</v>
      </c>
      <c r="D425" s="92">
        <v>4924</v>
      </c>
      <c r="E425" s="151" t="s">
        <v>1636</v>
      </c>
      <c r="F425" s="151" t="s">
        <v>1637</v>
      </c>
      <c r="G425" s="92" t="s">
        <v>1389</v>
      </c>
      <c r="H425" s="92">
        <v>741</v>
      </c>
      <c r="I425" s="92" t="s">
        <v>99</v>
      </c>
      <c r="J425" s="92">
        <v>1</v>
      </c>
      <c r="K425" s="109">
        <v>45453</v>
      </c>
      <c r="L425" s="92">
        <v>1</v>
      </c>
      <c r="M425" s="104">
        <v>112</v>
      </c>
      <c r="N425" s="102">
        <v>45454</v>
      </c>
      <c r="O425" s="99">
        <v>45456</v>
      </c>
      <c r="P425" s="100">
        <v>3</v>
      </c>
      <c r="Q425" s="66" t="s">
        <v>85</v>
      </c>
      <c r="R425" s="66" t="s">
        <v>320</v>
      </c>
      <c r="S425" s="66" t="s">
        <v>85</v>
      </c>
      <c r="T425" s="66" t="s">
        <v>87</v>
      </c>
      <c r="U425" s="66">
        <v>112</v>
      </c>
      <c r="V425" s="88" t="s">
        <v>169</v>
      </c>
      <c r="W425" s="88" t="s">
        <v>89</v>
      </c>
      <c r="X425" s="88" t="s">
        <v>480</v>
      </c>
      <c r="Y425" s="66" t="s">
        <v>486</v>
      </c>
      <c r="Z425" s="66">
        <v>30</v>
      </c>
      <c r="AA425" s="117" t="s">
        <v>244</v>
      </c>
      <c r="AB425" s="66">
        <v>2016</v>
      </c>
      <c r="AC425" s="130">
        <v>24000</v>
      </c>
      <c r="AD425" s="119">
        <v>29000</v>
      </c>
      <c r="AE425" s="48" t="s">
        <v>101</v>
      </c>
      <c r="AF425" s="132">
        <v>45453</v>
      </c>
      <c r="AG425" s="132">
        <v>45456</v>
      </c>
      <c r="AH425" s="141"/>
      <c r="AI425" s="141"/>
    </row>
    <row r="426" spans="1:45">
      <c r="A426" s="66" t="s">
        <v>95</v>
      </c>
      <c r="B426" s="66" t="s">
        <v>95</v>
      </c>
      <c r="C426" s="84" t="s">
        <v>994</v>
      </c>
      <c r="D426" s="92">
        <v>4686</v>
      </c>
      <c r="E426" s="86" t="s">
        <v>97</v>
      </c>
      <c r="F426" s="86" t="s">
        <v>97</v>
      </c>
      <c r="G426" s="84" t="s">
        <v>531</v>
      </c>
      <c r="H426" s="89">
        <v>738</v>
      </c>
      <c r="I426" s="84" t="s">
        <v>99</v>
      </c>
      <c r="J426" s="63">
        <v>1</v>
      </c>
      <c r="K426" s="164">
        <v>45293</v>
      </c>
      <c r="L426" s="84">
        <v>6</v>
      </c>
      <c r="M426" s="104">
        <v>112</v>
      </c>
      <c r="N426" s="102">
        <v>45299</v>
      </c>
      <c r="O426" s="99">
        <v>45302</v>
      </c>
      <c r="P426" s="100">
        <v>9</v>
      </c>
      <c r="Q426" s="66" t="s">
        <v>85</v>
      </c>
      <c r="R426" s="66" t="s">
        <v>320</v>
      </c>
      <c r="S426" s="66" t="s">
        <v>86</v>
      </c>
      <c r="T426" s="66" t="s">
        <v>87</v>
      </c>
      <c r="U426" s="66">
        <v>112</v>
      </c>
      <c r="V426" s="88" t="s">
        <v>169</v>
      </c>
      <c r="W426" s="88" t="s">
        <v>89</v>
      </c>
      <c r="X426" s="88" t="s">
        <v>480</v>
      </c>
      <c r="Y426" s="66" t="s">
        <v>486</v>
      </c>
      <c r="Z426" s="66">
        <v>30</v>
      </c>
      <c r="AA426" s="117" t="s">
        <v>244</v>
      </c>
      <c r="AB426" s="66">
        <v>2016</v>
      </c>
      <c r="AC426" s="130">
        <v>24000</v>
      </c>
      <c r="AD426" s="136">
        <v>0</v>
      </c>
      <c r="AE426" s="48" t="s">
        <v>101</v>
      </c>
      <c r="AF426" s="132">
        <v>45293</v>
      </c>
      <c r="AG426" s="132">
        <v>45301</v>
      </c>
      <c r="AH426" s="141"/>
      <c r="AI426" s="141"/>
      <c r="AJ426" s="38"/>
    </row>
    <row r="427" spans="1:45">
      <c r="A427" s="63"/>
      <c r="B427" s="63"/>
      <c r="C427" s="84" t="s">
        <v>994</v>
      </c>
      <c r="D427" s="92">
        <v>4494</v>
      </c>
      <c r="E427" s="86" t="s">
        <v>1619</v>
      </c>
      <c r="F427" s="86" t="s">
        <v>1619</v>
      </c>
      <c r="G427" s="84" t="s">
        <v>1620</v>
      </c>
      <c r="H427" s="89"/>
      <c r="I427" s="84" t="s">
        <v>1151</v>
      </c>
      <c r="J427" s="63">
        <v>1</v>
      </c>
      <c r="K427" s="164">
        <v>45247</v>
      </c>
      <c r="L427" s="84">
        <v>27</v>
      </c>
      <c r="M427" s="66">
        <v>112</v>
      </c>
      <c r="N427" s="165">
        <v>45274</v>
      </c>
      <c r="O427" s="99">
        <v>45278</v>
      </c>
      <c r="P427" s="100">
        <v>31</v>
      </c>
      <c r="Q427" s="66" t="s">
        <v>85</v>
      </c>
      <c r="R427" s="66" t="s">
        <v>320</v>
      </c>
      <c r="S427" s="66" t="s">
        <v>86</v>
      </c>
      <c r="T427" s="66" t="s">
        <v>87</v>
      </c>
      <c r="U427" s="51">
        <v>112</v>
      </c>
      <c r="V427" s="111" t="s">
        <v>169</v>
      </c>
      <c r="W427" s="111" t="s">
        <v>89</v>
      </c>
      <c r="X427" s="88" t="s">
        <v>480</v>
      </c>
      <c r="Y427" s="112" t="s">
        <v>486</v>
      </c>
      <c r="Z427" s="66">
        <v>30</v>
      </c>
      <c r="AA427" s="117" t="s">
        <v>244</v>
      </c>
      <c r="AB427" s="112">
        <v>2016</v>
      </c>
      <c r="AC427" s="130">
        <v>24000</v>
      </c>
      <c r="AD427" s="130"/>
      <c r="AE427" s="48" t="s">
        <v>101</v>
      </c>
      <c r="AF427" s="132">
        <v>45164</v>
      </c>
      <c r="AG427" s="132">
        <v>45274</v>
      </c>
      <c r="AH427" s="141"/>
      <c r="AI427" s="180"/>
    </row>
    <row r="428" spans="1:45">
      <c r="A428" s="66" t="s">
        <v>1360</v>
      </c>
      <c r="B428" s="63"/>
      <c r="C428" s="51" t="s">
        <v>1179</v>
      </c>
      <c r="D428" s="83">
        <v>4396</v>
      </c>
      <c r="E428" s="50" t="s">
        <v>995</v>
      </c>
      <c r="F428" s="50" t="s">
        <v>1638</v>
      </c>
      <c r="G428" s="185" t="s">
        <v>1639</v>
      </c>
      <c r="H428" s="51">
        <v>663</v>
      </c>
      <c r="I428" s="159" t="s">
        <v>1151</v>
      </c>
      <c r="J428" s="157">
        <v>1</v>
      </c>
      <c r="K428" s="167">
        <v>45161</v>
      </c>
      <c r="L428" s="190">
        <v>13</v>
      </c>
      <c r="M428" s="48">
        <v>112</v>
      </c>
      <c r="N428" s="165">
        <v>45174</v>
      </c>
      <c r="O428" s="99">
        <v>45163</v>
      </c>
      <c r="P428" s="100">
        <v>2</v>
      </c>
      <c r="Q428" s="66" t="s">
        <v>85</v>
      </c>
      <c r="R428" s="66" t="s">
        <v>320</v>
      </c>
      <c r="S428" s="66" t="s">
        <v>86</v>
      </c>
      <c r="T428" s="66" t="s">
        <v>87</v>
      </c>
      <c r="U428" s="51">
        <v>112</v>
      </c>
      <c r="V428" s="88" t="s">
        <v>169</v>
      </c>
      <c r="W428" s="88" t="s">
        <v>89</v>
      </c>
      <c r="X428" s="88" t="s">
        <v>480</v>
      </c>
      <c r="Y428" s="66" t="s">
        <v>486</v>
      </c>
      <c r="Z428" s="66">
        <v>30</v>
      </c>
      <c r="AA428" s="117" t="s">
        <v>244</v>
      </c>
      <c r="AB428" s="66">
        <v>2016</v>
      </c>
      <c r="AC428" s="130">
        <v>24000</v>
      </c>
      <c r="AD428" s="130"/>
      <c r="AE428" s="48" t="s">
        <v>101</v>
      </c>
      <c r="AF428" s="132">
        <v>45105</v>
      </c>
      <c r="AG428" s="132"/>
      <c r="AH428" s="141" t="s">
        <v>1640</v>
      </c>
      <c r="AI428" s="180"/>
    </row>
    <row r="429" spans="1:45">
      <c r="A429" s="66">
        <v>9907</v>
      </c>
      <c r="B429" s="63"/>
      <c r="C429" s="63" t="s">
        <v>994</v>
      </c>
      <c r="D429" s="92">
        <v>4335</v>
      </c>
      <c r="E429" s="87" t="s">
        <v>1039</v>
      </c>
      <c r="F429" s="87" t="s">
        <v>1039</v>
      </c>
      <c r="G429" s="87" t="s">
        <v>1641</v>
      </c>
      <c r="H429" s="84">
        <v>663</v>
      </c>
      <c r="I429" s="87" t="s">
        <v>1151</v>
      </c>
      <c r="J429" s="84">
        <v>1</v>
      </c>
      <c r="K429" s="106">
        <v>45093</v>
      </c>
      <c r="L429" s="63">
        <v>27</v>
      </c>
      <c r="M429" s="66">
        <v>112</v>
      </c>
      <c r="N429" s="165">
        <v>45120</v>
      </c>
      <c r="O429" s="99">
        <v>45097</v>
      </c>
      <c r="P429" s="100">
        <v>4</v>
      </c>
      <c r="Q429" s="66" t="s">
        <v>160</v>
      </c>
      <c r="R429" s="66" t="s">
        <v>320</v>
      </c>
      <c r="S429" s="66" t="s">
        <v>86</v>
      </c>
      <c r="T429" s="66" t="s">
        <v>87</v>
      </c>
      <c r="U429" s="66">
        <v>112</v>
      </c>
      <c r="V429" s="88" t="s">
        <v>169</v>
      </c>
      <c r="W429" s="88" t="s">
        <v>89</v>
      </c>
      <c r="X429" s="88" t="s">
        <v>480</v>
      </c>
      <c r="Y429" s="66" t="s">
        <v>486</v>
      </c>
      <c r="Z429" s="66">
        <v>30</v>
      </c>
      <c r="AA429" s="117" t="s">
        <v>244</v>
      </c>
      <c r="AB429" s="66">
        <v>2016</v>
      </c>
      <c r="AC429" s="130">
        <v>24000</v>
      </c>
      <c r="AD429" s="130"/>
      <c r="AE429" s="48" t="s">
        <v>101</v>
      </c>
      <c r="AF429" s="132">
        <v>45065</v>
      </c>
      <c r="AG429" s="132">
        <v>45096</v>
      </c>
      <c r="AH429" s="141"/>
    </row>
    <row r="430" spans="1:45">
      <c r="A430" s="66">
        <v>10548</v>
      </c>
      <c r="B430" s="63"/>
      <c r="C430" s="63" t="s">
        <v>994</v>
      </c>
      <c r="D430" s="92">
        <v>4254</v>
      </c>
      <c r="E430" s="87" t="s">
        <v>1039</v>
      </c>
      <c r="F430" s="87" t="s">
        <v>1039</v>
      </c>
      <c r="G430" s="87" t="s">
        <v>1642</v>
      </c>
      <c r="H430" s="84"/>
      <c r="I430" s="87" t="s">
        <v>1151</v>
      </c>
      <c r="J430" s="84">
        <v>1</v>
      </c>
      <c r="K430" s="106">
        <v>45036</v>
      </c>
      <c r="L430" s="63">
        <v>27</v>
      </c>
      <c r="M430" s="63">
        <v>112</v>
      </c>
      <c r="N430" s="107">
        <v>45063</v>
      </c>
      <c r="O430" s="99">
        <v>45065</v>
      </c>
      <c r="P430" s="100">
        <v>29</v>
      </c>
      <c r="Q430" s="66" t="s">
        <v>160</v>
      </c>
      <c r="R430" s="66" t="s">
        <v>320</v>
      </c>
      <c r="S430" s="66" t="s">
        <v>86</v>
      </c>
      <c r="T430" s="66" t="s">
        <v>87</v>
      </c>
      <c r="U430" s="66">
        <v>112</v>
      </c>
      <c r="V430" s="88" t="s">
        <v>169</v>
      </c>
      <c r="W430" s="88" t="s">
        <v>89</v>
      </c>
      <c r="X430" s="88" t="s">
        <v>480</v>
      </c>
      <c r="Y430" s="66" t="s">
        <v>486</v>
      </c>
      <c r="Z430" s="66">
        <v>30</v>
      </c>
      <c r="AA430" s="117" t="s">
        <v>244</v>
      </c>
      <c r="AB430" s="66">
        <v>2016</v>
      </c>
      <c r="AC430" s="130">
        <v>24000</v>
      </c>
      <c r="AD430" s="130"/>
      <c r="AE430" s="48" t="s">
        <v>101</v>
      </c>
      <c r="AF430" s="132">
        <v>45008</v>
      </c>
      <c r="AG430" s="132">
        <v>45064</v>
      </c>
      <c r="AH430" s="141"/>
    </row>
    <row r="431" spans="1:45">
      <c r="A431" s="63"/>
      <c r="B431" s="66">
        <v>9996</v>
      </c>
      <c r="C431" s="63" t="s">
        <v>994</v>
      </c>
      <c r="D431" s="92">
        <v>4108</v>
      </c>
      <c r="E431" s="256" t="s">
        <v>1039</v>
      </c>
      <c r="F431" s="87" t="s">
        <v>1039</v>
      </c>
      <c r="G431" s="256" t="s">
        <v>1574</v>
      </c>
      <c r="H431" s="84"/>
      <c r="I431" s="87" t="s">
        <v>1151</v>
      </c>
      <c r="J431" s="84">
        <v>1</v>
      </c>
      <c r="K431" s="106">
        <v>44974</v>
      </c>
      <c r="L431" s="63">
        <v>27</v>
      </c>
      <c r="M431" s="66">
        <v>112</v>
      </c>
      <c r="N431" s="107">
        <v>45001</v>
      </c>
      <c r="O431" s="99">
        <v>45006</v>
      </c>
      <c r="P431" s="100">
        <v>32</v>
      </c>
      <c r="Q431" s="66" t="s">
        <v>160</v>
      </c>
      <c r="R431" s="66" t="s">
        <v>320</v>
      </c>
      <c r="S431" s="66" t="s">
        <v>86</v>
      </c>
      <c r="T431" s="66" t="s">
        <v>87</v>
      </c>
      <c r="U431" s="66">
        <v>112</v>
      </c>
      <c r="V431" s="88" t="s">
        <v>169</v>
      </c>
      <c r="W431" s="88" t="s">
        <v>89</v>
      </c>
      <c r="X431" s="88" t="s">
        <v>480</v>
      </c>
      <c r="Y431" s="66" t="s">
        <v>486</v>
      </c>
      <c r="Z431" s="130"/>
      <c r="AA431" s="130"/>
      <c r="AB431" s="66">
        <v>2016</v>
      </c>
      <c r="AC431" s="130">
        <v>24000</v>
      </c>
      <c r="AD431" s="130"/>
      <c r="AE431" s="48" t="s">
        <v>101</v>
      </c>
      <c r="AF431" s="132">
        <v>44918</v>
      </c>
      <c r="AG431" s="142">
        <v>45003</v>
      </c>
      <c r="AH431" s="143"/>
    </row>
    <row r="432" spans="1:45">
      <c r="A432" s="66" t="s">
        <v>1575</v>
      </c>
      <c r="B432" s="63"/>
      <c r="C432" s="63" t="s">
        <v>994</v>
      </c>
      <c r="D432" s="92">
        <v>4084</v>
      </c>
      <c r="E432" s="151" t="s">
        <v>995</v>
      </c>
      <c r="F432" s="86" t="s">
        <v>1229</v>
      </c>
      <c r="G432" s="85" t="s">
        <v>1643</v>
      </c>
      <c r="H432" s="63"/>
      <c r="I432" s="150" t="s">
        <v>1151</v>
      </c>
      <c r="J432" s="84">
        <v>1</v>
      </c>
      <c r="K432" s="106">
        <v>44902</v>
      </c>
      <c r="L432" s="63">
        <v>15</v>
      </c>
      <c r="M432" s="66">
        <v>112</v>
      </c>
      <c r="N432" s="165">
        <f>K432+L432</f>
        <v>44917</v>
      </c>
      <c r="O432" s="99">
        <v>44918</v>
      </c>
      <c r="P432" s="100">
        <v>16</v>
      </c>
      <c r="Q432" s="66" t="s">
        <v>160</v>
      </c>
      <c r="R432" s="66" t="s">
        <v>320</v>
      </c>
      <c r="S432" s="66" t="s">
        <v>86</v>
      </c>
      <c r="T432" s="66" t="s">
        <v>87</v>
      </c>
      <c r="U432" s="66">
        <v>112</v>
      </c>
      <c r="V432" s="88" t="s">
        <v>169</v>
      </c>
      <c r="W432" s="88" t="s">
        <v>89</v>
      </c>
      <c r="X432" s="88" t="s">
        <v>480</v>
      </c>
      <c r="Y432" s="66" t="s">
        <v>486</v>
      </c>
      <c r="Z432" s="130"/>
      <c r="AA432" s="130"/>
      <c r="AB432" s="66">
        <v>2016</v>
      </c>
      <c r="AC432" s="130">
        <v>24000</v>
      </c>
      <c r="AD432" s="130"/>
      <c r="AE432" s="76" t="s">
        <v>101</v>
      </c>
      <c r="AF432" s="132">
        <v>44902</v>
      </c>
      <c r="AG432" s="132">
        <v>44918</v>
      </c>
      <c r="AH432" s="266">
        <v>44918</v>
      </c>
    </row>
    <row r="433" spans="1:35">
      <c r="A433" s="63"/>
      <c r="B433" s="63"/>
      <c r="C433" s="63" t="s">
        <v>994</v>
      </c>
      <c r="D433" s="92">
        <v>4016</v>
      </c>
      <c r="E433" s="151" t="s">
        <v>1644</v>
      </c>
      <c r="F433" s="86" t="s">
        <v>1644</v>
      </c>
      <c r="G433" s="85" t="s">
        <v>153</v>
      </c>
      <c r="H433" s="63"/>
      <c r="I433" s="150" t="s">
        <v>1151</v>
      </c>
      <c r="J433" s="84">
        <v>1</v>
      </c>
      <c r="K433" s="106">
        <v>44901</v>
      </c>
      <c r="L433" s="63">
        <v>0</v>
      </c>
      <c r="M433" s="63">
        <v>112</v>
      </c>
      <c r="N433" s="107">
        <v>44901</v>
      </c>
      <c r="O433" s="99">
        <v>44902</v>
      </c>
      <c r="P433" s="100">
        <v>1</v>
      </c>
      <c r="Q433" s="66" t="s">
        <v>160</v>
      </c>
      <c r="R433" s="66" t="s">
        <v>320</v>
      </c>
      <c r="S433" s="66" t="s">
        <v>86</v>
      </c>
      <c r="T433" s="66" t="s">
        <v>87</v>
      </c>
      <c r="U433" s="66">
        <v>112</v>
      </c>
      <c r="V433" s="88" t="s">
        <v>169</v>
      </c>
      <c r="W433" s="88" t="s">
        <v>89</v>
      </c>
      <c r="X433" s="88" t="s">
        <v>480</v>
      </c>
      <c r="Y433" s="66" t="s">
        <v>486</v>
      </c>
      <c r="Z433" s="130"/>
      <c r="AA433" s="130"/>
      <c r="AB433" s="66">
        <v>2016</v>
      </c>
      <c r="AC433" s="130">
        <v>24000</v>
      </c>
      <c r="AD433" s="130"/>
      <c r="AE433" s="48" t="s">
        <v>101</v>
      </c>
      <c r="AF433" s="132">
        <v>44872</v>
      </c>
      <c r="AG433" s="132">
        <v>44902</v>
      </c>
      <c r="AH433" s="143"/>
    </row>
    <row r="434" spans="1:35">
      <c r="A434" s="63"/>
      <c r="B434" s="66">
        <v>9997</v>
      </c>
      <c r="C434" s="63" t="s">
        <v>994</v>
      </c>
      <c r="D434" s="92">
        <v>4007</v>
      </c>
      <c r="E434" s="151" t="s">
        <v>954</v>
      </c>
      <c r="F434" s="86" t="s">
        <v>1645</v>
      </c>
      <c r="G434" s="85" t="s">
        <v>954</v>
      </c>
      <c r="H434" s="63">
        <v>596</v>
      </c>
      <c r="I434" s="150" t="s">
        <v>1151</v>
      </c>
      <c r="J434" s="84">
        <v>1</v>
      </c>
      <c r="K434" s="106">
        <v>44868</v>
      </c>
      <c r="L434" s="63">
        <v>1</v>
      </c>
      <c r="M434" s="66">
        <v>112</v>
      </c>
      <c r="N434" s="165">
        <v>44869</v>
      </c>
      <c r="O434" s="99">
        <v>44870</v>
      </c>
      <c r="P434" s="100">
        <v>2</v>
      </c>
      <c r="Q434" s="66" t="s">
        <v>160</v>
      </c>
      <c r="R434" s="66" t="s">
        <v>320</v>
      </c>
      <c r="S434" s="66" t="s">
        <v>86</v>
      </c>
      <c r="T434" s="66" t="s">
        <v>87</v>
      </c>
      <c r="U434" s="66">
        <v>112</v>
      </c>
      <c r="V434" s="88" t="s">
        <v>169</v>
      </c>
      <c r="W434" s="88" t="s">
        <v>89</v>
      </c>
      <c r="X434" s="111" t="s">
        <v>480</v>
      </c>
      <c r="Y434" s="66" t="s">
        <v>486</v>
      </c>
      <c r="Z434" s="130"/>
      <c r="AA434" s="130"/>
      <c r="AB434" s="66">
        <v>2016</v>
      </c>
      <c r="AC434" s="130">
        <v>24000</v>
      </c>
      <c r="AD434" s="130"/>
      <c r="AE434" s="62" t="s">
        <v>101</v>
      </c>
      <c r="AF434" s="173">
        <v>44867</v>
      </c>
      <c r="AG434" s="132">
        <v>44868</v>
      </c>
      <c r="AH434" s="141"/>
    </row>
    <row r="435" spans="1:35">
      <c r="A435" s="66" t="s">
        <v>1206</v>
      </c>
      <c r="B435" s="63"/>
      <c r="C435" s="63" t="s">
        <v>994</v>
      </c>
      <c r="D435" s="92">
        <v>3929</v>
      </c>
      <c r="E435" s="151" t="s">
        <v>1180</v>
      </c>
      <c r="F435" s="86" t="s">
        <v>1181</v>
      </c>
      <c r="G435" s="85" t="s">
        <v>529</v>
      </c>
      <c r="H435" s="63"/>
      <c r="I435" s="150" t="s">
        <v>1151</v>
      </c>
      <c r="J435" s="160">
        <v>1</v>
      </c>
      <c r="K435" s="106">
        <v>44858</v>
      </c>
      <c r="L435" s="63">
        <v>13</v>
      </c>
      <c r="M435" s="66">
        <v>112</v>
      </c>
      <c r="N435" s="107">
        <v>44871</v>
      </c>
      <c r="O435" s="99">
        <v>44866</v>
      </c>
      <c r="P435" s="100">
        <v>8</v>
      </c>
      <c r="Q435" s="66" t="s">
        <v>160</v>
      </c>
      <c r="R435" s="66" t="s">
        <v>320</v>
      </c>
      <c r="S435" s="66" t="s">
        <v>86</v>
      </c>
      <c r="T435" s="66" t="s">
        <v>87</v>
      </c>
      <c r="U435" s="66">
        <v>112</v>
      </c>
      <c r="V435" s="88" t="s">
        <v>169</v>
      </c>
      <c r="W435" s="88" t="s">
        <v>89</v>
      </c>
      <c r="X435" s="88" t="s">
        <v>480</v>
      </c>
      <c r="Y435" s="66" t="s">
        <v>486</v>
      </c>
      <c r="Z435" s="130"/>
      <c r="AA435" s="130"/>
      <c r="AB435" s="66">
        <v>2016</v>
      </c>
      <c r="AC435" s="130">
        <v>24000</v>
      </c>
      <c r="AD435" s="130"/>
      <c r="AE435" s="62" t="s">
        <v>101</v>
      </c>
      <c r="AF435" s="173">
        <v>44816</v>
      </c>
      <c r="AG435" s="142">
        <v>44865</v>
      </c>
      <c r="AH435" s="141"/>
    </row>
    <row r="436" spans="1:35">
      <c r="A436" s="66" t="s">
        <v>1646</v>
      </c>
      <c r="B436" s="63"/>
      <c r="C436" s="84" t="s">
        <v>994</v>
      </c>
      <c r="D436" s="92">
        <v>3859</v>
      </c>
      <c r="E436" s="87" t="s">
        <v>97</v>
      </c>
      <c r="F436" s="86" t="s">
        <v>97</v>
      </c>
      <c r="G436" s="85" t="s">
        <v>1171</v>
      </c>
      <c r="H436" s="63"/>
      <c r="I436" s="150" t="s">
        <v>99</v>
      </c>
      <c r="J436" s="160">
        <v>1</v>
      </c>
      <c r="K436" s="106">
        <v>44803</v>
      </c>
      <c r="L436" s="63">
        <v>6</v>
      </c>
      <c r="M436" s="66">
        <v>112</v>
      </c>
      <c r="N436" s="107">
        <v>44809</v>
      </c>
      <c r="O436" s="99">
        <v>44809</v>
      </c>
      <c r="P436" s="100">
        <v>6</v>
      </c>
      <c r="Q436" s="66" t="s">
        <v>160</v>
      </c>
      <c r="R436" s="66"/>
      <c r="S436" s="66" t="s">
        <v>86</v>
      </c>
      <c r="T436" s="66" t="s">
        <v>87</v>
      </c>
      <c r="U436" s="66">
        <v>112</v>
      </c>
      <c r="V436" s="88" t="s">
        <v>169</v>
      </c>
      <c r="W436" s="88" t="s">
        <v>89</v>
      </c>
      <c r="X436" s="88" t="s">
        <v>480</v>
      </c>
      <c r="Y436" s="66" t="s">
        <v>486</v>
      </c>
      <c r="Z436" s="130"/>
      <c r="AA436" s="130"/>
      <c r="AB436" s="66">
        <v>2016</v>
      </c>
      <c r="AC436" s="130">
        <v>24000</v>
      </c>
      <c r="AD436" s="130"/>
      <c r="AE436" s="62" t="s">
        <v>101</v>
      </c>
      <c r="AF436" s="173">
        <v>44769</v>
      </c>
      <c r="AG436" s="142">
        <v>44807</v>
      </c>
      <c r="AH436" s="141"/>
    </row>
    <row r="437" spans="1:35">
      <c r="A437" s="63"/>
      <c r="B437" s="66" t="s">
        <v>1647</v>
      </c>
      <c r="C437" s="84" t="s">
        <v>994</v>
      </c>
      <c r="D437" s="92">
        <v>3787</v>
      </c>
      <c r="E437" s="151" t="s">
        <v>1180</v>
      </c>
      <c r="F437" s="86" t="s">
        <v>1181</v>
      </c>
      <c r="G437" s="85" t="s">
        <v>529</v>
      </c>
      <c r="H437" s="63"/>
      <c r="I437" s="150" t="s">
        <v>1151</v>
      </c>
      <c r="J437" s="160">
        <v>1</v>
      </c>
      <c r="K437" s="106">
        <v>44769</v>
      </c>
      <c r="L437" s="92">
        <v>27</v>
      </c>
      <c r="M437" s="66">
        <v>112</v>
      </c>
      <c r="N437" s="107">
        <v>44796</v>
      </c>
      <c r="O437" s="99">
        <v>44802</v>
      </c>
      <c r="P437" s="100">
        <v>33</v>
      </c>
      <c r="Q437" s="66" t="s">
        <v>160</v>
      </c>
      <c r="R437" s="66"/>
      <c r="S437" s="66" t="s">
        <v>86</v>
      </c>
      <c r="T437" s="66" t="s">
        <v>87</v>
      </c>
      <c r="U437" s="66">
        <v>112</v>
      </c>
      <c r="V437" s="88" t="s">
        <v>169</v>
      </c>
      <c r="W437" s="88" t="s">
        <v>89</v>
      </c>
      <c r="X437" s="88" t="s">
        <v>480</v>
      </c>
      <c r="Y437" s="66" t="s">
        <v>486</v>
      </c>
      <c r="Z437" s="130"/>
      <c r="AA437" s="130"/>
      <c r="AB437" s="66">
        <v>2016</v>
      </c>
      <c r="AC437" s="130">
        <v>24000</v>
      </c>
      <c r="AD437" s="130"/>
      <c r="AE437" s="62" t="s">
        <v>101</v>
      </c>
      <c r="AF437" s="173">
        <v>44769</v>
      </c>
      <c r="AG437" s="132">
        <v>44798</v>
      </c>
      <c r="AH437" s="141"/>
    </row>
    <row r="438" spans="1:35">
      <c r="A438" s="63"/>
      <c r="B438" s="63"/>
      <c r="C438" s="63" t="s">
        <v>994</v>
      </c>
      <c r="D438" s="92">
        <v>3778</v>
      </c>
      <c r="E438" s="150" t="s">
        <v>1219</v>
      </c>
      <c r="F438" s="151" t="s">
        <v>1227</v>
      </c>
      <c r="G438" s="85" t="s">
        <v>1648</v>
      </c>
      <c r="H438" s="63">
        <v>400</v>
      </c>
      <c r="I438" s="150" t="s">
        <v>99</v>
      </c>
      <c r="J438" s="160">
        <v>1</v>
      </c>
      <c r="K438" s="106">
        <v>44765</v>
      </c>
      <c r="L438" s="92">
        <v>1</v>
      </c>
      <c r="M438" s="66">
        <v>112</v>
      </c>
      <c r="N438" s="107">
        <v>44766</v>
      </c>
      <c r="O438" s="99">
        <v>44768</v>
      </c>
      <c r="P438" s="100">
        <v>3</v>
      </c>
      <c r="Q438" s="66" t="s">
        <v>160</v>
      </c>
      <c r="R438" s="66"/>
      <c r="S438" s="66" t="s">
        <v>86</v>
      </c>
      <c r="T438" s="66" t="s">
        <v>87</v>
      </c>
      <c r="U438" s="66">
        <v>112</v>
      </c>
      <c r="V438" s="88" t="s">
        <v>169</v>
      </c>
      <c r="W438" s="88" t="s">
        <v>89</v>
      </c>
      <c r="X438" s="88" t="s">
        <v>480</v>
      </c>
      <c r="Y438" s="66" t="s">
        <v>486</v>
      </c>
      <c r="Z438" s="130"/>
      <c r="AA438" s="130"/>
      <c r="AB438" s="66">
        <v>2016</v>
      </c>
      <c r="AC438" s="130">
        <v>24000</v>
      </c>
      <c r="AD438" s="130"/>
      <c r="AE438" s="62" t="s">
        <v>101</v>
      </c>
      <c r="AF438" s="173">
        <v>44765</v>
      </c>
      <c r="AG438" s="132">
        <v>44768</v>
      </c>
      <c r="AH438" s="141"/>
      <c r="AI438" s="140" t="s">
        <v>1649</v>
      </c>
    </row>
    <row r="439" spans="1:35">
      <c r="A439" s="66">
        <v>11589</v>
      </c>
      <c r="B439" s="63"/>
      <c r="C439" s="63" t="s">
        <v>994</v>
      </c>
      <c r="D439" s="92">
        <v>3658</v>
      </c>
      <c r="E439" s="150" t="s">
        <v>298</v>
      </c>
      <c r="F439" s="151" t="s">
        <v>1650</v>
      </c>
      <c r="G439" s="85" t="s">
        <v>1176</v>
      </c>
      <c r="H439" s="63">
        <v>511</v>
      </c>
      <c r="I439" s="150" t="s">
        <v>1151</v>
      </c>
      <c r="J439" s="160">
        <v>1</v>
      </c>
      <c r="K439" s="106">
        <v>44742</v>
      </c>
      <c r="L439" s="92">
        <v>14</v>
      </c>
      <c r="M439" s="63">
        <v>112</v>
      </c>
      <c r="N439" s="107">
        <v>44756</v>
      </c>
      <c r="O439" s="99">
        <v>44760</v>
      </c>
      <c r="P439" s="100">
        <v>18</v>
      </c>
      <c r="Q439" s="66" t="s">
        <v>160</v>
      </c>
      <c r="R439" s="66"/>
      <c r="S439" s="66" t="s">
        <v>86</v>
      </c>
      <c r="T439" s="66" t="s">
        <v>87</v>
      </c>
      <c r="U439" s="66">
        <v>112</v>
      </c>
      <c r="V439" s="88" t="s">
        <v>169</v>
      </c>
      <c r="W439" s="88" t="s">
        <v>89</v>
      </c>
      <c r="X439" s="88" t="s">
        <v>480</v>
      </c>
      <c r="Y439" s="66" t="s">
        <v>486</v>
      </c>
      <c r="Z439" s="130"/>
      <c r="AA439" s="130"/>
      <c r="AB439" s="66">
        <v>2016</v>
      </c>
      <c r="AC439" s="130">
        <v>24000</v>
      </c>
      <c r="AD439" s="130"/>
      <c r="AE439" s="62" t="s">
        <v>101</v>
      </c>
      <c r="AF439" s="173">
        <v>44712</v>
      </c>
      <c r="AG439" s="132">
        <v>44757</v>
      </c>
      <c r="AH439" s="143"/>
      <c r="AI439" s="141" t="s">
        <v>1651</v>
      </c>
    </row>
    <row r="440" spans="1:35">
      <c r="A440" s="63"/>
      <c r="B440" s="63"/>
      <c r="C440" s="63" t="s">
        <v>994</v>
      </c>
      <c r="D440" s="92">
        <v>3538</v>
      </c>
      <c r="E440" s="151" t="s">
        <v>1622</v>
      </c>
      <c r="F440" s="151" t="s">
        <v>154</v>
      </c>
      <c r="G440" s="85" t="s">
        <v>102</v>
      </c>
      <c r="H440" s="63">
        <v>477</v>
      </c>
      <c r="I440" s="150" t="s">
        <v>1151</v>
      </c>
      <c r="J440" s="160">
        <v>1</v>
      </c>
      <c r="K440" s="106">
        <v>44670</v>
      </c>
      <c r="L440" s="92">
        <v>27</v>
      </c>
      <c r="M440" s="51">
        <v>112</v>
      </c>
      <c r="N440" s="107">
        <v>44697</v>
      </c>
      <c r="O440" s="99">
        <v>44702</v>
      </c>
      <c r="P440" s="100">
        <v>32</v>
      </c>
      <c r="Q440" s="66" t="s">
        <v>160</v>
      </c>
      <c r="R440" s="66"/>
      <c r="S440" s="66" t="s">
        <v>86</v>
      </c>
      <c r="T440" s="66" t="s">
        <v>87</v>
      </c>
      <c r="U440" s="66">
        <v>112</v>
      </c>
      <c r="V440" s="111" t="s">
        <v>169</v>
      </c>
      <c r="W440" s="111" t="s">
        <v>89</v>
      </c>
      <c r="X440" s="111" t="s">
        <v>480</v>
      </c>
      <c r="Y440" s="66" t="s">
        <v>486</v>
      </c>
      <c r="Z440" s="130"/>
      <c r="AA440" s="130"/>
      <c r="AB440" s="66">
        <v>2016</v>
      </c>
      <c r="AC440" s="130">
        <v>24000</v>
      </c>
      <c r="AD440" s="130"/>
      <c r="AE440" s="62" t="s">
        <v>101</v>
      </c>
      <c r="AF440" s="173">
        <v>44642</v>
      </c>
      <c r="AG440" s="132">
        <v>44701</v>
      </c>
      <c r="AH440" s="143"/>
      <c r="AI440" s="179"/>
    </row>
    <row r="441" spans="1:35">
      <c r="A441" s="66">
        <v>9730</v>
      </c>
      <c r="B441" s="66" t="s">
        <v>1652</v>
      </c>
      <c r="C441" s="63" t="s">
        <v>994</v>
      </c>
      <c r="D441" s="92">
        <v>3481</v>
      </c>
      <c r="E441" s="151" t="s">
        <v>1653</v>
      </c>
      <c r="F441" s="87" t="s">
        <v>1654</v>
      </c>
      <c r="G441" s="85" t="s">
        <v>1655</v>
      </c>
      <c r="H441" s="63">
        <v>464</v>
      </c>
      <c r="I441" s="150" t="s">
        <v>154</v>
      </c>
      <c r="J441" s="160">
        <v>1</v>
      </c>
      <c r="K441" s="106">
        <v>44609</v>
      </c>
      <c r="L441" s="92">
        <v>27</v>
      </c>
      <c r="M441" s="66">
        <v>112</v>
      </c>
      <c r="N441" s="107">
        <v>44636</v>
      </c>
      <c r="O441" s="99">
        <v>44639</v>
      </c>
      <c r="P441" s="100">
        <v>30</v>
      </c>
      <c r="Q441" s="66" t="s">
        <v>160</v>
      </c>
      <c r="R441" s="66"/>
      <c r="S441" s="66" t="s">
        <v>86</v>
      </c>
      <c r="T441" s="66" t="s">
        <v>87</v>
      </c>
      <c r="U441" s="66">
        <v>112</v>
      </c>
      <c r="V441" s="111" t="s">
        <v>169</v>
      </c>
      <c r="W441" s="88" t="s">
        <v>89</v>
      </c>
      <c r="X441" s="88" t="s">
        <v>480</v>
      </c>
      <c r="Y441" s="66" t="s">
        <v>486</v>
      </c>
      <c r="Z441" s="130"/>
      <c r="AA441" s="130"/>
      <c r="AB441" s="66">
        <v>2016</v>
      </c>
      <c r="AC441" s="130">
        <v>24000</v>
      </c>
      <c r="AD441" s="130"/>
      <c r="AE441" s="62" t="s">
        <v>101</v>
      </c>
      <c r="AF441" s="173">
        <v>44604</v>
      </c>
      <c r="AG441" s="132">
        <v>44637</v>
      </c>
      <c r="AH441" s="141"/>
      <c r="AI441" s="180"/>
    </row>
    <row r="442" spans="1:35">
      <c r="A442" s="66">
        <v>9857</v>
      </c>
      <c r="B442" s="63"/>
      <c r="C442" s="63" t="s">
        <v>994</v>
      </c>
      <c r="D442" s="92">
        <v>3471</v>
      </c>
      <c r="E442" s="151" t="s">
        <v>1656</v>
      </c>
      <c r="F442" s="85" t="s">
        <v>1657</v>
      </c>
      <c r="G442" s="156" t="s">
        <v>1658</v>
      </c>
      <c r="H442" s="63">
        <v>457</v>
      </c>
      <c r="I442" s="150" t="s">
        <v>99</v>
      </c>
      <c r="J442" s="160">
        <v>1</v>
      </c>
      <c r="K442" s="106">
        <v>44596</v>
      </c>
      <c r="L442" s="92">
        <v>6</v>
      </c>
      <c r="M442" s="66">
        <v>112</v>
      </c>
      <c r="N442" s="107">
        <v>44602</v>
      </c>
      <c r="O442" s="99">
        <v>44603</v>
      </c>
      <c r="P442" s="100">
        <v>7</v>
      </c>
      <c r="Q442" s="66" t="s">
        <v>160</v>
      </c>
      <c r="R442" s="66"/>
      <c r="S442" s="66" t="s">
        <v>86</v>
      </c>
      <c r="T442" s="66" t="s">
        <v>87</v>
      </c>
      <c r="U442" s="66">
        <v>112</v>
      </c>
      <c r="V442" s="88" t="s">
        <v>169</v>
      </c>
      <c r="W442" s="111" t="s">
        <v>89</v>
      </c>
      <c r="X442" s="111" t="s">
        <v>480</v>
      </c>
      <c r="Y442" s="112" t="s">
        <v>486</v>
      </c>
      <c r="Z442" s="130"/>
      <c r="AA442" s="130"/>
      <c r="AB442" s="112">
        <v>2016</v>
      </c>
      <c r="AC442" s="130">
        <v>24000</v>
      </c>
      <c r="AD442" s="130"/>
      <c r="AE442" s="62" t="s">
        <v>101</v>
      </c>
      <c r="AF442" s="173">
        <v>44596</v>
      </c>
      <c r="AG442" s="132">
        <v>44603</v>
      </c>
      <c r="AH442" s="141"/>
      <c r="AI442" s="180"/>
    </row>
    <row r="443" spans="1:35">
      <c r="A443" s="63"/>
      <c r="B443" s="66">
        <v>10017</v>
      </c>
      <c r="C443" s="63" t="s">
        <v>994</v>
      </c>
      <c r="D443" s="92">
        <v>3321</v>
      </c>
      <c r="E443" s="151" t="s">
        <v>1180</v>
      </c>
      <c r="F443" s="85" t="s">
        <v>1181</v>
      </c>
      <c r="G443" s="156" t="s">
        <v>153</v>
      </c>
      <c r="H443" s="63">
        <v>417</v>
      </c>
      <c r="I443" s="150" t="s">
        <v>1151</v>
      </c>
      <c r="J443" s="160">
        <v>1</v>
      </c>
      <c r="K443" s="106">
        <v>44547</v>
      </c>
      <c r="L443" s="92">
        <v>27</v>
      </c>
      <c r="M443" s="66">
        <v>112</v>
      </c>
      <c r="N443" s="107">
        <v>44574</v>
      </c>
      <c r="O443" s="99">
        <v>44579</v>
      </c>
      <c r="P443" s="100">
        <v>32</v>
      </c>
      <c r="Q443" s="66" t="s">
        <v>160</v>
      </c>
      <c r="R443" s="66"/>
      <c r="S443" s="66" t="s">
        <v>86</v>
      </c>
      <c r="T443" s="66" t="s">
        <v>87</v>
      </c>
      <c r="U443" s="66">
        <v>112</v>
      </c>
      <c r="V443" s="111" t="s">
        <v>169</v>
      </c>
      <c r="W443" s="88" t="s">
        <v>89</v>
      </c>
      <c r="X443" s="111" t="s">
        <v>480</v>
      </c>
      <c r="Y443" s="66" t="s">
        <v>486</v>
      </c>
      <c r="Z443" s="130"/>
      <c r="AA443" s="130"/>
      <c r="AB443" s="66">
        <v>2016</v>
      </c>
      <c r="AC443" s="130">
        <v>24000</v>
      </c>
      <c r="AD443" s="130"/>
      <c r="AE443" s="62" t="s">
        <v>1205</v>
      </c>
      <c r="AF443" s="174">
        <v>44505</v>
      </c>
      <c r="AG443" s="132">
        <v>44575</v>
      </c>
      <c r="AH443" s="143"/>
      <c r="AI443" s="179"/>
    </row>
    <row r="444" spans="1:35">
      <c r="A444" s="66">
        <v>10180</v>
      </c>
      <c r="B444" s="66">
        <v>10324</v>
      </c>
      <c r="C444" s="64" t="s">
        <v>994</v>
      </c>
      <c r="D444" s="67">
        <v>5404</v>
      </c>
      <c r="E444" s="69" t="s">
        <v>288</v>
      </c>
      <c r="F444" s="69" t="s">
        <v>289</v>
      </c>
      <c r="G444" s="48" t="s">
        <v>1659</v>
      </c>
      <c r="H444" s="48">
        <v>6058</v>
      </c>
      <c r="I444" s="48" t="s">
        <v>99</v>
      </c>
      <c r="J444" s="64">
        <v>1</v>
      </c>
      <c r="K444" s="101">
        <v>45719</v>
      </c>
      <c r="L444" s="48">
        <v>0</v>
      </c>
      <c r="M444" s="104">
        <v>113</v>
      </c>
      <c r="N444" s="102">
        <f>K444+L444</f>
        <v>45719</v>
      </c>
      <c r="O444" s="99">
        <f ca="1">TODAY()</f>
        <v>45957</v>
      </c>
      <c r="P444" s="100">
        <f ca="1">O444-K444</f>
        <v>238</v>
      </c>
      <c r="Q444" s="66" t="s">
        <v>85</v>
      </c>
      <c r="R444" s="66" t="s">
        <v>320</v>
      </c>
      <c r="S444" s="66" t="s">
        <v>85</v>
      </c>
      <c r="T444" s="66" t="s">
        <v>138</v>
      </c>
      <c r="U444" s="66">
        <v>113</v>
      </c>
      <c r="V444" s="88" t="s">
        <v>284</v>
      </c>
      <c r="W444" s="88" t="s">
        <v>89</v>
      </c>
      <c r="X444" s="88" t="s">
        <v>396</v>
      </c>
      <c r="Y444" s="66" t="s">
        <v>490</v>
      </c>
      <c r="Z444" s="66">
        <v>10</v>
      </c>
      <c r="AA444" s="117" t="s">
        <v>143</v>
      </c>
      <c r="AB444" s="66">
        <v>2014</v>
      </c>
      <c r="AC444" s="130">
        <v>33000</v>
      </c>
      <c r="AD444" s="130">
        <v>30000</v>
      </c>
      <c r="AE444" s="48" t="s">
        <v>101</v>
      </c>
      <c r="AF444" s="127">
        <v>45715</v>
      </c>
      <c r="AG444" s="132">
        <v>45720</v>
      </c>
      <c r="AH444" s="143"/>
      <c r="AI444" s="179"/>
    </row>
    <row r="445" spans="1:35">
      <c r="A445" s="66" t="s">
        <v>95</v>
      </c>
      <c r="B445" s="66">
        <v>10324</v>
      </c>
      <c r="C445" s="64" t="s">
        <v>994</v>
      </c>
      <c r="D445" s="67">
        <v>5393</v>
      </c>
      <c r="E445" s="69" t="s">
        <v>742</v>
      </c>
      <c r="F445" s="69" t="s">
        <v>219</v>
      </c>
      <c r="G445" s="48" t="s">
        <v>1660</v>
      </c>
      <c r="H445" s="48">
        <v>6052</v>
      </c>
      <c r="I445" s="48" t="s">
        <v>154</v>
      </c>
      <c r="J445" s="64">
        <v>1</v>
      </c>
      <c r="K445" s="101">
        <v>45705</v>
      </c>
      <c r="L445" s="48">
        <v>1</v>
      </c>
      <c r="M445" s="104">
        <v>113</v>
      </c>
      <c r="N445" s="102">
        <v>45706</v>
      </c>
      <c r="O445" s="99">
        <v>45708</v>
      </c>
      <c r="P445" s="100">
        <v>3</v>
      </c>
      <c r="Q445" s="66" t="s">
        <v>85</v>
      </c>
      <c r="R445" s="66" t="s">
        <v>320</v>
      </c>
      <c r="S445" s="66" t="s">
        <v>85</v>
      </c>
      <c r="T445" s="66" t="s">
        <v>138</v>
      </c>
      <c r="U445" s="66">
        <v>113</v>
      </c>
      <c r="V445" s="88" t="s">
        <v>284</v>
      </c>
      <c r="W445" s="88" t="s">
        <v>89</v>
      </c>
      <c r="X445" s="88" t="s">
        <v>396</v>
      </c>
      <c r="Y445" s="66" t="s">
        <v>490</v>
      </c>
      <c r="Z445" s="66">
        <v>10</v>
      </c>
      <c r="AA445" s="117" t="s">
        <v>143</v>
      </c>
      <c r="AB445" s="66">
        <v>2014</v>
      </c>
      <c r="AC445" s="130">
        <v>33000</v>
      </c>
      <c r="AD445" s="130">
        <v>30000</v>
      </c>
      <c r="AE445" s="48" t="s">
        <v>101</v>
      </c>
      <c r="AF445" s="132">
        <v>45705</v>
      </c>
      <c r="AG445" s="132">
        <v>45708</v>
      </c>
      <c r="AH445" s="141"/>
      <c r="AI445" s="180"/>
    </row>
    <row r="446" spans="1:35">
      <c r="A446" s="63"/>
      <c r="B446" s="66" t="s">
        <v>1661</v>
      </c>
      <c r="C446" s="64" t="s">
        <v>994</v>
      </c>
      <c r="D446" s="67">
        <v>5333</v>
      </c>
      <c r="E446" s="69" t="s">
        <v>493</v>
      </c>
      <c r="F446" s="69" t="s">
        <v>494</v>
      </c>
      <c r="G446" s="48" t="s">
        <v>495</v>
      </c>
      <c r="H446" s="48">
        <v>5921</v>
      </c>
      <c r="I446" s="48" t="s">
        <v>1090</v>
      </c>
      <c r="J446" s="64">
        <v>1</v>
      </c>
      <c r="K446" s="101">
        <v>45671</v>
      </c>
      <c r="L446" s="48">
        <v>27</v>
      </c>
      <c r="M446" s="104">
        <v>113</v>
      </c>
      <c r="N446" s="102">
        <f>K446+L446</f>
        <v>45698</v>
      </c>
      <c r="O446" s="99">
        <f ca="1">TODAY()</f>
        <v>45957</v>
      </c>
      <c r="P446" s="100">
        <f ca="1">O446-K446</f>
        <v>286</v>
      </c>
      <c r="Q446" s="66" t="s">
        <v>85</v>
      </c>
      <c r="R446" s="66" t="s">
        <v>320</v>
      </c>
      <c r="S446" s="66" t="s">
        <v>85</v>
      </c>
      <c r="T446" s="66" t="s">
        <v>138</v>
      </c>
      <c r="U446" s="66">
        <v>113</v>
      </c>
      <c r="V446" s="88" t="s">
        <v>284</v>
      </c>
      <c r="W446" s="88" t="s">
        <v>89</v>
      </c>
      <c r="X446" s="88" t="s">
        <v>396</v>
      </c>
      <c r="Y446" s="66" t="s">
        <v>490</v>
      </c>
      <c r="Z446" s="66">
        <v>10</v>
      </c>
      <c r="AA446" s="117" t="s">
        <v>143</v>
      </c>
      <c r="AB446" s="112">
        <v>2014</v>
      </c>
      <c r="AC446" s="130">
        <v>33000</v>
      </c>
      <c r="AD446" s="130">
        <v>30000</v>
      </c>
      <c r="AE446" s="48" t="s">
        <v>101</v>
      </c>
      <c r="AF446" s="132">
        <v>45671</v>
      </c>
      <c r="AG446" s="132">
        <v>45699</v>
      </c>
      <c r="AH446" s="141"/>
      <c r="AI446" s="180"/>
    </row>
    <row r="447" spans="1:35">
      <c r="A447" s="66">
        <v>9773</v>
      </c>
      <c r="B447" s="66">
        <v>10030</v>
      </c>
      <c r="C447" s="72" t="s">
        <v>994</v>
      </c>
      <c r="D447" s="67">
        <v>5240</v>
      </c>
      <c r="E447" s="69" t="s">
        <v>1662</v>
      </c>
      <c r="F447" s="69" t="s">
        <v>1100</v>
      </c>
      <c r="G447" s="48" t="s">
        <v>1663</v>
      </c>
      <c r="H447" s="48"/>
      <c r="I447" s="48" t="s">
        <v>154</v>
      </c>
      <c r="J447" s="72">
        <v>1</v>
      </c>
      <c r="K447" s="101">
        <v>45632</v>
      </c>
      <c r="L447" s="48">
        <v>6</v>
      </c>
      <c r="M447" s="104">
        <v>113</v>
      </c>
      <c r="N447" s="102">
        <f>K447+L447</f>
        <v>45638</v>
      </c>
      <c r="O447" s="99">
        <f ca="1">TODAY()</f>
        <v>45957</v>
      </c>
      <c r="P447" s="100">
        <f ca="1">O447-K447</f>
        <v>325</v>
      </c>
      <c r="Q447" s="66" t="s">
        <v>85</v>
      </c>
      <c r="R447" s="66" t="s">
        <v>320</v>
      </c>
      <c r="S447" s="66" t="s">
        <v>85</v>
      </c>
      <c r="T447" s="66" t="s">
        <v>138</v>
      </c>
      <c r="U447" s="66">
        <v>113</v>
      </c>
      <c r="V447" s="111" t="s">
        <v>284</v>
      </c>
      <c r="W447" s="88" t="s">
        <v>89</v>
      </c>
      <c r="X447" s="88" t="s">
        <v>396</v>
      </c>
      <c r="Y447" s="66" t="s">
        <v>490</v>
      </c>
      <c r="Z447" s="66">
        <v>10</v>
      </c>
      <c r="AA447" s="117" t="s">
        <v>143</v>
      </c>
      <c r="AB447" s="66">
        <v>2014</v>
      </c>
      <c r="AC447" s="130">
        <v>33000</v>
      </c>
      <c r="AD447" s="130">
        <v>30000</v>
      </c>
      <c r="AE447" s="48" t="s">
        <v>101</v>
      </c>
      <c r="AF447" s="127">
        <v>45632</v>
      </c>
      <c r="AG447" s="132">
        <v>45643</v>
      </c>
      <c r="AH447" s="143"/>
      <c r="AI447" s="180"/>
    </row>
    <row r="448" spans="1:35">
      <c r="A448" s="66">
        <v>9907</v>
      </c>
      <c r="B448" s="66" t="s">
        <v>95</v>
      </c>
      <c r="C448" s="72" t="s">
        <v>994</v>
      </c>
      <c r="D448" s="67">
        <v>5051</v>
      </c>
      <c r="E448" s="69" t="s">
        <v>1410</v>
      </c>
      <c r="F448" s="69" t="s">
        <v>1410</v>
      </c>
      <c r="G448" s="48" t="s">
        <v>1664</v>
      </c>
      <c r="H448" s="48">
        <v>5753</v>
      </c>
      <c r="I448" s="48" t="s">
        <v>154</v>
      </c>
      <c r="J448" s="72">
        <v>1</v>
      </c>
      <c r="K448" s="101">
        <v>45614</v>
      </c>
      <c r="L448" s="48">
        <v>13</v>
      </c>
      <c r="M448" s="104">
        <v>113</v>
      </c>
      <c r="N448" s="102">
        <f>K448+L448</f>
        <v>45627</v>
      </c>
      <c r="O448" s="99">
        <f ca="1">TODAY()</f>
        <v>45957</v>
      </c>
      <c r="P448" s="100">
        <f ca="1">O448-K448</f>
        <v>343</v>
      </c>
      <c r="Q448" s="66" t="s">
        <v>85</v>
      </c>
      <c r="R448" s="66" t="s">
        <v>320</v>
      </c>
      <c r="S448" s="66" t="s">
        <v>85</v>
      </c>
      <c r="T448" s="66" t="s">
        <v>138</v>
      </c>
      <c r="U448" s="66">
        <v>113</v>
      </c>
      <c r="V448" s="88" t="s">
        <v>284</v>
      </c>
      <c r="W448" s="88" t="s">
        <v>89</v>
      </c>
      <c r="X448" s="88" t="s">
        <v>396</v>
      </c>
      <c r="Y448" s="66" t="s">
        <v>490</v>
      </c>
      <c r="Z448" s="66">
        <v>10</v>
      </c>
      <c r="AA448" s="117" t="s">
        <v>143</v>
      </c>
      <c r="AB448" s="66">
        <v>2014</v>
      </c>
      <c r="AC448" s="130">
        <v>33000</v>
      </c>
      <c r="AD448" s="130">
        <v>30000</v>
      </c>
      <c r="AE448" s="48" t="s">
        <v>101</v>
      </c>
      <c r="AF448" s="127">
        <v>45614</v>
      </c>
      <c r="AG448" s="132">
        <v>45629</v>
      </c>
      <c r="AH448" s="141"/>
      <c r="AI448" s="180"/>
    </row>
    <row r="449" spans="1:45">
      <c r="A449" s="66">
        <v>9857</v>
      </c>
      <c r="B449" s="63"/>
      <c r="C449" s="72" t="s">
        <v>994</v>
      </c>
      <c r="D449" s="72">
        <v>4813</v>
      </c>
      <c r="E449" s="75" t="s">
        <v>1486</v>
      </c>
      <c r="F449" s="81" t="s">
        <v>817</v>
      </c>
      <c r="G449" s="67" t="s">
        <v>1665</v>
      </c>
      <c r="H449" s="72">
        <v>5516</v>
      </c>
      <c r="I449" s="72" t="s">
        <v>154</v>
      </c>
      <c r="J449" s="72">
        <v>1</v>
      </c>
      <c r="K449" s="101">
        <v>45542</v>
      </c>
      <c r="L449" s="72">
        <v>6</v>
      </c>
      <c r="M449" s="104">
        <v>113</v>
      </c>
      <c r="N449" s="102">
        <v>45548</v>
      </c>
      <c r="O449" s="99">
        <v>45549</v>
      </c>
      <c r="P449" s="100">
        <v>7</v>
      </c>
      <c r="Q449" s="66" t="s">
        <v>85</v>
      </c>
      <c r="R449" s="66" t="s">
        <v>320</v>
      </c>
      <c r="S449" s="66" t="s">
        <v>85</v>
      </c>
      <c r="T449" s="66" t="s">
        <v>138</v>
      </c>
      <c r="U449" s="66">
        <v>113</v>
      </c>
      <c r="V449" s="88" t="s">
        <v>284</v>
      </c>
      <c r="W449" s="88" t="s">
        <v>89</v>
      </c>
      <c r="X449" s="88" t="s">
        <v>396</v>
      </c>
      <c r="Y449" s="66" t="s">
        <v>490</v>
      </c>
      <c r="Z449" s="66">
        <v>10</v>
      </c>
      <c r="AA449" s="117" t="s">
        <v>143</v>
      </c>
      <c r="AB449" s="66">
        <v>2014</v>
      </c>
      <c r="AC449" s="130">
        <v>33000</v>
      </c>
      <c r="AD449" s="130">
        <v>30000</v>
      </c>
      <c r="AE449" s="48" t="s">
        <v>101</v>
      </c>
      <c r="AF449" s="132">
        <v>45374</v>
      </c>
      <c r="AG449" s="132">
        <v>45549</v>
      </c>
      <c r="AH449" s="141"/>
      <c r="AI449" s="180"/>
    </row>
    <row r="450" spans="1:45">
      <c r="A450" s="63"/>
      <c r="B450" s="66">
        <v>10019</v>
      </c>
      <c r="C450" s="157" t="s">
        <v>1179</v>
      </c>
      <c r="D450" s="51">
        <v>4290</v>
      </c>
      <c r="E450" s="159" t="s">
        <v>229</v>
      </c>
      <c r="F450" s="159" t="s">
        <v>1456</v>
      </c>
      <c r="G450" s="157" t="s">
        <v>1021</v>
      </c>
      <c r="H450" s="157">
        <v>4963</v>
      </c>
      <c r="I450" s="157" t="s">
        <v>99</v>
      </c>
      <c r="J450" s="157">
        <v>1</v>
      </c>
      <c r="K450" s="244">
        <v>45329</v>
      </c>
      <c r="L450" s="157">
        <v>27</v>
      </c>
      <c r="M450" s="104">
        <v>113</v>
      </c>
      <c r="N450" s="98">
        <v>45356</v>
      </c>
      <c r="O450" s="99">
        <v>45341</v>
      </c>
      <c r="P450" s="100">
        <v>12</v>
      </c>
      <c r="Q450" s="66" t="s">
        <v>85</v>
      </c>
      <c r="R450" s="66" t="s">
        <v>320</v>
      </c>
      <c r="S450" s="66" t="s">
        <v>85</v>
      </c>
      <c r="T450" s="66" t="s">
        <v>138</v>
      </c>
      <c r="U450" s="66">
        <v>113</v>
      </c>
      <c r="V450" s="88" t="s">
        <v>284</v>
      </c>
      <c r="W450" s="88" t="s">
        <v>89</v>
      </c>
      <c r="X450" s="88" t="s">
        <v>396</v>
      </c>
      <c r="Y450" s="66" t="s">
        <v>490</v>
      </c>
      <c r="Z450" s="66">
        <v>10</v>
      </c>
      <c r="AA450" s="117" t="s">
        <v>143</v>
      </c>
      <c r="AB450" s="66">
        <v>2014</v>
      </c>
      <c r="AC450" s="130">
        <v>33000</v>
      </c>
      <c r="AD450" s="130">
        <v>30000</v>
      </c>
      <c r="AE450" s="48" t="s">
        <v>101</v>
      </c>
      <c r="AF450" s="132">
        <v>45035</v>
      </c>
      <c r="AG450" s="132"/>
      <c r="AH450" s="141" t="s">
        <v>1666</v>
      </c>
      <c r="AI450" s="180"/>
    </row>
    <row r="451" spans="1:45">
      <c r="A451" s="66">
        <v>9911</v>
      </c>
      <c r="B451" s="63"/>
      <c r="C451" s="63" t="s">
        <v>994</v>
      </c>
      <c r="D451" s="89">
        <v>4065</v>
      </c>
      <c r="E451" s="87" t="s">
        <v>1512</v>
      </c>
      <c r="F451" s="156" t="s">
        <v>1667</v>
      </c>
      <c r="G451" s="85" t="s">
        <v>1499</v>
      </c>
      <c r="H451" s="63">
        <v>4456</v>
      </c>
      <c r="I451" s="87" t="s">
        <v>99</v>
      </c>
      <c r="J451" s="84">
        <v>1</v>
      </c>
      <c r="K451" s="168">
        <v>44999</v>
      </c>
      <c r="L451" s="84">
        <v>27</v>
      </c>
      <c r="M451" s="66">
        <v>113</v>
      </c>
      <c r="N451" s="165">
        <v>45026</v>
      </c>
      <c r="O451" s="99">
        <v>45033</v>
      </c>
      <c r="P451" s="100">
        <v>34</v>
      </c>
      <c r="Q451" s="66" t="s">
        <v>160</v>
      </c>
      <c r="R451" s="66" t="s">
        <v>320</v>
      </c>
      <c r="S451" s="66" t="s">
        <v>86</v>
      </c>
      <c r="T451" s="66" t="s">
        <v>138</v>
      </c>
      <c r="U451" s="66">
        <v>113</v>
      </c>
      <c r="V451" s="88" t="s">
        <v>284</v>
      </c>
      <c r="W451" s="88" t="s">
        <v>89</v>
      </c>
      <c r="X451" s="88" t="s">
        <v>396</v>
      </c>
      <c r="Y451" s="66" t="s">
        <v>490</v>
      </c>
      <c r="Z451" s="130"/>
      <c r="AA451" s="130"/>
      <c r="AB451" s="66">
        <v>2014</v>
      </c>
      <c r="AC451" s="130">
        <v>33000</v>
      </c>
      <c r="AD451" s="130"/>
      <c r="AE451" s="72" t="s">
        <v>101</v>
      </c>
      <c r="AF451" s="132">
        <v>44893</v>
      </c>
      <c r="AG451" s="132">
        <v>45028</v>
      </c>
      <c r="AH451" s="144">
        <v>45028</v>
      </c>
    </row>
    <row r="452" spans="1:45">
      <c r="A452" s="63"/>
      <c r="B452" s="63"/>
      <c r="C452" s="63" t="s">
        <v>994</v>
      </c>
      <c r="D452" s="89">
        <v>4063</v>
      </c>
      <c r="E452" s="87" t="s">
        <v>1668</v>
      </c>
      <c r="F452" s="156" t="s">
        <v>1669</v>
      </c>
      <c r="G452" s="85" t="s">
        <v>1668</v>
      </c>
      <c r="H452" s="63"/>
      <c r="I452" s="87" t="s">
        <v>1151</v>
      </c>
      <c r="J452" s="84">
        <v>1</v>
      </c>
      <c r="K452" s="168">
        <v>44891</v>
      </c>
      <c r="L452" s="84">
        <v>1</v>
      </c>
      <c r="M452" s="66">
        <v>113</v>
      </c>
      <c r="N452" s="107">
        <v>44892</v>
      </c>
      <c r="O452" s="99">
        <v>44893</v>
      </c>
      <c r="P452" s="100">
        <v>2</v>
      </c>
      <c r="Q452" s="66" t="s">
        <v>160</v>
      </c>
      <c r="R452" s="66" t="s">
        <v>320</v>
      </c>
      <c r="S452" s="66" t="s">
        <v>86</v>
      </c>
      <c r="T452" s="66" t="s">
        <v>138</v>
      </c>
      <c r="U452" s="66">
        <v>113</v>
      </c>
      <c r="V452" s="88" t="s">
        <v>284</v>
      </c>
      <c r="W452" s="88" t="s">
        <v>89</v>
      </c>
      <c r="X452" s="88" t="s">
        <v>396</v>
      </c>
      <c r="Y452" s="66" t="s">
        <v>490</v>
      </c>
      <c r="Z452" s="130"/>
      <c r="AA452" s="130"/>
      <c r="AB452" s="66">
        <v>2014</v>
      </c>
      <c r="AC452" s="130">
        <v>33000</v>
      </c>
      <c r="AD452" s="130"/>
      <c r="AE452" s="62" t="s">
        <v>101</v>
      </c>
      <c r="AF452" s="132">
        <v>44891</v>
      </c>
      <c r="AG452" s="142">
        <v>44893</v>
      </c>
      <c r="AH452" s="141"/>
    </row>
    <row r="453" spans="1:45">
      <c r="A453" s="66" t="s">
        <v>1603</v>
      </c>
      <c r="B453" s="63"/>
      <c r="C453" s="63" t="s">
        <v>994</v>
      </c>
      <c r="D453" s="89">
        <v>3944</v>
      </c>
      <c r="E453" s="87" t="s">
        <v>193</v>
      </c>
      <c r="F453" s="156" t="s">
        <v>1670</v>
      </c>
      <c r="G453" s="85" t="s">
        <v>208</v>
      </c>
      <c r="H453" s="63"/>
      <c r="I453" s="87" t="s">
        <v>154</v>
      </c>
      <c r="J453" s="84">
        <v>1</v>
      </c>
      <c r="K453" s="168">
        <v>44877</v>
      </c>
      <c r="L453" s="84">
        <v>6</v>
      </c>
      <c r="M453" s="66">
        <v>113</v>
      </c>
      <c r="N453" s="107">
        <v>44883</v>
      </c>
      <c r="O453" s="99">
        <v>44887</v>
      </c>
      <c r="P453" s="100">
        <v>10</v>
      </c>
      <c r="Q453" s="66" t="s">
        <v>160</v>
      </c>
      <c r="R453" s="66" t="s">
        <v>320</v>
      </c>
      <c r="S453" s="66" t="s">
        <v>86</v>
      </c>
      <c r="T453" s="66" t="s">
        <v>138</v>
      </c>
      <c r="U453" s="66">
        <v>113</v>
      </c>
      <c r="V453" s="88" t="s">
        <v>284</v>
      </c>
      <c r="W453" s="88" t="s">
        <v>89</v>
      </c>
      <c r="X453" s="111" t="s">
        <v>396</v>
      </c>
      <c r="Y453" s="66" t="s">
        <v>490</v>
      </c>
      <c r="Z453" s="130"/>
      <c r="AA453" s="130"/>
      <c r="AB453" s="66">
        <v>2014</v>
      </c>
      <c r="AC453" s="130">
        <v>33000</v>
      </c>
      <c r="AD453" s="130"/>
      <c r="AE453" s="62" t="s">
        <v>101</v>
      </c>
      <c r="AF453" s="134">
        <v>44839</v>
      </c>
      <c r="AG453" s="134">
        <v>44884</v>
      </c>
      <c r="AH453" s="141"/>
    </row>
    <row r="454" spans="1:45">
      <c r="A454" s="66">
        <v>10031</v>
      </c>
      <c r="B454" s="66">
        <v>10234</v>
      </c>
      <c r="C454" s="84" t="s">
        <v>994</v>
      </c>
      <c r="D454" s="89">
        <v>3816</v>
      </c>
      <c r="E454" s="87" t="s">
        <v>193</v>
      </c>
      <c r="F454" s="156" t="s">
        <v>1670</v>
      </c>
      <c r="G454" s="85" t="s">
        <v>102</v>
      </c>
      <c r="H454" s="63"/>
      <c r="I454" s="87" t="s">
        <v>154</v>
      </c>
      <c r="J454" s="84">
        <v>1</v>
      </c>
      <c r="K454" s="168">
        <v>44810</v>
      </c>
      <c r="L454" s="84">
        <v>27</v>
      </c>
      <c r="M454" s="66">
        <v>113</v>
      </c>
      <c r="N454" s="107">
        <v>44837</v>
      </c>
      <c r="O454" s="99">
        <v>44839</v>
      </c>
      <c r="P454" s="100">
        <v>29</v>
      </c>
      <c r="Q454" s="66" t="s">
        <v>160</v>
      </c>
      <c r="R454" s="66" t="s">
        <v>320</v>
      </c>
      <c r="S454" s="66" t="s">
        <v>86</v>
      </c>
      <c r="T454" s="66" t="s">
        <v>138</v>
      </c>
      <c r="U454" s="66">
        <v>113</v>
      </c>
      <c r="V454" s="111" t="s">
        <v>284</v>
      </c>
      <c r="W454" s="88" t="s">
        <v>89</v>
      </c>
      <c r="X454" s="88" t="s">
        <v>396</v>
      </c>
      <c r="Y454" s="66" t="s">
        <v>490</v>
      </c>
      <c r="Z454" s="130"/>
      <c r="AA454" s="130"/>
      <c r="AB454" s="66">
        <v>2014</v>
      </c>
      <c r="AC454" s="130">
        <v>30000</v>
      </c>
      <c r="AD454" s="130"/>
      <c r="AE454" s="62" t="s">
        <v>101</v>
      </c>
      <c r="AF454" s="275">
        <v>44782</v>
      </c>
      <c r="AG454" s="134">
        <v>44839</v>
      </c>
      <c r="AH454" s="148"/>
    </row>
    <row r="455" spans="1:45">
      <c r="A455" s="66" t="s">
        <v>1603</v>
      </c>
      <c r="B455" s="66">
        <v>10034</v>
      </c>
      <c r="C455" s="63" t="s">
        <v>994</v>
      </c>
      <c r="D455" s="89">
        <v>3593</v>
      </c>
      <c r="E455" s="156" t="s">
        <v>1530</v>
      </c>
      <c r="F455" s="156" t="s">
        <v>1456</v>
      </c>
      <c r="G455" s="85" t="s">
        <v>1671</v>
      </c>
      <c r="H455" s="63">
        <v>3893</v>
      </c>
      <c r="I455" s="87" t="s">
        <v>1151</v>
      </c>
      <c r="J455" s="84">
        <v>1</v>
      </c>
      <c r="K455" s="168">
        <v>44762</v>
      </c>
      <c r="L455" s="84">
        <v>27</v>
      </c>
      <c r="M455" s="66">
        <v>113</v>
      </c>
      <c r="N455" s="165">
        <v>44789</v>
      </c>
      <c r="O455" s="99">
        <v>44782</v>
      </c>
      <c r="P455" s="100">
        <v>20</v>
      </c>
      <c r="Q455" s="66" t="s">
        <v>160</v>
      </c>
      <c r="R455" s="66"/>
      <c r="S455" s="66" t="s">
        <v>86</v>
      </c>
      <c r="T455" s="66" t="s">
        <v>138</v>
      </c>
      <c r="U455" s="66">
        <v>113</v>
      </c>
      <c r="V455" s="111" t="s">
        <v>284</v>
      </c>
      <c r="W455" s="88" t="s">
        <v>89</v>
      </c>
      <c r="X455" s="88" t="s">
        <v>396</v>
      </c>
      <c r="Y455" s="66" t="s">
        <v>490</v>
      </c>
      <c r="Z455" s="130"/>
      <c r="AA455" s="130"/>
      <c r="AB455" s="66">
        <v>2014</v>
      </c>
      <c r="AC455" s="130">
        <v>30000</v>
      </c>
      <c r="AD455" s="130"/>
      <c r="AE455" s="62" t="s">
        <v>101</v>
      </c>
      <c r="AF455" s="275">
        <v>44678</v>
      </c>
      <c r="AG455" s="132">
        <v>44778</v>
      </c>
      <c r="AH455" s="141"/>
    </row>
    <row r="456" spans="1:45">
      <c r="A456" s="88" t="s">
        <v>1672</v>
      </c>
      <c r="B456" s="66">
        <v>10740</v>
      </c>
      <c r="C456" s="63" t="s">
        <v>1338</v>
      </c>
      <c r="D456" s="89">
        <v>3591</v>
      </c>
      <c r="E456" s="156" t="s">
        <v>1498</v>
      </c>
      <c r="F456" s="223" t="s">
        <v>1498</v>
      </c>
      <c r="G456" s="85" t="s">
        <v>1673</v>
      </c>
      <c r="H456" s="63">
        <v>3893</v>
      </c>
      <c r="I456" s="87" t="s">
        <v>1151</v>
      </c>
      <c r="J456" s="84">
        <v>1</v>
      </c>
      <c r="K456" s="168">
        <v>44676</v>
      </c>
      <c r="L456" s="84">
        <v>27</v>
      </c>
      <c r="M456" s="66">
        <v>113</v>
      </c>
      <c r="N456" s="165">
        <v>44703</v>
      </c>
      <c r="O456" s="99">
        <v>44678</v>
      </c>
      <c r="P456" s="100">
        <v>2</v>
      </c>
      <c r="Q456" s="66" t="s">
        <v>160</v>
      </c>
      <c r="R456" s="112"/>
      <c r="S456" s="112" t="s">
        <v>86</v>
      </c>
      <c r="T456" s="66" t="s">
        <v>138</v>
      </c>
      <c r="U456" s="112">
        <v>113</v>
      </c>
      <c r="V456" s="88" t="s">
        <v>284</v>
      </c>
      <c r="W456" s="88" t="s">
        <v>89</v>
      </c>
      <c r="X456" s="88" t="s">
        <v>396</v>
      </c>
      <c r="Y456" s="66" t="s">
        <v>490</v>
      </c>
      <c r="Z456" s="130"/>
      <c r="AA456" s="130"/>
      <c r="AB456" s="66">
        <v>2014</v>
      </c>
      <c r="AC456" s="130">
        <v>30000</v>
      </c>
      <c r="AD456" s="130"/>
      <c r="AE456" s="62" t="s">
        <v>101</v>
      </c>
      <c r="AF456" s="275">
        <v>44676</v>
      </c>
      <c r="AG456" s="132"/>
      <c r="AH456" s="141" t="s">
        <v>1338</v>
      </c>
    </row>
    <row r="457" spans="1:45">
      <c r="A457" s="63"/>
      <c r="B457" s="66">
        <v>10934</v>
      </c>
      <c r="C457" s="63" t="s">
        <v>994</v>
      </c>
      <c r="D457" s="89">
        <v>3412</v>
      </c>
      <c r="E457" s="156" t="s">
        <v>1530</v>
      </c>
      <c r="F457" s="90" t="s">
        <v>1456</v>
      </c>
      <c r="G457" s="85" t="s">
        <v>1366</v>
      </c>
      <c r="H457" s="63">
        <v>3580</v>
      </c>
      <c r="I457" s="87" t="s">
        <v>1151</v>
      </c>
      <c r="J457" s="84">
        <v>1</v>
      </c>
      <c r="K457" s="168">
        <v>44641</v>
      </c>
      <c r="L457" s="84">
        <v>27</v>
      </c>
      <c r="M457" s="63">
        <v>113</v>
      </c>
      <c r="N457" s="107">
        <v>44668</v>
      </c>
      <c r="O457" s="99">
        <v>44673</v>
      </c>
      <c r="P457" s="100">
        <v>32</v>
      </c>
      <c r="Q457" s="66" t="s">
        <v>160</v>
      </c>
      <c r="R457" s="66"/>
      <c r="S457" s="66" t="s">
        <v>86</v>
      </c>
      <c r="T457" s="66" t="s">
        <v>138</v>
      </c>
      <c r="U457" s="66">
        <v>113</v>
      </c>
      <c r="V457" s="88" t="s">
        <v>284</v>
      </c>
      <c r="W457" s="88" t="s">
        <v>89</v>
      </c>
      <c r="X457" s="88" t="s">
        <v>396</v>
      </c>
      <c r="Y457" s="66" t="s">
        <v>490</v>
      </c>
      <c r="Z457" s="130"/>
      <c r="AA457" s="130"/>
      <c r="AB457" s="66">
        <v>2014</v>
      </c>
      <c r="AC457" s="130">
        <v>30000</v>
      </c>
      <c r="AD457" s="130"/>
      <c r="AE457" s="62" t="s">
        <v>101</v>
      </c>
      <c r="AF457" s="275">
        <v>44557</v>
      </c>
      <c r="AG457" s="132">
        <v>44671</v>
      </c>
      <c r="AH457" s="141"/>
      <c r="AI457" s="140"/>
    </row>
    <row r="458" spans="1:45">
      <c r="A458" s="66" t="s">
        <v>1156</v>
      </c>
      <c r="B458" s="66" t="s">
        <v>1157</v>
      </c>
      <c r="C458" s="64" t="s">
        <v>994</v>
      </c>
      <c r="D458" s="67">
        <v>5094</v>
      </c>
      <c r="E458" s="69" t="s">
        <v>493</v>
      </c>
      <c r="F458" s="69" t="s">
        <v>494</v>
      </c>
      <c r="G458" s="48" t="s">
        <v>1674</v>
      </c>
      <c r="H458" s="48">
        <v>4853</v>
      </c>
      <c r="I458" s="64" t="s">
        <v>99</v>
      </c>
      <c r="J458" s="64">
        <v>1</v>
      </c>
      <c r="K458" s="101">
        <v>45716</v>
      </c>
      <c r="L458" s="48">
        <v>27</v>
      </c>
      <c r="M458" s="104">
        <v>114</v>
      </c>
      <c r="N458" s="98">
        <f>K458+L458</f>
        <v>45743</v>
      </c>
      <c r="O458" s="99">
        <f ca="1">TODAY()</f>
        <v>45957</v>
      </c>
      <c r="P458" s="100">
        <f ca="1">O458-K458</f>
        <v>241</v>
      </c>
      <c r="Q458" s="66" t="s">
        <v>85</v>
      </c>
      <c r="R458" s="66" t="s">
        <v>320</v>
      </c>
      <c r="S458" s="66" t="s">
        <v>85</v>
      </c>
      <c r="T458" s="66" t="s">
        <v>138</v>
      </c>
      <c r="U458" s="66">
        <v>114</v>
      </c>
      <c r="V458" s="88" t="s">
        <v>284</v>
      </c>
      <c r="W458" s="88" t="s">
        <v>89</v>
      </c>
      <c r="X458" s="88" t="s">
        <v>396</v>
      </c>
      <c r="Y458" s="66" t="s">
        <v>496</v>
      </c>
      <c r="Z458" s="66">
        <v>10</v>
      </c>
      <c r="AA458" s="117" t="s">
        <v>143</v>
      </c>
      <c r="AB458" s="66">
        <v>2017</v>
      </c>
      <c r="AC458" s="130">
        <v>33000</v>
      </c>
      <c r="AD458" s="119">
        <v>33000</v>
      </c>
      <c r="AE458" s="48" t="s">
        <v>101</v>
      </c>
      <c r="AF458" s="134">
        <v>45562</v>
      </c>
      <c r="AG458" s="132">
        <v>45716</v>
      </c>
      <c r="AH458" s="141"/>
    </row>
    <row r="459" spans="1:45">
      <c r="A459" s="180"/>
      <c r="B459" s="63"/>
      <c r="C459" s="72" t="s">
        <v>994</v>
      </c>
      <c r="D459" s="67">
        <v>4958</v>
      </c>
      <c r="E459" s="69" t="s">
        <v>1043</v>
      </c>
      <c r="F459" s="69" t="s">
        <v>1043</v>
      </c>
      <c r="G459" s="48"/>
      <c r="H459" s="48">
        <v>4634</v>
      </c>
      <c r="I459" s="48" t="s">
        <v>99</v>
      </c>
      <c r="J459" s="72">
        <v>1</v>
      </c>
      <c r="K459" s="101">
        <v>45477</v>
      </c>
      <c r="L459" s="48">
        <v>27</v>
      </c>
      <c r="M459" s="104">
        <v>114</v>
      </c>
      <c r="N459" s="213">
        <v>44462</v>
      </c>
      <c r="O459" s="99">
        <v>45589</v>
      </c>
      <c r="P459" s="100">
        <v>1129</v>
      </c>
      <c r="Q459" s="66" t="s">
        <v>85</v>
      </c>
      <c r="R459" s="66" t="s">
        <v>85</v>
      </c>
      <c r="S459" s="66" t="s">
        <v>85</v>
      </c>
      <c r="T459" s="66" t="s">
        <v>87</v>
      </c>
      <c r="U459" s="66">
        <v>129</v>
      </c>
      <c r="V459" s="111" t="s">
        <v>88</v>
      </c>
      <c r="W459" s="88" t="s">
        <v>89</v>
      </c>
      <c r="X459" s="88" t="s">
        <v>550</v>
      </c>
      <c r="Y459" s="66" t="s">
        <v>551</v>
      </c>
      <c r="Z459" s="66">
        <v>10</v>
      </c>
      <c r="AA459" s="117" t="s">
        <v>92</v>
      </c>
      <c r="AB459" s="66">
        <v>2016</v>
      </c>
      <c r="AC459" s="118">
        <v>33000</v>
      </c>
      <c r="AD459" s="119">
        <v>33000</v>
      </c>
      <c r="AE459" s="48"/>
      <c r="AF459" s="134">
        <v>45477</v>
      </c>
      <c r="AG459" s="132">
        <v>45561</v>
      </c>
      <c r="AH459" s="73"/>
    </row>
    <row r="460" spans="1:45">
      <c r="A460" s="63"/>
      <c r="B460" s="66">
        <v>10100</v>
      </c>
      <c r="C460" s="84" t="s">
        <v>994</v>
      </c>
      <c r="D460" s="63">
        <v>4710</v>
      </c>
      <c r="E460" s="86" t="s">
        <v>1675</v>
      </c>
      <c r="F460" s="267" t="s">
        <v>1675</v>
      </c>
      <c r="G460" s="268" t="s">
        <v>531</v>
      </c>
      <c r="H460" s="63">
        <v>4419</v>
      </c>
      <c r="I460" s="63" t="s">
        <v>99</v>
      </c>
      <c r="J460" s="63">
        <v>1</v>
      </c>
      <c r="K460" s="164">
        <v>45304</v>
      </c>
      <c r="L460" s="84">
        <v>29</v>
      </c>
      <c r="M460" s="89">
        <v>114</v>
      </c>
      <c r="N460" s="102">
        <v>45333</v>
      </c>
      <c r="O460" s="99">
        <v>45337</v>
      </c>
      <c r="P460" s="100">
        <v>33</v>
      </c>
      <c r="Q460" s="66" t="s">
        <v>85</v>
      </c>
      <c r="R460" s="66" t="s">
        <v>320</v>
      </c>
      <c r="S460" s="66" t="s">
        <v>85</v>
      </c>
      <c r="T460" s="66" t="s">
        <v>138</v>
      </c>
      <c r="U460" s="51">
        <v>114</v>
      </c>
      <c r="V460" s="88" t="s">
        <v>284</v>
      </c>
      <c r="W460" s="111" t="s">
        <v>89</v>
      </c>
      <c r="X460" s="111" t="s">
        <v>396</v>
      </c>
      <c r="Y460" s="66" t="s">
        <v>496</v>
      </c>
      <c r="Z460" s="66">
        <v>10</v>
      </c>
      <c r="AA460" s="117" t="s">
        <v>143</v>
      </c>
      <c r="AB460" s="66">
        <v>2017</v>
      </c>
      <c r="AC460" s="130">
        <v>33000</v>
      </c>
      <c r="AD460" s="136">
        <v>33000</v>
      </c>
      <c r="AE460" s="48" t="s">
        <v>101</v>
      </c>
      <c r="AF460" s="134">
        <v>45303</v>
      </c>
      <c r="AG460" s="142">
        <v>45334</v>
      </c>
      <c r="AH460" s="143"/>
      <c r="AK460" s="38"/>
      <c r="AL460" s="38"/>
      <c r="AM460" s="38"/>
      <c r="AN460" s="38"/>
      <c r="AO460" s="38"/>
      <c r="AP460" s="38"/>
      <c r="AQ460" s="38"/>
      <c r="AR460" s="38"/>
      <c r="AS460" s="38"/>
    </row>
    <row r="461" spans="1:45">
      <c r="A461" s="66" t="s">
        <v>1676</v>
      </c>
      <c r="B461" s="63"/>
      <c r="C461" s="84" t="s">
        <v>994</v>
      </c>
      <c r="D461" s="63">
        <v>4290</v>
      </c>
      <c r="E461" s="86" t="s">
        <v>229</v>
      </c>
      <c r="F461" s="87" t="s">
        <v>1456</v>
      </c>
      <c r="G461" s="84" t="s">
        <v>1021</v>
      </c>
      <c r="H461" s="84">
        <v>4963</v>
      </c>
      <c r="I461" s="84" t="s">
        <v>99</v>
      </c>
      <c r="J461" s="84">
        <v>1</v>
      </c>
      <c r="K461" s="164">
        <v>45469</v>
      </c>
      <c r="L461" s="84">
        <v>6</v>
      </c>
      <c r="M461" s="89">
        <v>114</v>
      </c>
      <c r="N461" s="102">
        <v>45475</v>
      </c>
      <c r="O461" s="99">
        <v>45477</v>
      </c>
      <c r="P461" s="100">
        <v>8</v>
      </c>
      <c r="Q461" s="66" t="s">
        <v>85</v>
      </c>
      <c r="R461" s="66" t="s">
        <v>320</v>
      </c>
      <c r="S461" s="66" t="s">
        <v>85</v>
      </c>
      <c r="T461" s="66" t="s">
        <v>138</v>
      </c>
      <c r="U461" s="66">
        <v>114</v>
      </c>
      <c r="V461" s="88" t="s">
        <v>284</v>
      </c>
      <c r="W461" s="88" t="s">
        <v>89</v>
      </c>
      <c r="X461" s="88" t="s">
        <v>396</v>
      </c>
      <c r="Y461" s="66" t="s">
        <v>496</v>
      </c>
      <c r="Z461" s="66">
        <v>10</v>
      </c>
      <c r="AA461" s="117" t="s">
        <v>143</v>
      </c>
      <c r="AB461" s="66">
        <v>2017</v>
      </c>
      <c r="AC461" s="130">
        <v>33000</v>
      </c>
      <c r="AD461" s="119">
        <v>33000</v>
      </c>
      <c r="AE461" s="48" t="s">
        <v>101</v>
      </c>
      <c r="AF461" s="132">
        <v>45035</v>
      </c>
      <c r="AG461" s="132">
        <v>45476</v>
      </c>
      <c r="AH461" s="141"/>
      <c r="AI461" s="180"/>
      <c r="AK461" s="38"/>
      <c r="AL461" s="38"/>
      <c r="AM461" s="38"/>
      <c r="AN461" s="38"/>
      <c r="AO461" s="38"/>
      <c r="AP461" s="38"/>
      <c r="AQ461" s="38"/>
      <c r="AR461" s="38"/>
      <c r="AS461" s="38"/>
    </row>
    <row r="462" spans="1:45">
      <c r="A462" s="66" t="s">
        <v>1677</v>
      </c>
      <c r="B462" s="66" t="s">
        <v>1590</v>
      </c>
      <c r="C462" s="63" t="s">
        <v>994</v>
      </c>
      <c r="D462" s="63">
        <v>4088</v>
      </c>
      <c r="E462" s="156" t="s">
        <v>193</v>
      </c>
      <c r="F462" s="151" t="s">
        <v>0</v>
      </c>
      <c r="G462" s="85" t="s">
        <v>1678</v>
      </c>
      <c r="H462" s="89">
        <v>3360</v>
      </c>
      <c r="I462" s="150" t="s">
        <v>154</v>
      </c>
      <c r="J462" s="84">
        <v>1</v>
      </c>
      <c r="K462" s="168">
        <v>45002</v>
      </c>
      <c r="L462" s="242">
        <v>9</v>
      </c>
      <c r="M462" s="66">
        <v>114</v>
      </c>
      <c r="N462" s="107">
        <v>45011</v>
      </c>
      <c r="O462" s="99">
        <v>45019</v>
      </c>
      <c r="P462" s="100">
        <v>17</v>
      </c>
      <c r="Q462" s="66" t="s">
        <v>160</v>
      </c>
      <c r="R462" s="66" t="s">
        <v>320</v>
      </c>
      <c r="S462" s="66" t="s">
        <v>86</v>
      </c>
      <c r="T462" s="66" t="s">
        <v>138</v>
      </c>
      <c r="U462" s="66">
        <v>114</v>
      </c>
      <c r="V462" s="88" t="s">
        <v>284</v>
      </c>
      <c r="W462" s="88" t="s">
        <v>89</v>
      </c>
      <c r="X462" s="88" t="s">
        <v>396</v>
      </c>
      <c r="Y462" s="66" t="s">
        <v>496</v>
      </c>
      <c r="Z462" s="130"/>
      <c r="AA462" s="130"/>
      <c r="AB462" s="66">
        <v>2017</v>
      </c>
      <c r="AC462" s="130">
        <v>33000</v>
      </c>
      <c r="AD462" s="130"/>
      <c r="AE462" s="48" t="s">
        <v>101</v>
      </c>
      <c r="AF462" s="132">
        <v>44904</v>
      </c>
      <c r="AG462" s="132">
        <v>45016</v>
      </c>
      <c r="AH462" s="180"/>
      <c r="AI462" s="180"/>
      <c r="AK462" s="38"/>
      <c r="AL462" s="38"/>
      <c r="AM462" s="38"/>
      <c r="AN462" s="38"/>
      <c r="AO462" s="38"/>
      <c r="AP462" s="38"/>
      <c r="AQ462" s="38"/>
      <c r="AR462" s="38"/>
      <c r="AS462" s="38"/>
    </row>
    <row r="463" spans="1:45">
      <c r="A463" s="66">
        <v>10277</v>
      </c>
      <c r="B463" s="66" t="s">
        <v>1591</v>
      </c>
      <c r="C463" s="84" t="s">
        <v>994</v>
      </c>
      <c r="D463" s="92">
        <v>3920</v>
      </c>
      <c r="E463" s="86" t="s">
        <v>1314</v>
      </c>
      <c r="F463" s="86" t="s">
        <v>1315</v>
      </c>
      <c r="G463" s="84" t="s">
        <v>1679</v>
      </c>
      <c r="H463" s="89"/>
      <c r="I463" s="84" t="s">
        <v>154</v>
      </c>
      <c r="J463" s="63">
        <v>1</v>
      </c>
      <c r="K463" s="164">
        <v>45275</v>
      </c>
      <c r="L463" s="84">
        <v>27</v>
      </c>
      <c r="M463" s="66">
        <v>114</v>
      </c>
      <c r="N463" s="165">
        <v>45302</v>
      </c>
      <c r="O463" s="99">
        <v>45287</v>
      </c>
      <c r="P463" s="100">
        <v>12</v>
      </c>
      <c r="Q463" s="66" t="s">
        <v>85</v>
      </c>
      <c r="R463" s="66" t="s">
        <v>320</v>
      </c>
      <c r="S463" s="66" t="s">
        <v>86</v>
      </c>
      <c r="T463" s="66" t="s">
        <v>138</v>
      </c>
      <c r="U463" s="51">
        <v>114</v>
      </c>
      <c r="V463" s="88" t="s">
        <v>284</v>
      </c>
      <c r="W463" s="88" t="s">
        <v>89</v>
      </c>
      <c r="X463" s="88" t="s">
        <v>396</v>
      </c>
      <c r="Y463" s="66" t="s">
        <v>496</v>
      </c>
      <c r="Z463" s="66">
        <v>10</v>
      </c>
      <c r="AA463" s="117" t="s">
        <v>143</v>
      </c>
      <c r="AB463" s="66">
        <v>2017</v>
      </c>
      <c r="AC463" s="130">
        <v>33000</v>
      </c>
      <c r="AD463" s="130"/>
      <c r="AE463" s="48" t="s">
        <v>101</v>
      </c>
      <c r="AF463" s="134">
        <v>44904</v>
      </c>
      <c r="AG463" s="132">
        <v>45281</v>
      </c>
      <c r="AH463" s="141"/>
      <c r="AI463" s="180"/>
      <c r="AK463" s="38"/>
      <c r="AL463" s="38"/>
      <c r="AM463" s="38"/>
      <c r="AN463" s="38"/>
      <c r="AO463" s="38"/>
      <c r="AP463" s="38"/>
      <c r="AQ463" s="38"/>
      <c r="AR463" s="38"/>
      <c r="AS463" s="38"/>
    </row>
    <row r="464" spans="1:45">
      <c r="A464" s="66" t="s">
        <v>1680</v>
      </c>
      <c r="B464" s="66" t="s">
        <v>1681</v>
      </c>
      <c r="C464" s="63" t="s">
        <v>994</v>
      </c>
      <c r="D464" s="63">
        <v>3615</v>
      </c>
      <c r="E464" s="156" t="s">
        <v>151</v>
      </c>
      <c r="F464" s="151" t="s">
        <v>1075</v>
      </c>
      <c r="G464" s="85" t="s">
        <v>1375</v>
      </c>
      <c r="H464" s="89">
        <v>3360</v>
      </c>
      <c r="I464" s="150" t="s">
        <v>154</v>
      </c>
      <c r="J464" s="84">
        <v>1</v>
      </c>
      <c r="K464" s="168">
        <v>44873</v>
      </c>
      <c r="L464" s="242">
        <v>29</v>
      </c>
      <c r="M464" s="66">
        <v>114</v>
      </c>
      <c r="N464" s="107">
        <v>44902</v>
      </c>
      <c r="O464" s="99">
        <v>44904</v>
      </c>
      <c r="P464" s="100">
        <v>31</v>
      </c>
      <c r="Q464" s="66" t="s">
        <v>160</v>
      </c>
      <c r="R464" s="66" t="s">
        <v>320</v>
      </c>
      <c r="S464" s="66" t="s">
        <v>86</v>
      </c>
      <c r="T464" s="66" t="s">
        <v>138</v>
      </c>
      <c r="U464" s="66">
        <v>114</v>
      </c>
      <c r="V464" s="88" t="s">
        <v>284</v>
      </c>
      <c r="W464" s="88" t="s">
        <v>89</v>
      </c>
      <c r="X464" s="88" t="s">
        <v>396</v>
      </c>
      <c r="Y464" s="66" t="s">
        <v>496</v>
      </c>
      <c r="Z464" s="130"/>
      <c r="AA464" s="130"/>
      <c r="AB464" s="66">
        <v>2017</v>
      </c>
      <c r="AC464" s="130">
        <v>33000</v>
      </c>
      <c r="AD464" s="130"/>
      <c r="AE464" s="48" t="s">
        <v>101</v>
      </c>
      <c r="AF464" s="134">
        <v>44693</v>
      </c>
      <c r="AG464" s="132">
        <v>44904</v>
      </c>
      <c r="AH464" s="141"/>
      <c r="AI464" s="180"/>
    </row>
    <row r="465" spans="1:45">
      <c r="A465" s="66">
        <v>10140</v>
      </c>
      <c r="B465" s="63"/>
      <c r="C465" s="63" t="s">
        <v>994</v>
      </c>
      <c r="D465" s="63">
        <v>3329</v>
      </c>
      <c r="E465" s="156" t="s">
        <v>1530</v>
      </c>
      <c r="F465" s="151" t="s">
        <v>1456</v>
      </c>
      <c r="G465" s="151" t="s">
        <v>1366</v>
      </c>
      <c r="H465" s="89">
        <v>3039</v>
      </c>
      <c r="I465" s="150" t="s">
        <v>1151</v>
      </c>
      <c r="J465" s="84">
        <v>1</v>
      </c>
      <c r="K465" s="168">
        <v>44677</v>
      </c>
      <c r="L465" s="242">
        <v>27</v>
      </c>
      <c r="M465" s="66">
        <v>114</v>
      </c>
      <c r="N465" s="165">
        <v>44704</v>
      </c>
      <c r="O465" s="99">
        <v>44692</v>
      </c>
      <c r="P465" s="100">
        <v>15</v>
      </c>
      <c r="Q465" s="66" t="s">
        <v>160</v>
      </c>
      <c r="R465" s="66"/>
      <c r="S465" s="66" t="s">
        <v>86</v>
      </c>
      <c r="T465" s="66" t="s">
        <v>138</v>
      </c>
      <c r="U465" s="66">
        <v>114</v>
      </c>
      <c r="V465" s="111" t="s">
        <v>284</v>
      </c>
      <c r="W465" s="111" t="s">
        <v>89</v>
      </c>
      <c r="X465" s="88" t="s">
        <v>396</v>
      </c>
      <c r="Y465" s="66" t="s">
        <v>496</v>
      </c>
      <c r="Z465" s="220"/>
      <c r="AA465" s="220"/>
      <c r="AB465" s="112">
        <v>2017</v>
      </c>
      <c r="AC465" s="220">
        <v>30000</v>
      </c>
      <c r="AD465" s="220"/>
      <c r="AE465" s="48" t="s">
        <v>101</v>
      </c>
      <c r="AF465" s="174">
        <v>44509</v>
      </c>
      <c r="AG465" s="132">
        <v>44691</v>
      </c>
      <c r="AH465" s="141"/>
      <c r="AI465" s="180"/>
      <c r="AK465" s="38"/>
      <c r="AL465" s="38"/>
      <c r="AM465" s="38"/>
      <c r="AN465" s="38"/>
      <c r="AO465" s="38"/>
      <c r="AP465" s="38"/>
      <c r="AQ465" s="38"/>
      <c r="AR465" s="38"/>
      <c r="AS465" s="38"/>
    </row>
    <row r="466" spans="1:45">
      <c r="A466" s="63"/>
      <c r="B466" s="63"/>
      <c r="C466" s="64" t="s">
        <v>994</v>
      </c>
      <c r="D466" s="67">
        <v>5304</v>
      </c>
      <c r="E466" s="68" t="s">
        <v>1682</v>
      </c>
      <c r="F466" s="68" t="s">
        <v>1682</v>
      </c>
      <c r="G466" s="48" t="s">
        <v>153</v>
      </c>
      <c r="H466" s="48">
        <v>4753</v>
      </c>
      <c r="I466" s="48" t="s">
        <v>154</v>
      </c>
      <c r="J466" s="64">
        <v>1</v>
      </c>
      <c r="K466" s="101">
        <v>45663</v>
      </c>
      <c r="L466" s="48">
        <v>27</v>
      </c>
      <c r="M466" s="104">
        <v>115</v>
      </c>
      <c r="N466" s="102">
        <f>K466+L466</f>
        <v>45690</v>
      </c>
      <c r="O466" s="99">
        <f ca="1">TODAY()</f>
        <v>45957</v>
      </c>
      <c r="P466" s="100">
        <f ca="1">O466-K466</f>
        <v>294</v>
      </c>
      <c r="Q466" s="66" t="s">
        <v>85</v>
      </c>
      <c r="R466" s="66" t="s">
        <v>320</v>
      </c>
      <c r="S466" s="66" t="s">
        <v>85</v>
      </c>
      <c r="T466" s="66" t="s">
        <v>138</v>
      </c>
      <c r="U466" s="66">
        <v>115</v>
      </c>
      <c r="V466" s="88" t="s">
        <v>284</v>
      </c>
      <c r="W466" s="111" t="s">
        <v>89</v>
      </c>
      <c r="X466" s="111" t="s">
        <v>396</v>
      </c>
      <c r="Y466" s="66" t="s">
        <v>502</v>
      </c>
      <c r="Z466" s="66">
        <v>10</v>
      </c>
      <c r="AA466" s="117" t="s">
        <v>143</v>
      </c>
      <c r="AB466" s="66">
        <v>2017</v>
      </c>
      <c r="AC466" s="130">
        <v>33000</v>
      </c>
      <c r="AD466" s="130">
        <v>33200</v>
      </c>
      <c r="AE466" s="48" t="s">
        <v>101</v>
      </c>
      <c r="AF466" s="134">
        <v>45663</v>
      </c>
      <c r="AG466" s="132">
        <v>45693</v>
      </c>
      <c r="AH466" s="143"/>
      <c r="AI466" s="141"/>
      <c r="AK466" s="38"/>
      <c r="AL466" s="38"/>
      <c r="AM466" s="38"/>
      <c r="AN466" s="38"/>
      <c r="AO466" s="38"/>
      <c r="AP466" s="38"/>
      <c r="AQ466" s="38"/>
      <c r="AR466" s="38"/>
      <c r="AS466" s="38"/>
    </row>
    <row r="467" spans="1:45">
      <c r="A467" s="63"/>
      <c r="B467" s="66" t="s">
        <v>1683</v>
      </c>
      <c r="C467" s="72" t="s">
        <v>994</v>
      </c>
      <c r="D467" s="67">
        <v>5239</v>
      </c>
      <c r="E467" s="68" t="s">
        <v>493</v>
      </c>
      <c r="F467" s="69" t="s">
        <v>1684</v>
      </c>
      <c r="G467" s="48" t="s">
        <v>495</v>
      </c>
      <c r="H467" s="48">
        <v>4680</v>
      </c>
      <c r="I467" s="48" t="s">
        <v>1090</v>
      </c>
      <c r="J467" s="72">
        <v>1</v>
      </c>
      <c r="K467" s="101">
        <v>45631</v>
      </c>
      <c r="L467" s="48">
        <v>27</v>
      </c>
      <c r="M467" s="104">
        <v>115</v>
      </c>
      <c r="N467" s="102">
        <f>K467+L467</f>
        <v>45658</v>
      </c>
      <c r="O467" s="99">
        <f ca="1">TODAY()</f>
        <v>45957</v>
      </c>
      <c r="P467" s="100">
        <f ca="1">O467-K467</f>
        <v>326</v>
      </c>
      <c r="Q467" s="66" t="s">
        <v>85</v>
      </c>
      <c r="R467" s="66" t="s">
        <v>320</v>
      </c>
      <c r="S467" s="66" t="s">
        <v>85</v>
      </c>
      <c r="T467" s="66" t="s">
        <v>138</v>
      </c>
      <c r="U467" s="66">
        <v>115</v>
      </c>
      <c r="V467" s="88" t="s">
        <v>284</v>
      </c>
      <c r="W467" s="88" t="s">
        <v>89</v>
      </c>
      <c r="X467" s="88" t="s">
        <v>396</v>
      </c>
      <c r="Y467" s="66" t="s">
        <v>502</v>
      </c>
      <c r="Z467" s="66">
        <v>10</v>
      </c>
      <c r="AA467" s="117" t="s">
        <v>143</v>
      </c>
      <c r="AB467" s="66">
        <v>2017</v>
      </c>
      <c r="AC467" s="130">
        <v>33000</v>
      </c>
      <c r="AD467" s="130">
        <v>33200</v>
      </c>
      <c r="AE467" s="48" t="s">
        <v>101</v>
      </c>
      <c r="AF467" s="127">
        <v>45631</v>
      </c>
      <c r="AG467" s="142">
        <v>45293</v>
      </c>
      <c r="AH467" s="143"/>
      <c r="AK467" s="38"/>
      <c r="AL467" s="38"/>
      <c r="AM467" s="38"/>
      <c r="AN467" s="38"/>
      <c r="AO467" s="38"/>
      <c r="AP467" s="38"/>
      <c r="AQ467" s="38"/>
      <c r="AR467" s="38"/>
      <c r="AS467" s="38"/>
    </row>
    <row r="468" spans="1:45">
      <c r="A468" s="63"/>
      <c r="B468" s="66" t="s">
        <v>1685</v>
      </c>
      <c r="C468" s="72" t="s">
        <v>994</v>
      </c>
      <c r="D468" s="67">
        <v>5113</v>
      </c>
      <c r="E468" s="68" t="s">
        <v>493</v>
      </c>
      <c r="F468" s="69" t="s">
        <v>494</v>
      </c>
      <c r="G468" s="48" t="s">
        <v>1503</v>
      </c>
      <c r="H468" s="48">
        <v>4563</v>
      </c>
      <c r="I468" s="48" t="s">
        <v>1090</v>
      </c>
      <c r="J468" s="72">
        <v>1</v>
      </c>
      <c r="K468" s="101">
        <v>45601</v>
      </c>
      <c r="L468" s="48">
        <v>27</v>
      </c>
      <c r="M468" s="104">
        <v>115</v>
      </c>
      <c r="N468" s="102">
        <f>K468+L468</f>
        <v>45628</v>
      </c>
      <c r="O468" s="99">
        <f ca="1">TODAY()</f>
        <v>45957</v>
      </c>
      <c r="P468" s="100">
        <f ca="1">O468-K468</f>
        <v>356</v>
      </c>
      <c r="Q468" s="66" t="s">
        <v>85</v>
      </c>
      <c r="R468" s="66" t="s">
        <v>320</v>
      </c>
      <c r="S468" s="66" t="s">
        <v>85</v>
      </c>
      <c r="T468" s="66" t="s">
        <v>138</v>
      </c>
      <c r="U468" s="66">
        <v>115</v>
      </c>
      <c r="V468" s="88" t="s">
        <v>284</v>
      </c>
      <c r="W468" s="88" t="s">
        <v>89</v>
      </c>
      <c r="X468" s="88" t="s">
        <v>396</v>
      </c>
      <c r="Y468" s="66" t="s">
        <v>502</v>
      </c>
      <c r="Z468" s="66">
        <v>10</v>
      </c>
      <c r="AA468" s="117" t="s">
        <v>143</v>
      </c>
      <c r="AB468" s="66">
        <v>2017</v>
      </c>
      <c r="AC468" s="130">
        <v>33000</v>
      </c>
      <c r="AD468" s="130">
        <v>33200</v>
      </c>
      <c r="AE468" s="48" t="s">
        <v>101</v>
      </c>
      <c r="AF468" s="127">
        <v>45573</v>
      </c>
      <c r="AG468" s="132">
        <v>45630</v>
      </c>
      <c r="AH468" s="141"/>
      <c r="AK468" s="38"/>
      <c r="AL468" s="38"/>
      <c r="AM468" s="38"/>
      <c r="AN468" s="38"/>
      <c r="AO468" s="38"/>
      <c r="AP468" s="38"/>
      <c r="AQ468" s="38"/>
      <c r="AR468" s="38"/>
      <c r="AS468" s="38"/>
    </row>
    <row r="469" spans="1:45">
      <c r="A469" s="66" t="s">
        <v>1535</v>
      </c>
      <c r="B469" s="63"/>
      <c r="C469" s="72" t="s">
        <v>96</v>
      </c>
      <c r="D469" s="67">
        <v>4956</v>
      </c>
      <c r="E469" s="68" t="s">
        <v>1043</v>
      </c>
      <c r="F469" s="69" t="s">
        <v>1043</v>
      </c>
      <c r="G469" s="48" t="s">
        <v>1686</v>
      </c>
      <c r="H469" s="48">
        <v>4423</v>
      </c>
      <c r="I469" s="48" t="s">
        <v>99</v>
      </c>
      <c r="J469" s="72">
        <v>1</v>
      </c>
      <c r="K469" s="101">
        <v>45560</v>
      </c>
      <c r="L469" s="48">
        <v>27</v>
      </c>
      <c r="M469" s="104">
        <v>115</v>
      </c>
      <c r="N469" s="98">
        <f>K469+L469</f>
        <v>45587</v>
      </c>
      <c r="O469" s="99">
        <f ca="1">TODAY()</f>
        <v>45957</v>
      </c>
      <c r="P469" s="100">
        <f ca="1">O469-K469</f>
        <v>397</v>
      </c>
      <c r="Q469" s="66" t="s">
        <v>85</v>
      </c>
      <c r="R469" s="66" t="s">
        <v>320</v>
      </c>
      <c r="S469" s="66" t="s">
        <v>85</v>
      </c>
      <c r="T469" s="66" t="s">
        <v>138</v>
      </c>
      <c r="U469" s="66">
        <v>115</v>
      </c>
      <c r="V469" s="88" t="s">
        <v>284</v>
      </c>
      <c r="W469" s="88" t="s">
        <v>89</v>
      </c>
      <c r="X469" s="88" t="s">
        <v>396</v>
      </c>
      <c r="Y469" s="66" t="s">
        <v>502</v>
      </c>
      <c r="Z469" s="66">
        <v>10</v>
      </c>
      <c r="AA469" s="117" t="s">
        <v>143</v>
      </c>
      <c r="AB469" s="66">
        <v>2017</v>
      </c>
      <c r="AC469" s="130">
        <v>33000</v>
      </c>
      <c r="AD469" s="130">
        <v>33200</v>
      </c>
      <c r="AE469" s="48"/>
      <c r="AF469" s="132">
        <v>45476</v>
      </c>
      <c r="AG469" s="132">
        <v>45573</v>
      </c>
      <c r="AH469" s="141"/>
      <c r="AK469" s="38"/>
      <c r="AL469" s="38"/>
      <c r="AM469" s="38"/>
      <c r="AN469" s="38"/>
      <c r="AO469" s="38"/>
      <c r="AP469" s="38"/>
      <c r="AQ469" s="38"/>
      <c r="AR469" s="38"/>
      <c r="AS469" s="38"/>
    </row>
    <row r="470" spans="1:45">
      <c r="A470" s="66">
        <v>10712</v>
      </c>
      <c r="B470" s="66">
        <v>10937</v>
      </c>
      <c r="C470" s="84" t="s">
        <v>994</v>
      </c>
      <c r="D470" s="84">
        <v>4649</v>
      </c>
      <c r="E470" s="150" t="s">
        <v>193</v>
      </c>
      <c r="F470" s="85" t="s">
        <v>1363</v>
      </c>
      <c r="G470" s="84" t="s">
        <v>1687</v>
      </c>
      <c r="H470" s="84">
        <v>4044</v>
      </c>
      <c r="I470" s="84" t="s">
        <v>154</v>
      </c>
      <c r="J470" s="84">
        <v>1</v>
      </c>
      <c r="K470" s="162">
        <v>45455</v>
      </c>
      <c r="L470" s="84">
        <v>13</v>
      </c>
      <c r="M470" s="104">
        <v>115</v>
      </c>
      <c r="N470" s="102">
        <v>45468</v>
      </c>
      <c r="O470" s="99">
        <v>45470</v>
      </c>
      <c r="P470" s="100">
        <v>15</v>
      </c>
      <c r="Q470" s="66" t="s">
        <v>85</v>
      </c>
      <c r="R470" s="66" t="s">
        <v>320</v>
      </c>
      <c r="S470" s="66" t="s">
        <v>85</v>
      </c>
      <c r="T470" s="66" t="s">
        <v>138</v>
      </c>
      <c r="U470" s="66">
        <v>115</v>
      </c>
      <c r="V470" s="88" t="s">
        <v>284</v>
      </c>
      <c r="W470" s="88" t="s">
        <v>89</v>
      </c>
      <c r="X470" s="88" t="s">
        <v>396</v>
      </c>
      <c r="Y470" s="66" t="s">
        <v>502</v>
      </c>
      <c r="Z470" s="66">
        <v>10</v>
      </c>
      <c r="AA470" s="117" t="s">
        <v>143</v>
      </c>
      <c r="AB470" s="66">
        <v>2017</v>
      </c>
      <c r="AC470" s="130">
        <v>33000</v>
      </c>
      <c r="AD470" s="130">
        <v>33200</v>
      </c>
      <c r="AE470" s="48" t="s">
        <v>101</v>
      </c>
      <c r="AF470" s="134">
        <v>45259</v>
      </c>
      <c r="AG470" s="142">
        <v>45469</v>
      </c>
      <c r="AH470" s="141"/>
      <c r="AI470" s="140"/>
    </row>
    <row r="471" spans="1:45">
      <c r="A471" s="66">
        <v>11226</v>
      </c>
      <c r="B471" s="66">
        <v>11372</v>
      </c>
      <c r="C471" s="84" t="s">
        <v>994</v>
      </c>
      <c r="D471" s="84">
        <v>3777</v>
      </c>
      <c r="E471" s="150" t="s">
        <v>151</v>
      </c>
      <c r="F471" s="150" t="s">
        <v>1302</v>
      </c>
      <c r="G471" s="150" t="s">
        <v>514</v>
      </c>
      <c r="H471" s="84">
        <v>4004</v>
      </c>
      <c r="I471" s="84" t="s">
        <v>154</v>
      </c>
      <c r="J471" s="84">
        <v>1</v>
      </c>
      <c r="K471" s="162">
        <v>45234</v>
      </c>
      <c r="L471" s="84">
        <v>29</v>
      </c>
      <c r="M471" s="66">
        <v>115</v>
      </c>
      <c r="N471" s="165">
        <v>45263</v>
      </c>
      <c r="O471" s="99">
        <v>45251</v>
      </c>
      <c r="P471" s="100">
        <v>17</v>
      </c>
      <c r="Q471" s="66" t="s">
        <v>85</v>
      </c>
      <c r="R471" s="66" t="s">
        <v>320</v>
      </c>
      <c r="S471" s="66" t="s">
        <v>86</v>
      </c>
      <c r="T471" s="66" t="s">
        <v>138</v>
      </c>
      <c r="U471" s="51">
        <v>115</v>
      </c>
      <c r="V471" s="88" t="s">
        <v>284</v>
      </c>
      <c r="W471" s="88" t="s">
        <v>89</v>
      </c>
      <c r="X471" s="88" t="s">
        <v>396</v>
      </c>
      <c r="Y471" s="66" t="s">
        <v>502</v>
      </c>
      <c r="Z471" s="66">
        <v>10</v>
      </c>
      <c r="AA471" s="117" t="s">
        <v>143</v>
      </c>
      <c r="AB471" s="66">
        <v>2017</v>
      </c>
      <c r="AC471" s="130">
        <v>33000</v>
      </c>
      <c r="AD471" s="130"/>
      <c r="AE471" s="48" t="s">
        <v>101</v>
      </c>
      <c r="AF471" s="134">
        <v>44765</v>
      </c>
      <c r="AG471" s="142">
        <v>45246</v>
      </c>
      <c r="AH471" s="141"/>
      <c r="AI471" s="140" t="s">
        <v>1688</v>
      </c>
    </row>
    <row r="472" spans="1:45">
      <c r="A472" s="66">
        <v>11869</v>
      </c>
      <c r="B472" s="63"/>
      <c r="C472" s="51" t="s">
        <v>1179</v>
      </c>
      <c r="D472" s="83">
        <v>3718</v>
      </c>
      <c r="E472" s="206" t="s">
        <v>1498</v>
      </c>
      <c r="F472" s="206" t="s">
        <v>1667</v>
      </c>
      <c r="G472" s="185" t="s">
        <v>1499</v>
      </c>
      <c r="H472" s="190">
        <v>3123</v>
      </c>
      <c r="I472" s="185" t="s">
        <v>1151</v>
      </c>
      <c r="J472" s="204">
        <v>1</v>
      </c>
      <c r="K472" s="215">
        <v>44740</v>
      </c>
      <c r="L472" s="83">
        <v>27</v>
      </c>
      <c r="M472" s="66">
        <v>115</v>
      </c>
      <c r="N472" s="165">
        <v>44767</v>
      </c>
      <c r="O472" s="99">
        <v>44764</v>
      </c>
      <c r="P472" s="100">
        <v>24</v>
      </c>
      <c r="Q472" s="66" t="s">
        <v>160</v>
      </c>
      <c r="R472" s="66"/>
      <c r="S472" s="66" t="s">
        <v>86</v>
      </c>
      <c r="T472" s="66" t="s">
        <v>138</v>
      </c>
      <c r="U472" s="48">
        <v>115</v>
      </c>
      <c r="V472" s="88" t="s">
        <v>284</v>
      </c>
      <c r="W472" s="88" t="s">
        <v>89</v>
      </c>
      <c r="X472" s="88" t="s">
        <v>396</v>
      </c>
      <c r="Y472" s="66" t="s">
        <v>502</v>
      </c>
      <c r="Z472" s="220"/>
      <c r="AA472" s="220"/>
      <c r="AB472" s="66">
        <v>2017</v>
      </c>
      <c r="AC472" s="220">
        <v>30000</v>
      </c>
      <c r="AD472" s="220"/>
      <c r="AE472" s="797" t="s">
        <v>101</v>
      </c>
      <c r="AF472" s="174">
        <v>44740</v>
      </c>
      <c r="AG472" s="142"/>
      <c r="AH472" s="141" t="s">
        <v>1689</v>
      </c>
    </row>
    <row r="473" spans="1:45">
      <c r="A473" s="66">
        <v>9993</v>
      </c>
      <c r="B473" s="66" t="s">
        <v>1690</v>
      </c>
      <c r="C473" s="63" t="s">
        <v>994</v>
      </c>
      <c r="D473" s="92">
        <v>3698</v>
      </c>
      <c r="E473" s="156" t="s">
        <v>1691</v>
      </c>
      <c r="F473" s="151" t="s">
        <v>1692</v>
      </c>
      <c r="G473" s="85" t="s">
        <v>1693</v>
      </c>
      <c r="H473" s="89">
        <v>3119</v>
      </c>
      <c r="I473" s="85" t="s">
        <v>99</v>
      </c>
      <c r="J473" s="160">
        <v>1</v>
      </c>
      <c r="K473" s="168">
        <v>44732</v>
      </c>
      <c r="L473" s="92">
        <v>6</v>
      </c>
      <c r="M473" s="66">
        <v>115</v>
      </c>
      <c r="N473" s="107">
        <v>44738</v>
      </c>
      <c r="O473" s="99">
        <v>44739</v>
      </c>
      <c r="P473" s="100">
        <v>7</v>
      </c>
      <c r="Q473" s="66" t="s">
        <v>160</v>
      </c>
      <c r="R473" s="66"/>
      <c r="S473" s="66" t="s">
        <v>86</v>
      </c>
      <c r="T473" s="66" t="s">
        <v>138</v>
      </c>
      <c r="U473" s="48">
        <v>115</v>
      </c>
      <c r="V473" s="111" t="s">
        <v>284</v>
      </c>
      <c r="W473" s="88" t="s">
        <v>89</v>
      </c>
      <c r="X473" s="88" t="s">
        <v>396</v>
      </c>
      <c r="Y473" s="66" t="s">
        <v>502</v>
      </c>
      <c r="Z473" s="220"/>
      <c r="AA473" s="220"/>
      <c r="AB473" s="66">
        <v>2017</v>
      </c>
      <c r="AC473" s="220">
        <v>30000</v>
      </c>
      <c r="AD473" s="220"/>
      <c r="AE473" s="797">
        <v>44732</v>
      </c>
      <c r="AF473" s="134">
        <v>44739</v>
      </c>
      <c r="AG473" s="128"/>
      <c r="AH473" s="180"/>
      <c r="AK473" s="38"/>
      <c r="AL473" s="38"/>
      <c r="AM473" s="38"/>
      <c r="AN473" s="38"/>
      <c r="AO473" s="38"/>
      <c r="AP473" s="38"/>
      <c r="AQ473" s="38"/>
      <c r="AR473" s="38"/>
      <c r="AS473" s="38"/>
    </row>
    <row r="474" spans="1:45">
      <c r="A474" s="63"/>
      <c r="B474" s="66">
        <v>10066</v>
      </c>
      <c r="C474" s="63" t="s">
        <v>994</v>
      </c>
      <c r="D474" s="92">
        <v>3490</v>
      </c>
      <c r="E474" s="156" t="s">
        <v>1530</v>
      </c>
      <c r="F474" s="227" t="s">
        <v>1456</v>
      </c>
      <c r="G474" s="269" t="s">
        <v>1694</v>
      </c>
      <c r="H474" s="89">
        <v>2788</v>
      </c>
      <c r="I474" s="85" t="s">
        <v>1151</v>
      </c>
      <c r="J474" s="160">
        <v>1</v>
      </c>
      <c r="K474" s="168">
        <v>44721</v>
      </c>
      <c r="L474" s="92">
        <v>6</v>
      </c>
      <c r="M474" s="63">
        <v>115</v>
      </c>
      <c r="N474" s="107">
        <v>44727</v>
      </c>
      <c r="O474" s="99">
        <v>44732</v>
      </c>
      <c r="P474" s="100">
        <v>11</v>
      </c>
      <c r="Q474" s="66" t="s">
        <v>160</v>
      </c>
      <c r="R474" s="66"/>
      <c r="S474" s="66" t="s">
        <v>86</v>
      </c>
      <c r="T474" s="66" t="s">
        <v>138</v>
      </c>
      <c r="U474" s="48">
        <v>115</v>
      </c>
      <c r="V474" s="88" t="s">
        <v>284</v>
      </c>
      <c r="W474" s="111" t="s">
        <v>89</v>
      </c>
      <c r="X474" s="111" t="s">
        <v>396</v>
      </c>
      <c r="Y474" s="66" t="s">
        <v>502</v>
      </c>
      <c r="Z474" s="220"/>
      <c r="AA474" s="220"/>
      <c r="AB474" s="66">
        <v>2017</v>
      </c>
      <c r="AC474" s="220">
        <v>30000</v>
      </c>
      <c r="AD474" s="220"/>
      <c r="AE474" s="192"/>
      <c r="AF474" s="174" t="s">
        <v>101</v>
      </c>
      <c r="AG474" s="233">
        <v>44608</v>
      </c>
      <c r="AH474" s="176">
        <v>44729</v>
      </c>
      <c r="AK474" s="38"/>
      <c r="AL474" s="38"/>
      <c r="AM474" s="38"/>
      <c r="AN474" s="38"/>
      <c r="AO474" s="38"/>
      <c r="AP474" s="38"/>
      <c r="AQ474" s="38"/>
      <c r="AR474" s="38"/>
      <c r="AS474" s="38"/>
    </row>
    <row r="475" spans="1:45">
      <c r="A475" s="66" t="s">
        <v>1360</v>
      </c>
      <c r="B475" s="63"/>
      <c r="C475" s="63" t="s">
        <v>994</v>
      </c>
      <c r="D475" s="92">
        <v>3479</v>
      </c>
      <c r="E475" s="86" t="s">
        <v>1695</v>
      </c>
      <c r="F475" s="87" t="s">
        <v>1696</v>
      </c>
      <c r="G475" s="85" t="s">
        <v>1697</v>
      </c>
      <c r="H475" s="89">
        <v>2780</v>
      </c>
      <c r="I475" s="85" t="s">
        <v>99</v>
      </c>
      <c r="J475" s="160">
        <v>1</v>
      </c>
      <c r="K475" s="168">
        <v>44603</v>
      </c>
      <c r="L475" s="92">
        <v>6</v>
      </c>
      <c r="M475" s="66">
        <v>115</v>
      </c>
      <c r="N475" s="107">
        <v>44609</v>
      </c>
      <c r="O475" s="99">
        <v>44607</v>
      </c>
      <c r="P475" s="100">
        <v>4</v>
      </c>
      <c r="Q475" s="66" t="s">
        <v>160</v>
      </c>
      <c r="R475" s="66"/>
      <c r="S475" s="66" t="s">
        <v>86</v>
      </c>
      <c r="T475" s="66" t="s">
        <v>138</v>
      </c>
      <c r="U475" s="48">
        <v>115</v>
      </c>
      <c r="V475" s="88" t="s">
        <v>284</v>
      </c>
      <c r="W475" s="88" t="s">
        <v>89</v>
      </c>
      <c r="X475" s="88" t="s">
        <v>396</v>
      </c>
      <c r="Y475" s="66" t="s">
        <v>502</v>
      </c>
      <c r="Z475" s="220"/>
      <c r="AA475" s="220"/>
      <c r="AB475" s="66">
        <v>2017</v>
      </c>
      <c r="AC475" s="220">
        <v>30000</v>
      </c>
      <c r="AD475" s="220"/>
      <c r="AE475" s="797" t="s">
        <v>101</v>
      </c>
      <c r="AF475" s="174">
        <v>44603</v>
      </c>
      <c r="AG475" s="134">
        <v>44607</v>
      </c>
      <c r="AH475" s="148"/>
      <c r="AK475" s="38"/>
      <c r="AL475" s="38"/>
      <c r="AM475" s="38"/>
      <c r="AN475" s="38"/>
      <c r="AO475" s="38"/>
      <c r="AP475" s="38"/>
      <c r="AQ475" s="38"/>
      <c r="AR475" s="38"/>
      <c r="AS475" s="38"/>
    </row>
    <row r="476" spans="1:45">
      <c r="A476" s="66">
        <v>9730</v>
      </c>
      <c r="B476" s="66" t="s">
        <v>1652</v>
      </c>
      <c r="C476" s="63" t="s">
        <v>994</v>
      </c>
      <c r="D476" s="92">
        <v>3423</v>
      </c>
      <c r="E476" s="86" t="s">
        <v>877</v>
      </c>
      <c r="F476" s="87" t="s">
        <v>878</v>
      </c>
      <c r="G476" s="85" t="s">
        <v>479</v>
      </c>
      <c r="H476" s="89">
        <v>2758</v>
      </c>
      <c r="I476" s="85" t="s">
        <v>1151</v>
      </c>
      <c r="J476" s="160">
        <v>1</v>
      </c>
      <c r="K476" s="168">
        <v>44560</v>
      </c>
      <c r="L476" s="92">
        <v>27</v>
      </c>
      <c r="M476" s="66">
        <v>115</v>
      </c>
      <c r="N476" s="107">
        <v>44587</v>
      </c>
      <c r="O476" s="99">
        <v>44602</v>
      </c>
      <c r="P476" s="100">
        <v>42</v>
      </c>
      <c r="Q476" s="66" t="s">
        <v>160</v>
      </c>
      <c r="R476" s="66"/>
      <c r="S476" s="66" t="s">
        <v>86</v>
      </c>
      <c r="T476" s="66" t="s">
        <v>138</v>
      </c>
      <c r="U476" s="66">
        <v>115</v>
      </c>
      <c r="V476" s="111" t="s">
        <v>284</v>
      </c>
      <c r="W476" s="88" t="s">
        <v>89</v>
      </c>
      <c r="X476" s="88" t="s">
        <v>396</v>
      </c>
      <c r="Y476" s="66" t="s">
        <v>502</v>
      </c>
      <c r="Z476" s="220"/>
      <c r="AA476" s="220"/>
      <c r="AB476" s="66">
        <v>2017</v>
      </c>
      <c r="AC476" s="220">
        <v>30000</v>
      </c>
      <c r="AD476" s="220"/>
      <c r="AE476" s="797" t="s">
        <v>101</v>
      </c>
      <c r="AF476" s="174">
        <v>44560</v>
      </c>
      <c r="AG476" s="142">
        <v>44596</v>
      </c>
      <c r="AH476" s="143"/>
    </row>
    <row r="477" spans="1:45">
      <c r="A477" s="66" t="s">
        <v>1571</v>
      </c>
      <c r="B477" s="66" t="s">
        <v>1698</v>
      </c>
      <c r="C477" s="64" t="s">
        <v>994</v>
      </c>
      <c r="D477" s="67">
        <v>5372</v>
      </c>
      <c r="E477" s="68" t="s">
        <v>742</v>
      </c>
      <c r="F477" s="69" t="s">
        <v>219</v>
      </c>
      <c r="G477" s="48" t="s">
        <v>1699</v>
      </c>
      <c r="H477" s="48">
        <v>27</v>
      </c>
      <c r="I477" s="48" t="s">
        <v>154</v>
      </c>
      <c r="J477" s="64">
        <v>1</v>
      </c>
      <c r="K477" s="101">
        <v>45693</v>
      </c>
      <c r="L477" s="67">
        <v>27</v>
      </c>
      <c r="M477" s="104">
        <v>116</v>
      </c>
      <c r="N477" s="98">
        <v>45720</v>
      </c>
      <c r="O477" s="99">
        <v>45708</v>
      </c>
      <c r="P477" s="100">
        <v>15</v>
      </c>
      <c r="Q477" s="66" t="s">
        <v>85</v>
      </c>
      <c r="R477" s="66" t="s">
        <v>85</v>
      </c>
      <c r="S477" s="66" t="s">
        <v>85</v>
      </c>
      <c r="T477" s="66" t="s">
        <v>138</v>
      </c>
      <c r="U477" s="66">
        <v>116</v>
      </c>
      <c r="V477" s="111" t="s">
        <v>236</v>
      </c>
      <c r="W477" s="88" t="s">
        <v>308</v>
      </c>
      <c r="X477" s="88" t="s">
        <v>309</v>
      </c>
      <c r="Y477" s="117" t="s">
        <v>508</v>
      </c>
      <c r="Z477" s="66">
        <v>50</v>
      </c>
      <c r="AA477" s="124" t="s">
        <v>227</v>
      </c>
      <c r="AB477" s="66"/>
      <c r="AC477" s="118">
        <v>12000</v>
      </c>
      <c r="AD477" s="119">
        <v>12480</v>
      </c>
      <c r="AE477" s="48" t="s">
        <v>101</v>
      </c>
      <c r="AF477" s="134">
        <v>45693</v>
      </c>
      <c r="AG477" s="142">
        <v>45708</v>
      </c>
      <c r="AH477" s="143"/>
    </row>
    <row r="478" spans="1:45">
      <c r="A478" s="66" t="s">
        <v>1700</v>
      </c>
      <c r="B478" s="63"/>
      <c r="C478" s="72" t="s">
        <v>117</v>
      </c>
      <c r="D478" s="67">
        <v>5270</v>
      </c>
      <c r="E478" s="68" t="s">
        <v>200</v>
      </c>
      <c r="F478" s="69" t="s">
        <v>201</v>
      </c>
      <c r="G478" s="48" t="s">
        <v>202</v>
      </c>
      <c r="H478" s="48">
        <v>26</v>
      </c>
      <c r="I478" s="48" t="s">
        <v>99</v>
      </c>
      <c r="J478" s="72">
        <v>1</v>
      </c>
      <c r="K478" s="101">
        <v>45647</v>
      </c>
      <c r="L478" s="67">
        <v>1</v>
      </c>
      <c r="M478" s="104">
        <v>116</v>
      </c>
      <c r="N478" s="105">
        <v>45648</v>
      </c>
      <c r="O478" s="99">
        <v>45653</v>
      </c>
      <c r="P478" s="100">
        <v>6</v>
      </c>
      <c r="Q478" s="66" t="s">
        <v>85</v>
      </c>
      <c r="R478" s="66" t="s">
        <v>85</v>
      </c>
      <c r="S478" s="66" t="s">
        <v>85</v>
      </c>
      <c r="T478" s="66" t="s">
        <v>138</v>
      </c>
      <c r="U478" s="66">
        <v>116</v>
      </c>
      <c r="V478" s="88" t="s">
        <v>236</v>
      </c>
      <c r="W478" s="88" t="s">
        <v>308</v>
      </c>
      <c r="X478" s="88" t="s">
        <v>309</v>
      </c>
      <c r="Y478" s="117" t="s">
        <v>508</v>
      </c>
      <c r="Z478" s="66">
        <v>50</v>
      </c>
      <c r="AA478" s="124" t="s">
        <v>227</v>
      </c>
      <c r="AB478" s="66"/>
      <c r="AC478" s="118">
        <v>12000</v>
      </c>
      <c r="AD478" s="119">
        <v>12480</v>
      </c>
      <c r="AE478" s="193" t="s">
        <v>207</v>
      </c>
      <c r="AF478" s="131">
        <v>45647</v>
      </c>
      <c r="AG478" s="142">
        <v>45652</v>
      </c>
      <c r="AH478" s="183"/>
      <c r="AI478" s="140"/>
      <c r="AJ478" s="38"/>
    </row>
    <row r="479" spans="1:45">
      <c r="A479" s="63"/>
      <c r="B479" s="66" t="s">
        <v>1701</v>
      </c>
      <c r="C479" s="72" t="s">
        <v>994</v>
      </c>
      <c r="D479" s="67">
        <v>5217</v>
      </c>
      <c r="E479" s="69" t="s">
        <v>1114</v>
      </c>
      <c r="F479" s="69" t="s">
        <v>1115</v>
      </c>
      <c r="G479" s="48" t="s">
        <v>1116</v>
      </c>
      <c r="H479" s="48">
        <v>13</v>
      </c>
      <c r="I479" s="48" t="s">
        <v>99</v>
      </c>
      <c r="J479" s="72">
        <v>1</v>
      </c>
      <c r="K479" s="101">
        <v>45625</v>
      </c>
      <c r="L479" s="48">
        <v>6</v>
      </c>
      <c r="M479" s="104">
        <v>116</v>
      </c>
      <c r="N479" s="102">
        <v>45631</v>
      </c>
      <c r="O479" s="99">
        <v>45629</v>
      </c>
      <c r="P479" s="100">
        <v>4</v>
      </c>
      <c r="Q479" s="66" t="s">
        <v>85</v>
      </c>
      <c r="R479" s="66" t="s">
        <v>85</v>
      </c>
      <c r="S479" s="66" t="s">
        <v>85</v>
      </c>
      <c r="T479" s="66" t="s">
        <v>138</v>
      </c>
      <c r="U479" s="66">
        <v>116</v>
      </c>
      <c r="V479" s="88" t="s">
        <v>236</v>
      </c>
      <c r="W479" s="88" t="s">
        <v>308</v>
      </c>
      <c r="X479" s="88" t="s">
        <v>309</v>
      </c>
      <c r="Y479" s="117" t="s">
        <v>508</v>
      </c>
      <c r="Z479" s="66">
        <v>50</v>
      </c>
      <c r="AA479" s="124" t="s">
        <v>227</v>
      </c>
      <c r="AB479" s="66"/>
      <c r="AC479" s="118">
        <v>12000</v>
      </c>
      <c r="AD479" s="119">
        <v>12480</v>
      </c>
      <c r="AE479" s="48" t="s">
        <v>101</v>
      </c>
      <c r="AF479" s="131">
        <v>45625</v>
      </c>
      <c r="AG479" s="142">
        <v>45629</v>
      </c>
      <c r="AH479" s="141"/>
    </row>
    <row r="480" spans="1:45">
      <c r="A480" s="66">
        <v>10070</v>
      </c>
      <c r="B480" s="63"/>
      <c r="C480" s="72" t="s">
        <v>994</v>
      </c>
      <c r="D480" s="67">
        <v>5188</v>
      </c>
      <c r="E480" s="69" t="s">
        <v>332</v>
      </c>
      <c r="F480" s="69" t="s">
        <v>333</v>
      </c>
      <c r="G480" s="48" t="s">
        <v>1702</v>
      </c>
      <c r="H480" s="48">
        <v>2</v>
      </c>
      <c r="I480" s="48" t="s">
        <v>99</v>
      </c>
      <c r="J480" s="72">
        <v>1</v>
      </c>
      <c r="K480" s="101">
        <v>45610</v>
      </c>
      <c r="L480" s="48">
        <v>6</v>
      </c>
      <c r="M480" s="104">
        <v>116</v>
      </c>
      <c r="N480" s="102">
        <v>45616</v>
      </c>
      <c r="O480" s="99">
        <v>45617</v>
      </c>
      <c r="P480" s="100">
        <v>7</v>
      </c>
      <c r="Q480" s="66" t="s">
        <v>85</v>
      </c>
      <c r="R480" s="66" t="s">
        <v>85</v>
      </c>
      <c r="S480" s="66" t="s">
        <v>85</v>
      </c>
      <c r="T480" s="66" t="s">
        <v>138</v>
      </c>
      <c r="U480" s="66">
        <v>116</v>
      </c>
      <c r="V480" s="88" t="s">
        <v>236</v>
      </c>
      <c r="W480" s="88" t="s">
        <v>308</v>
      </c>
      <c r="X480" s="88" t="s">
        <v>309</v>
      </c>
      <c r="Y480" s="117" t="s">
        <v>508</v>
      </c>
      <c r="Z480" s="66">
        <v>50</v>
      </c>
      <c r="AA480" s="124" t="s">
        <v>227</v>
      </c>
      <c r="AB480" s="66"/>
      <c r="AC480" s="118">
        <v>12000</v>
      </c>
      <c r="AD480" s="119">
        <v>12480</v>
      </c>
      <c r="AE480" s="48" t="s">
        <v>101</v>
      </c>
      <c r="AF480" s="131">
        <v>45610</v>
      </c>
      <c r="AG480" s="132">
        <v>45617</v>
      </c>
      <c r="AH480" s="141"/>
    </row>
    <row r="481" spans="1:35">
      <c r="A481" s="66">
        <v>9907</v>
      </c>
      <c r="B481" s="66">
        <v>10073</v>
      </c>
      <c r="C481" s="92" t="s">
        <v>994</v>
      </c>
      <c r="D481" s="92">
        <v>4987</v>
      </c>
      <c r="E481" s="91" t="s">
        <v>1703</v>
      </c>
      <c r="F481" s="151" t="s">
        <v>1704</v>
      </c>
      <c r="G481" s="92" t="s">
        <v>251</v>
      </c>
      <c r="H481" s="92">
        <v>0</v>
      </c>
      <c r="I481" s="92" t="s">
        <v>154</v>
      </c>
      <c r="J481" s="92">
        <v>1</v>
      </c>
      <c r="K481" s="109">
        <v>45498</v>
      </c>
      <c r="L481" s="92">
        <v>1</v>
      </c>
      <c r="M481" s="104">
        <v>116</v>
      </c>
      <c r="N481" s="98">
        <v>45499</v>
      </c>
      <c r="O481" s="99">
        <v>45502</v>
      </c>
      <c r="P481" s="100">
        <v>4</v>
      </c>
      <c r="Q481" s="66" t="s">
        <v>85</v>
      </c>
      <c r="R481" s="66" t="s">
        <v>85</v>
      </c>
      <c r="S481" s="66" t="s">
        <v>85</v>
      </c>
      <c r="T481" s="66" t="s">
        <v>138</v>
      </c>
      <c r="U481" s="66">
        <v>116</v>
      </c>
      <c r="V481" s="88" t="s">
        <v>236</v>
      </c>
      <c r="W481" s="88" t="s">
        <v>308</v>
      </c>
      <c r="X481" s="88" t="s">
        <v>309</v>
      </c>
      <c r="Y481" s="117" t="s">
        <v>508</v>
      </c>
      <c r="Z481" s="66">
        <v>50</v>
      </c>
      <c r="AA481" s="124" t="s">
        <v>227</v>
      </c>
      <c r="AB481" s="66"/>
      <c r="AC481" s="118">
        <v>12000</v>
      </c>
      <c r="AD481" s="119">
        <v>12480</v>
      </c>
      <c r="AE481" s="48" t="s">
        <v>101</v>
      </c>
      <c r="AF481" s="134">
        <v>45498</v>
      </c>
      <c r="AG481" s="132">
        <v>45500</v>
      </c>
      <c r="AH481" s="144"/>
    </row>
    <row r="482" spans="1:35">
      <c r="A482" s="66">
        <v>9907</v>
      </c>
      <c r="B482" s="66" t="s">
        <v>1705</v>
      </c>
      <c r="C482" s="157" t="s">
        <v>1179</v>
      </c>
      <c r="D482" s="83">
        <v>4825</v>
      </c>
      <c r="E482" s="158" t="s">
        <v>1126</v>
      </c>
      <c r="F482" s="208" t="s">
        <v>1127</v>
      </c>
      <c r="G482" s="83" t="s">
        <v>519</v>
      </c>
      <c r="H482" s="83"/>
      <c r="I482" s="83" t="s">
        <v>1090</v>
      </c>
      <c r="J482" s="83">
        <v>1</v>
      </c>
      <c r="K482" s="273">
        <v>45390</v>
      </c>
      <c r="L482" s="83">
        <v>27</v>
      </c>
      <c r="M482" s="104">
        <v>116</v>
      </c>
      <c r="N482" s="98">
        <f>K482+L482</f>
        <v>45417</v>
      </c>
      <c r="O482" s="99">
        <f ca="1">TODAY()</f>
        <v>45957</v>
      </c>
      <c r="P482" s="100">
        <f ca="1">O482-K482</f>
        <v>567</v>
      </c>
      <c r="Q482" s="66" t="s">
        <v>85</v>
      </c>
      <c r="R482" s="66" t="s">
        <v>85</v>
      </c>
      <c r="S482" s="66" t="s">
        <v>85</v>
      </c>
      <c r="T482" s="66" t="s">
        <v>138</v>
      </c>
      <c r="U482" s="66">
        <v>116</v>
      </c>
      <c r="V482" s="88" t="s">
        <v>236</v>
      </c>
      <c r="W482" s="111" t="s">
        <v>308</v>
      </c>
      <c r="X482" s="111" t="s">
        <v>309</v>
      </c>
      <c r="Y482" s="117" t="s">
        <v>508</v>
      </c>
      <c r="Z482" s="66">
        <v>50</v>
      </c>
      <c r="AA482" s="124" t="s">
        <v>227</v>
      </c>
      <c r="AB482" s="112"/>
      <c r="AC482" s="118">
        <v>12000</v>
      </c>
      <c r="AD482" s="119">
        <v>12480</v>
      </c>
      <c r="AE482" s="48" t="s">
        <v>101</v>
      </c>
      <c r="AF482" s="134">
        <v>45390</v>
      </c>
      <c r="AG482" s="132">
        <v>45399</v>
      </c>
      <c r="AH482" s="144" t="s">
        <v>1706</v>
      </c>
    </row>
    <row r="483" spans="1:35">
      <c r="A483" s="66">
        <v>9764</v>
      </c>
      <c r="B483" s="66">
        <v>10038</v>
      </c>
      <c r="C483" s="84" t="s">
        <v>994</v>
      </c>
      <c r="D483" s="84">
        <v>4787</v>
      </c>
      <c r="E483" s="85" t="s">
        <v>1454</v>
      </c>
      <c r="F483" s="150" t="s">
        <v>1454</v>
      </c>
      <c r="G483" s="84" t="s">
        <v>529</v>
      </c>
      <c r="H483" s="84"/>
      <c r="I483" s="84" t="s">
        <v>99</v>
      </c>
      <c r="J483" s="84">
        <v>1</v>
      </c>
      <c r="K483" s="162">
        <v>45350</v>
      </c>
      <c r="L483" s="84">
        <v>27</v>
      </c>
      <c r="M483" s="104">
        <v>116</v>
      </c>
      <c r="N483" s="98">
        <v>45377</v>
      </c>
      <c r="O483" s="99">
        <v>45370</v>
      </c>
      <c r="P483" s="100">
        <v>20</v>
      </c>
      <c r="Q483" s="66" t="s">
        <v>85</v>
      </c>
      <c r="R483" s="66" t="s">
        <v>85</v>
      </c>
      <c r="S483" s="66" t="s">
        <v>85</v>
      </c>
      <c r="T483" s="66" t="s">
        <v>138</v>
      </c>
      <c r="U483" s="66">
        <v>116</v>
      </c>
      <c r="V483" s="111" t="s">
        <v>236</v>
      </c>
      <c r="W483" s="88" t="s">
        <v>308</v>
      </c>
      <c r="X483" s="88" t="s">
        <v>309</v>
      </c>
      <c r="Y483" s="117" t="s">
        <v>508</v>
      </c>
      <c r="Z483" s="66">
        <v>50</v>
      </c>
      <c r="AA483" s="124" t="s">
        <v>227</v>
      </c>
      <c r="AB483" s="66"/>
      <c r="AC483" s="118">
        <v>12000</v>
      </c>
      <c r="AD483" s="119">
        <v>12000</v>
      </c>
      <c r="AE483" s="48" t="s">
        <v>101</v>
      </c>
      <c r="AF483" s="134">
        <v>45350</v>
      </c>
      <c r="AG483" s="142">
        <v>45367</v>
      </c>
      <c r="AH483" s="144"/>
    </row>
    <row r="484" spans="1:35">
      <c r="A484" s="66" t="s">
        <v>1707</v>
      </c>
      <c r="B484" s="66">
        <v>10167</v>
      </c>
      <c r="C484" s="84" t="s">
        <v>994</v>
      </c>
      <c r="D484" s="84">
        <v>4664</v>
      </c>
      <c r="E484" s="85" t="s">
        <v>877</v>
      </c>
      <c r="F484" s="150" t="s">
        <v>1708</v>
      </c>
      <c r="G484" s="84" t="s">
        <v>1687</v>
      </c>
      <c r="H484" s="84">
        <v>0</v>
      </c>
      <c r="I484" s="84" t="s">
        <v>99</v>
      </c>
      <c r="J484" s="84">
        <v>1</v>
      </c>
      <c r="K484" s="162">
        <v>45327</v>
      </c>
      <c r="L484" s="84">
        <v>6</v>
      </c>
      <c r="M484" s="195">
        <v>116</v>
      </c>
      <c r="N484" s="102">
        <v>45333</v>
      </c>
      <c r="O484" s="99">
        <v>45350</v>
      </c>
      <c r="P484" s="100">
        <v>23</v>
      </c>
      <c r="Q484" s="66" t="s">
        <v>85</v>
      </c>
      <c r="R484" s="66" t="s">
        <v>85</v>
      </c>
      <c r="S484" s="66" t="s">
        <v>85</v>
      </c>
      <c r="T484" s="66" t="s">
        <v>138</v>
      </c>
      <c r="U484" s="66">
        <v>116</v>
      </c>
      <c r="V484" s="88" t="s">
        <v>236</v>
      </c>
      <c r="W484" s="88" t="s">
        <v>308</v>
      </c>
      <c r="X484" s="88" t="s">
        <v>309</v>
      </c>
      <c r="Y484" s="117" t="s">
        <v>508</v>
      </c>
      <c r="Z484" s="66">
        <v>50</v>
      </c>
      <c r="AA484" s="124" t="s">
        <v>227</v>
      </c>
      <c r="AB484" s="66"/>
      <c r="AC484" s="118">
        <v>12000</v>
      </c>
      <c r="AD484" s="119">
        <v>12000</v>
      </c>
      <c r="AE484" s="48" t="s">
        <v>101</v>
      </c>
      <c r="AF484" s="132">
        <v>45267</v>
      </c>
      <c r="AG484" s="132">
        <v>45348</v>
      </c>
      <c r="AH484" s="144"/>
    </row>
    <row r="485" spans="1:35">
      <c r="A485" s="66" t="s">
        <v>1709</v>
      </c>
      <c r="B485" s="66">
        <v>10414</v>
      </c>
      <c r="C485" s="92" t="s">
        <v>994</v>
      </c>
      <c r="D485" s="92">
        <v>4837</v>
      </c>
      <c r="E485" s="151" t="s">
        <v>1710</v>
      </c>
      <c r="F485" s="91" t="s">
        <v>1710</v>
      </c>
      <c r="G485" s="92" t="s">
        <v>529</v>
      </c>
      <c r="H485" s="92">
        <v>1142</v>
      </c>
      <c r="I485" s="92" t="s">
        <v>99</v>
      </c>
      <c r="J485" s="92">
        <v>1</v>
      </c>
      <c r="K485" s="109">
        <v>45408</v>
      </c>
      <c r="L485" s="92">
        <v>13</v>
      </c>
      <c r="M485" s="89">
        <v>117</v>
      </c>
      <c r="N485" s="102">
        <f>K485+L485</f>
        <v>45421</v>
      </c>
      <c r="O485" s="99">
        <f ca="1">TODAY()</f>
        <v>45957</v>
      </c>
      <c r="P485" s="100">
        <f ca="1">O485-K485</f>
        <v>549</v>
      </c>
      <c r="Q485" s="66" t="s">
        <v>85</v>
      </c>
      <c r="R485" s="66" t="s">
        <v>320</v>
      </c>
      <c r="S485" s="66" t="s">
        <v>85</v>
      </c>
      <c r="T485" s="66" t="s">
        <v>138</v>
      </c>
      <c r="U485" s="66">
        <v>117</v>
      </c>
      <c r="V485" s="248" t="s">
        <v>236</v>
      </c>
      <c r="W485" s="248" t="s">
        <v>312</v>
      </c>
      <c r="X485" s="249" t="s">
        <v>313</v>
      </c>
      <c r="Y485" s="104">
        <v>1000892</v>
      </c>
      <c r="Z485" s="104">
        <v>50</v>
      </c>
      <c r="AA485" s="124" t="s">
        <v>227</v>
      </c>
      <c r="AB485" s="104">
        <v>2012</v>
      </c>
      <c r="AC485" s="135">
        <v>12000</v>
      </c>
      <c r="AD485" s="135">
        <v>6933.33</v>
      </c>
      <c r="AE485" s="48" t="s">
        <v>101</v>
      </c>
      <c r="AF485" s="134">
        <v>45394</v>
      </c>
      <c r="AG485" s="132">
        <v>45423</v>
      </c>
      <c r="AH485" s="141"/>
    </row>
    <row r="486" spans="1:35">
      <c r="A486" s="66">
        <v>10772</v>
      </c>
      <c r="B486" s="66">
        <v>10978</v>
      </c>
      <c r="C486" s="84" t="s">
        <v>994</v>
      </c>
      <c r="D486" s="84">
        <v>4773</v>
      </c>
      <c r="E486" s="85" t="s">
        <v>1454</v>
      </c>
      <c r="F486" s="150" t="s">
        <v>1454</v>
      </c>
      <c r="G486" s="84" t="s">
        <v>529</v>
      </c>
      <c r="H486" s="84">
        <v>1141</v>
      </c>
      <c r="I486" s="84" t="s">
        <v>99</v>
      </c>
      <c r="J486" s="84">
        <v>1</v>
      </c>
      <c r="K486" s="162">
        <v>45342</v>
      </c>
      <c r="L486" s="84">
        <v>27</v>
      </c>
      <c r="M486" s="104">
        <v>117</v>
      </c>
      <c r="N486" s="102">
        <v>45369</v>
      </c>
      <c r="O486" s="99">
        <v>45370</v>
      </c>
      <c r="P486" s="100">
        <v>28</v>
      </c>
      <c r="Q486" s="66" t="s">
        <v>85</v>
      </c>
      <c r="R486" s="66" t="s">
        <v>320</v>
      </c>
      <c r="S486" s="66" t="s">
        <v>85</v>
      </c>
      <c r="T486" s="66" t="s">
        <v>138</v>
      </c>
      <c r="U486" s="66">
        <v>117</v>
      </c>
      <c r="V486" s="248" t="s">
        <v>236</v>
      </c>
      <c r="W486" s="248" t="s">
        <v>312</v>
      </c>
      <c r="X486" s="248" t="s">
        <v>313</v>
      </c>
      <c r="Y486" s="104">
        <v>1000892</v>
      </c>
      <c r="Z486" s="104">
        <v>50</v>
      </c>
      <c r="AA486" s="124" t="s">
        <v>227</v>
      </c>
      <c r="AB486" s="276">
        <v>2012</v>
      </c>
      <c r="AC486" s="135">
        <v>12000</v>
      </c>
      <c r="AD486" s="135">
        <v>9000</v>
      </c>
      <c r="AE486" s="48" t="s">
        <v>101</v>
      </c>
      <c r="AF486" s="134">
        <v>45342</v>
      </c>
      <c r="AG486" s="132">
        <v>45370</v>
      </c>
      <c r="AH486" s="141"/>
      <c r="AI486" s="177"/>
    </row>
    <row r="487" spans="1:35">
      <c r="A487" s="63"/>
      <c r="B487" s="66" t="s">
        <v>1711</v>
      </c>
      <c r="C487" s="84" t="s">
        <v>994</v>
      </c>
      <c r="D487" s="84">
        <v>4721</v>
      </c>
      <c r="E487" s="150" t="s">
        <v>332</v>
      </c>
      <c r="F487" s="150" t="s">
        <v>1450</v>
      </c>
      <c r="G487" s="84" t="s">
        <v>529</v>
      </c>
      <c r="H487" s="84">
        <v>1140</v>
      </c>
      <c r="I487" s="84" t="s">
        <v>99</v>
      </c>
      <c r="J487" s="84">
        <v>1</v>
      </c>
      <c r="K487" s="162">
        <v>45323</v>
      </c>
      <c r="L487" s="84">
        <v>13</v>
      </c>
      <c r="M487" s="89">
        <v>117</v>
      </c>
      <c r="N487" s="98">
        <v>45336</v>
      </c>
      <c r="O487" s="99">
        <v>45337</v>
      </c>
      <c r="P487" s="100">
        <v>14</v>
      </c>
      <c r="Q487" s="66" t="s">
        <v>85</v>
      </c>
      <c r="R487" s="66" t="s">
        <v>320</v>
      </c>
      <c r="S487" s="66" t="s">
        <v>85</v>
      </c>
      <c r="T487" s="66" t="s">
        <v>138</v>
      </c>
      <c r="U487" s="66">
        <v>117</v>
      </c>
      <c r="V487" s="248" t="s">
        <v>236</v>
      </c>
      <c r="W487" s="248" t="s">
        <v>312</v>
      </c>
      <c r="X487" s="248" t="s">
        <v>313</v>
      </c>
      <c r="Y487" s="104">
        <v>1000892</v>
      </c>
      <c r="Z487" s="104">
        <v>50</v>
      </c>
      <c r="AA487" s="124" t="s">
        <v>227</v>
      </c>
      <c r="AB487" s="276">
        <v>2012</v>
      </c>
      <c r="AC487" s="135">
        <v>12000</v>
      </c>
      <c r="AD487" s="135">
        <v>0</v>
      </c>
      <c r="AE487" s="48" t="s">
        <v>101</v>
      </c>
      <c r="AF487" s="134">
        <v>45307</v>
      </c>
      <c r="AG487" s="142">
        <v>45336</v>
      </c>
      <c r="AH487" s="143"/>
    </row>
    <row r="488" spans="1:35">
      <c r="A488" s="66">
        <v>10096</v>
      </c>
      <c r="B488" s="66">
        <v>10166</v>
      </c>
      <c r="C488" s="84" t="s">
        <v>994</v>
      </c>
      <c r="D488" s="92">
        <v>4552</v>
      </c>
      <c r="E488" s="86" t="s">
        <v>1454</v>
      </c>
      <c r="F488" s="86" t="s">
        <v>1454</v>
      </c>
      <c r="G488" s="84" t="s">
        <v>529</v>
      </c>
      <c r="H488" s="89">
        <v>1128</v>
      </c>
      <c r="I488" s="84" t="s">
        <v>99</v>
      </c>
      <c r="J488" s="63">
        <v>1</v>
      </c>
      <c r="K488" s="164">
        <v>45272</v>
      </c>
      <c r="L488" s="84">
        <v>27</v>
      </c>
      <c r="M488" s="104">
        <v>117</v>
      </c>
      <c r="N488" s="102">
        <v>45299</v>
      </c>
      <c r="O488" s="99">
        <v>45302</v>
      </c>
      <c r="P488" s="100">
        <v>30</v>
      </c>
      <c r="Q488" s="66" t="s">
        <v>85</v>
      </c>
      <c r="R488" s="66" t="s">
        <v>320</v>
      </c>
      <c r="S488" s="66" t="s">
        <v>85</v>
      </c>
      <c r="T488" s="66" t="s">
        <v>138</v>
      </c>
      <c r="U488" s="66">
        <v>117</v>
      </c>
      <c r="V488" s="248" t="s">
        <v>236</v>
      </c>
      <c r="W488" s="248" t="s">
        <v>312</v>
      </c>
      <c r="X488" s="248" t="s">
        <v>313</v>
      </c>
      <c r="Y488" s="104">
        <v>1000892</v>
      </c>
      <c r="Z488" s="104">
        <v>50</v>
      </c>
      <c r="AA488" s="124" t="s">
        <v>227</v>
      </c>
      <c r="AB488" s="104">
        <v>2012</v>
      </c>
      <c r="AC488" s="135">
        <v>12000</v>
      </c>
      <c r="AD488" s="135">
        <v>9000</v>
      </c>
      <c r="AE488" s="48" t="s">
        <v>101</v>
      </c>
      <c r="AF488" s="134">
        <v>45188</v>
      </c>
      <c r="AG488" s="132">
        <v>45302</v>
      </c>
      <c r="AH488" s="141"/>
    </row>
    <row r="489" spans="1:35">
      <c r="A489" s="66" t="s">
        <v>1712</v>
      </c>
      <c r="B489" s="63"/>
      <c r="C489" s="204" t="s">
        <v>1179</v>
      </c>
      <c r="D489" s="51">
        <v>4534</v>
      </c>
      <c r="E489" s="158" t="s">
        <v>1713</v>
      </c>
      <c r="F489" s="158" t="s">
        <v>1713</v>
      </c>
      <c r="G489" s="185" t="s">
        <v>1326</v>
      </c>
      <c r="H489" s="51">
        <v>1119</v>
      </c>
      <c r="I489" s="274" t="s">
        <v>1151</v>
      </c>
      <c r="J489" s="157">
        <v>1</v>
      </c>
      <c r="K489" s="167">
        <v>45184</v>
      </c>
      <c r="L489" s="83">
        <v>13</v>
      </c>
      <c r="M489" s="66">
        <v>117</v>
      </c>
      <c r="N489" s="165">
        <v>45197</v>
      </c>
      <c r="O489" s="99">
        <v>45184</v>
      </c>
      <c r="P489" s="100">
        <v>0</v>
      </c>
      <c r="Q489" s="66" t="s">
        <v>85</v>
      </c>
      <c r="R489" s="66" t="s">
        <v>320</v>
      </c>
      <c r="S489" s="66" t="s">
        <v>85</v>
      </c>
      <c r="T489" s="66" t="s">
        <v>138</v>
      </c>
      <c r="U489" s="66">
        <v>117</v>
      </c>
      <c r="V489" s="248" t="s">
        <v>236</v>
      </c>
      <c r="W489" s="248" t="s">
        <v>312</v>
      </c>
      <c r="X489" s="248" t="s">
        <v>313</v>
      </c>
      <c r="Y489" s="104">
        <v>1000892</v>
      </c>
      <c r="Z489" s="104">
        <v>50</v>
      </c>
      <c r="AA489" s="124" t="s">
        <v>227</v>
      </c>
      <c r="AB489" s="104">
        <v>2012</v>
      </c>
      <c r="AC489" s="135">
        <v>12000</v>
      </c>
      <c r="AD489" s="135"/>
      <c r="AE489" s="48" t="s">
        <v>101</v>
      </c>
      <c r="AF489" s="134">
        <v>45184</v>
      </c>
      <c r="AG489" s="142"/>
      <c r="AH489" s="141" t="s">
        <v>1714</v>
      </c>
    </row>
    <row r="490" spans="1:35">
      <c r="A490" s="66">
        <v>9894</v>
      </c>
      <c r="B490" s="63"/>
      <c r="C490" s="63" t="s">
        <v>994</v>
      </c>
      <c r="D490" s="63">
        <v>4463</v>
      </c>
      <c r="E490" s="151" t="s">
        <v>332</v>
      </c>
      <c r="F490" s="156" t="s">
        <v>1450</v>
      </c>
      <c r="G490" s="85" t="s">
        <v>529</v>
      </c>
      <c r="H490" s="63">
        <v>1118</v>
      </c>
      <c r="I490" s="202" t="s">
        <v>1151</v>
      </c>
      <c r="J490" s="84">
        <v>1</v>
      </c>
      <c r="K490" s="106">
        <v>45147</v>
      </c>
      <c r="L490" s="92">
        <v>27</v>
      </c>
      <c r="M490" s="66">
        <v>117</v>
      </c>
      <c r="N490" s="165">
        <v>45174</v>
      </c>
      <c r="O490" s="99">
        <v>45163</v>
      </c>
      <c r="P490" s="100">
        <v>16</v>
      </c>
      <c r="Q490" s="66" t="s">
        <v>85</v>
      </c>
      <c r="R490" s="66" t="s">
        <v>320</v>
      </c>
      <c r="S490" s="66" t="s">
        <v>85</v>
      </c>
      <c r="T490" s="66" t="s">
        <v>138</v>
      </c>
      <c r="U490" s="66">
        <v>117</v>
      </c>
      <c r="V490" s="249" t="s">
        <v>236</v>
      </c>
      <c r="W490" s="249" t="s">
        <v>312</v>
      </c>
      <c r="X490" s="248" t="s">
        <v>313</v>
      </c>
      <c r="Y490" s="104">
        <v>1000892</v>
      </c>
      <c r="Z490" s="104">
        <v>50</v>
      </c>
      <c r="AA490" s="124" t="s">
        <v>227</v>
      </c>
      <c r="AB490" s="276">
        <v>2012</v>
      </c>
      <c r="AC490" s="135">
        <v>12000</v>
      </c>
      <c r="AD490" s="135"/>
      <c r="AE490" s="48" t="s">
        <v>101</v>
      </c>
      <c r="AF490" s="134">
        <v>45147</v>
      </c>
      <c r="AG490" s="132">
        <v>45162</v>
      </c>
      <c r="AH490" s="141"/>
      <c r="AI490" s="140" t="s">
        <v>216</v>
      </c>
    </row>
    <row r="491" spans="1:35">
      <c r="A491" s="66">
        <v>9894</v>
      </c>
      <c r="B491" s="63"/>
      <c r="C491" s="63" t="s">
        <v>994</v>
      </c>
      <c r="D491" s="63">
        <v>4392</v>
      </c>
      <c r="E491" s="151" t="s">
        <v>1546</v>
      </c>
      <c r="F491" s="156" t="s">
        <v>1547</v>
      </c>
      <c r="G491" s="85" t="s">
        <v>1548</v>
      </c>
      <c r="H491" s="63">
        <v>1117</v>
      </c>
      <c r="I491" s="202" t="s">
        <v>1151</v>
      </c>
      <c r="J491" s="84">
        <v>1</v>
      </c>
      <c r="K491" s="106">
        <v>45100</v>
      </c>
      <c r="L491" s="92">
        <v>6</v>
      </c>
      <c r="M491" s="66">
        <v>117</v>
      </c>
      <c r="N491" s="107">
        <v>45106</v>
      </c>
      <c r="O491" s="99">
        <v>45106</v>
      </c>
      <c r="P491" s="100">
        <v>6</v>
      </c>
      <c r="Q491" s="66" t="s">
        <v>85</v>
      </c>
      <c r="R491" s="66" t="s">
        <v>320</v>
      </c>
      <c r="S491" s="66" t="s">
        <v>85</v>
      </c>
      <c r="T491" s="66" t="s">
        <v>138</v>
      </c>
      <c r="U491" s="66">
        <v>117</v>
      </c>
      <c r="V491" s="248" t="s">
        <v>236</v>
      </c>
      <c r="W491" s="248" t="s">
        <v>312</v>
      </c>
      <c r="X491" s="248" t="s">
        <v>313</v>
      </c>
      <c r="Y491" s="104">
        <v>1000892</v>
      </c>
      <c r="Z491" s="104">
        <v>50</v>
      </c>
      <c r="AA491" s="124" t="s">
        <v>227</v>
      </c>
      <c r="AB491" s="104">
        <v>2012</v>
      </c>
      <c r="AC491" s="135">
        <v>12000</v>
      </c>
      <c r="AD491" s="135"/>
      <c r="AE491" s="48" t="s">
        <v>101</v>
      </c>
      <c r="AF491" s="132">
        <v>45100</v>
      </c>
      <c r="AG491" s="132">
        <v>45105</v>
      </c>
      <c r="AH491" s="141"/>
    </row>
    <row r="492" spans="1:35">
      <c r="A492" s="66">
        <v>9764</v>
      </c>
      <c r="B492" s="66" t="s">
        <v>1715</v>
      </c>
      <c r="C492" s="63" t="s">
        <v>994</v>
      </c>
      <c r="D492" s="63">
        <v>4372</v>
      </c>
      <c r="E492" s="151" t="s">
        <v>877</v>
      </c>
      <c r="F492" s="156" t="s">
        <v>1251</v>
      </c>
      <c r="G492" s="85" t="s">
        <v>1716</v>
      </c>
      <c r="H492" s="63">
        <v>1117</v>
      </c>
      <c r="I492" s="202" t="s">
        <v>1151</v>
      </c>
      <c r="J492" s="84">
        <v>1</v>
      </c>
      <c r="K492" s="106">
        <v>45092</v>
      </c>
      <c r="L492" s="92">
        <v>27</v>
      </c>
      <c r="M492" s="63">
        <v>117</v>
      </c>
      <c r="N492" s="165">
        <v>45119</v>
      </c>
      <c r="O492" s="99">
        <v>45100</v>
      </c>
      <c r="P492" s="100">
        <v>8</v>
      </c>
      <c r="Q492" s="66" t="s">
        <v>85</v>
      </c>
      <c r="R492" s="66" t="s">
        <v>320</v>
      </c>
      <c r="S492" s="66" t="s">
        <v>85</v>
      </c>
      <c r="T492" s="66" t="s">
        <v>138</v>
      </c>
      <c r="U492" s="66">
        <v>117</v>
      </c>
      <c r="V492" s="248" t="s">
        <v>236</v>
      </c>
      <c r="W492" s="249" t="s">
        <v>312</v>
      </c>
      <c r="X492" s="248" t="s">
        <v>313</v>
      </c>
      <c r="Y492" s="104">
        <v>1000892</v>
      </c>
      <c r="Z492" s="104">
        <v>50</v>
      </c>
      <c r="AA492" s="124" t="s">
        <v>227</v>
      </c>
      <c r="AB492" s="276">
        <v>2012</v>
      </c>
      <c r="AC492" s="135">
        <v>12000</v>
      </c>
      <c r="AD492" s="135"/>
      <c r="AE492" s="48" t="s">
        <v>101</v>
      </c>
      <c r="AF492" s="132">
        <v>45092</v>
      </c>
      <c r="AG492" s="134">
        <v>45100</v>
      </c>
      <c r="AH492" s="148"/>
    </row>
    <row r="493" spans="1:35">
      <c r="A493" s="66">
        <v>9907</v>
      </c>
      <c r="B493" s="66">
        <v>10073</v>
      </c>
      <c r="C493" s="63" t="s">
        <v>994</v>
      </c>
      <c r="D493" s="63">
        <v>4260</v>
      </c>
      <c r="E493" s="151" t="s">
        <v>1114</v>
      </c>
      <c r="F493" s="156" t="s">
        <v>1717</v>
      </c>
      <c r="G493" s="85" t="s">
        <v>1718</v>
      </c>
      <c r="H493" s="63">
        <v>994</v>
      </c>
      <c r="I493" s="202" t="s">
        <v>1151</v>
      </c>
      <c r="J493" s="84">
        <v>1</v>
      </c>
      <c r="K493" s="106">
        <v>45009</v>
      </c>
      <c r="L493" s="92">
        <v>12</v>
      </c>
      <c r="M493" s="66">
        <v>117</v>
      </c>
      <c r="N493" s="107">
        <v>45021</v>
      </c>
      <c r="O493" s="99">
        <v>45022</v>
      </c>
      <c r="P493" s="100">
        <v>13</v>
      </c>
      <c r="Q493" s="66" t="s">
        <v>85</v>
      </c>
      <c r="R493" s="66" t="s">
        <v>320</v>
      </c>
      <c r="S493" s="66" t="s">
        <v>85</v>
      </c>
      <c r="T493" s="66" t="s">
        <v>138</v>
      </c>
      <c r="U493" s="66">
        <v>117</v>
      </c>
      <c r="V493" s="248" t="s">
        <v>236</v>
      </c>
      <c r="W493" s="249" t="s">
        <v>312</v>
      </c>
      <c r="X493" s="248" t="s">
        <v>313</v>
      </c>
      <c r="Y493" s="104">
        <v>1000892</v>
      </c>
      <c r="Z493" s="135"/>
      <c r="AA493" s="135"/>
      <c r="AB493" s="104">
        <v>2012</v>
      </c>
      <c r="AC493" s="135">
        <v>12000</v>
      </c>
      <c r="AD493" s="135"/>
      <c r="AE493" s="48" t="s">
        <v>101</v>
      </c>
      <c r="AF493" s="134">
        <v>45009</v>
      </c>
      <c r="AG493" s="132">
        <v>45022</v>
      </c>
      <c r="AH493" s="141"/>
    </row>
    <row r="494" spans="1:35">
      <c r="A494" s="66">
        <v>9905</v>
      </c>
      <c r="B494" s="66">
        <v>10086</v>
      </c>
      <c r="C494" s="157" t="s">
        <v>1179</v>
      </c>
      <c r="D494" s="51">
        <v>4189</v>
      </c>
      <c r="E494" s="158" t="s">
        <v>1719</v>
      </c>
      <c r="F494" s="270" t="s">
        <v>1372</v>
      </c>
      <c r="G494" s="271" t="s">
        <v>531</v>
      </c>
      <c r="H494" s="51">
        <v>946</v>
      </c>
      <c r="I494" s="274" t="s">
        <v>154</v>
      </c>
      <c r="J494" s="157">
        <v>1</v>
      </c>
      <c r="K494" s="167">
        <v>44966</v>
      </c>
      <c r="L494" s="83">
        <v>6</v>
      </c>
      <c r="M494" s="66">
        <v>117</v>
      </c>
      <c r="N494" s="107">
        <v>44972</v>
      </c>
      <c r="O494" s="99">
        <v>44979</v>
      </c>
      <c r="P494" s="100">
        <v>13</v>
      </c>
      <c r="Q494" s="66" t="s">
        <v>85</v>
      </c>
      <c r="R494" s="66" t="s">
        <v>320</v>
      </c>
      <c r="S494" s="66" t="s">
        <v>85</v>
      </c>
      <c r="T494" s="66" t="s">
        <v>138</v>
      </c>
      <c r="U494" s="66">
        <v>117</v>
      </c>
      <c r="V494" s="248" t="s">
        <v>236</v>
      </c>
      <c r="W494" s="248" t="s">
        <v>312</v>
      </c>
      <c r="X494" s="249" t="s">
        <v>313</v>
      </c>
      <c r="Y494" s="276">
        <v>1000892</v>
      </c>
      <c r="Z494" s="135"/>
      <c r="AA494" s="135"/>
      <c r="AB494" s="104">
        <v>2012</v>
      </c>
      <c r="AC494" s="135">
        <v>12000</v>
      </c>
      <c r="AD494" s="135"/>
      <c r="AE494" s="48" t="s">
        <v>101</v>
      </c>
      <c r="AF494" s="134">
        <v>44966</v>
      </c>
      <c r="AG494" s="142"/>
      <c r="AH494" s="143" t="s">
        <v>1720</v>
      </c>
    </row>
    <row r="495" spans="1:35">
      <c r="A495" s="66">
        <v>11627</v>
      </c>
      <c r="B495" s="63"/>
      <c r="C495" s="84" t="s">
        <v>994</v>
      </c>
      <c r="D495" s="63">
        <v>4133</v>
      </c>
      <c r="E495" s="151" t="s">
        <v>1721</v>
      </c>
      <c r="F495" s="151" t="s">
        <v>1026</v>
      </c>
      <c r="G495" s="85" t="s">
        <v>529</v>
      </c>
      <c r="H495" s="63">
        <v>945</v>
      </c>
      <c r="I495" s="202" t="s">
        <v>1151</v>
      </c>
      <c r="J495" s="84">
        <v>1</v>
      </c>
      <c r="K495" s="106">
        <v>44935</v>
      </c>
      <c r="L495" s="92">
        <v>1</v>
      </c>
      <c r="M495" s="66">
        <v>117</v>
      </c>
      <c r="N495" s="165">
        <v>44936</v>
      </c>
      <c r="O495" s="99">
        <v>44938</v>
      </c>
      <c r="P495" s="100">
        <v>3</v>
      </c>
      <c r="Q495" s="66" t="s">
        <v>85</v>
      </c>
      <c r="R495" s="66" t="s">
        <v>320</v>
      </c>
      <c r="S495" s="66" t="s">
        <v>85</v>
      </c>
      <c r="T495" s="66" t="s">
        <v>138</v>
      </c>
      <c r="U495" s="66">
        <v>117</v>
      </c>
      <c r="V495" s="248" t="s">
        <v>236</v>
      </c>
      <c r="W495" s="248" t="s">
        <v>312</v>
      </c>
      <c r="X495" s="248" t="s">
        <v>313</v>
      </c>
      <c r="Y495" s="104">
        <v>1000892</v>
      </c>
      <c r="Z495" s="135"/>
      <c r="AA495" s="135"/>
      <c r="AB495" s="104">
        <v>2012</v>
      </c>
      <c r="AC495" s="135">
        <v>12000</v>
      </c>
      <c r="AD495" s="135"/>
      <c r="AE495" s="48" t="s">
        <v>101</v>
      </c>
      <c r="AF495" s="134">
        <v>44935</v>
      </c>
      <c r="AG495" s="142">
        <v>44937</v>
      </c>
      <c r="AH495" s="148"/>
      <c r="AI495" s="140"/>
    </row>
    <row r="496" spans="1:35">
      <c r="A496" s="63"/>
      <c r="B496" s="66" t="s">
        <v>1722</v>
      </c>
      <c r="C496" s="63" t="s">
        <v>994</v>
      </c>
      <c r="D496" s="63">
        <v>4098</v>
      </c>
      <c r="E496" s="150" t="s">
        <v>1723</v>
      </c>
      <c r="F496" s="150" t="s">
        <v>1723</v>
      </c>
      <c r="G496" s="85" t="s">
        <v>1724</v>
      </c>
      <c r="H496" s="63">
        <v>932</v>
      </c>
      <c r="I496" s="202" t="s">
        <v>99</v>
      </c>
      <c r="J496" s="84">
        <v>1</v>
      </c>
      <c r="K496" s="106">
        <v>44914</v>
      </c>
      <c r="L496" s="84">
        <v>13</v>
      </c>
      <c r="M496" s="66">
        <v>117</v>
      </c>
      <c r="N496" s="107">
        <v>44927</v>
      </c>
      <c r="O496" s="99">
        <v>44930</v>
      </c>
      <c r="P496" s="100">
        <v>16</v>
      </c>
      <c r="Q496" s="66" t="s">
        <v>85</v>
      </c>
      <c r="R496" s="66" t="s">
        <v>320</v>
      </c>
      <c r="S496" s="66" t="s">
        <v>85</v>
      </c>
      <c r="T496" s="66" t="s">
        <v>138</v>
      </c>
      <c r="U496" s="66">
        <v>117</v>
      </c>
      <c r="V496" s="248" t="s">
        <v>236</v>
      </c>
      <c r="W496" s="248" t="s">
        <v>312</v>
      </c>
      <c r="X496" s="248" t="s">
        <v>313</v>
      </c>
      <c r="Y496" s="104">
        <v>1000892</v>
      </c>
      <c r="Z496" s="135"/>
      <c r="AA496" s="135"/>
      <c r="AB496" s="104">
        <v>2012</v>
      </c>
      <c r="AC496" s="135">
        <v>12000</v>
      </c>
      <c r="AD496" s="135"/>
      <c r="AE496" s="48" t="s">
        <v>101</v>
      </c>
      <c r="AF496" s="132">
        <v>44914</v>
      </c>
      <c r="AG496" s="132">
        <v>44929</v>
      </c>
      <c r="AH496" s="141"/>
    </row>
    <row r="497" spans="1:36">
      <c r="A497" s="66">
        <v>9764</v>
      </c>
      <c r="B497" s="66" t="s">
        <v>1725</v>
      </c>
      <c r="C497" s="84" t="s">
        <v>994</v>
      </c>
      <c r="D497" s="51">
        <v>4056</v>
      </c>
      <c r="E497" s="151" t="s">
        <v>1114</v>
      </c>
      <c r="F497" s="151" t="s">
        <v>1117</v>
      </c>
      <c r="G497" s="85" t="s">
        <v>529</v>
      </c>
      <c r="H497" s="63">
        <v>929</v>
      </c>
      <c r="I497" s="202" t="s">
        <v>1151</v>
      </c>
      <c r="J497" s="84">
        <v>2</v>
      </c>
      <c r="K497" s="106">
        <v>44890</v>
      </c>
      <c r="L497" s="92">
        <v>27</v>
      </c>
      <c r="M497" s="66">
        <v>117</v>
      </c>
      <c r="N497" s="165">
        <v>44917</v>
      </c>
      <c r="O497" s="99">
        <v>44901</v>
      </c>
      <c r="P497" s="100">
        <v>11</v>
      </c>
      <c r="Q497" s="66" t="s">
        <v>85</v>
      </c>
      <c r="R497" s="66" t="s">
        <v>320</v>
      </c>
      <c r="S497" s="66" t="s">
        <v>85</v>
      </c>
      <c r="T497" s="66" t="s">
        <v>138</v>
      </c>
      <c r="U497" s="66">
        <v>117</v>
      </c>
      <c r="V497" s="248" t="s">
        <v>236</v>
      </c>
      <c r="W497" s="248" t="s">
        <v>312</v>
      </c>
      <c r="X497" s="248" t="s">
        <v>313</v>
      </c>
      <c r="Y497" s="104">
        <v>1000892</v>
      </c>
      <c r="Z497" s="135"/>
      <c r="AA497" s="135"/>
      <c r="AB497" s="104">
        <v>2012</v>
      </c>
      <c r="AC497" s="135">
        <v>12000</v>
      </c>
      <c r="AD497" s="135"/>
      <c r="AE497" s="48" t="s">
        <v>101</v>
      </c>
      <c r="AF497" s="132">
        <v>44890</v>
      </c>
      <c r="AG497" s="132">
        <v>44901</v>
      </c>
      <c r="AH497" s="141"/>
    </row>
    <row r="498" spans="1:36">
      <c r="A498" s="66" t="s">
        <v>1157</v>
      </c>
      <c r="B498" s="66">
        <v>10177</v>
      </c>
      <c r="C498" s="63" t="s">
        <v>1338</v>
      </c>
      <c r="D498" s="63">
        <v>4020</v>
      </c>
      <c r="E498" s="90" t="s">
        <v>1114</v>
      </c>
      <c r="F498" s="151" t="s">
        <v>1117</v>
      </c>
      <c r="G498" s="85" t="s">
        <v>529</v>
      </c>
      <c r="H498" s="63">
        <v>926</v>
      </c>
      <c r="I498" s="87" t="s">
        <v>1151</v>
      </c>
      <c r="J498" s="84">
        <v>1</v>
      </c>
      <c r="K498" s="106">
        <v>44873</v>
      </c>
      <c r="L498" s="92">
        <v>27</v>
      </c>
      <c r="M498" s="66">
        <v>117</v>
      </c>
      <c r="N498" s="165">
        <v>44900</v>
      </c>
      <c r="O498" s="99">
        <v>44874</v>
      </c>
      <c r="P498" s="100">
        <v>1</v>
      </c>
      <c r="Q498" s="66" t="s">
        <v>85</v>
      </c>
      <c r="R498" s="66" t="s">
        <v>320</v>
      </c>
      <c r="S498" s="66" t="s">
        <v>85</v>
      </c>
      <c r="T498" s="66" t="s">
        <v>138</v>
      </c>
      <c r="U498" s="66">
        <v>117</v>
      </c>
      <c r="V498" s="248" t="s">
        <v>236</v>
      </c>
      <c r="W498" s="248" t="s">
        <v>312</v>
      </c>
      <c r="X498" s="248" t="s">
        <v>313</v>
      </c>
      <c r="Y498" s="104">
        <v>1000892</v>
      </c>
      <c r="Z498" s="277"/>
      <c r="AA498" s="277"/>
      <c r="AB498" s="104"/>
      <c r="AC498" s="277">
        <v>12000</v>
      </c>
      <c r="AD498" s="277"/>
      <c r="AE498" s="62" t="s">
        <v>101</v>
      </c>
      <c r="AF498" s="174">
        <v>44873</v>
      </c>
      <c r="AG498" s="132"/>
      <c r="AH498" s="141" t="s">
        <v>1726</v>
      </c>
    </row>
    <row r="499" spans="1:36">
      <c r="A499" s="66" t="s">
        <v>1727</v>
      </c>
      <c r="B499" s="66" t="s">
        <v>1728</v>
      </c>
      <c r="C499" s="84" t="s">
        <v>994</v>
      </c>
      <c r="D499" s="63">
        <v>3365</v>
      </c>
      <c r="E499" s="90" t="s">
        <v>1114</v>
      </c>
      <c r="F499" s="151" t="s">
        <v>1117</v>
      </c>
      <c r="G499" s="85" t="s">
        <v>529</v>
      </c>
      <c r="H499" s="63"/>
      <c r="I499" s="87" t="s">
        <v>1151</v>
      </c>
      <c r="J499" s="84">
        <v>1</v>
      </c>
      <c r="K499" s="106">
        <v>44534</v>
      </c>
      <c r="L499" s="92">
        <v>27</v>
      </c>
      <c r="M499" s="63">
        <v>117</v>
      </c>
      <c r="N499" s="107">
        <v>44561</v>
      </c>
      <c r="O499" s="99">
        <v>44636</v>
      </c>
      <c r="P499" s="100">
        <v>102</v>
      </c>
      <c r="Q499" s="66" t="s">
        <v>85</v>
      </c>
      <c r="R499" s="66"/>
      <c r="S499" s="66" t="s">
        <v>85</v>
      </c>
      <c r="T499" s="66" t="s">
        <v>138</v>
      </c>
      <c r="U499" s="66">
        <v>117</v>
      </c>
      <c r="V499" s="248" t="s">
        <v>236</v>
      </c>
      <c r="W499" s="248" t="s">
        <v>312</v>
      </c>
      <c r="X499" s="248" t="s">
        <v>313</v>
      </c>
      <c r="Y499" s="104">
        <v>1000892</v>
      </c>
      <c r="Z499" s="135"/>
      <c r="AA499" s="135"/>
      <c r="AB499" s="104"/>
      <c r="AC499" s="135">
        <v>12000</v>
      </c>
      <c r="AD499" s="135"/>
      <c r="AE499" s="48" t="s">
        <v>101</v>
      </c>
      <c r="AF499" s="173">
        <v>44530</v>
      </c>
      <c r="AG499" s="142">
        <v>44620</v>
      </c>
      <c r="AH499" s="143"/>
    </row>
    <row r="500" spans="1:36">
      <c r="A500" s="63"/>
      <c r="B500" s="66" t="s">
        <v>1729</v>
      </c>
      <c r="C500" s="84" t="s">
        <v>994</v>
      </c>
      <c r="D500" s="63">
        <v>3736</v>
      </c>
      <c r="E500" s="87" t="s">
        <v>1498</v>
      </c>
      <c r="F500" s="151" t="s">
        <v>1667</v>
      </c>
      <c r="G500" s="85" t="s">
        <v>208</v>
      </c>
      <c r="H500" s="89">
        <v>2401</v>
      </c>
      <c r="I500" s="150" t="s">
        <v>99</v>
      </c>
      <c r="J500" s="84">
        <v>1</v>
      </c>
      <c r="K500" s="168">
        <v>44803</v>
      </c>
      <c r="L500" s="242">
        <v>27</v>
      </c>
      <c r="M500" s="66">
        <v>118</v>
      </c>
      <c r="N500" s="107">
        <v>44830</v>
      </c>
      <c r="O500" s="99">
        <v>44833</v>
      </c>
      <c r="P500" s="100">
        <v>30</v>
      </c>
      <c r="Q500" s="66" t="s">
        <v>85</v>
      </c>
      <c r="R500" s="66" t="s">
        <v>320</v>
      </c>
      <c r="S500" s="66" t="s">
        <v>85</v>
      </c>
      <c r="T500" s="66" t="s">
        <v>138</v>
      </c>
      <c r="U500" s="113">
        <v>118</v>
      </c>
      <c r="V500" s="88" t="s">
        <v>186</v>
      </c>
      <c r="W500" s="88" t="s">
        <v>510</v>
      </c>
      <c r="X500" s="88" t="s">
        <v>511</v>
      </c>
      <c r="Y500" s="117" t="s">
        <v>512</v>
      </c>
      <c r="Z500" s="130"/>
      <c r="AA500" s="130"/>
      <c r="AB500" s="66">
        <v>2005</v>
      </c>
      <c r="AC500" s="130">
        <v>45000</v>
      </c>
      <c r="AD500" s="130"/>
      <c r="AE500" s="62" t="s">
        <v>101</v>
      </c>
      <c r="AF500" s="174">
        <v>44747</v>
      </c>
      <c r="AG500" s="142">
        <v>44832</v>
      </c>
      <c r="AH500" s="141"/>
    </row>
    <row r="501" spans="1:36">
      <c r="A501" s="66" t="s">
        <v>1730</v>
      </c>
      <c r="B501" s="63"/>
      <c r="C501" s="84" t="s">
        <v>1338</v>
      </c>
      <c r="D501" s="63">
        <v>3735</v>
      </c>
      <c r="E501" s="86" t="s">
        <v>151</v>
      </c>
      <c r="F501" s="151" t="s">
        <v>1075</v>
      </c>
      <c r="G501" s="85" t="s">
        <v>1318</v>
      </c>
      <c r="H501" s="89">
        <v>2401</v>
      </c>
      <c r="I501" s="150" t="s">
        <v>154</v>
      </c>
      <c r="J501" s="84">
        <v>1</v>
      </c>
      <c r="K501" s="168">
        <v>44747</v>
      </c>
      <c r="L501" s="242">
        <v>27</v>
      </c>
      <c r="M501" s="66">
        <v>118</v>
      </c>
      <c r="N501" s="165">
        <v>44774</v>
      </c>
      <c r="O501" s="99">
        <v>44747</v>
      </c>
      <c r="P501" s="100">
        <v>0</v>
      </c>
      <c r="Q501" s="66" t="s">
        <v>85</v>
      </c>
      <c r="R501" s="66"/>
      <c r="S501" s="66" t="s">
        <v>85</v>
      </c>
      <c r="T501" s="66" t="s">
        <v>138</v>
      </c>
      <c r="U501" s="113">
        <v>118</v>
      </c>
      <c r="V501" s="88" t="s">
        <v>186</v>
      </c>
      <c r="W501" s="88" t="s">
        <v>510</v>
      </c>
      <c r="X501" s="88" t="s">
        <v>511</v>
      </c>
      <c r="Y501" s="117" t="s">
        <v>512</v>
      </c>
      <c r="Z501" s="130"/>
      <c r="AA501" s="130"/>
      <c r="AB501" s="66">
        <v>2005</v>
      </c>
      <c r="AC501" s="130">
        <v>45000</v>
      </c>
      <c r="AD501" s="130"/>
      <c r="AE501" s="797" t="s">
        <v>101</v>
      </c>
      <c r="AF501" s="174">
        <v>44747</v>
      </c>
      <c r="AG501" s="142"/>
      <c r="AH501" s="141" t="s">
        <v>1340</v>
      </c>
      <c r="AI501" s="140" t="s">
        <v>216</v>
      </c>
      <c r="AJ501" s="38"/>
    </row>
    <row r="502" spans="1:36">
      <c r="A502" s="66" t="s">
        <v>1727</v>
      </c>
      <c r="B502" s="66" t="s">
        <v>1728</v>
      </c>
      <c r="C502" s="84" t="s">
        <v>994</v>
      </c>
      <c r="D502" s="63">
        <v>3454</v>
      </c>
      <c r="E502" s="86" t="s">
        <v>267</v>
      </c>
      <c r="F502" s="151" t="s">
        <v>1069</v>
      </c>
      <c r="G502" s="85" t="s">
        <v>1517</v>
      </c>
      <c r="H502" s="89">
        <v>1820</v>
      </c>
      <c r="I502" s="150" t="s">
        <v>154</v>
      </c>
      <c r="J502" s="84">
        <v>1</v>
      </c>
      <c r="K502" s="168">
        <v>44737</v>
      </c>
      <c r="L502" s="242">
        <v>6</v>
      </c>
      <c r="M502" s="66">
        <v>118</v>
      </c>
      <c r="N502" s="107">
        <v>44743</v>
      </c>
      <c r="O502" s="99">
        <v>44747</v>
      </c>
      <c r="P502" s="100">
        <v>10</v>
      </c>
      <c r="Q502" s="66" t="s">
        <v>85</v>
      </c>
      <c r="R502" s="66"/>
      <c r="S502" s="66" t="s">
        <v>85</v>
      </c>
      <c r="T502" s="66" t="s">
        <v>138</v>
      </c>
      <c r="U502" s="113">
        <v>118</v>
      </c>
      <c r="V502" s="88" t="s">
        <v>186</v>
      </c>
      <c r="W502" s="111" t="s">
        <v>510</v>
      </c>
      <c r="X502" s="88" t="s">
        <v>511</v>
      </c>
      <c r="Y502" s="117" t="s">
        <v>512</v>
      </c>
      <c r="Z502" s="130"/>
      <c r="AA502" s="130"/>
      <c r="AB502" s="66">
        <v>2005</v>
      </c>
      <c r="AC502" s="130">
        <v>45000</v>
      </c>
      <c r="AD502" s="130"/>
      <c r="AE502" s="797">
        <v>44576</v>
      </c>
      <c r="AF502" s="134">
        <v>44746</v>
      </c>
      <c r="AG502" s="128"/>
      <c r="AH502" s="180"/>
    </row>
    <row r="503" spans="1:36">
      <c r="A503" s="66" t="s">
        <v>1731</v>
      </c>
      <c r="B503" s="66"/>
      <c r="C503" s="84" t="s">
        <v>994</v>
      </c>
      <c r="D503" s="63">
        <v>3436</v>
      </c>
      <c r="E503" s="86" t="s">
        <v>657</v>
      </c>
      <c r="F503" s="151" t="s">
        <v>1732</v>
      </c>
      <c r="G503" s="151" t="s">
        <v>657</v>
      </c>
      <c r="H503" s="89"/>
      <c r="I503" s="150" t="s">
        <v>99</v>
      </c>
      <c r="J503" s="84">
        <v>1</v>
      </c>
      <c r="K503" s="168">
        <v>44569</v>
      </c>
      <c r="L503" s="242">
        <v>1</v>
      </c>
      <c r="M503" s="66">
        <v>118</v>
      </c>
      <c r="N503" s="107">
        <v>44570</v>
      </c>
      <c r="O503" s="99">
        <v>44573</v>
      </c>
      <c r="P503" s="100">
        <v>4</v>
      </c>
      <c r="Q503" s="66" t="s">
        <v>85</v>
      </c>
      <c r="R503" s="66"/>
      <c r="S503" s="66" t="s">
        <v>85</v>
      </c>
      <c r="T503" s="66" t="s">
        <v>138</v>
      </c>
      <c r="U503" s="113">
        <v>118</v>
      </c>
      <c r="V503" s="88" t="s">
        <v>186</v>
      </c>
      <c r="W503" s="88" t="s">
        <v>510</v>
      </c>
      <c r="X503" s="111" t="s">
        <v>511</v>
      </c>
      <c r="Y503" s="278" t="s">
        <v>512</v>
      </c>
      <c r="Z503" s="217"/>
      <c r="AA503" s="217"/>
      <c r="AB503" s="66">
        <v>2005</v>
      </c>
      <c r="AC503" s="217">
        <v>30000</v>
      </c>
      <c r="AD503" s="217"/>
      <c r="AE503" s="797" t="s">
        <v>101</v>
      </c>
      <c r="AF503" s="174">
        <v>44569</v>
      </c>
      <c r="AG503" s="132">
        <v>44572</v>
      </c>
      <c r="AH503" s="141"/>
    </row>
    <row r="504" spans="1:36">
      <c r="A504" s="63"/>
      <c r="B504" s="63"/>
      <c r="C504" s="84" t="s">
        <v>1338</v>
      </c>
      <c r="D504" s="63">
        <v>3424</v>
      </c>
      <c r="E504" s="86" t="s">
        <v>657</v>
      </c>
      <c r="F504" s="151" t="s">
        <v>1732</v>
      </c>
      <c r="G504" s="151" t="s">
        <v>657</v>
      </c>
      <c r="H504" s="89">
        <v>1813</v>
      </c>
      <c r="I504" s="150" t="s">
        <v>99</v>
      </c>
      <c r="J504" s="84">
        <v>1</v>
      </c>
      <c r="K504" s="168">
        <v>44561</v>
      </c>
      <c r="L504" s="242">
        <v>2</v>
      </c>
      <c r="M504" s="66">
        <v>118</v>
      </c>
      <c r="N504" s="165">
        <v>44563</v>
      </c>
      <c r="O504" s="99">
        <v>44564</v>
      </c>
      <c r="P504" s="100">
        <v>3</v>
      </c>
      <c r="Q504" s="66" t="s">
        <v>85</v>
      </c>
      <c r="R504" s="66"/>
      <c r="S504" s="66" t="s">
        <v>85</v>
      </c>
      <c r="T504" s="66" t="s">
        <v>138</v>
      </c>
      <c r="U504" s="113">
        <v>118</v>
      </c>
      <c r="V504" s="88" t="s">
        <v>186</v>
      </c>
      <c r="W504" s="88" t="s">
        <v>510</v>
      </c>
      <c r="X504" s="88" t="s">
        <v>511</v>
      </c>
      <c r="Y504" s="117" t="s">
        <v>512</v>
      </c>
      <c r="Z504" s="130"/>
      <c r="AA504" s="130"/>
      <c r="AB504" s="66">
        <v>2005</v>
      </c>
      <c r="AC504" s="130">
        <v>25000</v>
      </c>
      <c r="AD504" s="130"/>
      <c r="AE504" s="797" t="s">
        <v>101</v>
      </c>
      <c r="AF504" s="174">
        <v>44561</v>
      </c>
      <c r="AG504" s="132"/>
      <c r="AH504" s="148" t="s">
        <v>1340</v>
      </c>
    </row>
    <row r="505" spans="1:36">
      <c r="A505" s="66">
        <v>9926</v>
      </c>
      <c r="B505" s="63"/>
      <c r="C505" s="72" t="s">
        <v>994</v>
      </c>
      <c r="D505" s="48">
        <v>4562</v>
      </c>
      <c r="E505" s="141" t="s">
        <v>563</v>
      </c>
      <c r="F505" s="141" t="s">
        <v>563</v>
      </c>
      <c r="G505" s="81" t="s">
        <v>1733</v>
      </c>
      <c r="H505" s="48">
        <v>4167</v>
      </c>
      <c r="I505" s="141" t="s">
        <v>1151</v>
      </c>
      <c r="J505" s="72">
        <v>1</v>
      </c>
      <c r="K505" s="188">
        <v>45203</v>
      </c>
      <c r="L505" s="48">
        <v>6</v>
      </c>
      <c r="M505" s="66">
        <v>119</v>
      </c>
      <c r="N505" s="166">
        <v>45209</v>
      </c>
      <c r="O505" s="99">
        <v>45210</v>
      </c>
      <c r="P505" s="100">
        <v>7</v>
      </c>
      <c r="Q505" s="66" t="s">
        <v>85</v>
      </c>
      <c r="R505" s="66" t="s">
        <v>85</v>
      </c>
      <c r="S505" s="66" t="s">
        <v>85</v>
      </c>
      <c r="T505" s="66" t="s">
        <v>138</v>
      </c>
      <c r="U505" s="66">
        <v>119</v>
      </c>
      <c r="V505" s="88" t="s">
        <v>139</v>
      </c>
      <c r="W505" s="88" t="s">
        <v>335</v>
      </c>
      <c r="X505" s="88" t="s">
        <v>336</v>
      </c>
      <c r="Y505" s="117" t="s">
        <v>1734</v>
      </c>
      <c r="Z505" s="66">
        <v>40</v>
      </c>
      <c r="AA505" s="117" t="s">
        <v>227</v>
      </c>
      <c r="AB505" s="66">
        <v>2004</v>
      </c>
      <c r="AC505" s="118"/>
      <c r="AD505" s="118"/>
      <c r="AE505" s="48" t="s">
        <v>101</v>
      </c>
      <c r="AF505" s="132">
        <v>45203</v>
      </c>
      <c r="AG505" s="132">
        <v>45210</v>
      </c>
      <c r="AH505" s="144"/>
    </row>
    <row r="506" spans="1:36">
      <c r="A506" s="66" t="s">
        <v>1735</v>
      </c>
      <c r="B506" s="63"/>
      <c r="C506" s="84" t="s">
        <v>994</v>
      </c>
      <c r="D506" s="63">
        <v>3869</v>
      </c>
      <c r="E506" s="87" t="s">
        <v>877</v>
      </c>
      <c r="F506" s="86" t="s">
        <v>1736</v>
      </c>
      <c r="G506" s="85" t="s">
        <v>1737</v>
      </c>
      <c r="H506" s="63" t="s">
        <v>214</v>
      </c>
      <c r="I506" s="87" t="s">
        <v>1151</v>
      </c>
      <c r="J506" s="84">
        <v>1</v>
      </c>
      <c r="K506" s="106">
        <v>44837</v>
      </c>
      <c r="L506" s="63">
        <v>20</v>
      </c>
      <c r="M506" s="66">
        <v>119</v>
      </c>
      <c r="N506" s="107">
        <v>44857</v>
      </c>
      <c r="O506" s="99">
        <v>44860</v>
      </c>
      <c r="P506" s="100">
        <v>23</v>
      </c>
      <c r="Q506" s="66" t="s">
        <v>85</v>
      </c>
      <c r="R506" s="66" t="s">
        <v>320</v>
      </c>
      <c r="S506" s="66" t="s">
        <v>85</v>
      </c>
      <c r="T506" s="66" t="s">
        <v>1738</v>
      </c>
      <c r="U506" s="66">
        <v>119</v>
      </c>
      <c r="V506" s="88" t="s">
        <v>960</v>
      </c>
      <c r="W506" s="88" t="s">
        <v>1569</v>
      </c>
      <c r="X506" s="88" t="s">
        <v>1570</v>
      </c>
      <c r="Y506" s="117" t="s">
        <v>1739</v>
      </c>
      <c r="Z506" s="118"/>
      <c r="AA506" s="118"/>
      <c r="AB506" s="66"/>
      <c r="AC506" s="118">
        <v>4500</v>
      </c>
      <c r="AD506" s="118"/>
      <c r="AE506" s="48" t="s">
        <v>101</v>
      </c>
      <c r="AF506" s="173">
        <v>44805</v>
      </c>
      <c r="AG506" s="132">
        <v>44859</v>
      </c>
      <c r="AH506" s="144"/>
    </row>
    <row r="507" spans="1:36">
      <c r="A507" s="66">
        <v>10066</v>
      </c>
      <c r="B507" s="66">
        <v>10178</v>
      </c>
      <c r="C507" s="84" t="s">
        <v>994</v>
      </c>
      <c r="D507" s="82">
        <v>4764</v>
      </c>
      <c r="E507" s="85" t="s">
        <v>1740</v>
      </c>
      <c r="F507" s="84" t="s">
        <v>1740</v>
      </c>
      <c r="G507" s="84" t="s">
        <v>1741</v>
      </c>
      <c r="H507" s="84">
        <v>5310</v>
      </c>
      <c r="I507" s="84" t="s">
        <v>99</v>
      </c>
      <c r="J507" s="84">
        <v>1</v>
      </c>
      <c r="K507" s="162">
        <v>45351</v>
      </c>
      <c r="L507" s="84">
        <v>7</v>
      </c>
      <c r="M507" s="104">
        <v>120</v>
      </c>
      <c r="N507" s="102">
        <v>45358</v>
      </c>
      <c r="O507" s="99">
        <v>45359</v>
      </c>
      <c r="P507" s="100">
        <v>8</v>
      </c>
      <c r="Q507" s="66" t="s">
        <v>85</v>
      </c>
      <c r="R507" s="66" t="s">
        <v>85</v>
      </c>
      <c r="S507" s="66" t="s">
        <v>85</v>
      </c>
      <c r="T507" s="66" t="s">
        <v>138</v>
      </c>
      <c r="U507" s="66">
        <v>120</v>
      </c>
      <c r="V507" s="88" t="s">
        <v>139</v>
      </c>
      <c r="W507" s="248" t="s">
        <v>140</v>
      </c>
      <c r="X507" s="248" t="s">
        <v>1742</v>
      </c>
      <c r="Y507" s="124" t="s">
        <v>1743</v>
      </c>
      <c r="Z507" s="66">
        <v>40</v>
      </c>
      <c r="AA507" s="117" t="s">
        <v>227</v>
      </c>
      <c r="AB507" s="66"/>
      <c r="AC507" s="118">
        <v>33000</v>
      </c>
      <c r="AD507" s="119">
        <v>28080</v>
      </c>
      <c r="AE507" s="48" t="s">
        <v>101</v>
      </c>
      <c r="AF507" s="132">
        <v>45337</v>
      </c>
      <c r="AG507" s="132">
        <v>45359</v>
      </c>
      <c r="AH507" s="141"/>
    </row>
    <row r="508" spans="1:36">
      <c r="A508" s="66" t="s">
        <v>1744</v>
      </c>
      <c r="B508" s="66" t="s">
        <v>1745</v>
      </c>
      <c r="C508" s="157" t="s">
        <v>1179</v>
      </c>
      <c r="D508" s="157">
        <v>4744</v>
      </c>
      <c r="E508" s="214" t="s">
        <v>1248</v>
      </c>
      <c r="F508" s="214" t="s">
        <v>1249</v>
      </c>
      <c r="G508" s="157" t="s">
        <v>479</v>
      </c>
      <c r="H508" s="157">
        <v>5260</v>
      </c>
      <c r="I508" s="157" t="s">
        <v>99</v>
      </c>
      <c r="J508" s="157">
        <v>1</v>
      </c>
      <c r="K508" s="189">
        <v>45324</v>
      </c>
      <c r="L508" s="157">
        <v>27</v>
      </c>
      <c r="M508" s="104">
        <v>120</v>
      </c>
      <c r="N508" s="98">
        <v>45351</v>
      </c>
      <c r="O508" s="99">
        <v>45331</v>
      </c>
      <c r="P508" s="100">
        <v>7</v>
      </c>
      <c r="Q508" s="66" t="s">
        <v>85</v>
      </c>
      <c r="R508" s="66" t="s">
        <v>85</v>
      </c>
      <c r="S508" s="66" t="s">
        <v>85</v>
      </c>
      <c r="T508" s="66" t="s">
        <v>138</v>
      </c>
      <c r="U508" s="66">
        <v>120</v>
      </c>
      <c r="V508" s="88" t="s">
        <v>139</v>
      </c>
      <c r="W508" s="248" t="s">
        <v>140</v>
      </c>
      <c r="X508" s="248" t="s">
        <v>1742</v>
      </c>
      <c r="Y508" s="124" t="s">
        <v>1743</v>
      </c>
      <c r="Z508" s="66">
        <v>40</v>
      </c>
      <c r="AA508" s="117" t="s">
        <v>227</v>
      </c>
      <c r="AB508" s="66"/>
      <c r="AC508" s="118">
        <v>33000</v>
      </c>
      <c r="AD508" s="136">
        <v>0</v>
      </c>
      <c r="AE508" s="48" t="s">
        <v>101</v>
      </c>
      <c r="AF508" s="134">
        <v>45324</v>
      </c>
      <c r="AG508" s="132"/>
      <c r="AH508" s="143" t="s">
        <v>1746</v>
      </c>
    </row>
    <row r="509" spans="1:36">
      <c r="A509" s="66">
        <v>10080</v>
      </c>
      <c r="B509" s="66" t="s">
        <v>1747</v>
      </c>
      <c r="C509" s="157" t="s">
        <v>1179</v>
      </c>
      <c r="D509" s="157">
        <v>4676</v>
      </c>
      <c r="E509" s="214" t="s">
        <v>563</v>
      </c>
      <c r="F509" s="214" t="s">
        <v>563</v>
      </c>
      <c r="G509" s="157" t="s">
        <v>1748</v>
      </c>
      <c r="H509" s="157">
        <v>5201</v>
      </c>
      <c r="I509" s="157" t="s">
        <v>1151</v>
      </c>
      <c r="J509" s="157">
        <v>1</v>
      </c>
      <c r="K509" s="189">
        <v>45273</v>
      </c>
      <c r="L509" s="157">
        <v>27</v>
      </c>
      <c r="M509" s="66">
        <v>120</v>
      </c>
      <c r="N509" s="165">
        <v>45300</v>
      </c>
      <c r="O509" s="99">
        <v>45286</v>
      </c>
      <c r="P509" s="100">
        <v>13</v>
      </c>
      <c r="Q509" s="66" t="s">
        <v>85</v>
      </c>
      <c r="R509" s="66" t="s">
        <v>85</v>
      </c>
      <c r="S509" s="66" t="s">
        <v>85</v>
      </c>
      <c r="T509" s="66" t="s">
        <v>138</v>
      </c>
      <c r="U509" s="66">
        <v>120</v>
      </c>
      <c r="V509" s="111" t="s">
        <v>139</v>
      </c>
      <c r="W509" s="248" t="s">
        <v>140</v>
      </c>
      <c r="X509" s="249" t="s">
        <v>1742</v>
      </c>
      <c r="Y509" s="124" t="s">
        <v>1743</v>
      </c>
      <c r="Z509" s="66">
        <v>40</v>
      </c>
      <c r="AA509" s="117" t="s">
        <v>227</v>
      </c>
      <c r="AB509" s="66"/>
      <c r="AC509" s="118">
        <v>33000</v>
      </c>
      <c r="AD509" s="118"/>
      <c r="AE509" s="48" t="s">
        <v>101</v>
      </c>
      <c r="AF509" s="134">
        <v>45273</v>
      </c>
      <c r="AG509" s="145"/>
      <c r="AH509" s="146" t="s">
        <v>1749</v>
      </c>
      <c r="AI509" s="140"/>
      <c r="AJ509" s="38"/>
    </row>
    <row r="510" spans="1:36">
      <c r="A510" s="66" t="s">
        <v>1685</v>
      </c>
      <c r="B510" s="66" t="s">
        <v>1750</v>
      </c>
      <c r="C510" s="84" t="s">
        <v>994</v>
      </c>
      <c r="D510" s="84">
        <v>4544</v>
      </c>
      <c r="E510" s="150" t="s">
        <v>1751</v>
      </c>
      <c r="F510" s="272" t="s">
        <v>1751</v>
      </c>
      <c r="G510" s="150" t="s">
        <v>1103</v>
      </c>
      <c r="H510" s="84">
        <v>5177</v>
      </c>
      <c r="I510" s="84" t="s">
        <v>1151</v>
      </c>
      <c r="J510" s="84">
        <v>1</v>
      </c>
      <c r="K510" s="162">
        <v>45219</v>
      </c>
      <c r="L510" s="84">
        <v>27</v>
      </c>
      <c r="M510" s="51">
        <v>120</v>
      </c>
      <c r="N510" s="165">
        <v>45246</v>
      </c>
      <c r="O510" s="99">
        <v>45236</v>
      </c>
      <c r="P510" s="100">
        <v>17</v>
      </c>
      <c r="Q510" s="66" t="s">
        <v>85</v>
      </c>
      <c r="R510" s="66" t="s">
        <v>85</v>
      </c>
      <c r="S510" s="66" t="s">
        <v>85</v>
      </c>
      <c r="T510" s="66" t="s">
        <v>138</v>
      </c>
      <c r="U510" s="66">
        <v>120</v>
      </c>
      <c r="V510" s="88" t="s">
        <v>139</v>
      </c>
      <c r="W510" s="248" t="s">
        <v>140</v>
      </c>
      <c r="X510" s="248" t="s">
        <v>1742</v>
      </c>
      <c r="Y510" s="124" t="s">
        <v>1743</v>
      </c>
      <c r="Z510" s="66">
        <v>40</v>
      </c>
      <c r="AA510" s="117" t="s">
        <v>227</v>
      </c>
      <c r="AB510" s="66"/>
      <c r="AC510" s="118">
        <v>33000</v>
      </c>
      <c r="AD510" s="118"/>
      <c r="AE510" s="48" t="s">
        <v>1205</v>
      </c>
      <c r="AF510" s="134">
        <v>45191</v>
      </c>
      <c r="AG510" s="132">
        <v>45234</v>
      </c>
      <c r="AH510" s="141"/>
    </row>
    <row r="511" spans="1:36">
      <c r="A511" s="66">
        <v>9931</v>
      </c>
      <c r="B511" s="63"/>
      <c r="C511" s="84" t="s">
        <v>994</v>
      </c>
      <c r="D511" s="63">
        <v>4418</v>
      </c>
      <c r="E511" s="87" t="s">
        <v>1752</v>
      </c>
      <c r="F511" s="86" t="s">
        <v>1753</v>
      </c>
      <c r="G511" s="85" t="s">
        <v>1754</v>
      </c>
      <c r="H511" s="63" t="s">
        <v>214</v>
      </c>
      <c r="I511" s="87" t="s">
        <v>1151</v>
      </c>
      <c r="J511" s="84">
        <v>1</v>
      </c>
      <c r="K511" s="106">
        <v>45117</v>
      </c>
      <c r="L511" s="63">
        <v>27</v>
      </c>
      <c r="M511" s="66">
        <v>120</v>
      </c>
      <c r="N511" s="107">
        <v>45144</v>
      </c>
      <c r="O511" s="99">
        <v>45152</v>
      </c>
      <c r="P511" s="100">
        <v>35</v>
      </c>
      <c r="Q511" s="66" t="s">
        <v>85</v>
      </c>
      <c r="R511" s="66" t="s">
        <v>85</v>
      </c>
      <c r="S511" s="66" t="s">
        <v>85</v>
      </c>
      <c r="T511" s="66" t="s">
        <v>138</v>
      </c>
      <c r="U511" s="66">
        <v>120</v>
      </c>
      <c r="V511" s="88" t="s">
        <v>1568</v>
      </c>
      <c r="W511" s="248" t="s">
        <v>1569</v>
      </c>
      <c r="X511" s="248" t="s">
        <v>1570</v>
      </c>
      <c r="Y511" s="124" t="s">
        <v>214</v>
      </c>
      <c r="Z511" s="66"/>
      <c r="AA511" s="66"/>
      <c r="AB511" s="66"/>
      <c r="AC511" s="118"/>
      <c r="AD511" s="118"/>
      <c r="AE511" s="48" t="s">
        <v>101</v>
      </c>
      <c r="AF511" s="132">
        <v>45117</v>
      </c>
      <c r="AG511" s="134">
        <v>45150</v>
      </c>
      <c r="AH511" s="141"/>
      <c r="AI511" s="180"/>
    </row>
    <row r="512" spans="1:36">
      <c r="A512" s="63"/>
      <c r="B512" s="66" t="s">
        <v>1598</v>
      </c>
      <c r="C512" s="84" t="s">
        <v>994</v>
      </c>
      <c r="D512" s="63">
        <v>3869</v>
      </c>
      <c r="E512" s="87" t="s">
        <v>877</v>
      </c>
      <c r="F512" s="86" t="s">
        <v>1736</v>
      </c>
      <c r="G512" s="85" t="s">
        <v>1737</v>
      </c>
      <c r="H512" s="63" t="s">
        <v>214</v>
      </c>
      <c r="I512" s="87" t="s">
        <v>1151</v>
      </c>
      <c r="J512" s="84">
        <v>1</v>
      </c>
      <c r="K512" s="106">
        <v>44837</v>
      </c>
      <c r="L512" s="63">
        <v>20</v>
      </c>
      <c r="M512" s="66">
        <v>120</v>
      </c>
      <c r="N512" s="107">
        <v>44857</v>
      </c>
      <c r="O512" s="99">
        <v>44860</v>
      </c>
      <c r="P512" s="100">
        <v>23</v>
      </c>
      <c r="Q512" s="66" t="s">
        <v>85</v>
      </c>
      <c r="R512" s="66" t="s">
        <v>320</v>
      </c>
      <c r="S512" s="66" t="s">
        <v>85</v>
      </c>
      <c r="T512" s="66" t="s">
        <v>1738</v>
      </c>
      <c r="U512" s="66">
        <v>120</v>
      </c>
      <c r="V512" s="88" t="s">
        <v>960</v>
      </c>
      <c r="W512" s="88" t="s">
        <v>1569</v>
      </c>
      <c r="X512" s="88" t="s">
        <v>1570</v>
      </c>
      <c r="Y512" s="117" t="s">
        <v>1755</v>
      </c>
      <c r="Z512" s="118"/>
      <c r="AA512" s="118"/>
      <c r="AB512" s="66"/>
      <c r="AC512" s="118">
        <v>4500</v>
      </c>
      <c r="AD512" s="118"/>
      <c r="AE512" s="62" t="s">
        <v>101</v>
      </c>
      <c r="AF512" s="174">
        <v>44805</v>
      </c>
      <c r="AG512" s="132">
        <v>44859</v>
      </c>
      <c r="AH512" s="148"/>
    </row>
    <row r="513" spans="1:36">
      <c r="A513" s="63"/>
      <c r="B513" s="66">
        <v>10592</v>
      </c>
      <c r="C513" s="83" t="s">
        <v>1179</v>
      </c>
      <c r="D513" s="83">
        <v>4744</v>
      </c>
      <c r="E513" s="158" t="s">
        <v>1248</v>
      </c>
      <c r="F513" s="208" t="s">
        <v>1249</v>
      </c>
      <c r="G513" s="83" t="s">
        <v>479</v>
      </c>
      <c r="H513" s="83">
        <v>3526</v>
      </c>
      <c r="I513" s="83" t="s">
        <v>99</v>
      </c>
      <c r="J513" s="83">
        <v>1</v>
      </c>
      <c r="K513" s="273">
        <v>45436</v>
      </c>
      <c r="L513" s="83">
        <v>27</v>
      </c>
      <c r="M513" s="104">
        <v>121</v>
      </c>
      <c r="N513" s="98">
        <f>K513+L513</f>
        <v>45463</v>
      </c>
      <c r="O513" s="99">
        <f ca="1">TODAY()</f>
        <v>45957</v>
      </c>
      <c r="P513" s="100">
        <f ca="1">O513-K513</f>
        <v>521</v>
      </c>
      <c r="Q513" s="66" t="s">
        <v>85</v>
      </c>
      <c r="R513" s="66" t="s">
        <v>85</v>
      </c>
      <c r="S513" s="66" t="s">
        <v>85</v>
      </c>
      <c r="T513" s="66" t="s">
        <v>138</v>
      </c>
      <c r="U513" s="66">
        <v>121</v>
      </c>
      <c r="V513" s="88" t="s">
        <v>139</v>
      </c>
      <c r="W513" s="88" t="s">
        <v>569</v>
      </c>
      <c r="X513" s="88" t="s">
        <v>1756</v>
      </c>
      <c r="Y513" s="66">
        <v>1137</v>
      </c>
      <c r="Z513" s="66">
        <v>40</v>
      </c>
      <c r="AA513" s="117" t="s">
        <v>227</v>
      </c>
      <c r="AB513" s="66"/>
      <c r="AC513" s="118">
        <v>33000</v>
      </c>
      <c r="AD513" s="119">
        <v>33000</v>
      </c>
      <c r="AE513" s="48" t="s">
        <v>101</v>
      </c>
      <c r="AF513" s="132">
        <v>45324</v>
      </c>
      <c r="AG513" s="145">
        <v>45449</v>
      </c>
      <c r="AH513" s="146" t="s">
        <v>1757</v>
      </c>
    </row>
    <row r="514" spans="1:36">
      <c r="A514" s="63"/>
      <c r="B514" s="66">
        <v>10575</v>
      </c>
      <c r="C514" s="84" t="s">
        <v>994</v>
      </c>
      <c r="D514" s="89">
        <v>4512</v>
      </c>
      <c r="E514" s="87" t="s">
        <v>563</v>
      </c>
      <c r="F514" s="87" t="s">
        <v>563</v>
      </c>
      <c r="G514" s="85" t="s">
        <v>1758</v>
      </c>
      <c r="H514" s="84">
        <v>3177</v>
      </c>
      <c r="I514" s="150" t="s">
        <v>1151</v>
      </c>
      <c r="J514" s="84">
        <v>1</v>
      </c>
      <c r="K514" s="106">
        <v>45170</v>
      </c>
      <c r="L514" s="92">
        <v>6</v>
      </c>
      <c r="M514" s="66">
        <v>121</v>
      </c>
      <c r="N514" s="107">
        <v>45176</v>
      </c>
      <c r="O514" s="99">
        <v>45180</v>
      </c>
      <c r="P514" s="100">
        <v>10</v>
      </c>
      <c r="Q514" s="66" t="s">
        <v>85</v>
      </c>
      <c r="R514" s="66" t="s">
        <v>85</v>
      </c>
      <c r="S514" s="66" t="s">
        <v>85</v>
      </c>
      <c r="T514" s="66" t="s">
        <v>138</v>
      </c>
      <c r="U514" s="66">
        <v>121</v>
      </c>
      <c r="V514" s="111" t="s">
        <v>139</v>
      </c>
      <c r="W514" s="88" t="s">
        <v>569</v>
      </c>
      <c r="X514" s="88" t="s">
        <v>1756</v>
      </c>
      <c r="Y514" s="66">
        <v>1137</v>
      </c>
      <c r="Z514" s="66">
        <v>40</v>
      </c>
      <c r="AA514" s="117" t="s">
        <v>227</v>
      </c>
      <c r="AB514" s="66"/>
      <c r="AC514" s="130"/>
      <c r="AD514" s="130"/>
      <c r="AE514" s="48" t="s">
        <v>101</v>
      </c>
      <c r="AF514" s="134">
        <v>45170</v>
      </c>
      <c r="AG514" s="142">
        <v>45178</v>
      </c>
      <c r="AH514" s="141"/>
    </row>
    <row r="515" spans="1:36">
      <c r="A515" s="63"/>
      <c r="B515" s="66">
        <v>10577</v>
      </c>
      <c r="C515" s="84" t="s">
        <v>994</v>
      </c>
      <c r="D515" s="92">
        <v>4474</v>
      </c>
      <c r="E515" s="87" t="s">
        <v>877</v>
      </c>
      <c r="F515" s="86" t="s">
        <v>1759</v>
      </c>
      <c r="G515" s="84" t="s">
        <v>479</v>
      </c>
      <c r="H515" s="89">
        <v>3195</v>
      </c>
      <c r="I515" s="84" t="s">
        <v>99</v>
      </c>
      <c r="J515" s="63">
        <v>1</v>
      </c>
      <c r="K515" s="164">
        <v>45270</v>
      </c>
      <c r="L515" s="84">
        <v>21</v>
      </c>
      <c r="M515" s="89">
        <v>121</v>
      </c>
      <c r="N515" s="102">
        <v>45291</v>
      </c>
      <c r="O515" s="99">
        <v>45314</v>
      </c>
      <c r="P515" s="100">
        <v>44</v>
      </c>
      <c r="Q515" s="66" t="s">
        <v>85</v>
      </c>
      <c r="R515" s="66" t="s">
        <v>85</v>
      </c>
      <c r="S515" s="66" t="s">
        <v>85</v>
      </c>
      <c r="T515" s="66" t="s">
        <v>138</v>
      </c>
      <c r="U515" s="66">
        <v>121</v>
      </c>
      <c r="V515" s="88" t="s">
        <v>139</v>
      </c>
      <c r="W515" s="88" t="s">
        <v>569</v>
      </c>
      <c r="X515" s="88" t="s">
        <v>1756</v>
      </c>
      <c r="Y515" s="66">
        <v>1137</v>
      </c>
      <c r="Z515" s="66">
        <v>40</v>
      </c>
      <c r="AA515" s="117" t="s">
        <v>227</v>
      </c>
      <c r="AB515" s="66"/>
      <c r="AC515" s="118">
        <v>33000</v>
      </c>
      <c r="AD515" s="192">
        <v>33000</v>
      </c>
      <c r="AE515" s="48" t="s">
        <v>101</v>
      </c>
      <c r="AF515" s="132">
        <v>45154</v>
      </c>
      <c r="AG515" s="134">
        <v>45313</v>
      </c>
      <c r="AH515" s="141"/>
      <c r="AI515" s="180"/>
    </row>
    <row r="516" spans="1:36">
      <c r="A516" s="66">
        <v>10325</v>
      </c>
      <c r="B516" s="66">
        <v>10546</v>
      </c>
      <c r="C516" s="157" t="s">
        <v>1179</v>
      </c>
      <c r="D516" s="190">
        <v>4347</v>
      </c>
      <c r="E516" s="50" t="s">
        <v>1039</v>
      </c>
      <c r="F516" s="50" t="s">
        <v>1039</v>
      </c>
      <c r="G516" s="185" t="s">
        <v>1574</v>
      </c>
      <c r="H516" s="157">
        <v>1745</v>
      </c>
      <c r="I516" s="214" t="s">
        <v>1151</v>
      </c>
      <c r="J516" s="157">
        <v>1</v>
      </c>
      <c r="K516" s="167">
        <v>45128</v>
      </c>
      <c r="L516" s="83">
        <v>27</v>
      </c>
      <c r="M516" s="66">
        <v>121</v>
      </c>
      <c r="N516" s="165">
        <v>45155</v>
      </c>
      <c r="O516" s="99">
        <v>45140</v>
      </c>
      <c r="P516" s="100">
        <v>12</v>
      </c>
      <c r="Q516" s="66" t="s">
        <v>544</v>
      </c>
      <c r="R516" s="66" t="s">
        <v>86</v>
      </c>
      <c r="S516" s="66" t="s">
        <v>86</v>
      </c>
      <c r="T516" s="66" t="s">
        <v>138</v>
      </c>
      <c r="U516" s="66">
        <v>121</v>
      </c>
      <c r="V516" s="88" t="s">
        <v>284</v>
      </c>
      <c r="W516" s="88" t="s">
        <v>89</v>
      </c>
      <c r="X516" s="88" t="s">
        <v>396</v>
      </c>
      <c r="Y516" s="66" t="s">
        <v>1760</v>
      </c>
      <c r="Z516" s="66">
        <v>10</v>
      </c>
      <c r="AA516" s="117" t="s">
        <v>143</v>
      </c>
      <c r="AB516" s="66">
        <v>2017</v>
      </c>
      <c r="AC516" s="130">
        <v>33000</v>
      </c>
      <c r="AD516" s="130"/>
      <c r="AE516" s="48" t="s">
        <v>101</v>
      </c>
      <c r="AF516" s="132">
        <v>45072</v>
      </c>
      <c r="AG516" s="142"/>
      <c r="AH516" s="143" t="s">
        <v>1761</v>
      </c>
    </row>
    <row r="517" spans="1:36">
      <c r="A517" s="63"/>
      <c r="B517" s="63"/>
      <c r="C517" s="84" t="s">
        <v>994</v>
      </c>
      <c r="D517" s="89">
        <v>3812</v>
      </c>
      <c r="E517" s="87" t="s">
        <v>877</v>
      </c>
      <c r="F517" s="156" t="s">
        <v>878</v>
      </c>
      <c r="G517" s="85" t="s">
        <v>1762</v>
      </c>
      <c r="H517" s="84"/>
      <c r="I517" s="150" t="s">
        <v>1151</v>
      </c>
      <c r="J517" s="84">
        <v>1</v>
      </c>
      <c r="K517" s="106">
        <v>44994</v>
      </c>
      <c r="L517" s="92">
        <v>27</v>
      </c>
      <c r="M517" s="66">
        <v>121</v>
      </c>
      <c r="N517" s="107">
        <v>45021</v>
      </c>
      <c r="O517" s="99">
        <v>45072</v>
      </c>
      <c r="P517" s="100">
        <v>78</v>
      </c>
      <c r="Q517" s="66" t="s">
        <v>544</v>
      </c>
      <c r="R517" s="66" t="s">
        <v>86</v>
      </c>
      <c r="S517" s="66" t="s">
        <v>86</v>
      </c>
      <c r="T517" s="66" t="s">
        <v>138</v>
      </c>
      <c r="U517" s="66">
        <v>121</v>
      </c>
      <c r="V517" s="88" t="s">
        <v>284</v>
      </c>
      <c r="W517" s="88" t="s">
        <v>89</v>
      </c>
      <c r="X517" s="88" t="s">
        <v>396</v>
      </c>
      <c r="Y517" s="66" t="s">
        <v>1760</v>
      </c>
      <c r="Z517" s="66">
        <v>10</v>
      </c>
      <c r="AA517" s="117" t="s">
        <v>143</v>
      </c>
      <c r="AB517" s="66">
        <v>2017</v>
      </c>
      <c r="AC517" s="130">
        <v>33000</v>
      </c>
      <c r="AD517" s="130"/>
      <c r="AE517" s="804"/>
      <c r="AF517" s="72" t="s">
        <v>101</v>
      </c>
      <c r="AG517" s="132">
        <v>44779</v>
      </c>
      <c r="AH517" s="144">
        <v>45070</v>
      </c>
    </row>
    <row r="518" spans="1:36">
      <c r="A518" s="66">
        <v>10068</v>
      </c>
      <c r="B518" s="66">
        <v>10144</v>
      </c>
      <c r="C518" s="157" t="s">
        <v>1179</v>
      </c>
      <c r="D518" s="190">
        <v>3680</v>
      </c>
      <c r="E518" s="205" t="s">
        <v>151</v>
      </c>
      <c r="F518" s="205" t="s">
        <v>1075</v>
      </c>
      <c r="G518" s="185" t="s">
        <v>1318</v>
      </c>
      <c r="H518" s="157">
        <v>989</v>
      </c>
      <c r="I518" s="214" t="s">
        <v>154</v>
      </c>
      <c r="J518" s="157">
        <v>1</v>
      </c>
      <c r="K518" s="167">
        <v>44751</v>
      </c>
      <c r="L518" s="83">
        <v>29</v>
      </c>
      <c r="M518" s="66">
        <v>121</v>
      </c>
      <c r="N518" s="107">
        <v>44780</v>
      </c>
      <c r="O518" s="99">
        <v>44779</v>
      </c>
      <c r="P518" s="100">
        <v>28</v>
      </c>
      <c r="Q518" s="66" t="s">
        <v>544</v>
      </c>
      <c r="R518" s="66"/>
      <c r="S518" s="66" t="s">
        <v>86</v>
      </c>
      <c r="T518" s="66" t="s">
        <v>138</v>
      </c>
      <c r="U518" s="66">
        <v>121</v>
      </c>
      <c r="V518" s="88" t="s">
        <v>284</v>
      </c>
      <c r="W518" s="88" t="s">
        <v>89</v>
      </c>
      <c r="X518" s="88" t="s">
        <v>396</v>
      </c>
      <c r="Y518" s="66" t="s">
        <v>1760</v>
      </c>
      <c r="Z518" s="220"/>
      <c r="AA518" s="220"/>
      <c r="AB518" s="66">
        <v>2017</v>
      </c>
      <c r="AC518" s="220">
        <v>30000</v>
      </c>
      <c r="AD518" s="220"/>
      <c r="AE518" s="62" t="s">
        <v>101</v>
      </c>
      <c r="AF518" s="173">
        <v>44721</v>
      </c>
      <c r="AG518" s="132"/>
      <c r="AH518" s="141" t="s">
        <v>1763</v>
      </c>
    </row>
    <row r="519" spans="1:36">
      <c r="A519" s="66">
        <v>10068</v>
      </c>
      <c r="B519" s="66">
        <v>10144</v>
      </c>
      <c r="C519" s="84" t="s">
        <v>994</v>
      </c>
      <c r="D519" s="89">
        <v>3632</v>
      </c>
      <c r="E519" s="90" t="s">
        <v>151</v>
      </c>
      <c r="F519" s="90" t="s">
        <v>1075</v>
      </c>
      <c r="G519" s="85" t="s">
        <v>1764</v>
      </c>
      <c r="H519" s="84">
        <v>989</v>
      </c>
      <c r="I519" s="150" t="s">
        <v>154</v>
      </c>
      <c r="J519" s="84">
        <v>1</v>
      </c>
      <c r="K519" s="106">
        <v>44705</v>
      </c>
      <c r="L519" s="92">
        <v>14</v>
      </c>
      <c r="M519" s="66">
        <v>121</v>
      </c>
      <c r="N519" s="107">
        <v>44719</v>
      </c>
      <c r="O519" s="99">
        <v>44721</v>
      </c>
      <c r="P519" s="100">
        <v>16</v>
      </c>
      <c r="Q519" s="66" t="s">
        <v>544</v>
      </c>
      <c r="R519" s="66"/>
      <c r="S519" s="66" t="s">
        <v>86</v>
      </c>
      <c r="T519" s="66" t="s">
        <v>138</v>
      </c>
      <c r="U519" s="66">
        <v>121</v>
      </c>
      <c r="V519" s="88" t="s">
        <v>284</v>
      </c>
      <c r="W519" s="88" t="s">
        <v>89</v>
      </c>
      <c r="X519" s="88" t="s">
        <v>396</v>
      </c>
      <c r="Y519" s="66" t="s">
        <v>1760</v>
      </c>
      <c r="Z519" s="220"/>
      <c r="AA519" s="220"/>
      <c r="AB519" s="66">
        <v>2017</v>
      </c>
      <c r="AC519" s="220">
        <v>30000</v>
      </c>
      <c r="AD519" s="220"/>
      <c r="AE519" s="192"/>
      <c r="AF519" s="173" t="s">
        <v>101</v>
      </c>
      <c r="AG519" s="173">
        <v>44698</v>
      </c>
      <c r="AH519" s="144">
        <v>44721</v>
      </c>
    </row>
    <row r="520" spans="1:36">
      <c r="A520" s="66">
        <v>10693</v>
      </c>
      <c r="B520" s="66" t="s">
        <v>1765</v>
      </c>
      <c r="C520" s="84" t="s">
        <v>994</v>
      </c>
      <c r="D520" s="89">
        <v>3529</v>
      </c>
      <c r="E520" s="90" t="s">
        <v>1530</v>
      </c>
      <c r="F520" s="90" t="s">
        <v>1456</v>
      </c>
      <c r="G520" s="85" t="s">
        <v>1766</v>
      </c>
      <c r="H520" s="84">
        <v>896</v>
      </c>
      <c r="I520" s="150" t="s">
        <v>1151</v>
      </c>
      <c r="J520" s="84">
        <v>1</v>
      </c>
      <c r="K520" s="106">
        <v>44659</v>
      </c>
      <c r="L520" s="92">
        <v>27</v>
      </c>
      <c r="M520" s="66">
        <v>121</v>
      </c>
      <c r="N520" s="165">
        <v>44686</v>
      </c>
      <c r="O520" s="99">
        <v>44698</v>
      </c>
      <c r="P520" s="100">
        <v>39</v>
      </c>
      <c r="Q520" s="66" t="s">
        <v>544</v>
      </c>
      <c r="R520" s="66"/>
      <c r="S520" s="66" t="s">
        <v>86</v>
      </c>
      <c r="T520" s="66" t="s">
        <v>138</v>
      </c>
      <c r="U520" s="66">
        <v>121</v>
      </c>
      <c r="V520" s="88" t="s">
        <v>284</v>
      </c>
      <c r="W520" s="88" t="s">
        <v>89</v>
      </c>
      <c r="X520" s="88" t="s">
        <v>396</v>
      </c>
      <c r="Y520" s="66" t="s">
        <v>1760</v>
      </c>
      <c r="Z520" s="220"/>
      <c r="AA520" s="220"/>
      <c r="AB520" s="66">
        <v>2017</v>
      </c>
      <c r="AC520" s="220">
        <v>30000</v>
      </c>
      <c r="AD520" s="220"/>
      <c r="AE520" s="805" t="s">
        <v>101</v>
      </c>
      <c r="AF520" s="281">
        <v>44631</v>
      </c>
      <c r="AG520" s="781">
        <v>44697</v>
      </c>
      <c r="AH520" s="141"/>
      <c r="AI520" s="140"/>
    </row>
    <row r="521" spans="1:36">
      <c r="A521" s="66" t="s">
        <v>1538</v>
      </c>
      <c r="B521" s="66" t="s">
        <v>1767</v>
      </c>
      <c r="C521" s="84" t="s">
        <v>994</v>
      </c>
      <c r="D521" s="89">
        <v>3042</v>
      </c>
      <c r="E521" s="90" t="s">
        <v>1768</v>
      </c>
      <c r="F521" s="90" t="s">
        <v>1768</v>
      </c>
      <c r="G521" s="85" t="s">
        <v>1201</v>
      </c>
      <c r="H521" s="84">
        <v>500</v>
      </c>
      <c r="I521" s="150" t="s">
        <v>1151</v>
      </c>
      <c r="J521" s="84">
        <v>1</v>
      </c>
      <c r="K521" s="106">
        <v>44599</v>
      </c>
      <c r="L521" s="92">
        <v>27</v>
      </c>
      <c r="M521" s="63">
        <v>121</v>
      </c>
      <c r="N521" s="107">
        <v>44626</v>
      </c>
      <c r="O521" s="99">
        <v>44631</v>
      </c>
      <c r="P521" s="100">
        <v>32</v>
      </c>
      <c r="Q521" s="66" t="s">
        <v>544</v>
      </c>
      <c r="R521" s="66"/>
      <c r="S521" s="66" t="s">
        <v>86</v>
      </c>
      <c r="T521" s="66" t="s">
        <v>138</v>
      </c>
      <c r="U521" s="66">
        <v>121</v>
      </c>
      <c r="V521" s="88" t="s">
        <v>284</v>
      </c>
      <c r="W521" s="88" t="s">
        <v>89</v>
      </c>
      <c r="X521" s="88" t="s">
        <v>396</v>
      </c>
      <c r="Y521" s="66" t="s">
        <v>1760</v>
      </c>
      <c r="Z521" s="220"/>
      <c r="AA521" s="220"/>
      <c r="AB521" s="66">
        <v>2017</v>
      </c>
      <c r="AC521" s="220">
        <v>30000</v>
      </c>
      <c r="AD521" s="220"/>
      <c r="AE521" s="62" t="s">
        <v>101</v>
      </c>
      <c r="AF521" s="174">
        <v>44347</v>
      </c>
      <c r="AG521" s="132">
        <v>44628</v>
      </c>
      <c r="AH521" s="141"/>
    </row>
    <row r="522" spans="1:36">
      <c r="A522" s="66">
        <v>10751</v>
      </c>
      <c r="B522" s="66">
        <v>10925</v>
      </c>
      <c r="C522" s="64" t="s">
        <v>994</v>
      </c>
      <c r="D522" s="67">
        <v>5067</v>
      </c>
      <c r="E522" s="69" t="s">
        <v>1769</v>
      </c>
      <c r="F522" s="69" t="s">
        <v>1770</v>
      </c>
      <c r="G522" s="48" t="s">
        <v>1771</v>
      </c>
      <c r="H522" s="48">
        <v>809</v>
      </c>
      <c r="I522" s="64" t="s">
        <v>99</v>
      </c>
      <c r="J522" s="64">
        <v>1</v>
      </c>
      <c r="K522" s="101">
        <v>45664</v>
      </c>
      <c r="L522" s="48">
        <v>27</v>
      </c>
      <c r="M522" s="104">
        <v>122</v>
      </c>
      <c r="N522" s="102">
        <v>45691</v>
      </c>
      <c r="O522" s="99">
        <v>45692</v>
      </c>
      <c r="P522" s="100">
        <v>28</v>
      </c>
      <c r="Q522" s="66" t="s">
        <v>85</v>
      </c>
      <c r="R522" s="66" t="s">
        <v>320</v>
      </c>
      <c r="S522" s="66" t="s">
        <v>85</v>
      </c>
      <c r="T522" s="66" t="s">
        <v>138</v>
      </c>
      <c r="U522" s="66">
        <v>122</v>
      </c>
      <c r="V522" s="88" t="s">
        <v>139</v>
      </c>
      <c r="W522" s="111" t="s">
        <v>335</v>
      </c>
      <c r="X522" s="111" t="s">
        <v>336</v>
      </c>
      <c r="Y522" s="66" t="s">
        <v>527</v>
      </c>
      <c r="Z522" s="66">
        <v>40</v>
      </c>
      <c r="AA522" s="117" t="s">
        <v>227</v>
      </c>
      <c r="AB522" s="66">
        <v>2022</v>
      </c>
      <c r="AC522" s="118">
        <v>30000</v>
      </c>
      <c r="AD522" s="119">
        <v>33000</v>
      </c>
      <c r="AE522" s="48" t="s">
        <v>101</v>
      </c>
      <c r="AF522" s="134">
        <v>45552</v>
      </c>
      <c r="AG522" s="132">
        <v>45692</v>
      </c>
      <c r="AH522" s="141"/>
      <c r="AI522" s="140"/>
    </row>
    <row r="523" spans="1:36">
      <c r="A523" s="66">
        <v>10574</v>
      </c>
      <c r="B523" s="66">
        <v>10752</v>
      </c>
      <c r="C523" s="92" t="s">
        <v>994</v>
      </c>
      <c r="D523" s="92">
        <v>4676</v>
      </c>
      <c r="E523" s="151" t="s">
        <v>563</v>
      </c>
      <c r="F523" s="91" t="s">
        <v>563</v>
      </c>
      <c r="G523" s="92" t="s">
        <v>1748</v>
      </c>
      <c r="H523" s="92">
        <v>533</v>
      </c>
      <c r="I523" s="92" t="s">
        <v>99</v>
      </c>
      <c r="J523" s="92">
        <v>1</v>
      </c>
      <c r="K523" s="109">
        <v>45447</v>
      </c>
      <c r="L523" s="92">
        <v>27</v>
      </c>
      <c r="M523" s="104">
        <v>122</v>
      </c>
      <c r="N523" s="102">
        <v>45474</v>
      </c>
      <c r="O523" s="99">
        <v>45475</v>
      </c>
      <c r="P523" s="100">
        <v>28</v>
      </c>
      <c r="Q523" s="66" t="s">
        <v>85</v>
      </c>
      <c r="R523" s="66" t="s">
        <v>320</v>
      </c>
      <c r="S523" s="66" t="s">
        <v>85</v>
      </c>
      <c r="T523" s="66" t="s">
        <v>138</v>
      </c>
      <c r="U523" s="66">
        <v>122</v>
      </c>
      <c r="V523" s="111" t="s">
        <v>139</v>
      </c>
      <c r="W523" s="111" t="s">
        <v>335</v>
      </c>
      <c r="X523" s="88" t="s">
        <v>336</v>
      </c>
      <c r="Y523" s="66" t="s">
        <v>527</v>
      </c>
      <c r="Z523" s="66">
        <v>40</v>
      </c>
      <c r="AA523" s="117" t="s">
        <v>227</v>
      </c>
      <c r="AB523" s="66">
        <v>2022</v>
      </c>
      <c r="AC523" s="118">
        <v>33000</v>
      </c>
      <c r="AD523" s="125">
        <v>33000</v>
      </c>
      <c r="AE523" s="226" t="s">
        <v>101</v>
      </c>
      <c r="AF523" s="134">
        <v>45273</v>
      </c>
      <c r="AG523" s="132">
        <v>45474</v>
      </c>
      <c r="AH523" s="141"/>
    </row>
    <row r="524" spans="1:36">
      <c r="A524" s="66" t="s">
        <v>1284</v>
      </c>
      <c r="B524" s="63"/>
      <c r="C524" s="84" t="s">
        <v>994</v>
      </c>
      <c r="D524" s="92">
        <v>4672</v>
      </c>
      <c r="E524" s="150" t="s">
        <v>1772</v>
      </c>
      <c r="F524" s="92" t="s">
        <v>1773</v>
      </c>
      <c r="G524" s="92" t="s">
        <v>1774</v>
      </c>
      <c r="H524" s="92">
        <v>533</v>
      </c>
      <c r="I524" s="92" t="s">
        <v>1151</v>
      </c>
      <c r="J524" s="92">
        <v>1</v>
      </c>
      <c r="K524" s="164">
        <v>45272</v>
      </c>
      <c r="L524" s="92">
        <v>6</v>
      </c>
      <c r="M524" s="66">
        <v>122</v>
      </c>
      <c r="N524" s="165">
        <v>45278</v>
      </c>
      <c r="O524" s="99">
        <v>45280</v>
      </c>
      <c r="P524" s="100">
        <v>8</v>
      </c>
      <c r="Q524" s="66" t="s">
        <v>85</v>
      </c>
      <c r="R524" s="66" t="s">
        <v>320</v>
      </c>
      <c r="S524" s="66" t="s">
        <v>85</v>
      </c>
      <c r="T524" s="66" t="s">
        <v>138</v>
      </c>
      <c r="U524" s="66">
        <v>122</v>
      </c>
      <c r="V524" s="88" t="s">
        <v>139</v>
      </c>
      <c r="W524" s="88" t="s">
        <v>335</v>
      </c>
      <c r="X524" s="88" t="s">
        <v>336</v>
      </c>
      <c r="Y524" s="66" t="s">
        <v>527</v>
      </c>
      <c r="Z524" s="66">
        <v>40</v>
      </c>
      <c r="AA524" s="117" t="s">
        <v>227</v>
      </c>
      <c r="AB524" s="66">
        <v>2022</v>
      </c>
      <c r="AC524" s="118">
        <v>33000</v>
      </c>
      <c r="AD524" s="118"/>
      <c r="AE524" s="48" t="s">
        <v>101</v>
      </c>
      <c r="AF524" s="134">
        <v>45272</v>
      </c>
      <c r="AG524" s="132">
        <v>45278</v>
      </c>
      <c r="AH524" s="141"/>
    </row>
    <row r="525" spans="1:36">
      <c r="A525" s="63"/>
      <c r="B525" s="63"/>
      <c r="C525" s="84" t="s">
        <v>994</v>
      </c>
      <c r="D525" s="84">
        <v>4570</v>
      </c>
      <c r="E525" s="150" t="s">
        <v>332</v>
      </c>
      <c r="F525" s="150" t="s">
        <v>333</v>
      </c>
      <c r="G525" s="150" t="s">
        <v>529</v>
      </c>
      <c r="H525" s="84">
        <v>122</v>
      </c>
      <c r="I525" s="84" t="s">
        <v>1151</v>
      </c>
      <c r="J525" s="84">
        <v>1</v>
      </c>
      <c r="K525" s="162">
        <v>45234</v>
      </c>
      <c r="L525" s="84">
        <v>27</v>
      </c>
      <c r="M525" s="66">
        <v>122</v>
      </c>
      <c r="N525" s="165">
        <v>45261</v>
      </c>
      <c r="O525" s="99">
        <v>45245</v>
      </c>
      <c r="P525" s="100">
        <v>11</v>
      </c>
      <c r="Q525" s="66" t="s">
        <v>85</v>
      </c>
      <c r="R525" s="66" t="s">
        <v>320</v>
      </c>
      <c r="S525" s="66" t="s">
        <v>85</v>
      </c>
      <c r="T525" s="66" t="s">
        <v>138</v>
      </c>
      <c r="U525" s="66">
        <v>122</v>
      </c>
      <c r="V525" s="88" t="s">
        <v>139</v>
      </c>
      <c r="W525" s="88" t="s">
        <v>335</v>
      </c>
      <c r="X525" s="88" t="s">
        <v>336</v>
      </c>
      <c r="Y525" s="66" t="s">
        <v>527</v>
      </c>
      <c r="Z525" s="66">
        <v>40</v>
      </c>
      <c r="AA525" s="117" t="s">
        <v>227</v>
      </c>
      <c r="AB525" s="66">
        <v>2022</v>
      </c>
      <c r="AC525" s="118">
        <v>33000</v>
      </c>
      <c r="AD525" s="118"/>
      <c r="AE525" s="48" t="s">
        <v>101</v>
      </c>
      <c r="AF525" s="134">
        <v>45206</v>
      </c>
      <c r="AG525" s="132">
        <v>45245</v>
      </c>
      <c r="AH525" s="148"/>
    </row>
    <row r="526" spans="1:36">
      <c r="A526" s="66">
        <v>10139</v>
      </c>
      <c r="B526" s="63"/>
      <c r="C526" s="84" t="s">
        <v>994</v>
      </c>
      <c r="D526" s="63">
        <v>4447</v>
      </c>
      <c r="E526" s="87" t="s">
        <v>877</v>
      </c>
      <c r="F526" s="151" t="s">
        <v>1563</v>
      </c>
      <c r="G526" s="85" t="s">
        <v>1775</v>
      </c>
      <c r="H526" s="84">
        <v>416</v>
      </c>
      <c r="I526" s="87" t="s">
        <v>1151</v>
      </c>
      <c r="J526" s="84">
        <v>1</v>
      </c>
      <c r="K526" s="106">
        <v>45173</v>
      </c>
      <c r="L526" s="63">
        <v>6</v>
      </c>
      <c r="M526" s="66">
        <v>122</v>
      </c>
      <c r="N526" s="107">
        <v>45179</v>
      </c>
      <c r="O526" s="99">
        <v>45203</v>
      </c>
      <c r="P526" s="100">
        <v>30</v>
      </c>
      <c r="Q526" s="66" t="s">
        <v>85</v>
      </c>
      <c r="R526" s="66" t="s">
        <v>320</v>
      </c>
      <c r="S526" s="66" t="s">
        <v>85</v>
      </c>
      <c r="T526" s="66" t="s">
        <v>138</v>
      </c>
      <c r="U526" s="66">
        <v>122</v>
      </c>
      <c r="V526" s="88" t="s">
        <v>139</v>
      </c>
      <c r="W526" s="88" t="s">
        <v>335</v>
      </c>
      <c r="X526" s="88" t="s">
        <v>336</v>
      </c>
      <c r="Y526" s="66" t="s">
        <v>527</v>
      </c>
      <c r="Z526" s="66">
        <v>40</v>
      </c>
      <c r="AA526" s="117" t="s">
        <v>227</v>
      </c>
      <c r="AB526" s="66">
        <v>2022</v>
      </c>
      <c r="AC526" s="118">
        <v>33000</v>
      </c>
      <c r="AD526" s="118"/>
      <c r="AE526" s="48" t="s">
        <v>101</v>
      </c>
      <c r="AF526" s="134">
        <v>45134</v>
      </c>
      <c r="AG526" s="142">
        <v>45202</v>
      </c>
      <c r="AH526" s="141"/>
    </row>
    <row r="527" spans="1:36">
      <c r="A527" s="66" t="s">
        <v>1725</v>
      </c>
      <c r="B527" s="66" t="s">
        <v>1776</v>
      </c>
      <c r="C527" s="84" t="s">
        <v>994</v>
      </c>
      <c r="D527" s="63">
        <v>3757</v>
      </c>
      <c r="E527" s="87" t="s">
        <v>877</v>
      </c>
      <c r="F527" s="151" t="s">
        <v>1777</v>
      </c>
      <c r="G527" s="85" t="s">
        <v>1778</v>
      </c>
      <c r="H527" s="84">
        <v>0</v>
      </c>
      <c r="I527" s="87" t="s">
        <v>1151</v>
      </c>
      <c r="J527" s="84">
        <v>1</v>
      </c>
      <c r="K527" s="106">
        <v>45103</v>
      </c>
      <c r="L527" s="63">
        <v>6</v>
      </c>
      <c r="M527" s="66">
        <v>122</v>
      </c>
      <c r="N527" s="107">
        <v>45109</v>
      </c>
      <c r="O527" s="99">
        <v>45127</v>
      </c>
      <c r="P527" s="100">
        <v>24</v>
      </c>
      <c r="Q527" s="66" t="s">
        <v>85</v>
      </c>
      <c r="R527" s="66" t="s">
        <v>320</v>
      </c>
      <c r="S527" s="66" t="s">
        <v>85</v>
      </c>
      <c r="T527" s="66" t="s">
        <v>138</v>
      </c>
      <c r="U527" s="66">
        <v>122</v>
      </c>
      <c r="V527" s="88" t="s">
        <v>139</v>
      </c>
      <c r="W527" s="88" t="s">
        <v>335</v>
      </c>
      <c r="X527" s="88" t="s">
        <v>336</v>
      </c>
      <c r="Y527" s="66" t="s">
        <v>527</v>
      </c>
      <c r="Z527" s="66">
        <v>40</v>
      </c>
      <c r="AA527" s="117" t="s">
        <v>227</v>
      </c>
      <c r="AB527" s="66">
        <v>2022</v>
      </c>
      <c r="AC527" s="118">
        <v>33000</v>
      </c>
      <c r="AD527" s="118"/>
      <c r="AE527" s="48" t="s">
        <v>101</v>
      </c>
      <c r="AF527" s="134">
        <v>44757</v>
      </c>
      <c r="AG527" s="132">
        <v>45126</v>
      </c>
      <c r="AH527" s="141"/>
      <c r="AJ527" s="180"/>
    </row>
    <row r="528" spans="1:36">
      <c r="A528" s="66" t="s">
        <v>1157</v>
      </c>
      <c r="B528" s="66">
        <v>10177</v>
      </c>
      <c r="C528" s="84" t="s">
        <v>994</v>
      </c>
      <c r="D528" s="92">
        <v>4176</v>
      </c>
      <c r="E528" s="87" t="s">
        <v>332</v>
      </c>
      <c r="F528" s="151" t="s">
        <v>1450</v>
      </c>
      <c r="G528" s="85" t="s">
        <v>529</v>
      </c>
      <c r="H528" s="63">
        <v>43</v>
      </c>
      <c r="I528" s="87" t="s">
        <v>1151</v>
      </c>
      <c r="J528" s="85">
        <v>1</v>
      </c>
      <c r="K528" s="106">
        <v>44967</v>
      </c>
      <c r="L528" s="63">
        <v>6</v>
      </c>
      <c r="M528" s="48">
        <v>123</v>
      </c>
      <c r="N528" s="107">
        <v>44973</v>
      </c>
      <c r="O528" s="99">
        <v>44971</v>
      </c>
      <c r="P528" s="100">
        <v>4</v>
      </c>
      <c r="Q528" s="66" t="s">
        <v>85</v>
      </c>
      <c r="R528" s="66" t="s">
        <v>320</v>
      </c>
      <c r="S528" s="66" t="s">
        <v>85</v>
      </c>
      <c r="T528" s="66" t="s">
        <v>138</v>
      </c>
      <c r="U528" s="66">
        <v>123</v>
      </c>
      <c r="V528" s="88" t="s">
        <v>139</v>
      </c>
      <c r="W528" s="88" t="s">
        <v>335</v>
      </c>
      <c r="X528" s="88" t="s">
        <v>336</v>
      </c>
      <c r="Y528" s="117" t="s">
        <v>530</v>
      </c>
      <c r="Z528" s="118"/>
      <c r="AA528" s="118"/>
      <c r="AB528" s="66">
        <v>2022</v>
      </c>
      <c r="AC528" s="118">
        <v>33000</v>
      </c>
      <c r="AD528" s="118"/>
      <c r="AE528" s="48" t="s">
        <v>101</v>
      </c>
      <c r="AF528" s="132">
        <v>44953</v>
      </c>
      <c r="AG528" s="260">
        <v>44971</v>
      </c>
      <c r="AH528" s="141"/>
      <c r="AJ528" s="180"/>
    </row>
    <row r="529" spans="1:45">
      <c r="A529" s="66">
        <v>10332</v>
      </c>
      <c r="B529" s="63"/>
      <c r="C529" s="84" t="s">
        <v>994</v>
      </c>
      <c r="D529" s="92">
        <v>4024</v>
      </c>
      <c r="E529" s="87" t="s">
        <v>332</v>
      </c>
      <c r="F529" s="151" t="s">
        <v>1013</v>
      </c>
      <c r="G529" s="85" t="s">
        <v>1166</v>
      </c>
      <c r="H529" s="63">
        <v>22</v>
      </c>
      <c r="I529" s="87" t="s">
        <v>1151</v>
      </c>
      <c r="J529" s="85">
        <v>1</v>
      </c>
      <c r="K529" s="106">
        <v>44908</v>
      </c>
      <c r="L529" s="63">
        <v>6</v>
      </c>
      <c r="M529" s="51">
        <v>123</v>
      </c>
      <c r="N529" s="107">
        <v>44914</v>
      </c>
      <c r="O529" s="99">
        <v>44916</v>
      </c>
      <c r="P529" s="100">
        <v>8</v>
      </c>
      <c r="Q529" s="66" t="s">
        <v>85</v>
      </c>
      <c r="R529" s="66" t="s">
        <v>320</v>
      </c>
      <c r="S529" s="66" t="s">
        <v>85</v>
      </c>
      <c r="T529" s="66" t="s">
        <v>138</v>
      </c>
      <c r="U529" s="66">
        <v>123</v>
      </c>
      <c r="V529" s="88" t="s">
        <v>139</v>
      </c>
      <c r="W529" s="88" t="s">
        <v>335</v>
      </c>
      <c r="X529" s="88" t="s">
        <v>336</v>
      </c>
      <c r="Y529" s="117" t="s">
        <v>530</v>
      </c>
      <c r="Z529" s="118"/>
      <c r="AA529" s="118"/>
      <c r="AB529" s="66">
        <v>2022</v>
      </c>
      <c r="AC529" s="118">
        <v>33000</v>
      </c>
      <c r="AD529" s="118"/>
      <c r="AE529" s="219"/>
      <c r="AF529" s="72" t="s">
        <v>101</v>
      </c>
      <c r="AG529" s="132">
        <v>44873</v>
      </c>
      <c r="AH529" s="283">
        <v>44914</v>
      </c>
    </row>
    <row r="530" spans="1:45">
      <c r="A530" s="66">
        <v>11541</v>
      </c>
      <c r="B530" s="63"/>
      <c r="C530" s="84" t="s">
        <v>994</v>
      </c>
      <c r="D530" s="92">
        <v>3700</v>
      </c>
      <c r="E530" s="87" t="s">
        <v>877</v>
      </c>
      <c r="F530" s="151" t="s">
        <v>1779</v>
      </c>
      <c r="G530" s="85" t="s">
        <v>1778</v>
      </c>
      <c r="H530" s="63">
        <v>0</v>
      </c>
      <c r="I530" s="87" t="s">
        <v>1151</v>
      </c>
      <c r="J530" s="85">
        <v>1</v>
      </c>
      <c r="K530" s="106">
        <v>44837</v>
      </c>
      <c r="L530" s="63">
        <v>18</v>
      </c>
      <c r="M530" s="66">
        <v>123</v>
      </c>
      <c r="N530" s="107">
        <v>44855</v>
      </c>
      <c r="O530" s="99">
        <v>44855</v>
      </c>
      <c r="P530" s="100">
        <v>18</v>
      </c>
      <c r="Q530" s="66" t="s">
        <v>160</v>
      </c>
      <c r="R530" s="66" t="s">
        <v>320</v>
      </c>
      <c r="S530" s="66" t="s">
        <v>1780</v>
      </c>
      <c r="T530" s="66" t="s">
        <v>138</v>
      </c>
      <c r="U530" s="66">
        <v>123</v>
      </c>
      <c r="V530" s="88" t="s">
        <v>139</v>
      </c>
      <c r="W530" s="88" t="s">
        <v>335</v>
      </c>
      <c r="X530" s="88" t="s">
        <v>336</v>
      </c>
      <c r="Y530" s="117" t="s">
        <v>530</v>
      </c>
      <c r="Z530" s="118"/>
      <c r="AA530" s="118"/>
      <c r="AB530" s="66"/>
      <c r="AC530" s="118">
        <v>33000</v>
      </c>
      <c r="AD530" s="118"/>
      <c r="AE530" s="62" t="s">
        <v>101</v>
      </c>
      <c r="AF530" s="173">
        <v>44732</v>
      </c>
      <c r="AG530" s="260">
        <v>44855</v>
      </c>
      <c r="AH530" s="141"/>
      <c r="AI530" s="140"/>
    </row>
    <row r="531" spans="1:45">
      <c r="A531" s="66" t="s">
        <v>1729</v>
      </c>
      <c r="B531" s="63"/>
      <c r="C531" s="64" t="s">
        <v>994</v>
      </c>
      <c r="D531" s="67">
        <v>5362</v>
      </c>
      <c r="E531" s="69" t="s">
        <v>1781</v>
      </c>
      <c r="F531" s="47" t="s">
        <v>1782</v>
      </c>
      <c r="G531" s="48" t="s">
        <v>1783</v>
      </c>
      <c r="H531" s="48">
        <v>1362</v>
      </c>
      <c r="I531" s="48" t="s">
        <v>154</v>
      </c>
      <c r="J531" s="64">
        <v>1</v>
      </c>
      <c r="K531" s="101">
        <v>45685</v>
      </c>
      <c r="L531" s="48">
        <v>6</v>
      </c>
      <c r="M531" s="104">
        <v>124</v>
      </c>
      <c r="N531" s="102">
        <f>K531+L531</f>
        <v>45691</v>
      </c>
      <c r="O531" s="99">
        <f ca="1">TODAY()</f>
        <v>45957</v>
      </c>
      <c r="P531" s="100">
        <f ca="1">O531-K531</f>
        <v>272</v>
      </c>
      <c r="Q531" s="66" t="s">
        <v>160</v>
      </c>
      <c r="R531" s="66" t="s">
        <v>85</v>
      </c>
      <c r="S531" s="66" t="s">
        <v>86</v>
      </c>
      <c r="T531" s="66" t="s">
        <v>87</v>
      </c>
      <c r="U531" s="66">
        <v>124</v>
      </c>
      <c r="V531" s="280" t="s">
        <v>88</v>
      </c>
      <c r="W531" s="88" t="s">
        <v>89</v>
      </c>
      <c r="X531" s="88" t="s">
        <v>90</v>
      </c>
      <c r="Y531" s="66" t="s">
        <v>537</v>
      </c>
      <c r="Z531" s="66">
        <v>10</v>
      </c>
      <c r="AA531" s="117" t="s">
        <v>92</v>
      </c>
      <c r="AB531" s="66"/>
      <c r="AC531" s="130">
        <v>33000</v>
      </c>
      <c r="AD531" s="119">
        <v>0</v>
      </c>
      <c r="AE531" s="48" t="s">
        <v>101</v>
      </c>
      <c r="AF531" s="132">
        <v>45685</v>
      </c>
      <c r="AG531" s="132">
        <v>45693</v>
      </c>
      <c r="AH531" s="141"/>
    </row>
    <row r="532" spans="1:45">
      <c r="A532" s="66">
        <v>10070</v>
      </c>
      <c r="B532" s="63"/>
      <c r="C532" s="64" t="s">
        <v>994</v>
      </c>
      <c r="D532" s="67">
        <v>5338</v>
      </c>
      <c r="E532" s="69" t="s">
        <v>493</v>
      </c>
      <c r="F532" s="69" t="s">
        <v>494</v>
      </c>
      <c r="G532" s="48" t="s">
        <v>495</v>
      </c>
      <c r="H532" s="48">
        <v>6587</v>
      </c>
      <c r="I532" s="64" t="s">
        <v>99</v>
      </c>
      <c r="J532" s="64">
        <v>1</v>
      </c>
      <c r="K532" s="101">
        <v>45700</v>
      </c>
      <c r="L532" s="48">
        <v>27</v>
      </c>
      <c r="M532" s="104">
        <v>125</v>
      </c>
      <c r="N532" s="98">
        <v>45727</v>
      </c>
      <c r="O532" s="99">
        <v>45726</v>
      </c>
      <c r="P532" s="100">
        <v>26</v>
      </c>
      <c r="Q532" s="66" t="s">
        <v>85</v>
      </c>
      <c r="R532" s="66" t="s">
        <v>320</v>
      </c>
      <c r="S532" s="66" t="s">
        <v>85</v>
      </c>
      <c r="T532" s="66" t="s">
        <v>138</v>
      </c>
      <c r="U532" s="66">
        <v>125</v>
      </c>
      <c r="V532" s="88" t="s">
        <v>284</v>
      </c>
      <c r="W532" s="88" t="s">
        <v>89</v>
      </c>
      <c r="X532" s="88" t="s">
        <v>396</v>
      </c>
      <c r="Y532" s="66" t="s">
        <v>540</v>
      </c>
      <c r="Z532" s="66">
        <v>10</v>
      </c>
      <c r="AA532" s="117" t="s">
        <v>143</v>
      </c>
      <c r="AB532" s="66">
        <v>2014</v>
      </c>
      <c r="AC532" s="130">
        <v>33000</v>
      </c>
      <c r="AD532" s="119">
        <v>35200</v>
      </c>
      <c r="AE532" s="48" t="s">
        <v>101</v>
      </c>
      <c r="AF532" s="131">
        <v>45672</v>
      </c>
      <c r="AG532" s="132">
        <v>45724</v>
      </c>
      <c r="AH532" s="120" t="s">
        <v>1784</v>
      </c>
    </row>
    <row r="533" spans="1:45">
      <c r="A533" s="66">
        <v>10432</v>
      </c>
      <c r="B533" s="63"/>
      <c r="C533" s="64" t="s">
        <v>994</v>
      </c>
      <c r="D533" s="67">
        <v>5295</v>
      </c>
      <c r="E533" s="69" t="s">
        <v>1039</v>
      </c>
      <c r="F533" s="69" t="s">
        <v>1039</v>
      </c>
      <c r="G533" s="48" t="s">
        <v>102</v>
      </c>
      <c r="H533" s="48">
        <v>6541</v>
      </c>
      <c r="I533" s="48" t="s">
        <v>99</v>
      </c>
      <c r="J533" s="64">
        <v>1</v>
      </c>
      <c r="K533" s="101">
        <v>45660</v>
      </c>
      <c r="L533" s="48">
        <v>13</v>
      </c>
      <c r="M533" s="104">
        <v>125</v>
      </c>
      <c r="N533" s="102">
        <f>K533+L533</f>
        <v>45673</v>
      </c>
      <c r="O533" s="99">
        <f ca="1">TODAY()</f>
        <v>45957</v>
      </c>
      <c r="P533" s="100">
        <f ca="1">O533-K533</f>
        <v>297</v>
      </c>
      <c r="Q533" s="66" t="s">
        <v>85</v>
      </c>
      <c r="R533" s="66" t="s">
        <v>320</v>
      </c>
      <c r="S533" s="66" t="s">
        <v>85</v>
      </c>
      <c r="T533" s="66" t="s">
        <v>138</v>
      </c>
      <c r="U533" s="66">
        <v>125</v>
      </c>
      <c r="V533" s="88" t="s">
        <v>284</v>
      </c>
      <c r="W533" s="88" t="s">
        <v>89</v>
      </c>
      <c r="X533" s="88" t="s">
        <v>396</v>
      </c>
      <c r="Y533" s="66" t="s">
        <v>540</v>
      </c>
      <c r="Z533" s="66">
        <v>10</v>
      </c>
      <c r="AA533" s="117" t="s">
        <v>143</v>
      </c>
      <c r="AB533" s="66">
        <v>2014</v>
      </c>
      <c r="AC533" s="130">
        <v>33000</v>
      </c>
      <c r="AD533" s="119">
        <v>35200</v>
      </c>
      <c r="AE533" s="48" t="s">
        <v>207</v>
      </c>
      <c r="AF533" s="134">
        <v>45660</v>
      </c>
      <c r="AG533" s="142">
        <v>45674</v>
      </c>
      <c r="AH533" s="73"/>
    </row>
    <row r="534" spans="1:45">
      <c r="A534" s="66">
        <v>10402</v>
      </c>
      <c r="B534" s="63"/>
      <c r="C534" s="72" t="s">
        <v>994</v>
      </c>
      <c r="D534" s="67">
        <v>5109</v>
      </c>
      <c r="E534" s="68" t="s">
        <v>193</v>
      </c>
      <c r="F534" s="69" t="s">
        <v>194</v>
      </c>
      <c r="G534" s="48" t="s">
        <v>1785</v>
      </c>
      <c r="H534" s="48">
        <v>6442</v>
      </c>
      <c r="I534" s="48" t="s">
        <v>154</v>
      </c>
      <c r="J534" s="72">
        <v>1</v>
      </c>
      <c r="K534" s="101">
        <v>45628</v>
      </c>
      <c r="L534" s="48">
        <v>13</v>
      </c>
      <c r="M534" s="104">
        <v>125</v>
      </c>
      <c r="N534" s="102">
        <f>K534+L534</f>
        <v>45641</v>
      </c>
      <c r="O534" s="99">
        <f ca="1">TODAY()</f>
        <v>45957</v>
      </c>
      <c r="P534" s="100">
        <f ca="1">O534-K534</f>
        <v>329</v>
      </c>
      <c r="Q534" s="66" t="s">
        <v>85</v>
      </c>
      <c r="R534" s="66" t="s">
        <v>320</v>
      </c>
      <c r="S534" s="66" t="s">
        <v>85</v>
      </c>
      <c r="T534" s="66" t="s">
        <v>138</v>
      </c>
      <c r="U534" s="66">
        <v>125</v>
      </c>
      <c r="V534" s="88" t="s">
        <v>284</v>
      </c>
      <c r="W534" s="88" t="s">
        <v>89</v>
      </c>
      <c r="X534" s="88" t="s">
        <v>396</v>
      </c>
      <c r="Y534" s="66" t="s">
        <v>540</v>
      </c>
      <c r="Z534" s="66">
        <v>10</v>
      </c>
      <c r="AA534" s="117" t="s">
        <v>143</v>
      </c>
      <c r="AB534" s="66">
        <v>2014</v>
      </c>
      <c r="AC534" s="130">
        <v>33000</v>
      </c>
      <c r="AD534" s="119">
        <v>35200</v>
      </c>
      <c r="AE534" s="48" t="s">
        <v>101</v>
      </c>
      <c r="AF534" s="131">
        <v>45572</v>
      </c>
      <c r="AG534" s="132">
        <v>45644</v>
      </c>
      <c r="AH534" s="141"/>
      <c r="AI534" s="140"/>
    </row>
    <row r="535" spans="1:45">
      <c r="A535" s="66" t="s">
        <v>95</v>
      </c>
      <c r="B535" s="66" t="s">
        <v>95</v>
      </c>
      <c r="C535" s="72" t="s">
        <v>117</v>
      </c>
      <c r="D535" s="67">
        <v>5060</v>
      </c>
      <c r="E535" s="69" t="s">
        <v>772</v>
      </c>
      <c r="F535" s="69" t="s">
        <v>772</v>
      </c>
      <c r="G535" s="48" t="s">
        <v>1786</v>
      </c>
      <c r="H535" s="48">
        <v>6428</v>
      </c>
      <c r="I535" s="48" t="s">
        <v>154</v>
      </c>
      <c r="J535" s="72">
        <v>1</v>
      </c>
      <c r="K535" s="101">
        <v>45560</v>
      </c>
      <c r="L535" s="48">
        <v>0</v>
      </c>
      <c r="M535" s="104">
        <v>125</v>
      </c>
      <c r="N535" s="102">
        <f>K535+L535</f>
        <v>45560</v>
      </c>
      <c r="O535" s="99">
        <f ca="1">TODAY()</f>
        <v>45957</v>
      </c>
      <c r="P535" s="100">
        <f ca="1">O535-K535</f>
        <v>397</v>
      </c>
      <c r="Q535" s="66" t="s">
        <v>85</v>
      </c>
      <c r="R535" s="66" t="s">
        <v>320</v>
      </c>
      <c r="S535" s="66" t="s">
        <v>85</v>
      </c>
      <c r="T535" s="66" t="s">
        <v>138</v>
      </c>
      <c r="U535" s="66">
        <v>125</v>
      </c>
      <c r="V535" s="88" t="s">
        <v>284</v>
      </c>
      <c r="W535" s="88" t="s">
        <v>89</v>
      </c>
      <c r="X535" s="88" t="s">
        <v>396</v>
      </c>
      <c r="Y535" s="66" t="s">
        <v>540</v>
      </c>
      <c r="Z535" s="66">
        <v>10</v>
      </c>
      <c r="AA535" s="117" t="s">
        <v>143</v>
      </c>
      <c r="AB535" s="66">
        <v>2014</v>
      </c>
      <c r="AC535" s="130">
        <v>33000</v>
      </c>
      <c r="AD535" s="119">
        <v>35200</v>
      </c>
      <c r="AE535" s="48" t="s">
        <v>101</v>
      </c>
      <c r="AF535" s="134">
        <v>45546</v>
      </c>
      <c r="AG535" s="132">
        <v>45561</v>
      </c>
      <c r="AH535" s="183"/>
      <c r="AI535" s="140"/>
    </row>
    <row r="536" spans="1:45">
      <c r="A536" s="66">
        <v>10070</v>
      </c>
      <c r="B536" s="63"/>
      <c r="C536" s="92" t="s">
        <v>994</v>
      </c>
      <c r="D536" s="92">
        <v>4848</v>
      </c>
      <c r="E536" s="150" t="s">
        <v>184</v>
      </c>
      <c r="F536" s="91" t="s">
        <v>185</v>
      </c>
      <c r="G536" s="92" t="s">
        <v>1787</v>
      </c>
      <c r="H536" s="92">
        <v>6137</v>
      </c>
      <c r="I536" s="92" t="s">
        <v>154</v>
      </c>
      <c r="J536" s="92">
        <v>1</v>
      </c>
      <c r="K536" s="109">
        <v>45511</v>
      </c>
      <c r="L536" s="92">
        <v>27</v>
      </c>
      <c r="M536" s="104">
        <v>125</v>
      </c>
      <c r="N536" s="102">
        <v>45538</v>
      </c>
      <c r="O536" s="99">
        <v>45542</v>
      </c>
      <c r="P536" s="100">
        <v>31</v>
      </c>
      <c r="Q536" s="66" t="s">
        <v>85</v>
      </c>
      <c r="R536" s="66" t="s">
        <v>320</v>
      </c>
      <c r="S536" s="66" t="s">
        <v>85</v>
      </c>
      <c r="T536" s="66" t="s">
        <v>138</v>
      </c>
      <c r="U536" s="66">
        <v>125</v>
      </c>
      <c r="V536" s="111" t="s">
        <v>284</v>
      </c>
      <c r="W536" s="88" t="s">
        <v>89</v>
      </c>
      <c r="X536" s="111" t="s">
        <v>396</v>
      </c>
      <c r="Y536" s="66" t="s">
        <v>540</v>
      </c>
      <c r="Z536" s="66">
        <v>10</v>
      </c>
      <c r="AA536" s="117" t="s">
        <v>143</v>
      </c>
      <c r="AB536" s="66">
        <v>2014</v>
      </c>
      <c r="AC536" s="130">
        <v>33000</v>
      </c>
      <c r="AD536" s="119">
        <v>35200</v>
      </c>
      <c r="AE536" s="48" t="s">
        <v>101</v>
      </c>
      <c r="AF536" s="134">
        <v>45399</v>
      </c>
      <c r="AG536" s="132">
        <v>45542</v>
      </c>
      <c r="AH536" s="284"/>
      <c r="AI536" s="140"/>
    </row>
    <row r="537" spans="1:45">
      <c r="A537" s="66" t="s">
        <v>1729</v>
      </c>
      <c r="B537" s="66">
        <v>10230</v>
      </c>
      <c r="C537" s="84" t="s">
        <v>994</v>
      </c>
      <c r="D537" s="84">
        <v>4786</v>
      </c>
      <c r="E537" s="87" t="s">
        <v>1313</v>
      </c>
      <c r="F537" s="150" t="s">
        <v>772</v>
      </c>
      <c r="G537" s="84" t="s">
        <v>1788</v>
      </c>
      <c r="H537" s="84">
        <v>0</v>
      </c>
      <c r="I537" s="84" t="s">
        <v>154</v>
      </c>
      <c r="J537" s="84">
        <v>1</v>
      </c>
      <c r="K537" s="162">
        <v>45385</v>
      </c>
      <c r="L537" s="84">
        <v>6</v>
      </c>
      <c r="M537" s="104">
        <v>125</v>
      </c>
      <c r="N537" s="102">
        <f>K537+L537</f>
        <v>45391</v>
      </c>
      <c r="O537" s="99">
        <f ca="1">TODAY()</f>
        <v>45957</v>
      </c>
      <c r="P537" s="100">
        <f ca="1">O537-K537</f>
        <v>572</v>
      </c>
      <c r="Q537" s="66" t="s">
        <v>85</v>
      </c>
      <c r="R537" s="66" t="s">
        <v>320</v>
      </c>
      <c r="S537" s="66" t="s">
        <v>85</v>
      </c>
      <c r="T537" s="66" t="s">
        <v>138</v>
      </c>
      <c r="U537" s="66">
        <v>125</v>
      </c>
      <c r="V537" s="88" t="s">
        <v>284</v>
      </c>
      <c r="W537" s="88" t="s">
        <v>89</v>
      </c>
      <c r="X537" s="88" t="s">
        <v>396</v>
      </c>
      <c r="Y537" s="66" t="s">
        <v>540</v>
      </c>
      <c r="Z537" s="66">
        <v>10</v>
      </c>
      <c r="AA537" s="117" t="s">
        <v>143</v>
      </c>
      <c r="AB537" s="66">
        <v>2014</v>
      </c>
      <c r="AC537" s="130">
        <v>33000</v>
      </c>
      <c r="AD537" s="119">
        <v>35200</v>
      </c>
      <c r="AE537" s="48" t="s">
        <v>101</v>
      </c>
      <c r="AF537" s="132">
        <v>45349</v>
      </c>
      <c r="AG537" s="132">
        <v>45393</v>
      </c>
      <c r="AH537" s="284"/>
      <c r="AI537" s="140"/>
    </row>
    <row r="538" spans="1:45">
      <c r="A538" s="66">
        <v>10070</v>
      </c>
      <c r="B538" s="63"/>
      <c r="C538" s="198" t="s">
        <v>994</v>
      </c>
      <c r="D538" s="153">
        <v>4692</v>
      </c>
      <c r="E538" s="241" t="s">
        <v>151</v>
      </c>
      <c r="F538" s="241" t="s">
        <v>1311</v>
      </c>
      <c r="G538" s="198" t="s">
        <v>1384</v>
      </c>
      <c r="H538" s="279">
        <v>5917</v>
      </c>
      <c r="I538" s="198" t="s">
        <v>154</v>
      </c>
      <c r="J538" s="257">
        <v>1</v>
      </c>
      <c r="K538" s="211">
        <v>45326</v>
      </c>
      <c r="L538" s="198">
        <v>14</v>
      </c>
      <c r="M538" s="104">
        <v>125</v>
      </c>
      <c r="N538" s="102">
        <f>K538+L538</f>
        <v>45340</v>
      </c>
      <c r="O538" s="99">
        <f ca="1">TODAY()</f>
        <v>45957</v>
      </c>
      <c r="P538" s="100">
        <f ca="1">O538-K538</f>
        <v>631</v>
      </c>
      <c r="Q538" s="66" t="s">
        <v>85</v>
      </c>
      <c r="R538" s="66" t="s">
        <v>320</v>
      </c>
      <c r="S538" s="66" t="s">
        <v>85</v>
      </c>
      <c r="T538" s="66" t="s">
        <v>138</v>
      </c>
      <c r="U538" s="51">
        <v>125</v>
      </c>
      <c r="V538" s="88" t="s">
        <v>284</v>
      </c>
      <c r="W538" s="88" t="s">
        <v>89</v>
      </c>
      <c r="X538" s="88" t="s">
        <v>396</v>
      </c>
      <c r="Y538" s="66" t="s">
        <v>540</v>
      </c>
      <c r="Z538" s="66">
        <v>10</v>
      </c>
      <c r="AA538" s="117" t="s">
        <v>143</v>
      </c>
      <c r="AB538" s="66">
        <v>2014</v>
      </c>
      <c r="AC538" s="130">
        <v>33000</v>
      </c>
      <c r="AD538" s="119">
        <v>35200</v>
      </c>
      <c r="AE538" s="192">
        <f>1052.24</f>
        <v>1052.24</v>
      </c>
      <c r="AF538" s="282">
        <f>AE538*$AP$1</f>
        <v>0</v>
      </c>
      <c r="AG538" s="147">
        <f>AD538-AF538</f>
        <v>35200</v>
      </c>
      <c r="AH538" s="285" t="s">
        <v>101</v>
      </c>
      <c r="AI538" s="140"/>
      <c r="AJ538" s="38"/>
    </row>
    <row r="539" spans="1:45">
      <c r="A539" s="63"/>
      <c r="B539" s="66">
        <v>10511</v>
      </c>
      <c r="C539" s="84" t="s">
        <v>994</v>
      </c>
      <c r="D539" s="92">
        <v>4627</v>
      </c>
      <c r="E539" s="86" t="s">
        <v>1248</v>
      </c>
      <c r="F539" s="86" t="s">
        <v>1510</v>
      </c>
      <c r="G539" s="84" t="s">
        <v>479</v>
      </c>
      <c r="H539" s="89">
        <v>5881</v>
      </c>
      <c r="I539" s="84" t="s">
        <v>99</v>
      </c>
      <c r="J539" s="63">
        <v>1</v>
      </c>
      <c r="K539" s="164">
        <v>45262</v>
      </c>
      <c r="L539" s="84">
        <v>34</v>
      </c>
      <c r="M539" s="66">
        <v>125</v>
      </c>
      <c r="N539" s="165">
        <v>45296</v>
      </c>
      <c r="O539" s="99">
        <v>45282</v>
      </c>
      <c r="P539" s="100">
        <v>20</v>
      </c>
      <c r="Q539" s="66" t="s">
        <v>85</v>
      </c>
      <c r="R539" s="66" t="s">
        <v>320</v>
      </c>
      <c r="S539" s="66" t="s">
        <v>86</v>
      </c>
      <c r="T539" s="66" t="s">
        <v>138</v>
      </c>
      <c r="U539" s="51">
        <v>125</v>
      </c>
      <c r="V539" s="88" t="s">
        <v>284</v>
      </c>
      <c r="W539" s="88" t="s">
        <v>89</v>
      </c>
      <c r="X539" s="88" t="s">
        <v>396</v>
      </c>
      <c r="Y539" s="66" t="s">
        <v>540</v>
      </c>
      <c r="Z539" s="66">
        <v>10</v>
      </c>
      <c r="AA539" s="117" t="s">
        <v>143</v>
      </c>
      <c r="AB539" s="66">
        <v>2014</v>
      </c>
      <c r="AC539" s="130">
        <v>33000</v>
      </c>
      <c r="AD539" s="130"/>
      <c r="AE539" s="48" t="s">
        <v>101</v>
      </c>
      <c r="AF539" s="134">
        <v>45244</v>
      </c>
      <c r="AG539" s="132">
        <v>45275</v>
      </c>
      <c r="AH539" s="284"/>
      <c r="AI539" s="140"/>
    </row>
    <row r="540" spans="1:45">
      <c r="A540" s="66" t="s">
        <v>1712</v>
      </c>
      <c r="B540" s="66">
        <v>10186</v>
      </c>
      <c r="C540" s="84" t="s">
        <v>994</v>
      </c>
      <c r="D540" s="84">
        <v>4559</v>
      </c>
      <c r="E540" s="150" t="s">
        <v>1789</v>
      </c>
      <c r="F540" s="150" t="s">
        <v>1789</v>
      </c>
      <c r="G540" s="150" t="s">
        <v>1549</v>
      </c>
      <c r="H540" s="84">
        <v>5835</v>
      </c>
      <c r="I540" s="84" t="s">
        <v>1151</v>
      </c>
      <c r="J540" s="84">
        <v>1</v>
      </c>
      <c r="K540" s="162">
        <v>45227</v>
      </c>
      <c r="L540" s="84">
        <v>6</v>
      </c>
      <c r="M540" s="66">
        <v>125</v>
      </c>
      <c r="N540" s="107">
        <v>45233</v>
      </c>
      <c r="O540" s="99">
        <v>45236</v>
      </c>
      <c r="P540" s="100">
        <v>9</v>
      </c>
      <c r="Q540" s="66" t="s">
        <v>85</v>
      </c>
      <c r="R540" s="66" t="s">
        <v>320</v>
      </c>
      <c r="S540" s="66" t="s">
        <v>86</v>
      </c>
      <c r="T540" s="66" t="s">
        <v>138</v>
      </c>
      <c r="U540" s="51">
        <v>125</v>
      </c>
      <c r="V540" s="88" t="s">
        <v>284</v>
      </c>
      <c r="W540" s="88" t="s">
        <v>89</v>
      </c>
      <c r="X540" s="88" t="s">
        <v>396</v>
      </c>
      <c r="Y540" s="66" t="s">
        <v>540</v>
      </c>
      <c r="Z540" s="66">
        <v>10</v>
      </c>
      <c r="AA540" s="117" t="s">
        <v>143</v>
      </c>
      <c r="AB540" s="66">
        <v>2014</v>
      </c>
      <c r="AC540" s="130">
        <v>33000</v>
      </c>
      <c r="AD540" s="130"/>
      <c r="AE540" s="48" t="s">
        <v>101</v>
      </c>
      <c r="AF540" s="134">
        <v>45199</v>
      </c>
      <c r="AG540" s="132">
        <v>45233</v>
      </c>
      <c r="AH540" s="284"/>
      <c r="AI540" s="140"/>
    </row>
    <row r="541" spans="1:45">
      <c r="A541" s="66">
        <v>10068</v>
      </c>
      <c r="B541" s="66" t="s">
        <v>1790</v>
      </c>
      <c r="C541" s="84" t="s">
        <v>994</v>
      </c>
      <c r="D541" s="92">
        <v>3718</v>
      </c>
      <c r="E541" s="87" t="s">
        <v>1512</v>
      </c>
      <c r="F541" s="87" t="s">
        <v>1512</v>
      </c>
      <c r="G541" s="85" t="s">
        <v>1791</v>
      </c>
      <c r="H541" s="89">
        <v>4072</v>
      </c>
      <c r="I541" s="150" t="s">
        <v>99</v>
      </c>
      <c r="J541" s="160">
        <v>1</v>
      </c>
      <c r="K541" s="168">
        <v>45184</v>
      </c>
      <c r="L541" s="92">
        <v>27</v>
      </c>
      <c r="M541" s="48">
        <v>125</v>
      </c>
      <c r="N541" s="165">
        <v>45211</v>
      </c>
      <c r="O541" s="99">
        <v>45199</v>
      </c>
      <c r="P541" s="100">
        <v>15</v>
      </c>
      <c r="Q541" s="66" t="s">
        <v>85</v>
      </c>
      <c r="R541" s="66" t="s">
        <v>320</v>
      </c>
      <c r="S541" s="66" t="s">
        <v>86</v>
      </c>
      <c r="T541" s="66" t="s">
        <v>138</v>
      </c>
      <c r="U541" s="51">
        <v>125</v>
      </c>
      <c r="V541" s="88" t="s">
        <v>284</v>
      </c>
      <c r="W541" s="88" t="s">
        <v>89</v>
      </c>
      <c r="X541" s="88" t="s">
        <v>396</v>
      </c>
      <c r="Y541" s="66" t="s">
        <v>540</v>
      </c>
      <c r="Z541" s="66">
        <v>10</v>
      </c>
      <c r="AA541" s="117" t="s">
        <v>143</v>
      </c>
      <c r="AB541" s="66">
        <v>2014</v>
      </c>
      <c r="AC541" s="130">
        <v>33000</v>
      </c>
      <c r="AD541" s="130"/>
      <c r="AE541" s="48" t="s">
        <v>101</v>
      </c>
      <c r="AF541" s="132">
        <v>44740</v>
      </c>
      <c r="AG541" s="134">
        <v>45187</v>
      </c>
      <c r="AH541" s="141"/>
    </row>
    <row r="542" spans="1:45">
      <c r="A542" s="66">
        <v>10540</v>
      </c>
      <c r="B542" s="63"/>
      <c r="C542" s="84" t="s">
        <v>994</v>
      </c>
      <c r="D542" s="89">
        <v>3564</v>
      </c>
      <c r="E542" s="87" t="s">
        <v>1308</v>
      </c>
      <c r="F542" s="156" t="s">
        <v>1497</v>
      </c>
      <c r="G542" s="85" t="s">
        <v>1281</v>
      </c>
      <c r="H542" s="63">
        <v>3945</v>
      </c>
      <c r="I542" s="156" t="s">
        <v>154</v>
      </c>
      <c r="J542" s="84">
        <v>1</v>
      </c>
      <c r="K542" s="106">
        <v>44739</v>
      </c>
      <c r="L542" s="63">
        <v>27</v>
      </c>
      <c r="M542" s="66">
        <v>125</v>
      </c>
      <c r="N542" s="107">
        <v>44766</v>
      </c>
      <c r="O542" s="99">
        <v>44764</v>
      </c>
      <c r="P542" s="100">
        <v>25</v>
      </c>
      <c r="Q542" s="66" t="s">
        <v>160</v>
      </c>
      <c r="R542" s="66"/>
      <c r="S542" s="66" t="s">
        <v>86</v>
      </c>
      <c r="T542" s="66" t="s">
        <v>138</v>
      </c>
      <c r="U542" s="48">
        <v>125</v>
      </c>
      <c r="V542" s="111" t="s">
        <v>284</v>
      </c>
      <c r="W542" s="88" t="s">
        <v>89</v>
      </c>
      <c r="X542" s="111" t="s">
        <v>396</v>
      </c>
      <c r="Y542" s="66" t="s">
        <v>540</v>
      </c>
      <c r="Z542" s="130"/>
      <c r="AA542" s="130"/>
      <c r="AB542" s="66">
        <v>2014</v>
      </c>
      <c r="AC542" s="130">
        <v>30000</v>
      </c>
      <c r="AD542" s="130"/>
      <c r="AE542" s="127" t="s">
        <v>101</v>
      </c>
      <c r="AF542" s="134">
        <v>44655</v>
      </c>
      <c r="AG542" s="132">
        <v>44764</v>
      </c>
      <c r="AH542" s="143"/>
      <c r="AI542" s="140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</row>
    <row r="543" spans="1:45">
      <c r="A543" s="66" t="s">
        <v>1792</v>
      </c>
      <c r="B543" s="66">
        <v>10723</v>
      </c>
      <c r="C543" s="84" t="s">
        <v>994</v>
      </c>
      <c r="D543" s="84">
        <v>3526</v>
      </c>
      <c r="E543" s="86" t="s">
        <v>1695</v>
      </c>
      <c r="F543" s="87" t="s">
        <v>1227</v>
      </c>
      <c r="G543" s="85" t="s">
        <v>1336</v>
      </c>
      <c r="H543" s="63">
        <v>3905</v>
      </c>
      <c r="I543" s="85" t="s">
        <v>99</v>
      </c>
      <c r="J543" s="84">
        <v>1</v>
      </c>
      <c r="K543" s="168">
        <v>44643</v>
      </c>
      <c r="L543" s="201">
        <v>13</v>
      </c>
      <c r="M543" s="63">
        <v>125</v>
      </c>
      <c r="N543" s="107">
        <v>44656</v>
      </c>
      <c r="O543" s="99">
        <v>44658</v>
      </c>
      <c r="P543" s="100">
        <v>15</v>
      </c>
      <c r="Q543" s="66" t="s">
        <v>160</v>
      </c>
      <c r="R543" s="66"/>
      <c r="S543" s="66" t="s">
        <v>86</v>
      </c>
      <c r="T543" s="66" t="s">
        <v>138</v>
      </c>
      <c r="U543" s="48">
        <v>125</v>
      </c>
      <c r="V543" s="88" t="s">
        <v>284</v>
      </c>
      <c r="W543" s="88" t="s">
        <v>89</v>
      </c>
      <c r="X543" s="88" t="s">
        <v>396</v>
      </c>
      <c r="Y543" s="66" t="s">
        <v>540</v>
      </c>
      <c r="Z543" s="130"/>
      <c r="AA543" s="130"/>
      <c r="AB543" s="66">
        <v>2014</v>
      </c>
      <c r="AC543" s="130">
        <v>30000</v>
      </c>
      <c r="AD543" s="130"/>
      <c r="AE543" s="62" t="s">
        <v>101</v>
      </c>
      <c r="AF543" s="134">
        <v>44629</v>
      </c>
      <c r="AG543" s="132">
        <v>44658</v>
      </c>
      <c r="AH543" s="141"/>
    </row>
    <row r="544" spans="1:45">
      <c r="A544" s="63"/>
      <c r="B544" s="66" t="s">
        <v>1793</v>
      </c>
      <c r="C544" s="84" t="s">
        <v>994</v>
      </c>
      <c r="D544" s="84">
        <v>3519</v>
      </c>
      <c r="E544" s="87" t="s">
        <v>1794</v>
      </c>
      <c r="F544" s="87" t="s">
        <v>1794</v>
      </c>
      <c r="G544" s="85" t="s">
        <v>699</v>
      </c>
      <c r="H544" s="63">
        <v>3900</v>
      </c>
      <c r="I544" s="85" t="s">
        <v>1151</v>
      </c>
      <c r="J544" s="84">
        <v>1</v>
      </c>
      <c r="K544" s="168">
        <v>44624</v>
      </c>
      <c r="L544" s="201">
        <v>1</v>
      </c>
      <c r="M544" s="63">
        <v>125</v>
      </c>
      <c r="N544" s="107">
        <v>44625</v>
      </c>
      <c r="O544" s="99">
        <v>44628</v>
      </c>
      <c r="P544" s="100">
        <v>4</v>
      </c>
      <c r="Q544" s="66" t="s">
        <v>160</v>
      </c>
      <c r="R544" s="66"/>
      <c r="S544" s="66" t="s">
        <v>86</v>
      </c>
      <c r="T544" s="66" t="s">
        <v>138</v>
      </c>
      <c r="U544" s="48">
        <v>125</v>
      </c>
      <c r="V544" s="111" t="s">
        <v>284</v>
      </c>
      <c r="W544" s="88" t="s">
        <v>89</v>
      </c>
      <c r="X544" s="88" t="s">
        <v>396</v>
      </c>
      <c r="Y544" s="66" t="s">
        <v>540</v>
      </c>
      <c r="Z544" s="130"/>
      <c r="AA544" s="130"/>
      <c r="AB544" s="66">
        <v>2014</v>
      </c>
      <c r="AC544" s="130">
        <v>30000</v>
      </c>
      <c r="AD544" s="130"/>
      <c r="AE544" s="62" t="s">
        <v>101</v>
      </c>
      <c r="AF544" s="134">
        <v>44625</v>
      </c>
      <c r="AG544" s="134">
        <v>44627</v>
      </c>
      <c r="AH544" s="143"/>
      <c r="AI544" s="140"/>
      <c r="AJ544" s="38"/>
    </row>
    <row r="545" spans="1:36">
      <c r="A545" s="66">
        <v>10304</v>
      </c>
      <c r="B545" s="66">
        <v>10347</v>
      </c>
      <c r="C545" s="84" t="s">
        <v>994</v>
      </c>
      <c r="D545" s="84">
        <v>3159</v>
      </c>
      <c r="E545" s="87" t="s">
        <v>1578</v>
      </c>
      <c r="F545" s="86" t="s">
        <v>1795</v>
      </c>
      <c r="G545" s="85" t="s">
        <v>479</v>
      </c>
      <c r="H545" s="63">
        <v>3547</v>
      </c>
      <c r="I545" s="85" t="s">
        <v>154</v>
      </c>
      <c r="J545" s="84">
        <v>1</v>
      </c>
      <c r="K545" s="168">
        <v>44605</v>
      </c>
      <c r="L545" s="201">
        <v>27</v>
      </c>
      <c r="M545" s="66">
        <v>125</v>
      </c>
      <c r="N545" s="165">
        <v>44632</v>
      </c>
      <c r="O545" s="99">
        <v>44624</v>
      </c>
      <c r="P545" s="100">
        <v>19</v>
      </c>
      <c r="Q545" s="66" t="s">
        <v>160</v>
      </c>
      <c r="R545" s="66"/>
      <c r="S545" s="66" t="s">
        <v>86</v>
      </c>
      <c r="T545" s="66" t="s">
        <v>138</v>
      </c>
      <c r="U545" s="48">
        <v>125</v>
      </c>
      <c r="V545" s="111" t="s">
        <v>284</v>
      </c>
      <c r="W545" s="111" t="s">
        <v>89</v>
      </c>
      <c r="X545" s="111" t="s">
        <v>396</v>
      </c>
      <c r="Y545" s="66" t="s">
        <v>540</v>
      </c>
      <c r="Z545" s="130"/>
      <c r="AA545" s="130"/>
      <c r="AB545" s="66">
        <v>2014</v>
      </c>
      <c r="AC545" s="130">
        <v>30000</v>
      </c>
      <c r="AD545" s="130"/>
      <c r="AE545" s="62" t="s">
        <v>101</v>
      </c>
      <c r="AF545" s="134">
        <v>44407</v>
      </c>
      <c r="AG545" s="132">
        <v>44624</v>
      </c>
      <c r="AH545" s="143"/>
      <c r="AI545" s="140"/>
    </row>
    <row r="546" spans="1:36">
      <c r="A546" s="63"/>
      <c r="B546" s="66"/>
      <c r="C546" s="83" t="s">
        <v>1179</v>
      </c>
      <c r="D546" s="83">
        <v>4955</v>
      </c>
      <c r="E546" s="214" t="s">
        <v>588</v>
      </c>
      <c r="F546" s="157" t="s">
        <v>588</v>
      </c>
      <c r="G546" s="83" t="s">
        <v>531</v>
      </c>
      <c r="H546" s="83">
        <v>3723</v>
      </c>
      <c r="I546" s="83" t="s">
        <v>99</v>
      </c>
      <c r="J546" s="83">
        <v>1</v>
      </c>
      <c r="K546" s="273">
        <v>45503</v>
      </c>
      <c r="L546" s="83">
        <v>27</v>
      </c>
      <c r="M546" s="104">
        <v>126</v>
      </c>
      <c r="N546" s="102">
        <v>45530</v>
      </c>
      <c r="O546" s="99">
        <v>45530</v>
      </c>
      <c r="P546" s="100">
        <v>27</v>
      </c>
      <c r="Q546" s="66" t="s">
        <v>85</v>
      </c>
      <c r="R546" s="66" t="s">
        <v>320</v>
      </c>
      <c r="S546" s="66" t="s">
        <v>85</v>
      </c>
      <c r="T546" s="66" t="s">
        <v>138</v>
      </c>
      <c r="U546" s="66">
        <v>126</v>
      </c>
      <c r="V546" s="88" t="s">
        <v>155</v>
      </c>
      <c r="W546" s="248" t="s">
        <v>146</v>
      </c>
      <c r="X546" s="88" t="s">
        <v>217</v>
      </c>
      <c r="Y546" s="66">
        <v>221003410</v>
      </c>
      <c r="Z546" s="66">
        <v>60</v>
      </c>
      <c r="AA546" s="117" t="s">
        <v>143</v>
      </c>
      <c r="AB546" s="66">
        <v>2022</v>
      </c>
      <c r="AC546" s="118">
        <v>35000</v>
      </c>
      <c r="AD546" s="119">
        <v>13666.67</v>
      </c>
      <c r="AE546" s="48" t="s">
        <v>101</v>
      </c>
      <c r="AF546" s="132">
        <v>45475</v>
      </c>
      <c r="AG546" s="132"/>
      <c r="AH546" s="141" t="s">
        <v>1796</v>
      </c>
      <c r="AI546" s="180"/>
    </row>
    <row r="547" spans="1:36">
      <c r="A547" s="63"/>
      <c r="B547" s="63"/>
      <c r="C547" s="92" t="s">
        <v>994</v>
      </c>
      <c r="D547" s="92">
        <v>4731</v>
      </c>
      <c r="E547" s="150" t="s">
        <v>151</v>
      </c>
      <c r="F547" s="91" t="s">
        <v>1311</v>
      </c>
      <c r="G547" s="92" t="s">
        <v>1797</v>
      </c>
      <c r="H547" s="92">
        <v>3702</v>
      </c>
      <c r="I547" s="92" t="s">
        <v>154</v>
      </c>
      <c r="J547" s="92">
        <v>1</v>
      </c>
      <c r="K547" s="109">
        <v>45436</v>
      </c>
      <c r="L547" s="92">
        <v>29</v>
      </c>
      <c r="M547" s="104">
        <v>126</v>
      </c>
      <c r="N547" s="102">
        <v>45465</v>
      </c>
      <c r="O547" s="99">
        <v>45465</v>
      </c>
      <c r="P547" s="100">
        <v>29</v>
      </c>
      <c r="Q547" s="66" t="s">
        <v>85</v>
      </c>
      <c r="R547" s="66" t="s">
        <v>320</v>
      </c>
      <c r="S547" s="66" t="s">
        <v>85</v>
      </c>
      <c r="T547" s="66" t="s">
        <v>138</v>
      </c>
      <c r="U547" s="66">
        <v>126</v>
      </c>
      <c r="V547" s="88" t="s">
        <v>155</v>
      </c>
      <c r="W547" s="248" t="s">
        <v>146</v>
      </c>
      <c r="X547" s="88" t="s">
        <v>217</v>
      </c>
      <c r="Y547" s="66">
        <v>221003410</v>
      </c>
      <c r="Z547" s="66">
        <v>60</v>
      </c>
      <c r="AA547" s="117" t="s">
        <v>143</v>
      </c>
      <c r="AB547" s="66">
        <v>2022</v>
      </c>
      <c r="AC547" s="118">
        <v>35000</v>
      </c>
      <c r="AD547" s="119">
        <v>13666.67</v>
      </c>
      <c r="AE547" s="48" t="s">
        <v>101</v>
      </c>
      <c r="AF547" s="134">
        <v>45316</v>
      </c>
      <c r="AG547" s="132">
        <v>45462</v>
      </c>
      <c r="AH547" s="141"/>
    </row>
    <row r="548" spans="1:36">
      <c r="A548" s="66">
        <v>10070</v>
      </c>
      <c r="B548" s="63"/>
      <c r="C548" s="84" t="s">
        <v>994</v>
      </c>
      <c r="D548" s="63">
        <v>4698</v>
      </c>
      <c r="E548" s="150" t="s">
        <v>1798</v>
      </c>
      <c r="F548" s="90" t="s">
        <v>1799</v>
      </c>
      <c r="G548" s="92" t="s">
        <v>1499</v>
      </c>
      <c r="H548" s="63">
        <v>3695</v>
      </c>
      <c r="I548" s="63" t="s">
        <v>154</v>
      </c>
      <c r="J548" s="84">
        <v>1</v>
      </c>
      <c r="K548" s="164">
        <v>45306</v>
      </c>
      <c r="L548" s="63">
        <v>6</v>
      </c>
      <c r="M548" s="104">
        <v>126</v>
      </c>
      <c r="N548" s="102">
        <f>K548+L548</f>
        <v>45312</v>
      </c>
      <c r="O548" s="99">
        <f ca="1">TODAY()</f>
        <v>45957</v>
      </c>
      <c r="P548" s="100">
        <f ca="1">O548-K548</f>
        <v>651</v>
      </c>
      <c r="Q548" s="66" t="s">
        <v>85</v>
      </c>
      <c r="R548" s="66" t="s">
        <v>320</v>
      </c>
      <c r="S548" s="66" t="s">
        <v>85</v>
      </c>
      <c r="T548" s="66" t="s">
        <v>138</v>
      </c>
      <c r="U548" s="66">
        <v>126</v>
      </c>
      <c r="V548" s="88" t="s">
        <v>155</v>
      </c>
      <c r="W548" s="248" t="s">
        <v>146</v>
      </c>
      <c r="X548" s="88" t="s">
        <v>217</v>
      </c>
      <c r="Y548" s="66">
        <v>221003410</v>
      </c>
      <c r="Z548" s="66">
        <v>60</v>
      </c>
      <c r="AA548" s="117" t="s">
        <v>143</v>
      </c>
      <c r="AB548" s="66">
        <v>2022</v>
      </c>
      <c r="AC548" s="118">
        <v>35000</v>
      </c>
      <c r="AD548" s="147" t="e">
        <f>#REF!-#REF!</f>
        <v>#REF!</v>
      </c>
      <c r="AE548" s="48" t="s">
        <v>101</v>
      </c>
      <c r="AF548" s="132">
        <v>45299</v>
      </c>
      <c r="AG548" s="132">
        <v>45309</v>
      </c>
      <c r="AH548" s="141"/>
    </row>
    <row r="549" spans="1:36">
      <c r="A549" s="66">
        <v>10619</v>
      </c>
      <c r="B549" s="66">
        <v>10785</v>
      </c>
      <c r="C549" s="84" t="s">
        <v>994</v>
      </c>
      <c r="D549" s="63">
        <v>4679</v>
      </c>
      <c r="E549" s="150" t="s">
        <v>332</v>
      </c>
      <c r="F549" s="90" t="s">
        <v>1450</v>
      </c>
      <c r="G549" s="92" t="s">
        <v>1453</v>
      </c>
      <c r="H549" s="63">
        <v>3685</v>
      </c>
      <c r="I549" s="63" t="s">
        <v>1151</v>
      </c>
      <c r="J549" s="84">
        <v>1</v>
      </c>
      <c r="K549" s="164">
        <v>45278</v>
      </c>
      <c r="L549" s="63">
        <v>6</v>
      </c>
      <c r="M549" s="66">
        <v>126</v>
      </c>
      <c r="N549" s="107">
        <v>45284</v>
      </c>
      <c r="O549" s="99">
        <v>45287</v>
      </c>
      <c r="P549" s="100">
        <v>9</v>
      </c>
      <c r="Q549" s="66" t="s">
        <v>85</v>
      </c>
      <c r="R549" s="66" t="s">
        <v>320</v>
      </c>
      <c r="S549" s="66" t="s">
        <v>85</v>
      </c>
      <c r="T549" s="66" t="s">
        <v>138</v>
      </c>
      <c r="U549" s="66">
        <v>126</v>
      </c>
      <c r="V549" s="88" t="s">
        <v>155</v>
      </c>
      <c r="W549" s="248" t="s">
        <v>146</v>
      </c>
      <c r="X549" s="88" t="s">
        <v>217</v>
      </c>
      <c r="Y549" s="66">
        <v>221003410</v>
      </c>
      <c r="Z549" s="66">
        <v>60</v>
      </c>
      <c r="AA549" s="117" t="s">
        <v>143</v>
      </c>
      <c r="AB549" s="66">
        <v>2022</v>
      </c>
      <c r="AC549" s="118">
        <v>35000</v>
      </c>
      <c r="AD549" s="118"/>
      <c r="AE549" s="48" t="s">
        <v>101</v>
      </c>
      <c r="AF549" s="132">
        <v>45278</v>
      </c>
      <c r="AG549" s="132">
        <v>45286</v>
      </c>
      <c r="AH549" s="141"/>
    </row>
    <row r="550" spans="1:36">
      <c r="A550" s="66">
        <v>10070</v>
      </c>
      <c r="B550" s="66" t="s">
        <v>1800</v>
      </c>
      <c r="C550" s="63" t="s">
        <v>994</v>
      </c>
      <c r="D550" s="63">
        <v>4641</v>
      </c>
      <c r="E550" s="150" t="s">
        <v>151</v>
      </c>
      <c r="F550" s="90" t="s">
        <v>1801</v>
      </c>
      <c r="G550" s="92" t="s">
        <v>514</v>
      </c>
      <c r="H550" s="63">
        <v>3654</v>
      </c>
      <c r="I550" s="63" t="s">
        <v>154</v>
      </c>
      <c r="J550" s="150">
        <v>1</v>
      </c>
      <c r="K550" s="164">
        <v>45254</v>
      </c>
      <c r="L550" s="63">
        <v>14</v>
      </c>
      <c r="M550" s="66">
        <v>126</v>
      </c>
      <c r="N550" s="107">
        <v>45268</v>
      </c>
      <c r="O550" s="99">
        <v>45273</v>
      </c>
      <c r="P550" s="100">
        <v>19</v>
      </c>
      <c r="Q550" s="66" t="s">
        <v>85</v>
      </c>
      <c r="R550" s="66" t="s">
        <v>320</v>
      </c>
      <c r="S550" s="66" t="s">
        <v>85</v>
      </c>
      <c r="T550" s="66" t="s">
        <v>138</v>
      </c>
      <c r="U550" s="66">
        <v>126</v>
      </c>
      <c r="V550" s="88" t="s">
        <v>155</v>
      </c>
      <c r="W550" s="248" t="s">
        <v>146</v>
      </c>
      <c r="X550" s="88" t="s">
        <v>217</v>
      </c>
      <c r="Y550" s="66">
        <v>221003410</v>
      </c>
      <c r="Z550" s="66">
        <v>60</v>
      </c>
      <c r="AA550" s="117" t="s">
        <v>143</v>
      </c>
      <c r="AB550" s="66">
        <v>2022</v>
      </c>
      <c r="AC550" s="118">
        <v>35000</v>
      </c>
      <c r="AD550" s="118"/>
      <c r="AE550" s="48" t="s">
        <v>101</v>
      </c>
      <c r="AF550" s="134">
        <v>45254</v>
      </c>
      <c r="AG550" s="132">
        <v>45272</v>
      </c>
      <c r="AH550" s="141"/>
    </row>
    <row r="551" spans="1:36">
      <c r="A551" s="66" t="s">
        <v>1802</v>
      </c>
      <c r="B551" s="66">
        <v>10501</v>
      </c>
      <c r="C551" s="157" t="s">
        <v>1179</v>
      </c>
      <c r="D551" s="157">
        <v>4444</v>
      </c>
      <c r="E551" s="185" t="s">
        <v>1662</v>
      </c>
      <c r="F551" s="185" t="s">
        <v>1100</v>
      </c>
      <c r="G551" s="185" t="s">
        <v>1803</v>
      </c>
      <c r="H551" s="157">
        <v>3382</v>
      </c>
      <c r="I551" s="157" t="s">
        <v>154</v>
      </c>
      <c r="J551" s="157">
        <v>1</v>
      </c>
      <c r="K551" s="189">
        <v>45189</v>
      </c>
      <c r="L551" s="157">
        <v>29</v>
      </c>
      <c r="M551" s="66">
        <v>126</v>
      </c>
      <c r="N551" s="107">
        <v>45218</v>
      </c>
      <c r="O551" s="99">
        <v>45222</v>
      </c>
      <c r="P551" s="100">
        <v>33</v>
      </c>
      <c r="Q551" s="66" t="s">
        <v>85</v>
      </c>
      <c r="R551" s="66" t="s">
        <v>320</v>
      </c>
      <c r="S551" s="66" t="s">
        <v>85</v>
      </c>
      <c r="T551" s="66" t="s">
        <v>138</v>
      </c>
      <c r="U551" s="66">
        <v>126</v>
      </c>
      <c r="V551" s="88" t="s">
        <v>155</v>
      </c>
      <c r="W551" s="248" t="s">
        <v>146</v>
      </c>
      <c r="X551" s="88" t="s">
        <v>217</v>
      </c>
      <c r="Y551" s="66">
        <v>221003410</v>
      </c>
      <c r="Z551" s="66">
        <v>60</v>
      </c>
      <c r="AA551" s="117" t="s">
        <v>143</v>
      </c>
      <c r="AB551" s="66">
        <v>2022</v>
      </c>
      <c r="AC551" s="118">
        <v>35000</v>
      </c>
      <c r="AD551" s="118"/>
      <c r="AE551" s="48" t="s">
        <v>101</v>
      </c>
      <c r="AF551" s="134">
        <v>45131</v>
      </c>
      <c r="AG551" s="132"/>
      <c r="AH551" s="141" t="s">
        <v>1804</v>
      </c>
    </row>
    <row r="552" spans="1:36">
      <c r="A552" s="66">
        <v>10050</v>
      </c>
      <c r="B552" s="63"/>
      <c r="C552" s="157" t="s">
        <v>1179</v>
      </c>
      <c r="D552" s="83">
        <v>3836</v>
      </c>
      <c r="E552" s="50" t="s">
        <v>877</v>
      </c>
      <c r="F552" s="158" t="s">
        <v>1805</v>
      </c>
      <c r="G552" s="50" t="s">
        <v>1806</v>
      </c>
      <c r="H552" s="51">
        <v>0</v>
      </c>
      <c r="I552" s="50" t="s">
        <v>1151</v>
      </c>
      <c r="J552" s="204">
        <v>1</v>
      </c>
      <c r="K552" s="167">
        <v>45075</v>
      </c>
      <c r="L552" s="83">
        <v>27</v>
      </c>
      <c r="M552" s="66">
        <v>126</v>
      </c>
      <c r="N552" s="165">
        <v>45102</v>
      </c>
      <c r="O552" s="99">
        <v>45086</v>
      </c>
      <c r="P552" s="100">
        <v>11</v>
      </c>
      <c r="Q552" s="66" t="s">
        <v>85</v>
      </c>
      <c r="R552" s="66" t="s">
        <v>320</v>
      </c>
      <c r="S552" s="66" t="s">
        <v>85</v>
      </c>
      <c r="T552" s="66" t="s">
        <v>138</v>
      </c>
      <c r="U552" s="66">
        <v>126</v>
      </c>
      <c r="V552" s="88" t="s">
        <v>155</v>
      </c>
      <c r="W552" s="248" t="s">
        <v>146</v>
      </c>
      <c r="X552" s="88" t="s">
        <v>217</v>
      </c>
      <c r="Y552" s="66">
        <v>221003410</v>
      </c>
      <c r="Z552" s="66">
        <v>60</v>
      </c>
      <c r="AA552" s="117" t="s">
        <v>143</v>
      </c>
      <c r="AB552" s="112">
        <v>2022</v>
      </c>
      <c r="AC552" s="118">
        <v>35000</v>
      </c>
      <c r="AD552" s="118"/>
      <c r="AE552" s="48" t="s">
        <v>101</v>
      </c>
      <c r="AF552" s="134">
        <v>44792</v>
      </c>
      <c r="AG552" s="132"/>
      <c r="AH552" s="141" t="s">
        <v>1807</v>
      </c>
    </row>
    <row r="553" spans="1:36">
      <c r="A553" s="66">
        <v>10241</v>
      </c>
      <c r="B553" s="63"/>
      <c r="C553" s="64" t="s">
        <v>994</v>
      </c>
      <c r="D553" s="67">
        <v>5349</v>
      </c>
      <c r="E553" s="69" t="s">
        <v>493</v>
      </c>
      <c r="F553" s="69" t="s">
        <v>1808</v>
      </c>
      <c r="G553" s="48" t="s">
        <v>1809</v>
      </c>
      <c r="H553" s="48">
        <v>18183</v>
      </c>
      <c r="I553" s="64" t="s">
        <v>99</v>
      </c>
      <c r="J553" s="64">
        <v>1</v>
      </c>
      <c r="K553" s="101">
        <v>45706</v>
      </c>
      <c r="L553" s="48">
        <v>6</v>
      </c>
      <c r="M553" s="104">
        <v>127</v>
      </c>
      <c r="N553" s="102">
        <v>45712</v>
      </c>
      <c r="O553" s="99">
        <v>45713</v>
      </c>
      <c r="P553" s="100">
        <v>7</v>
      </c>
      <c r="Q553" s="66" t="s">
        <v>85</v>
      </c>
      <c r="R553" s="66" t="s">
        <v>320</v>
      </c>
      <c r="S553" s="66" t="s">
        <v>85</v>
      </c>
      <c r="T553" s="66" t="s">
        <v>138</v>
      </c>
      <c r="U553" s="66">
        <v>127</v>
      </c>
      <c r="V553" s="88" t="s">
        <v>155</v>
      </c>
      <c r="W553" s="248" t="s">
        <v>146</v>
      </c>
      <c r="X553" s="88" t="s">
        <v>217</v>
      </c>
      <c r="Y553" s="66">
        <v>221003540</v>
      </c>
      <c r="Z553" s="66">
        <v>60</v>
      </c>
      <c r="AA553" s="117" t="s">
        <v>143</v>
      </c>
      <c r="AB553" s="66">
        <v>2022</v>
      </c>
      <c r="AC553" s="118">
        <v>35000</v>
      </c>
      <c r="AD553" s="130">
        <v>27080</v>
      </c>
      <c r="AE553" s="48" t="s">
        <v>101</v>
      </c>
      <c r="AF553" s="134">
        <v>45680</v>
      </c>
      <c r="AG553" s="132">
        <v>45713</v>
      </c>
      <c r="AH553" s="141"/>
    </row>
    <row r="554" spans="1:36">
      <c r="A554" s="66" t="s">
        <v>95</v>
      </c>
      <c r="B554" s="66">
        <v>10410</v>
      </c>
      <c r="C554" s="72" t="s">
        <v>994</v>
      </c>
      <c r="D554" s="67">
        <v>5243</v>
      </c>
      <c r="E554" s="69" t="s">
        <v>332</v>
      </c>
      <c r="F554" s="69" t="s">
        <v>1017</v>
      </c>
      <c r="G554" s="48" t="s">
        <v>1018</v>
      </c>
      <c r="H554" s="48">
        <v>187173</v>
      </c>
      <c r="I554" s="48" t="s">
        <v>99</v>
      </c>
      <c r="J554" s="72">
        <v>1</v>
      </c>
      <c r="K554" s="101">
        <v>45632</v>
      </c>
      <c r="L554" s="48">
        <v>27</v>
      </c>
      <c r="M554" s="104">
        <v>127</v>
      </c>
      <c r="N554" s="102">
        <f>K554+L554</f>
        <v>45659</v>
      </c>
      <c r="O554" s="99">
        <f ca="1">TODAY()</f>
        <v>45957</v>
      </c>
      <c r="P554" s="100">
        <f ca="1">O554-K554</f>
        <v>325</v>
      </c>
      <c r="Q554" s="66" t="s">
        <v>85</v>
      </c>
      <c r="R554" s="66" t="s">
        <v>320</v>
      </c>
      <c r="S554" s="66" t="s">
        <v>85</v>
      </c>
      <c r="T554" s="66" t="s">
        <v>138</v>
      </c>
      <c r="U554" s="66">
        <v>127</v>
      </c>
      <c r="V554" s="88" t="s">
        <v>155</v>
      </c>
      <c r="W554" s="248" t="s">
        <v>146</v>
      </c>
      <c r="X554" s="88" t="s">
        <v>217</v>
      </c>
      <c r="Y554" s="66">
        <v>221003540</v>
      </c>
      <c r="Z554" s="66">
        <v>60</v>
      </c>
      <c r="AA554" s="117" t="s">
        <v>143</v>
      </c>
      <c r="AB554" s="66">
        <v>2022</v>
      </c>
      <c r="AC554" s="118">
        <v>35000</v>
      </c>
      <c r="AD554" s="130">
        <v>27080</v>
      </c>
      <c r="AE554" s="48" t="s">
        <v>101</v>
      </c>
      <c r="AF554" s="131">
        <v>45632</v>
      </c>
      <c r="AG554" s="132">
        <v>45663</v>
      </c>
      <c r="AH554" s="141"/>
    </row>
    <row r="555" spans="1:36">
      <c r="A555" s="66" t="s">
        <v>1728</v>
      </c>
      <c r="B555" s="63"/>
      <c r="C555" s="72" t="s">
        <v>994</v>
      </c>
      <c r="D555" s="67">
        <v>5010</v>
      </c>
      <c r="E555" s="69" t="s">
        <v>588</v>
      </c>
      <c r="F555" s="69" t="s">
        <v>588</v>
      </c>
      <c r="G555" s="48" t="s">
        <v>1810</v>
      </c>
      <c r="H555" s="48">
        <v>18132</v>
      </c>
      <c r="I555" s="48" t="s">
        <v>99</v>
      </c>
      <c r="J555" s="72">
        <v>1</v>
      </c>
      <c r="K555" s="101">
        <v>45574</v>
      </c>
      <c r="L555" s="48">
        <v>27</v>
      </c>
      <c r="M555" s="104">
        <v>127</v>
      </c>
      <c r="N555" s="98">
        <v>45601</v>
      </c>
      <c r="O555" s="99">
        <v>45589</v>
      </c>
      <c r="P555" s="100">
        <v>15</v>
      </c>
      <c r="Q555" s="66" t="s">
        <v>85</v>
      </c>
      <c r="R555" s="66" t="s">
        <v>320</v>
      </c>
      <c r="S555" s="66" t="s">
        <v>85</v>
      </c>
      <c r="T555" s="66" t="s">
        <v>138</v>
      </c>
      <c r="U555" s="66">
        <v>127</v>
      </c>
      <c r="V555" s="88" t="s">
        <v>155</v>
      </c>
      <c r="W555" s="248" t="s">
        <v>146</v>
      </c>
      <c r="X555" s="88" t="s">
        <v>217</v>
      </c>
      <c r="Y555" s="66">
        <v>221003540</v>
      </c>
      <c r="Z555" s="66">
        <v>60</v>
      </c>
      <c r="AA555" s="117" t="s">
        <v>143</v>
      </c>
      <c r="AB555" s="66">
        <v>2022</v>
      </c>
      <c r="AC555" s="118">
        <v>35000</v>
      </c>
      <c r="AD555" s="130">
        <v>27080</v>
      </c>
      <c r="AE555" s="48" t="s">
        <v>101</v>
      </c>
      <c r="AF555" s="134">
        <v>45518</v>
      </c>
      <c r="AG555" s="132">
        <v>45589</v>
      </c>
      <c r="AH555" s="141"/>
    </row>
    <row r="556" spans="1:36">
      <c r="A556" s="66">
        <v>10622</v>
      </c>
      <c r="B556" s="63"/>
      <c r="C556" s="92" t="s">
        <v>994</v>
      </c>
      <c r="D556" s="92">
        <v>4831</v>
      </c>
      <c r="E556" s="151" t="s">
        <v>1126</v>
      </c>
      <c r="F556" s="91" t="s">
        <v>1811</v>
      </c>
      <c r="G556" s="92" t="s">
        <v>1812</v>
      </c>
      <c r="H556" s="92">
        <v>2784</v>
      </c>
      <c r="I556" s="92" t="s">
        <v>99</v>
      </c>
      <c r="J556" s="92">
        <v>1</v>
      </c>
      <c r="K556" s="109">
        <v>45532</v>
      </c>
      <c r="L556" s="92">
        <v>2</v>
      </c>
      <c r="M556" s="104">
        <v>127</v>
      </c>
      <c r="N556" s="102">
        <v>45534</v>
      </c>
      <c r="O556" s="99">
        <v>45538</v>
      </c>
      <c r="P556" s="100">
        <v>6</v>
      </c>
      <c r="Q556" s="66" t="s">
        <v>85</v>
      </c>
      <c r="R556" s="66" t="s">
        <v>320</v>
      </c>
      <c r="S556" s="66" t="s">
        <v>85</v>
      </c>
      <c r="T556" s="66" t="s">
        <v>138</v>
      </c>
      <c r="U556" s="66">
        <v>127</v>
      </c>
      <c r="V556" s="88" t="s">
        <v>155</v>
      </c>
      <c r="W556" s="248" t="s">
        <v>146</v>
      </c>
      <c r="X556" s="88" t="s">
        <v>217</v>
      </c>
      <c r="Y556" s="66">
        <v>221003540</v>
      </c>
      <c r="Z556" s="66">
        <v>60</v>
      </c>
      <c r="AA556" s="117" t="s">
        <v>143</v>
      </c>
      <c r="AB556" s="66">
        <v>2022</v>
      </c>
      <c r="AC556" s="118">
        <v>35000</v>
      </c>
      <c r="AD556" s="130">
        <v>27080</v>
      </c>
      <c r="AE556" s="48" t="s">
        <v>101</v>
      </c>
      <c r="AF556" s="134">
        <v>45392</v>
      </c>
      <c r="AG556" s="134">
        <v>45537</v>
      </c>
      <c r="AH556" s="148"/>
    </row>
    <row r="557" spans="1:36">
      <c r="A557" s="63"/>
      <c r="B557" s="66" t="s">
        <v>1813</v>
      </c>
      <c r="C557" s="84" t="s">
        <v>994</v>
      </c>
      <c r="D557" s="84">
        <v>4818</v>
      </c>
      <c r="E557" s="150" t="s">
        <v>1814</v>
      </c>
      <c r="F557" s="150" t="s">
        <v>1814</v>
      </c>
      <c r="G557" s="84" t="s">
        <v>529</v>
      </c>
      <c r="H557" s="84">
        <v>2773</v>
      </c>
      <c r="I557" s="63" t="s">
        <v>99</v>
      </c>
      <c r="J557" s="84">
        <v>1</v>
      </c>
      <c r="K557" s="162">
        <v>45376</v>
      </c>
      <c r="L557" s="84">
        <v>2</v>
      </c>
      <c r="M557" s="89">
        <v>127</v>
      </c>
      <c r="N557" s="102">
        <v>45378</v>
      </c>
      <c r="O557" s="99">
        <v>45379</v>
      </c>
      <c r="P557" s="100">
        <v>3</v>
      </c>
      <c r="Q557" s="66" t="s">
        <v>85</v>
      </c>
      <c r="R557" s="66" t="s">
        <v>320</v>
      </c>
      <c r="S557" s="66" t="s">
        <v>85</v>
      </c>
      <c r="T557" s="66" t="s">
        <v>138</v>
      </c>
      <c r="U557" s="66">
        <v>127</v>
      </c>
      <c r="V557" s="88" t="s">
        <v>155</v>
      </c>
      <c r="W557" s="248" t="s">
        <v>146</v>
      </c>
      <c r="X557" s="88" t="s">
        <v>217</v>
      </c>
      <c r="Y557" s="66">
        <v>221003540</v>
      </c>
      <c r="Z557" s="66">
        <v>60</v>
      </c>
      <c r="AA557" s="117" t="s">
        <v>143</v>
      </c>
      <c r="AB557" s="137">
        <v>2022</v>
      </c>
      <c r="AC557" s="118">
        <v>35000</v>
      </c>
      <c r="AD557" s="130">
        <v>7020</v>
      </c>
      <c r="AE557" s="48" t="s">
        <v>101</v>
      </c>
      <c r="AF557" s="134">
        <v>45376</v>
      </c>
      <c r="AG557" s="134">
        <v>45379</v>
      </c>
      <c r="AH557" s="141"/>
    </row>
    <row r="558" spans="1:36">
      <c r="A558" s="63"/>
      <c r="B558" s="66">
        <v>10266</v>
      </c>
      <c r="C558" s="63" t="s">
        <v>994</v>
      </c>
      <c r="D558" s="63">
        <v>4501</v>
      </c>
      <c r="E558" s="86" t="s">
        <v>151</v>
      </c>
      <c r="F558" s="90" t="s">
        <v>1815</v>
      </c>
      <c r="G558" s="92" t="s">
        <v>1816</v>
      </c>
      <c r="H558" s="63">
        <v>2394</v>
      </c>
      <c r="I558" s="63" t="s">
        <v>154</v>
      </c>
      <c r="J558" s="84">
        <v>1</v>
      </c>
      <c r="K558" s="164">
        <v>45263</v>
      </c>
      <c r="L558" s="63">
        <v>29</v>
      </c>
      <c r="M558" s="104">
        <v>127</v>
      </c>
      <c r="N558" s="102">
        <v>45292</v>
      </c>
      <c r="O558" s="99">
        <v>45302</v>
      </c>
      <c r="P558" s="100">
        <v>39</v>
      </c>
      <c r="Q558" s="66" t="s">
        <v>85</v>
      </c>
      <c r="R558" s="66" t="s">
        <v>320</v>
      </c>
      <c r="S558" s="66" t="s">
        <v>85</v>
      </c>
      <c r="T558" s="66" t="s">
        <v>138</v>
      </c>
      <c r="U558" s="66">
        <v>127</v>
      </c>
      <c r="V558" s="88" t="s">
        <v>155</v>
      </c>
      <c r="W558" s="248" t="s">
        <v>146</v>
      </c>
      <c r="X558" s="88" t="s">
        <v>217</v>
      </c>
      <c r="Y558" s="66">
        <v>221003540</v>
      </c>
      <c r="Z558" s="66">
        <v>60</v>
      </c>
      <c r="AA558" s="117" t="s">
        <v>143</v>
      </c>
      <c r="AB558" s="66">
        <v>2022</v>
      </c>
      <c r="AC558" s="118">
        <v>35000</v>
      </c>
      <c r="AD558" s="219">
        <v>31200</v>
      </c>
      <c r="AE558" s="48" t="s">
        <v>101</v>
      </c>
      <c r="AF558" s="134">
        <v>45173</v>
      </c>
      <c r="AG558" s="142">
        <v>45300</v>
      </c>
      <c r="AH558" s="141"/>
      <c r="AI558" s="140"/>
      <c r="AJ558" s="38"/>
    </row>
    <row r="559" spans="1:36">
      <c r="A559" s="66" t="s">
        <v>1452</v>
      </c>
      <c r="B559" s="63"/>
      <c r="C559" s="72" t="s">
        <v>96</v>
      </c>
      <c r="D559" s="67">
        <v>4493</v>
      </c>
      <c r="E559" s="141" t="s">
        <v>1817</v>
      </c>
      <c r="F559" s="73" t="s">
        <v>1818</v>
      </c>
      <c r="G559" s="81" t="s">
        <v>208</v>
      </c>
      <c r="H559" s="72">
        <v>2359</v>
      </c>
      <c r="I559" s="81" t="s">
        <v>99</v>
      </c>
      <c r="J559" s="72">
        <v>1</v>
      </c>
      <c r="K559" s="210">
        <v>45163</v>
      </c>
      <c r="L559" s="72">
        <v>6</v>
      </c>
      <c r="M559" s="66">
        <v>127</v>
      </c>
      <c r="N559" s="107">
        <f>K559+L559</f>
        <v>45169</v>
      </c>
      <c r="O559" s="99">
        <f ca="1">TODAY()</f>
        <v>45957</v>
      </c>
      <c r="P559" s="100">
        <f ca="1">O559-K559</f>
        <v>794</v>
      </c>
      <c r="Q559" s="66" t="s">
        <v>85</v>
      </c>
      <c r="R559" s="66" t="s">
        <v>320</v>
      </c>
      <c r="S559" s="66" t="s">
        <v>85</v>
      </c>
      <c r="T559" s="66" t="s">
        <v>138</v>
      </c>
      <c r="U559" s="66">
        <v>127</v>
      </c>
      <c r="V559" s="88" t="s">
        <v>155</v>
      </c>
      <c r="W559" s="248" t="s">
        <v>146</v>
      </c>
      <c r="X559" s="88" t="s">
        <v>217</v>
      </c>
      <c r="Y559" s="66">
        <v>221003540</v>
      </c>
      <c r="Z559" s="66">
        <v>60</v>
      </c>
      <c r="AA559" s="117" t="s">
        <v>143</v>
      </c>
      <c r="AB559" s="66">
        <v>2022</v>
      </c>
      <c r="AC559" s="118">
        <v>35000</v>
      </c>
      <c r="AD559" s="118"/>
      <c r="AE559" s="48" t="s">
        <v>101</v>
      </c>
      <c r="AF559" s="134">
        <v>45163</v>
      </c>
      <c r="AG559" s="132"/>
      <c r="AH559" s="221" t="s">
        <v>101</v>
      </c>
      <c r="AI559" s="140" t="s">
        <v>216</v>
      </c>
    </row>
    <row r="560" spans="1:36">
      <c r="A560" s="66" t="s">
        <v>1744</v>
      </c>
      <c r="B560" s="66" t="s">
        <v>1819</v>
      </c>
      <c r="C560" s="84" t="s">
        <v>994</v>
      </c>
      <c r="D560" s="92">
        <v>4311</v>
      </c>
      <c r="E560" s="87" t="s">
        <v>1820</v>
      </c>
      <c r="F560" s="86" t="s">
        <v>1821</v>
      </c>
      <c r="G560" s="85" t="s">
        <v>529</v>
      </c>
      <c r="H560" s="84">
        <v>1170</v>
      </c>
      <c r="I560" s="85" t="s">
        <v>1151</v>
      </c>
      <c r="J560" s="84">
        <v>1</v>
      </c>
      <c r="K560" s="168">
        <v>45135</v>
      </c>
      <c r="L560" s="84">
        <v>27</v>
      </c>
      <c r="M560" s="63">
        <v>127</v>
      </c>
      <c r="N560" s="107">
        <v>45162</v>
      </c>
      <c r="O560" s="99">
        <v>45162</v>
      </c>
      <c r="P560" s="100">
        <v>27</v>
      </c>
      <c r="Q560" s="66" t="s">
        <v>85</v>
      </c>
      <c r="R560" s="66" t="s">
        <v>320</v>
      </c>
      <c r="S560" s="66" t="s">
        <v>85</v>
      </c>
      <c r="T560" s="66" t="s">
        <v>138</v>
      </c>
      <c r="U560" s="66">
        <v>127</v>
      </c>
      <c r="V560" s="88" t="s">
        <v>155</v>
      </c>
      <c r="W560" s="248" t="s">
        <v>146</v>
      </c>
      <c r="X560" s="88" t="s">
        <v>217</v>
      </c>
      <c r="Y560" s="66">
        <v>221003540</v>
      </c>
      <c r="Z560" s="66">
        <v>60</v>
      </c>
      <c r="AA560" s="117" t="s">
        <v>143</v>
      </c>
      <c r="AB560" s="66">
        <v>2022</v>
      </c>
      <c r="AC560" s="118">
        <v>35000</v>
      </c>
      <c r="AD560" s="118"/>
      <c r="AE560" s="48" t="s">
        <v>101</v>
      </c>
      <c r="AF560" s="132">
        <v>45051</v>
      </c>
      <c r="AG560" s="132">
        <v>45161</v>
      </c>
      <c r="AH560" s="141"/>
    </row>
    <row r="561" spans="1:45">
      <c r="A561" s="63"/>
      <c r="B561" s="63"/>
      <c r="C561" s="84" t="s">
        <v>994</v>
      </c>
      <c r="D561" s="84">
        <v>4274</v>
      </c>
      <c r="E561" s="87" t="s">
        <v>151</v>
      </c>
      <c r="F561" s="86" t="s">
        <v>513</v>
      </c>
      <c r="G561" s="85" t="s">
        <v>1501</v>
      </c>
      <c r="H561" s="84">
        <v>1125</v>
      </c>
      <c r="I561" s="85" t="s">
        <v>154</v>
      </c>
      <c r="J561" s="84">
        <v>1</v>
      </c>
      <c r="K561" s="168">
        <v>45021</v>
      </c>
      <c r="L561" s="84">
        <v>29</v>
      </c>
      <c r="M561" s="66">
        <v>127</v>
      </c>
      <c r="N561" s="107">
        <v>45050</v>
      </c>
      <c r="O561" s="99">
        <v>45050</v>
      </c>
      <c r="P561" s="100">
        <v>29</v>
      </c>
      <c r="Q561" s="66" t="s">
        <v>85</v>
      </c>
      <c r="R561" s="66" t="s">
        <v>320</v>
      </c>
      <c r="S561" s="66" t="s">
        <v>85</v>
      </c>
      <c r="T561" s="66" t="s">
        <v>138</v>
      </c>
      <c r="U561" s="66">
        <v>127</v>
      </c>
      <c r="V561" s="111" t="s">
        <v>155</v>
      </c>
      <c r="W561" s="248" t="s">
        <v>146</v>
      </c>
      <c r="X561" s="88" t="s">
        <v>217</v>
      </c>
      <c r="Y561" s="66">
        <v>221003540</v>
      </c>
      <c r="Z561" s="66">
        <v>60</v>
      </c>
      <c r="AA561" s="117" t="s">
        <v>143</v>
      </c>
      <c r="AB561" s="66">
        <v>2022</v>
      </c>
      <c r="AC561" s="118">
        <v>35000</v>
      </c>
      <c r="AD561" s="118"/>
      <c r="AE561" s="48" t="s">
        <v>101</v>
      </c>
      <c r="AF561" s="134">
        <v>45021</v>
      </c>
      <c r="AG561" s="132">
        <v>45019</v>
      </c>
      <c r="AH561" s="141"/>
    </row>
    <row r="562" spans="1:45">
      <c r="A562" s="66">
        <v>11868</v>
      </c>
      <c r="B562" s="63"/>
      <c r="C562" s="84" t="s">
        <v>994</v>
      </c>
      <c r="D562" s="201">
        <v>4041</v>
      </c>
      <c r="E562" s="156" t="s">
        <v>1820</v>
      </c>
      <c r="F562" s="86" t="s">
        <v>1821</v>
      </c>
      <c r="G562" s="85" t="s">
        <v>529</v>
      </c>
      <c r="H562" s="84">
        <v>198</v>
      </c>
      <c r="I562" s="85" t="s">
        <v>1151</v>
      </c>
      <c r="J562" s="160">
        <v>1</v>
      </c>
      <c r="K562" s="168">
        <v>44882</v>
      </c>
      <c r="L562" s="84">
        <v>27</v>
      </c>
      <c r="M562" s="66">
        <v>127</v>
      </c>
      <c r="N562" s="165">
        <v>44909</v>
      </c>
      <c r="O562" s="99">
        <v>44887</v>
      </c>
      <c r="P562" s="100">
        <v>5</v>
      </c>
      <c r="Q562" s="66" t="s">
        <v>85</v>
      </c>
      <c r="R562" s="66" t="s">
        <v>320</v>
      </c>
      <c r="S562" s="66" t="s">
        <v>85</v>
      </c>
      <c r="T562" s="66" t="s">
        <v>138</v>
      </c>
      <c r="U562" s="66">
        <v>127</v>
      </c>
      <c r="V562" s="88" t="s">
        <v>155</v>
      </c>
      <c r="W562" s="248" t="s">
        <v>146</v>
      </c>
      <c r="X562" s="88" t="s">
        <v>217</v>
      </c>
      <c r="Y562" s="66">
        <v>221003540</v>
      </c>
      <c r="Z562" s="118"/>
      <c r="AA562" s="118"/>
      <c r="AB562" s="66">
        <v>2022</v>
      </c>
      <c r="AC562" s="118">
        <v>35000</v>
      </c>
      <c r="AD562" s="118"/>
      <c r="AE562" s="62" t="s">
        <v>101</v>
      </c>
      <c r="AF562" s="173">
        <v>44882</v>
      </c>
      <c r="AG562" s="132">
        <v>44884</v>
      </c>
      <c r="AH562" s="141"/>
      <c r="AI562" s="180"/>
    </row>
    <row r="563" spans="1:45">
      <c r="A563" s="63"/>
      <c r="B563" s="66">
        <v>12079</v>
      </c>
      <c r="C563" s="84" t="s">
        <v>994</v>
      </c>
      <c r="D563" s="201">
        <v>4012</v>
      </c>
      <c r="E563" s="87" t="s">
        <v>267</v>
      </c>
      <c r="F563" s="87" t="s">
        <v>1100</v>
      </c>
      <c r="G563" s="85" t="s">
        <v>1822</v>
      </c>
      <c r="H563" s="63">
        <v>193</v>
      </c>
      <c r="I563" s="87" t="s">
        <v>154</v>
      </c>
      <c r="J563" s="160">
        <v>1</v>
      </c>
      <c r="K563" s="106">
        <v>44869</v>
      </c>
      <c r="L563" s="63">
        <v>6</v>
      </c>
      <c r="M563" s="66">
        <v>127</v>
      </c>
      <c r="N563" s="107">
        <v>44875</v>
      </c>
      <c r="O563" s="99">
        <v>44876</v>
      </c>
      <c r="P563" s="100">
        <v>7</v>
      </c>
      <c r="Q563" s="66" t="s">
        <v>85</v>
      </c>
      <c r="R563" s="66" t="s">
        <v>320</v>
      </c>
      <c r="S563" s="66" t="s">
        <v>85</v>
      </c>
      <c r="T563" s="66" t="s">
        <v>138</v>
      </c>
      <c r="U563" s="66">
        <v>127</v>
      </c>
      <c r="V563" s="88" t="s">
        <v>155</v>
      </c>
      <c r="W563" s="248" t="s">
        <v>146</v>
      </c>
      <c r="X563" s="88" t="s">
        <v>217</v>
      </c>
      <c r="Y563" s="66">
        <v>221003540</v>
      </c>
      <c r="Z563" s="118"/>
      <c r="AA563" s="118"/>
      <c r="AB563" s="66">
        <v>2022</v>
      </c>
      <c r="AC563" s="118">
        <v>35000</v>
      </c>
      <c r="AD563" s="118"/>
      <c r="AE563" s="62" t="s">
        <v>101</v>
      </c>
      <c r="AF563" s="173">
        <v>44869</v>
      </c>
      <c r="AG563" s="132">
        <v>44876</v>
      </c>
      <c r="AH563" s="141"/>
    </row>
    <row r="564" spans="1:45">
      <c r="A564" s="63"/>
      <c r="B564" s="63"/>
      <c r="C564" s="84" t="s">
        <v>994</v>
      </c>
      <c r="D564" s="201">
        <v>3923</v>
      </c>
      <c r="E564" s="87" t="s">
        <v>877</v>
      </c>
      <c r="F564" s="87" t="s">
        <v>1823</v>
      </c>
      <c r="G564" s="85" t="s">
        <v>479</v>
      </c>
      <c r="H564" s="63">
        <v>0</v>
      </c>
      <c r="I564" s="87" t="s">
        <v>1151</v>
      </c>
      <c r="J564" s="160">
        <v>1</v>
      </c>
      <c r="K564" s="106">
        <v>44844</v>
      </c>
      <c r="L564" s="63">
        <v>6</v>
      </c>
      <c r="M564" s="66">
        <v>127</v>
      </c>
      <c r="N564" s="107">
        <v>44850</v>
      </c>
      <c r="O564" s="99">
        <v>44868</v>
      </c>
      <c r="P564" s="100">
        <v>24</v>
      </c>
      <c r="Q564" s="66" t="s">
        <v>160</v>
      </c>
      <c r="R564" s="66" t="s">
        <v>320</v>
      </c>
      <c r="S564" s="66" t="s">
        <v>1780</v>
      </c>
      <c r="T564" s="66" t="s">
        <v>138</v>
      </c>
      <c r="U564" s="66">
        <v>127</v>
      </c>
      <c r="V564" s="88" t="s">
        <v>155</v>
      </c>
      <c r="W564" s="248" t="s">
        <v>146</v>
      </c>
      <c r="X564" s="88" t="s">
        <v>217</v>
      </c>
      <c r="Y564" s="66">
        <v>221003540</v>
      </c>
      <c r="Z564" s="118"/>
      <c r="AA564" s="118"/>
      <c r="AB564" s="66">
        <v>2022</v>
      </c>
      <c r="AC564" s="118">
        <v>35000</v>
      </c>
      <c r="AD564" s="118"/>
      <c r="AE564" s="62" t="s">
        <v>101</v>
      </c>
      <c r="AF564" s="174">
        <v>44827</v>
      </c>
      <c r="AG564" s="142">
        <v>44867</v>
      </c>
      <c r="AH564" s="141"/>
      <c r="AI564" s="177"/>
    </row>
    <row r="565" spans="1:45">
      <c r="A565" s="66">
        <v>10623</v>
      </c>
      <c r="B565" s="63"/>
      <c r="C565" s="157" t="s">
        <v>1179</v>
      </c>
      <c r="D565" s="83">
        <v>3760</v>
      </c>
      <c r="E565" s="50" t="s">
        <v>877</v>
      </c>
      <c r="F565" s="159" t="s">
        <v>1251</v>
      </c>
      <c r="G565" s="185" t="s">
        <v>1318</v>
      </c>
      <c r="H565" s="157">
        <v>194</v>
      </c>
      <c r="I565" s="185" t="s">
        <v>1151</v>
      </c>
      <c r="J565" s="157">
        <v>1</v>
      </c>
      <c r="K565" s="215">
        <v>44950</v>
      </c>
      <c r="L565" s="157">
        <v>27</v>
      </c>
      <c r="M565" s="66">
        <v>127</v>
      </c>
      <c r="N565" s="229">
        <v>44977</v>
      </c>
      <c r="O565" s="99">
        <v>45014</v>
      </c>
      <c r="P565" s="100">
        <v>64</v>
      </c>
      <c r="Q565" s="66" t="s">
        <v>85</v>
      </c>
      <c r="R565" s="66" t="s">
        <v>320</v>
      </c>
      <c r="S565" s="66" t="s">
        <v>85</v>
      </c>
      <c r="T565" s="66" t="s">
        <v>138</v>
      </c>
      <c r="U565" s="66">
        <v>127</v>
      </c>
      <c r="V565" s="88" t="s">
        <v>155</v>
      </c>
      <c r="W565" s="249" t="s">
        <v>146</v>
      </c>
      <c r="X565" s="111" t="s">
        <v>217</v>
      </c>
      <c r="Y565" s="66">
        <v>221003540</v>
      </c>
      <c r="Z565" s="118"/>
      <c r="AA565" s="118"/>
      <c r="AB565" s="112">
        <v>2022</v>
      </c>
      <c r="AC565" s="118">
        <v>35000</v>
      </c>
      <c r="AD565" s="118"/>
      <c r="AE565" s="219"/>
      <c r="AF565" s="76" t="s">
        <v>101</v>
      </c>
      <c r="AG565" s="132">
        <v>44757</v>
      </c>
      <c r="AH565" s="144"/>
      <c r="AI565" s="140" t="s">
        <v>216</v>
      </c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</row>
    <row r="566" spans="1:45">
      <c r="A566" s="66" t="s">
        <v>1580</v>
      </c>
      <c r="B566" s="66" t="s">
        <v>1824</v>
      </c>
      <c r="C566" s="84" t="s">
        <v>994</v>
      </c>
      <c r="D566" s="89">
        <v>4118</v>
      </c>
      <c r="E566" s="156" t="s">
        <v>742</v>
      </c>
      <c r="F566" s="156" t="s">
        <v>1372</v>
      </c>
      <c r="G566" s="85" t="s">
        <v>1373</v>
      </c>
      <c r="H566" s="84">
        <v>8622</v>
      </c>
      <c r="I566" s="150" t="s">
        <v>154</v>
      </c>
      <c r="J566" s="84">
        <v>1</v>
      </c>
      <c r="K566" s="168">
        <v>44923</v>
      </c>
      <c r="L566" s="84">
        <v>27</v>
      </c>
      <c r="M566" s="66">
        <v>128</v>
      </c>
      <c r="N566" s="165">
        <v>44950</v>
      </c>
      <c r="O566" s="99">
        <v>44949</v>
      </c>
      <c r="P566" s="100">
        <v>10</v>
      </c>
      <c r="Q566" s="66" t="s">
        <v>544</v>
      </c>
      <c r="R566" s="66" t="s">
        <v>320</v>
      </c>
      <c r="S566" s="88" t="s">
        <v>1820</v>
      </c>
      <c r="T566" s="66" t="s">
        <v>138</v>
      </c>
      <c r="U566" s="66">
        <v>128</v>
      </c>
      <c r="V566" s="88" t="s">
        <v>546</v>
      </c>
      <c r="W566" s="88" t="s">
        <v>510</v>
      </c>
      <c r="X566" s="88" t="s">
        <v>547</v>
      </c>
      <c r="Y566" s="117" t="s">
        <v>548</v>
      </c>
      <c r="Z566" s="130"/>
      <c r="AA566" s="130"/>
      <c r="AB566" s="66">
        <v>1999</v>
      </c>
      <c r="AC566" s="130">
        <v>48000</v>
      </c>
      <c r="AD566" s="130"/>
      <c r="AE566" s="48" t="s">
        <v>101</v>
      </c>
      <c r="AF566" s="132">
        <v>44923</v>
      </c>
      <c r="AG566" s="134">
        <v>44947</v>
      </c>
      <c r="AH566" s="148"/>
      <c r="AI566" s="140"/>
      <c r="AJ566" s="38" t="s">
        <v>324</v>
      </c>
    </row>
    <row r="567" spans="1:45">
      <c r="A567" s="66">
        <v>10274</v>
      </c>
      <c r="B567" s="63"/>
      <c r="C567" s="84" t="s">
        <v>994</v>
      </c>
      <c r="D567" s="89">
        <v>3966</v>
      </c>
      <c r="E567" s="156" t="s">
        <v>1530</v>
      </c>
      <c r="F567" s="156" t="s">
        <v>1456</v>
      </c>
      <c r="G567" s="85" t="s">
        <v>1825</v>
      </c>
      <c r="H567" s="84">
        <v>8497</v>
      </c>
      <c r="I567" s="150" t="s">
        <v>1151</v>
      </c>
      <c r="J567" s="84">
        <v>1</v>
      </c>
      <c r="K567" s="168">
        <v>44903</v>
      </c>
      <c r="L567" s="84">
        <v>27</v>
      </c>
      <c r="M567" s="48">
        <v>128</v>
      </c>
      <c r="N567" s="165">
        <v>44930</v>
      </c>
      <c r="O567" s="99">
        <v>44918</v>
      </c>
      <c r="P567" s="100">
        <v>10</v>
      </c>
      <c r="Q567" s="66" t="s">
        <v>544</v>
      </c>
      <c r="R567" s="66" t="s">
        <v>320</v>
      </c>
      <c r="S567" s="88" t="s">
        <v>1820</v>
      </c>
      <c r="T567" s="66" t="s">
        <v>138</v>
      </c>
      <c r="U567" s="66">
        <v>128</v>
      </c>
      <c r="V567" s="88" t="s">
        <v>546</v>
      </c>
      <c r="W567" s="88" t="s">
        <v>510</v>
      </c>
      <c r="X567" s="88" t="s">
        <v>547</v>
      </c>
      <c r="Y567" s="117" t="s">
        <v>548</v>
      </c>
      <c r="Z567" s="130"/>
      <c r="AA567" s="130"/>
      <c r="AB567" s="66">
        <v>1999</v>
      </c>
      <c r="AC567" s="130">
        <v>48000</v>
      </c>
      <c r="AD567" s="130"/>
      <c r="AE567" s="192"/>
      <c r="AF567" s="72" t="s">
        <v>101</v>
      </c>
      <c r="AG567" s="132">
        <v>44847</v>
      </c>
      <c r="AH567" s="144">
        <v>44917</v>
      </c>
    </row>
    <row r="568" spans="1:45">
      <c r="A568" s="66" t="s">
        <v>1826</v>
      </c>
      <c r="B568" s="66">
        <v>10330</v>
      </c>
      <c r="C568" s="84" t="s">
        <v>994</v>
      </c>
      <c r="D568" s="89">
        <v>3720</v>
      </c>
      <c r="E568" s="156" t="s">
        <v>1498</v>
      </c>
      <c r="F568" s="156" t="s">
        <v>1667</v>
      </c>
      <c r="G568" s="85" t="s">
        <v>1791</v>
      </c>
      <c r="H568" s="84">
        <v>8120</v>
      </c>
      <c r="I568" s="150" t="s">
        <v>99</v>
      </c>
      <c r="J568" s="84">
        <v>1</v>
      </c>
      <c r="K568" s="168">
        <v>44828</v>
      </c>
      <c r="L568" s="84">
        <v>27</v>
      </c>
      <c r="M568" s="66">
        <v>128</v>
      </c>
      <c r="N568" s="165">
        <v>44855</v>
      </c>
      <c r="O568" s="99">
        <v>44844</v>
      </c>
      <c r="P568" s="100">
        <v>10</v>
      </c>
      <c r="Q568" s="66" t="s">
        <v>85</v>
      </c>
      <c r="R568" s="66" t="s">
        <v>320</v>
      </c>
      <c r="S568" s="66" t="s">
        <v>85</v>
      </c>
      <c r="T568" s="66" t="s">
        <v>138</v>
      </c>
      <c r="U568" s="66">
        <v>128</v>
      </c>
      <c r="V568" s="111" t="s">
        <v>546</v>
      </c>
      <c r="W568" s="88" t="s">
        <v>510</v>
      </c>
      <c r="X568" s="88" t="s">
        <v>547</v>
      </c>
      <c r="Y568" s="117" t="s">
        <v>548</v>
      </c>
      <c r="Z568" s="130"/>
      <c r="AA568" s="130"/>
      <c r="AB568" s="66">
        <v>1999</v>
      </c>
      <c r="AC568" s="130">
        <v>46000</v>
      </c>
      <c r="AD568" s="130"/>
      <c r="AE568" s="62" t="s">
        <v>101</v>
      </c>
      <c r="AF568" s="134">
        <v>44740</v>
      </c>
      <c r="AG568" s="134">
        <v>44842</v>
      </c>
      <c r="AH568" s="148"/>
    </row>
    <row r="569" spans="1:45">
      <c r="A569" s="66">
        <v>10031</v>
      </c>
      <c r="B569" s="66" t="s">
        <v>1827</v>
      </c>
      <c r="C569" s="72" t="s">
        <v>1179</v>
      </c>
      <c r="D569" s="195">
        <v>3606</v>
      </c>
      <c r="E569" s="238" t="s">
        <v>1314</v>
      </c>
      <c r="F569" s="238" t="s">
        <v>1314</v>
      </c>
      <c r="G569" s="81" t="s">
        <v>1583</v>
      </c>
      <c r="H569" s="72"/>
      <c r="I569" s="75" t="s">
        <v>154</v>
      </c>
      <c r="J569" s="72">
        <v>1</v>
      </c>
      <c r="K569" s="210">
        <v>44687</v>
      </c>
      <c r="L569" s="72">
        <v>27</v>
      </c>
      <c r="M569" s="66">
        <v>128</v>
      </c>
      <c r="N569" s="165">
        <v>44714</v>
      </c>
      <c r="O569" s="99">
        <v>44697</v>
      </c>
      <c r="P569" s="100">
        <v>10</v>
      </c>
      <c r="Q569" s="66" t="s">
        <v>85</v>
      </c>
      <c r="R569" s="66"/>
      <c r="S569" s="66" t="s">
        <v>85</v>
      </c>
      <c r="T569" s="66" t="s">
        <v>138</v>
      </c>
      <c r="U569" s="66">
        <v>128</v>
      </c>
      <c r="V569" s="88" t="s">
        <v>546</v>
      </c>
      <c r="W569" s="88" t="s">
        <v>510</v>
      </c>
      <c r="X569" s="88" t="s">
        <v>547</v>
      </c>
      <c r="Y569" s="117" t="s">
        <v>548</v>
      </c>
      <c r="Z569" s="130"/>
      <c r="AA569" s="130"/>
      <c r="AB569" s="66">
        <v>1999</v>
      </c>
      <c r="AC569" s="130">
        <v>46000</v>
      </c>
      <c r="AD569" s="130"/>
      <c r="AE569" s="127" t="s">
        <v>101</v>
      </c>
      <c r="AF569" s="134">
        <v>44687</v>
      </c>
      <c r="AG569" s="132"/>
      <c r="AH569" s="141"/>
    </row>
    <row r="570" spans="1:45">
      <c r="A570" s="66" t="s">
        <v>95</v>
      </c>
      <c r="B570" s="63"/>
      <c r="C570" s="84" t="s">
        <v>994</v>
      </c>
      <c r="D570" s="89">
        <v>3606</v>
      </c>
      <c r="E570" s="156" t="s">
        <v>1314</v>
      </c>
      <c r="F570" s="156" t="s">
        <v>1314</v>
      </c>
      <c r="G570" s="85" t="s">
        <v>1583</v>
      </c>
      <c r="H570" s="84"/>
      <c r="I570" s="150" t="s">
        <v>154</v>
      </c>
      <c r="J570" s="84">
        <v>1</v>
      </c>
      <c r="K570" s="168">
        <v>44687</v>
      </c>
      <c r="L570" s="84">
        <v>27</v>
      </c>
      <c r="M570" s="66">
        <v>128</v>
      </c>
      <c r="N570" s="107">
        <v>44714</v>
      </c>
      <c r="O570" s="99">
        <v>44697</v>
      </c>
      <c r="P570" s="100">
        <v>10</v>
      </c>
      <c r="Q570" s="66" t="s">
        <v>85</v>
      </c>
      <c r="R570" s="66"/>
      <c r="S570" s="66" t="s">
        <v>85</v>
      </c>
      <c r="T570" s="66" t="s">
        <v>138</v>
      </c>
      <c r="U570" s="66">
        <v>128</v>
      </c>
      <c r="V570" s="88" t="s">
        <v>546</v>
      </c>
      <c r="W570" s="88" t="s">
        <v>510</v>
      </c>
      <c r="X570" s="88" t="s">
        <v>547</v>
      </c>
      <c r="Y570" s="117" t="s">
        <v>548</v>
      </c>
      <c r="Z570" s="130"/>
      <c r="AA570" s="130"/>
      <c r="AB570" s="66">
        <v>1999</v>
      </c>
      <c r="AC570" s="130">
        <v>46000</v>
      </c>
      <c r="AD570" s="130"/>
      <c r="AE570" s="806"/>
      <c r="AF570" s="132" t="s">
        <v>101</v>
      </c>
      <c r="AG570" s="132">
        <v>44687</v>
      </c>
      <c r="AH570" s="144"/>
    </row>
    <row r="571" spans="1:45">
      <c r="A571" s="66">
        <v>10296</v>
      </c>
      <c r="B571" s="63"/>
      <c r="C571" s="64" t="s">
        <v>994</v>
      </c>
      <c r="D571" s="67">
        <v>5413</v>
      </c>
      <c r="E571" s="68" t="s">
        <v>1828</v>
      </c>
      <c r="F571" s="68" t="s">
        <v>1829</v>
      </c>
      <c r="G571" s="48" t="s">
        <v>248</v>
      </c>
      <c r="H571" s="48">
        <v>1625</v>
      </c>
      <c r="I571" s="64" t="s">
        <v>99</v>
      </c>
      <c r="J571" s="64">
        <v>1</v>
      </c>
      <c r="K571" s="101">
        <v>45731</v>
      </c>
      <c r="L571" s="48">
        <v>1</v>
      </c>
      <c r="M571" s="104">
        <v>129</v>
      </c>
      <c r="N571" s="102">
        <v>45732</v>
      </c>
      <c r="O571" s="99">
        <v>45735</v>
      </c>
      <c r="P571" s="100">
        <v>4</v>
      </c>
      <c r="Q571" s="66" t="s">
        <v>85</v>
      </c>
      <c r="R571" s="66" t="s">
        <v>85</v>
      </c>
      <c r="S571" s="66" t="s">
        <v>85</v>
      </c>
      <c r="T571" s="66" t="s">
        <v>87</v>
      </c>
      <c r="U571" s="66">
        <v>129</v>
      </c>
      <c r="V571" s="88" t="s">
        <v>88</v>
      </c>
      <c r="W571" s="88" t="s">
        <v>89</v>
      </c>
      <c r="X571" s="88" t="s">
        <v>550</v>
      </c>
      <c r="Y571" s="66" t="s">
        <v>551</v>
      </c>
      <c r="Z571" s="66">
        <v>10</v>
      </c>
      <c r="AA571" s="117" t="s">
        <v>92</v>
      </c>
      <c r="AB571" s="66">
        <v>2016</v>
      </c>
      <c r="AC571" s="118">
        <v>33000</v>
      </c>
      <c r="AD571" s="119">
        <v>33000</v>
      </c>
      <c r="AE571" s="48" t="s">
        <v>101</v>
      </c>
      <c r="AF571" s="131">
        <v>45721</v>
      </c>
      <c r="AG571" s="132">
        <v>45735</v>
      </c>
      <c r="AH571" s="144"/>
    </row>
    <row r="572" spans="1:45">
      <c r="A572" s="66"/>
      <c r="B572" s="66"/>
      <c r="C572" s="72" t="s">
        <v>117</v>
      </c>
      <c r="D572" s="67">
        <v>5106</v>
      </c>
      <c r="E572" s="68" t="s">
        <v>1830</v>
      </c>
      <c r="F572" s="68" t="s">
        <v>1830</v>
      </c>
      <c r="G572" s="48" t="s">
        <v>1831</v>
      </c>
      <c r="H572" s="48">
        <v>1513</v>
      </c>
      <c r="I572" s="48" t="s">
        <v>99</v>
      </c>
      <c r="J572" s="72">
        <v>1</v>
      </c>
      <c r="K572" s="101">
        <v>45615</v>
      </c>
      <c r="L572" s="48">
        <v>27</v>
      </c>
      <c r="M572" s="104">
        <v>129</v>
      </c>
      <c r="N572" s="105">
        <f>K572+L572</f>
        <v>45642</v>
      </c>
      <c r="O572" s="99">
        <f ca="1">TODAY()</f>
        <v>45957</v>
      </c>
      <c r="P572" s="100">
        <f ca="1">O572-K572</f>
        <v>342</v>
      </c>
      <c r="Q572" s="66" t="s">
        <v>85</v>
      </c>
      <c r="R572" s="66" t="s">
        <v>85</v>
      </c>
      <c r="S572" s="66" t="s">
        <v>85</v>
      </c>
      <c r="T572" s="66" t="s">
        <v>87</v>
      </c>
      <c r="U572" s="66">
        <v>129</v>
      </c>
      <c r="V572" s="88" t="s">
        <v>88</v>
      </c>
      <c r="W572" s="88" t="s">
        <v>89</v>
      </c>
      <c r="X572" s="88" t="s">
        <v>550</v>
      </c>
      <c r="Y572" s="66" t="s">
        <v>551</v>
      </c>
      <c r="Z572" s="66">
        <v>10</v>
      </c>
      <c r="AA572" s="117" t="s">
        <v>92</v>
      </c>
      <c r="AB572" s="66">
        <v>2016</v>
      </c>
      <c r="AC572" s="118">
        <v>33000</v>
      </c>
      <c r="AD572" s="119">
        <v>33000</v>
      </c>
      <c r="AE572" s="48" t="s">
        <v>101</v>
      </c>
      <c r="AF572" s="131">
        <v>45568</v>
      </c>
      <c r="AG572" s="132">
        <v>45650</v>
      </c>
      <c r="AH572" s="73" t="s">
        <v>101</v>
      </c>
      <c r="AI572" s="140" t="s">
        <v>216</v>
      </c>
      <c r="AJ572" s="38"/>
    </row>
    <row r="573" spans="1:45">
      <c r="A573" s="63"/>
      <c r="B573" s="66">
        <v>10310</v>
      </c>
      <c r="C573" s="72" t="s">
        <v>96</v>
      </c>
      <c r="D573" s="67">
        <v>5093</v>
      </c>
      <c r="E573" s="69" t="s">
        <v>772</v>
      </c>
      <c r="F573" s="69" t="s">
        <v>772</v>
      </c>
      <c r="G573" s="48" t="s">
        <v>1832</v>
      </c>
      <c r="H573" s="48">
        <v>1513</v>
      </c>
      <c r="I573" s="48" t="s">
        <v>154</v>
      </c>
      <c r="J573" s="72">
        <v>1</v>
      </c>
      <c r="K573" s="101">
        <v>45562</v>
      </c>
      <c r="L573" s="48">
        <v>6</v>
      </c>
      <c r="M573" s="104">
        <v>129</v>
      </c>
      <c r="N573" s="102">
        <v>45568</v>
      </c>
      <c r="O573" s="99">
        <v>45568</v>
      </c>
      <c r="P573" s="100">
        <v>6</v>
      </c>
      <c r="Q573" s="66" t="s">
        <v>85</v>
      </c>
      <c r="R573" s="66" t="s">
        <v>85</v>
      </c>
      <c r="S573" s="66" t="s">
        <v>85</v>
      </c>
      <c r="T573" s="66" t="s">
        <v>87</v>
      </c>
      <c r="U573" s="66">
        <v>129</v>
      </c>
      <c r="V573" s="88" t="s">
        <v>88</v>
      </c>
      <c r="W573" s="88" t="s">
        <v>89</v>
      </c>
      <c r="X573" s="88" t="s">
        <v>550</v>
      </c>
      <c r="Y573" s="66" t="s">
        <v>551</v>
      </c>
      <c r="Z573" s="66">
        <v>10</v>
      </c>
      <c r="AA573" s="117" t="s">
        <v>92</v>
      </c>
      <c r="AB573" s="66">
        <v>2016</v>
      </c>
      <c r="AC573" s="118">
        <v>33000</v>
      </c>
      <c r="AD573" s="119">
        <v>33000</v>
      </c>
      <c r="AE573" s="48" t="s">
        <v>101</v>
      </c>
      <c r="AF573" s="132">
        <v>45562</v>
      </c>
      <c r="AG573" s="132">
        <v>45568</v>
      </c>
      <c r="AH573" s="144"/>
    </row>
    <row r="574" spans="1:45">
      <c r="A574" s="63"/>
      <c r="B574" s="63"/>
      <c r="C574" s="72" t="s">
        <v>117</v>
      </c>
      <c r="D574" s="67">
        <v>5079</v>
      </c>
      <c r="E574" s="69" t="s">
        <v>772</v>
      </c>
      <c r="F574" s="69" t="s">
        <v>772</v>
      </c>
      <c r="G574" s="48" t="s">
        <v>1833</v>
      </c>
      <c r="H574" s="48">
        <v>1511</v>
      </c>
      <c r="I574" s="48" t="s">
        <v>154</v>
      </c>
      <c r="J574" s="72">
        <v>1</v>
      </c>
      <c r="K574" s="101">
        <v>44460</v>
      </c>
      <c r="L574" s="48">
        <v>2</v>
      </c>
      <c r="M574" s="104">
        <v>129</v>
      </c>
      <c r="N574" s="213">
        <f>K574+L574</f>
        <v>44462</v>
      </c>
      <c r="O574" s="99">
        <f ca="1">TODAY()</f>
        <v>45957</v>
      </c>
      <c r="P574" s="100">
        <f ca="1">O574-K574</f>
        <v>1497</v>
      </c>
      <c r="Q574" s="66" t="s">
        <v>85</v>
      </c>
      <c r="R574" s="66" t="s">
        <v>85</v>
      </c>
      <c r="S574" s="66" t="s">
        <v>85</v>
      </c>
      <c r="T574" s="66" t="s">
        <v>87</v>
      </c>
      <c r="U574" s="66">
        <v>129</v>
      </c>
      <c r="V574" s="88" t="s">
        <v>88</v>
      </c>
      <c r="W574" s="88" t="s">
        <v>89</v>
      </c>
      <c r="X574" s="88" t="s">
        <v>550</v>
      </c>
      <c r="Y574" s="66" t="s">
        <v>551</v>
      </c>
      <c r="Z574" s="66">
        <v>10</v>
      </c>
      <c r="AA574" s="117" t="s">
        <v>92</v>
      </c>
      <c r="AB574" s="66">
        <v>2016</v>
      </c>
      <c r="AC574" s="118">
        <v>33000</v>
      </c>
      <c r="AD574" s="119">
        <v>33000</v>
      </c>
      <c r="AE574" s="48"/>
      <c r="AF574" s="76"/>
      <c r="AG574" s="783"/>
      <c r="AH574" s="184"/>
    </row>
    <row r="575" spans="1:45">
      <c r="A575" s="66">
        <v>10310</v>
      </c>
      <c r="B575" s="66">
        <v>10358</v>
      </c>
      <c r="C575" s="72" t="s">
        <v>117</v>
      </c>
      <c r="D575" s="67">
        <v>5079</v>
      </c>
      <c r="E575" s="69" t="s">
        <v>772</v>
      </c>
      <c r="F575" s="69" t="s">
        <v>772</v>
      </c>
      <c r="G575" s="48" t="s">
        <v>1833</v>
      </c>
      <c r="H575" s="48">
        <v>1511</v>
      </c>
      <c r="I575" s="48" t="s">
        <v>154</v>
      </c>
      <c r="J575" s="72">
        <v>1</v>
      </c>
      <c r="K575" s="101">
        <v>44460</v>
      </c>
      <c r="L575" s="48">
        <v>2</v>
      </c>
      <c r="M575" s="104">
        <v>129</v>
      </c>
      <c r="N575" s="213">
        <f>K575+L575</f>
        <v>44462</v>
      </c>
      <c r="O575" s="99">
        <f ca="1">TODAY()</f>
        <v>45957</v>
      </c>
      <c r="P575" s="100">
        <f ca="1">O575-K575</f>
        <v>1497</v>
      </c>
      <c r="Q575" s="66" t="s">
        <v>85</v>
      </c>
      <c r="R575" s="66" t="s">
        <v>85</v>
      </c>
      <c r="S575" s="66" t="s">
        <v>85</v>
      </c>
      <c r="T575" s="66" t="s">
        <v>87</v>
      </c>
      <c r="U575" s="66">
        <v>129</v>
      </c>
      <c r="V575" s="88" t="s">
        <v>88</v>
      </c>
      <c r="W575" s="88" t="s">
        <v>89</v>
      </c>
      <c r="X575" s="88" t="s">
        <v>550</v>
      </c>
      <c r="Y575" s="66" t="s">
        <v>551</v>
      </c>
      <c r="Z575" s="66">
        <v>10</v>
      </c>
      <c r="AA575" s="117" t="s">
        <v>92</v>
      </c>
      <c r="AB575" s="66">
        <v>2016</v>
      </c>
      <c r="AC575" s="118">
        <v>33000</v>
      </c>
      <c r="AD575" s="119">
        <v>33000</v>
      </c>
      <c r="AE575" s="48"/>
      <c r="AF575" s="76"/>
      <c r="AG575" s="72"/>
      <c r="AH575" s="73"/>
    </row>
    <row r="576" spans="1:45">
      <c r="A576" s="66" t="s">
        <v>1729</v>
      </c>
      <c r="B576" s="66">
        <v>10230</v>
      </c>
      <c r="C576" s="72" t="s">
        <v>994</v>
      </c>
      <c r="D576" s="67">
        <v>5079</v>
      </c>
      <c r="E576" s="68" t="s">
        <v>772</v>
      </c>
      <c r="F576" s="68" t="s">
        <v>772</v>
      </c>
      <c r="G576" s="48"/>
      <c r="H576" s="48">
        <v>1511</v>
      </c>
      <c r="I576" s="48" t="s">
        <v>99</v>
      </c>
      <c r="J576" s="72">
        <v>1</v>
      </c>
      <c r="K576" s="101">
        <v>45556</v>
      </c>
      <c r="L576" s="48">
        <v>2</v>
      </c>
      <c r="M576" s="104">
        <v>129</v>
      </c>
      <c r="N576" s="102">
        <v>45589</v>
      </c>
      <c r="O576" s="99">
        <v>45593</v>
      </c>
      <c r="P576" s="100">
        <v>47</v>
      </c>
      <c r="Q576" s="82" t="s">
        <v>85</v>
      </c>
      <c r="R576" s="66" t="s">
        <v>320</v>
      </c>
      <c r="S576" s="82" t="s">
        <v>85</v>
      </c>
      <c r="T576" s="82" t="s">
        <v>138</v>
      </c>
      <c r="U576" s="82">
        <v>105</v>
      </c>
      <c r="V576" s="246" t="s">
        <v>223</v>
      </c>
      <c r="W576" s="245" t="s">
        <v>224</v>
      </c>
      <c r="X576" s="246" t="s">
        <v>457</v>
      </c>
      <c r="Y576" s="82" t="s">
        <v>458</v>
      </c>
      <c r="Z576" s="82">
        <v>70</v>
      </c>
      <c r="AA576" s="250" t="s">
        <v>227</v>
      </c>
      <c r="AB576" s="82">
        <v>2015</v>
      </c>
      <c r="AC576" s="251">
        <v>24000</v>
      </c>
      <c r="AD576" s="119">
        <v>24000</v>
      </c>
      <c r="AE576" s="48" t="s">
        <v>101</v>
      </c>
      <c r="AF576" s="134">
        <v>45556</v>
      </c>
      <c r="AG576" s="132">
        <v>45559</v>
      </c>
      <c r="AH576" s="183"/>
      <c r="AI576" s="140"/>
      <c r="AJ576" s="38"/>
    </row>
    <row r="577" spans="1:35">
      <c r="A577" s="66" t="s">
        <v>95</v>
      </c>
      <c r="B577" s="63"/>
      <c r="C577" s="84" t="s">
        <v>994</v>
      </c>
      <c r="D577" s="84">
        <v>5013</v>
      </c>
      <c r="E577" s="150" t="s">
        <v>97</v>
      </c>
      <c r="F577" s="150" t="s">
        <v>97</v>
      </c>
      <c r="G577" s="84" t="s">
        <v>1834</v>
      </c>
      <c r="H577" s="84">
        <v>1462</v>
      </c>
      <c r="I577" s="84" t="s">
        <v>99</v>
      </c>
      <c r="J577" s="84">
        <v>1</v>
      </c>
      <c r="K577" s="162">
        <v>45533</v>
      </c>
      <c r="L577" s="84">
        <v>6</v>
      </c>
      <c r="M577" s="104">
        <v>129</v>
      </c>
      <c r="N577" s="102">
        <v>45539</v>
      </c>
      <c r="O577" s="99">
        <v>45540</v>
      </c>
      <c r="P577" s="100">
        <v>7</v>
      </c>
      <c r="Q577" s="66" t="s">
        <v>85</v>
      </c>
      <c r="R577" s="66" t="s">
        <v>85</v>
      </c>
      <c r="S577" s="66" t="s">
        <v>85</v>
      </c>
      <c r="T577" s="66" t="s">
        <v>87</v>
      </c>
      <c r="U577" s="66">
        <v>129</v>
      </c>
      <c r="V577" s="88" t="s">
        <v>88</v>
      </c>
      <c r="W577" s="111" t="s">
        <v>89</v>
      </c>
      <c r="X577" s="111" t="s">
        <v>550</v>
      </c>
      <c r="Y577" s="66" t="s">
        <v>551</v>
      </c>
      <c r="Z577" s="66">
        <v>10</v>
      </c>
      <c r="AA577" s="117" t="s">
        <v>92</v>
      </c>
      <c r="AB577" s="112">
        <v>2016</v>
      </c>
      <c r="AC577" s="118">
        <v>33000</v>
      </c>
      <c r="AD577" s="119">
        <v>33000</v>
      </c>
      <c r="AE577" s="48" t="s">
        <v>101</v>
      </c>
      <c r="AF577" s="134">
        <v>45519</v>
      </c>
      <c r="AG577" s="132">
        <v>45540</v>
      </c>
      <c r="AH577" s="144"/>
    </row>
    <row r="578" spans="1:35">
      <c r="A578" s="63"/>
      <c r="B578" s="63"/>
      <c r="C578" s="92" t="s">
        <v>994</v>
      </c>
      <c r="D578" s="92">
        <v>4994</v>
      </c>
      <c r="E578" s="150" t="s">
        <v>151</v>
      </c>
      <c r="F578" s="150" t="s">
        <v>1075</v>
      </c>
      <c r="G578" s="84" t="s">
        <v>1384</v>
      </c>
      <c r="H578" s="84">
        <v>1457</v>
      </c>
      <c r="I578" s="92" t="s">
        <v>154</v>
      </c>
      <c r="J578" s="84">
        <v>1</v>
      </c>
      <c r="K578" s="162">
        <v>45505</v>
      </c>
      <c r="L578" s="92">
        <v>6</v>
      </c>
      <c r="M578" s="104">
        <v>129</v>
      </c>
      <c r="N578" s="102">
        <v>45511</v>
      </c>
      <c r="O578" s="99">
        <v>45513</v>
      </c>
      <c r="P578" s="100">
        <v>8</v>
      </c>
      <c r="Q578" s="66" t="s">
        <v>85</v>
      </c>
      <c r="R578" s="66" t="s">
        <v>85</v>
      </c>
      <c r="S578" s="66" t="s">
        <v>85</v>
      </c>
      <c r="T578" s="66" t="s">
        <v>87</v>
      </c>
      <c r="U578" s="66">
        <v>129</v>
      </c>
      <c r="V578" s="88" t="s">
        <v>88</v>
      </c>
      <c r="W578" s="88" t="s">
        <v>89</v>
      </c>
      <c r="X578" s="111" t="s">
        <v>550</v>
      </c>
      <c r="Y578" s="66" t="s">
        <v>551</v>
      </c>
      <c r="Z578" s="66">
        <v>10</v>
      </c>
      <c r="AA578" s="117" t="s">
        <v>92</v>
      </c>
      <c r="AB578" s="66">
        <v>2016</v>
      </c>
      <c r="AC578" s="118">
        <v>33000</v>
      </c>
      <c r="AD578" s="119">
        <v>33000</v>
      </c>
      <c r="AE578" s="48" t="s">
        <v>101</v>
      </c>
      <c r="AF578" s="134">
        <v>45505</v>
      </c>
      <c r="AG578" s="132">
        <v>45513</v>
      </c>
      <c r="AH578" s="144"/>
      <c r="AI578" s="140" t="s">
        <v>266</v>
      </c>
    </row>
    <row r="579" spans="1:35">
      <c r="A579" s="63"/>
      <c r="B579" s="66">
        <v>10338</v>
      </c>
      <c r="C579" s="92" t="s">
        <v>994</v>
      </c>
      <c r="D579" s="92">
        <v>4954</v>
      </c>
      <c r="E579" s="150" t="s">
        <v>1835</v>
      </c>
      <c r="F579" s="150" t="s">
        <v>1835</v>
      </c>
      <c r="G579" s="84" t="s">
        <v>531</v>
      </c>
      <c r="H579" s="84">
        <v>1451</v>
      </c>
      <c r="I579" s="92" t="s">
        <v>99</v>
      </c>
      <c r="J579" s="84">
        <v>1</v>
      </c>
      <c r="K579" s="162">
        <v>45474</v>
      </c>
      <c r="L579" s="92">
        <v>6</v>
      </c>
      <c r="M579" s="104">
        <v>129</v>
      </c>
      <c r="N579" s="102">
        <v>45480</v>
      </c>
      <c r="O579" s="99">
        <v>45483</v>
      </c>
      <c r="P579" s="100">
        <v>9</v>
      </c>
      <c r="Q579" s="66" t="s">
        <v>85</v>
      </c>
      <c r="R579" s="66" t="s">
        <v>85</v>
      </c>
      <c r="S579" s="66" t="s">
        <v>85</v>
      </c>
      <c r="T579" s="66" t="s">
        <v>87</v>
      </c>
      <c r="U579" s="66">
        <v>129</v>
      </c>
      <c r="V579" s="88" t="s">
        <v>88</v>
      </c>
      <c r="W579" s="88" t="s">
        <v>89</v>
      </c>
      <c r="X579" s="88" t="s">
        <v>550</v>
      </c>
      <c r="Y579" s="66" t="s">
        <v>551</v>
      </c>
      <c r="Z579" s="66">
        <v>10</v>
      </c>
      <c r="AA579" s="117" t="s">
        <v>92</v>
      </c>
      <c r="AB579" s="66">
        <v>2016</v>
      </c>
      <c r="AC579" s="118">
        <v>33000</v>
      </c>
      <c r="AD579" s="119">
        <v>33000</v>
      </c>
      <c r="AE579" s="48" t="s">
        <v>101</v>
      </c>
      <c r="AF579" s="134">
        <v>45474</v>
      </c>
      <c r="AG579" s="132">
        <v>45482</v>
      </c>
      <c r="AH579" s="176"/>
    </row>
    <row r="580" spans="1:35">
      <c r="A580" s="66">
        <v>10313</v>
      </c>
      <c r="B580" s="66">
        <v>10335</v>
      </c>
      <c r="C580" s="92" t="s">
        <v>994</v>
      </c>
      <c r="D580" s="92">
        <v>4901</v>
      </c>
      <c r="E580" s="150" t="s">
        <v>1180</v>
      </c>
      <c r="F580" s="151" t="s">
        <v>1836</v>
      </c>
      <c r="G580" s="84" t="s">
        <v>529</v>
      </c>
      <c r="H580" s="84">
        <v>1446</v>
      </c>
      <c r="I580" s="92" t="s">
        <v>99</v>
      </c>
      <c r="J580" s="84">
        <v>1</v>
      </c>
      <c r="K580" s="162">
        <v>45436</v>
      </c>
      <c r="L580" s="92">
        <v>27</v>
      </c>
      <c r="M580" s="104">
        <v>129</v>
      </c>
      <c r="N580" s="98">
        <v>45463</v>
      </c>
      <c r="O580" s="99">
        <v>45468</v>
      </c>
      <c r="P580" s="100">
        <v>32</v>
      </c>
      <c r="Q580" s="66" t="s">
        <v>85</v>
      </c>
      <c r="R580" s="66" t="s">
        <v>85</v>
      </c>
      <c r="S580" s="66" t="s">
        <v>85</v>
      </c>
      <c r="T580" s="66" t="s">
        <v>87</v>
      </c>
      <c r="U580" s="66">
        <v>129</v>
      </c>
      <c r="V580" s="88" t="s">
        <v>88</v>
      </c>
      <c r="W580" s="88" t="s">
        <v>89</v>
      </c>
      <c r="X580" s="88" t="s">
        <v>550</v>
      </c>
      <c r="Y580" s="66" t="s">
        <v>551</v>
      </c>
      <c r="Z580" s="66">
        <v>10</v>
      </c>
      <c r="AA580" s="117" t="s">
        <v>92</v>
      </c>
      <c r="AB580" s="66">
        <v>2016</v>
      </c>
      <c r="AC580" s="118">
        <v>33000</v>
      </c>
      <c r="AD580" s="119">
        <v>33000</v>
      </c>
      <c r="AE580" s="48" t="s">
        <v>101</v>
      </c>
      <c r="AF580" s="134">
        <v>45436</v>
      </c>
      <c r="AG580" s="132">
        <v>45467</v>
      </c>
      <c r="AH580" s="144"/>
    </row>
    <row r="581" spans="1:35">
      <c r="A581" s="66">
        <v>10313</v>
      </c>
      <c r="B581" s="66">
        <v>10335</v>
      </c>
      <c r="C581" s="83" t="s">
        <v>1179</v>
      </c>
      <c r="D581" s="157">
        <v>4887</v>
      </c>
      <c r="E581" s="214" t="s">
        <v>1102</v>
      </c>
      <c r="F581" s="158" t="s">
        <v>1102</v>
      </c>
      <c r="G581" s="214" t="s">
        <v>1103</v>
      </c>
      <c r="H581" s="157">
        <v>1445</v>
      </c>
      <c r="I581" s="157" t="s">
        <v>99</v>
      </c>
      <c r="J581" s="157">
        <v>1</v>
      </c>
      <c r="K581" s="189">
        <v>45426</v>
      </c>
      <c r="L581" s="157">
        <v>27</v>
      </c>
      <c r="M581" s="104">
        <v>129</v>
      </c>
      <c r="N581" s="98">
        <v>45453</v>
      </c>
      <c r="O581" s="99">
        <v>45428</v>
      </c>
      <c r="P581" s="100">
        <v>2</v>
      </c>
      <c r="Q581" s="66" t="s">
        <v>85</v>
      </c>
      <c r="R581" s="66" t="s">
        <v>85</v>
      </c>
      <c r="S581" s="66" t="s">
        <v>85</v>
      </c>
      <c r="T581" s="66" t="s">
        <v>87</v>
      </c>
      <c r="U581" s="66">
        <v>129</v>
      </c>
      <c r="V581" s="88" t="s">
        <v>88</v>
      </c>
      <c r="W581" s="88" t="s">
        <v>89</v>
      </c>
      <c r="X581" s="88" t="s">
        <v>550</v>
      </c>
      <c r="Y581" s="66" t="s">
        <v>551</v>
      </c>
      <c r="Z581" s="66">
        <v>10</v>
      </c>
      <c r="AA581" s="117" t="s">
        <v>92</v>
      </c>
      <c r="AB581" s="66">
        <v>2016</v>
      </c>
      <c r="AC581" s="118">
        <v>33000</v>
      </c>
      <c r="AD581" s="119">
        <v>35200</v>
      </c>
      <c r="AE581" s="127" t="s">
        <v>101</v>
      </c>
      <c r="AF581" s="134">
        <v>45426</v>
      </c>
      <c r="AG581" s="132"/>
      <c r="AH581" s="141" t="s">
        <v>1837</v>
      </c>
    </row>
    <row r="582" spans="1:35">
      <c r="A582" s="66">
        <v>10313</v>
      </c>
      <c r="B582" s="66">
        <v>10335</v>
      </c>
      <c r="C582" s="72" t="s">
        <v>84</v>
      </c>
      <c r="D582" s="72">
        <v>4864</v>
      </c>
      <c r="E582" s="75" t="s">
        <v>1134</v>
      </c>
      <c r="F582" s="161" t="s">
        <v>1135</v>
      </c>
      <c r="G582" s="75" t="s">
        <v>1359</v>
      </c>
      <c r="H582" s="72">
        <v>1444</v>
      </c>
      <c r="I582" s="72" t="s">
        <v>154</v>
      </c>
      <c r="J582" s="72">
        <v>1</v>
      </c>
      <c r="K582" s="108">
        <v>45416</v>
      </c>
      <c r="L582" s="72">
        <v>27</v>
      </c>
      <c r="M582" s="104">
        <v>129</v>
      </c>
      <c r="N582" s="102">
        <f>K582+L582</f>
        <v>45443</v>
      </c>
      <c r="O582" s="99">
        <f ca="1">TODAY()</f>
        <v>45957</v>
      </c>
      <c r="P582" s="100">
        <f ca="1">O582-K582</f>
        <v>541</v>
      </c>
      <c r="Q582" s="66" t="s">
        <v>85</v>
      </c>
      <c r="R582" s="66" t="s">
        <v>85</v>
      </c>
      <c r="S582" s="66" t="s">
        <v>85</v>
      </c>
      <c r="T582" s="66" t="s">
        <v>87</v>
      </c>
      <c r="U582" s="66">
        <v>129</v>
      </c>
      <c r="V582" s="88" t="s">
        <v>88</v>
      </c>
      <c r="W582" s="88" t="s">
        <v>89</v>
      </c>
      <c r="X582" s="88" t="s">
        <v>550</v>
      </c>
      <c r="Y582" s="66" t="s">
        <v>551</v>
      </c>
      <c r="Z582" s="66">
        <v>10</v>
      </c>
      <c r="AA582" s="117" t="s">
        <v>92</v>
      </c>
      <c r="AB582" s="66">
        <v>2016</v>
      </c>
      <c r="AC582" s="118">
        <v>33000</v>
      </c>
      <c r="AD582" s="119">
        <v>35200</v>
      </c>
      <c r="AE582" s="127" t="s">
        <v>101</v>
      </c>
      <c r="AF582" s="134">
        <v>45411</v>
      </c>
      <c r="AG582" s="784"/>
      <c r="AH582" s="148"/>
    </row>
    <row r="583" spans="1:35">
      <c r="A583" s="66">
        <v>10313</v>
      </c>
      <c r="B583" s="66">
        <v>10335</v>
      </c>
      <c r="C583" s="92" t="s">
        <v>994</v>
      </c>
      <c r="D583" s="92">
        <v>4791</v>
      </c>
      <c r="E583" s="150" t="s">
        <v>1279</v>
      </c>
      <c r="F583" s="91" t="s">
        <v>1838</v>
      </c>
      <c r="G583" s="92" t="s">
        <v>1839</v>
      </c>
      <c r="H583" s="92">
        <v>1420</v>
      </c>
      <c r="I583" s="92" t="s">
        <v>99</v>
      </c>
      <c r="J583" s="92">
        <v>1</v>
      </c>
      <c r="K583" s="109">
        <v>45379</v>
      </c>
      <c r="L583" s="92">
        <v>27</v>
      </c>
      <c r="M583" s="89">
        <v>129</v>
      </c>
      <c r="N583" s="102">
        <v>45406</v>
      </c>
      <c r="O583" s="99">
        <v>45406</v>
      </c>
      <c r="P583" s="100">
        <v>27</v>
      </c>
      <c r="Q583" s="66" t="s">
        <v>85</v>
      </c>
      <c r="R583" s="66" t="s">
        <v>85</v>
      </c>
      <c r="S583" s="66" t="s">
        <v>85</v>
      </c>
      <c r="T583" s="66" t="s">
        <v>87</v>
      </c>
      <c r="U583" s="66">
        <v>129</v>
      </c>
      <c r="V583" s="88" t="s">
        <v>88</v>
      </c>
      <c r="W583" s="111" t="s">
        <v>89</v>
      </c>
      <c r="X583" s="111" t="s">
        <v>550</v>
      </c>
      <c r="Y583" s="66" t="s">
        <v>551</v>
      </c>
      <c r="Z583" s="66">
        <v>10</v>
      </c>
      <c r="AA583" s="117" t="s">
        <v>92</v>
      </c>
      <c r="AB583" s="66">
        <v>2016</v>
      </c>
      <c r="AC583" s="118">
        <v>33000</v>
      </c>
      <c r="AD583" s="119">
        <v>35200</v>
      </c>
      <c r="AE583" s="127" t="s">
        <v>101</v>
      </c>
      <c r="AF583" s="134">
        <v>45351</v>
      </c>
      <c r="AG583" s="132">
        <v>45405</v>
      </c>
      <c r="AH583" s="144"/>
    </row>
    <row r="584" spans="1:35">
      <c r="A584" s="66" t="s">
        <v>95</v>
      </c>
      <c r="B584" s="63"/>
      <c r="C584" s="286" t="s">
        <v>994</v>
      </c>
      <c r="D584" s="84">
        <v>4759</v>
      </c>
      <c r="E584" s="85" t="s">
        <v>193</v>
      </c>
      <c r="F584" s="287" t="s">
        <v>1363</v>
      </c>
      <c r="G584" s="84" t="s">
        <v>1050</v>
      </c>
      <c r="H584" s="84">
        <v>1393</v>
      </c>
      <c r="I584" s="84" t="s">
        <v>154</v>
      </c>
      <c r="J584" s="84">
        <v>1</v>
      </c>
      <c r="K584" s="164">
        <v>45331</v>
      </c>
      <c r="L584" s="84">
        <v>13</v>
      </c>
      <c r="M584" s="104">
        <v>129</v>
      </c>
      <c r="N584" s="102">
        <v>45344</v>
      </c>
      <c r="O584" s="99">
        <v>45348</v>
      </c>
      <c r="P584" s="100">
        <v>17</v>
      </c>
      <c r="Q584" s="66" t="s">
        <v>85</v>
      </c>
      <c r="R584" s="66" t="s">
        <v>85</v>
      </c>
      <c r="S584" s="66" t="s">
        <v>85</v>
      </c>
      <c r="T584" s="66" t="s">
        <v>87</v>
      </c>
      <c r="U584" s="66">
        <v>129</v>
      </c>
      <c r="V584" s="88" t="s">
        <v>88</v>
      </c>
      <c r="W584" s="88" t="s">
        <v>89</v>
      </c>
      <c r="X584" s="88" t="s">
        <v>550</v>
      </c>
      <c r="Y584" s="66" t="s">
        <v>551</v>
      </c>
      <c r="Z584" s="66">
        <v>10</v>
      </c>
      <c r="AA584" s="117" t="s">
        <v>92</v>
      </c>
      <c r="AB584" s="66">
        <v>2016</v>
      </c>
      <c r="AC584" s="118">
        <v>33000</v>
      </c>
      <c r="AD584" s="119">
        <v>35200</v>
      </c>
      <c r="AE584" s="48" t="s">
        <v>101</v>
      </c>
      <c r="AF584" s="134">
        <v>45331</v>
      </c>
      <c r="AG584" s="132">
        <v>45348</v>
      </c>
      <c r="AH584" s="144"/>
      <c r="AI584" s="140" t="s">
        <v>216</v>
      </c>
    </row>
    <row r="585" spans="1:35">
      <c r="A585" s="66" t="s">
        <v>95</v>
      </c>
      <c r="B585" s="84"/>
      <c r="C585" s="63" t="s">
        <v>994</v>
      </c>
      <c r="D585" s="63">
        <v>4567</v>
      </c>
      <c r="E585" s="150" t="s">
        <v>1486</v>
      </c>
      <c r="F585" s="90" t="s">
        <v>1840</v>
      </c>
      <c r="G585" s="92" t="s">
        <v>479</v>
      </c>
      <c r="H585" s="63">
        <v>1351</v>
      </c>
      <c r="I585" s="63" t="s">
        <v>154</v>
      </c>
      <c r="J585" s="84">
        <v>1</v>
      </c>
      <c r="K585" s="164">
        <v>45265</v>
      </c>
      <c r="L585" s="63">
        <v>27</v>
      </c>
      <c r="M585" s="104">
        <v>129</v>
      </c>
      <c r="N585" s="102">
        <v>45292</v>
      </c>
      <c r="O585" s="99">
        <v>45296</v>
      </c>
      <c r="P585" s="100">
        <v>31</v>
      </c>
      <c r="Q585" s="66" t="s">
        <v>85</v>
      </c>
      <c r="R585" s="66" t="s">
        <v>85</v>
      </c>
      <c r="S585" s="66" t="s">
        <v>85</v>
      </c>
      <c r="T585" s="66" t="s">
        <v>87</v>
      </c>
      <c r="U585" s="66">
        <v>129</v>
      </c>
      <c r="V585" s="88" t="s">
        <v>88</v>
      </c>
      <c r="W585" s="88" t="s">
        <v>89</v>
      </c>
      <c r="X585" s="88" t="s">
        <v>550</v>
      </c>
      <c r="Y585" s="66" t="s">
        <v>551</v>
      </c>
      <c r="Z585" s="66">
        <v>10</v>
      </c>
      <c r="AA585" s="117" t="s">
        <v>92</v>
      </c>
      <c r="AB585" s="66">
        <v>2016</v>
      </c>
      <c r="AC585" s="118">
        <v>33000</v>
      </c>
      <c r="AD585" s="136">
        <v>35200</v>
      </c>
      <c r="AE585" s="48" t="s">
        <v>101</v>
      </c>
      <c r="AF585" s="132">
        <v>45195</v>
      </c>
      <c r="AG585" s="132">
        <v>45294</v>
      </c>
      <c r="AH585" s="144"/>
      <c r="AI585" s="140" t="s">
        <v>216</v>
      </c>
    </row>
    <row r="586" spans="1:35">
      <c r="A586" s="66" t="s">
        <v>95</v>
      </c>
      <c r="B586" s="63"/>
      <c r="C586" s="84" t="s">
        <v>994</v>
      </c>
      <c r="D586" s="89">
        <v>4417</v>
      </c>
      <c r="E586" s="156" t="s">
        <v>1158</v>
      </c>
      <c r="F586" s="156" t="s">
        <v>1159</v>
      </c>
      <c r="G586" s="85" t="s">
        <v>1214</v>
      </c>
      <c r="H586" s="63">
        <v>1239</v>
      </c>
      <c r="I586" s="85" t="s">
        <v>154</v>
      </c>
      <c r="J586" s="84">
        <v>1</v>
      </c>
      <c r="K586" s="106">
        <v>45201</v>
      </c>
      <c r="L586" s="201">
        <v>13</v>
      </c>
      <c r="M586" s="66">
        <v>129</v>
      </c>
      <c r="N586" s="107">
        <v>45214</v>
      </c>
      <c r="O586" s="99">
        <v>45215</v>
      </c>
      <c r="P586" s="100">
        <v>14</v>
      </c>
      <c r="Q586" s="66" t="s">
        <v>85</v>
      </c>
      <c r="R586" s="66" t="s">
        <v>85</v>
      </c>
      <c r="S586" s="66" t="s">
        <v>811</v>
      </c>
      <c r="T586" s="66" t="s">
        <v>87</v>
      </c>
      <c r="U586" s="66">
        <v>129</v>
      </c>
      <c r="V586" s="88" t="s">
        <v>88</v>
      </c>
      <c r="W586" s="88" t="s">
        <v>89</v>
      </c>
      <c r="X586" s="88" t="s">
        <v>550</v>
      </c>
      <c r="Y586" s="66" t="s">
        <v>551</v>
      </c>
      <c r="Z586" s="66">
        <v>10</v>
      </c>
      <c r="AA586" s="117" t="s">
        <v>92</v>
      </c>
      <c r="AB586" s="66">
        <v>2016</v>
      </c>
      <c r="AC586" s="118"/>
      <c r="AD586" s="118"/>
      <c r="AE586" s="48" t="s">
        <v>101</v>
      </c>
      <c r="AF586" s="134">
        <v>45117</v>
      </c>
      <c r="AG586" s="142">
        <v>45215</v>
      </c>
      <c r="AH586" s="144"/>
      <c r="AI586" s="140" t="s">
        <v>216</v>
      </c>
    </row>
    <row r="587" spans="1:35">
      <c r="A587" s="66">
        <v>10795</v>
      </c>
      <c r="B587" s="66">
        <v>10961</v>
      </c>
      <c r="C587" s="84" t="s">
        <v>994</v>
      </c>
      <c r="D587" s="89">
        <v>4366</v>
      </c>
      <c r="E587" s="87" t="s">
        <v>1313</v>
      </c>
      <c r="F587" s="87" t="s">
        <v>1313</v>
      </c>
      <c r="G587" s="85" t="s">
        <v>1218</v>
      </c>
      <c r="H587" s="63">
        <v>1200</v>
      </c>
      <c r="I587" s="85" t="s">
        <v>154</v>
      </c>
      <c r="J587" s="84">
        <v>1</v>
      </c>
      <c r="K587" s="106">
        <v>45085</v>
      </c>
      <c r="L587" s="201">
        <v>27</v>
      </c>
      <c r="M587" s="66">
        <v>129</v>
      </c>
      <c r="N587" s="107">
        <v>45112</v>
      </c>
      <c r="O587" s="99">
        <v>45113</v>
      </c>
      <c r="P587" s="100">
        <v>28</v>
      </c>
      <c r="Q587" s="66" t="s">
        <v>85</v>
      </c>
      <c r="R587" s="66" t="s">
        <v>85</v>
      </c>
      <c r="S587" s="66" t="s">
        <v>85</v>
      </c>
      <c r="T587" s="66" t="s">
        <v>87</v>
      </c>
      <c r="U587" s="66">
        <v>129</v>
      </c>
      <c r="V587" s="88" t="s">
        <v>88</v>
      </c>
      <c r="W587" s="88" t="s">
        <v>89</v>
      </c>
      <c r="X587" s="88" t="s">
        <v>550</v>
      </c>
      <c r="Y587" s="66" t="s">
        <v>551</v>
      </c>
      <c r="Z587" s="66">
        <v>10</v>
      </c>
      <c r="AA587" s="117" t="s">
        <v>92</v>
      </c>
      <c r="AB587" s="66">
        <v>2016</v>
      </c>
      <c r="AC587" s="118"/>
      <c r="AD587" s="118"/>
      <c r="AE587" s="48" t="s">
        <v>101</v>
      </c>
      <c r="AF587" s="132">
        <v>45085</v>
      </c>
      <c r="AG587" s="132">
        <v>45113</v>
      </c>
      <c r="AH587" s="144"/>
      <c r="AI587" s="140"/>
    </row>
    <row r="588" spans="1:35">
      <c r="A588" s="66">
        <v>10313</v>
      </c>
      <c r="B588" s="66">
        <v>10335</v>
      </c>
      <c r="C588" s="84" t="s">
        <v>994</v>
      </c>
      <c r="D588" s="89">
        <v>4351</v>
      </c>
      <c r="E588" s="87" t="s">
        <v>1394</v>
      </c>
      <c r="F588" s="196" t="s">
        <v>1395</v>
      </c>
      <c r="G588" s="85" t="s">
        <v>1841</v>
      </c>
      <c r="H588" s="63">
        <v>1189</v>
      </c>
      <c r="I588" s="85" t="s">
        <v>1151</v>
      </c>
      <c r="J588" s="84">
        <v>1</v>
      </c>
      <c r="K588" s="106">
        <v>45076</v>
      </c>
      <c r="L588" s="201">
        <v>6</v>
      </c>
      <c r="M588" s="66">
        <v>129</v>
      </c>
      <c r="N588" s="165">
        <v>45082</v>
      </c>
      <c r="O588" s="99">
        <v>45085</v>
      </c>
      <c r="P588" s="100">
        <v>9</v>
      </c>
      <c r="Q588" s="66" t="s">
        <v>85</v>
      </c>
      <c r="R588" s="66" t="s">
        <v>85</v>
      </c>
      <c r="S588" s="66" t="s">
        <v>85</v>
      </c>
      <c r="T588" s="66" t="s">
        <v>87</v>
      </c>
      <c r="U588" s="66">
        <v>129</v>
      </c>
      <c r="V588" s="88" t="s">
        <v>88</v>
      </c>
      <c r="W588" s="88" t="s">
        <v>89</v>
      </c>
      <c r="X588" s="88" t="s">
        <v>550</v>
      </c>
      <c r="Y588" s="66" t="s">
        <v>551</v>
      </c>
      <c r="Z588" s="66">
        <v>10</v>
      </c>
      <c r="AA588" s="117" t="s">
        <v>92</v>
      </c>
      <c r="AB588" s="66">
        <v>2016</v>
      </c>
      <c r="AC588" s="118"/>
      <c r="AD588" s="118"/>
      <c r="AE588" s="48" t="s">
        <v>101</v>
      </c>
      <c r="AF588" s="132">
        <v>45076</v>
      </c>
      <c r="AG588" s="132">
        <v>45084</v>
      </c>
      <c r="AH588" s="144"/>
    </row>
    <row r="589" spans="1:35">
      <c r="A589" s="66">
        <v>10313</v>
      </c>
      <c r="B589" s="66">
        <v>10335</v>
      </c>
      <c r="C589" s="84" t="s">
        <v>994</v>
      </c>
      <c r="D589" s="89">
        <v>4271</v>
      </c>
      <c r="E589" s="87" t="s">
        <v>1464</v>
      </c>
      <c r="F589" s="150" t="s">
        <v>1465</v>
      </c>
      <c r="G589" s="87" t="s">
        <v>1466</v>
      </c>
      <c r="H589" s="63">
        <v>1156</v>
      </c>
      <c r="I589" s="87" t="s">
        <v>99</v>
      </c>
      <c r="J589" s="160">
        <v>1</v>
      </c>
      <c r="K589" s="106">
        <v>45033</v>
      </c>
      <c r="L589" s="63">
        <v>6</v>
      </c>
      <c r="M589" s="63">
        <v>129</v>
      </c>
      <c r="N589" s="165">
        <v>45039</v>
      </c>
      <c r="O589" s="99">
        <v>45036</v>
      </c>
      <c r="P589" s="100">
        <v>3</v>
      </c>
      <c r="Q589" s="66" t="s">
        <v>85</v>
      </c>
      <c r="R589" s="66" t="s">
        <v>85</v>
      </c>
      <c r="S589" s="66" t="s">
        <v>85</v>
      </c>
      <c r="T589" s="66" t="s">
        <v>87</v>
      </c>
      <c r="U589" s="66">
        <v>129</v>
      </c>
      <c r="V589" s="111" t="s">
        <v>88</v>
      </c>
      <c r="W589" s="111" t="s">
        <v>89</v>
      </c>
      <c r="X589" s="88" t="s">
        <v>550</v>
      </c>
      <c r="Y589" s="66" t="s">
        <v>551</v>
      </c>
      <c r="Z589" s="66">
        <v>10</v>
      </c>
      <c r="AA589" s="117" t="s">
        <v>92</v>
      </c>
      <c r="AB589" s="112">
        <v>2016</v>
      </c>
      <c r="AC589" s="118"/>
      <c r="AD589" s="118"/>
      <c r="AE589" s="48" t="s">
        <v>101</v>
      </c>
      <c r="AF589" s="134">
        <v>45019</v>
      </c>
      <c r="AG589" s="132">
        <v>45035</v>
      </c>
      <c r="AH589" s="144"/>
    </row>
    <row r="590" spans="1:35">
      <c r="A590" s="66">
        <v>10313</v>
      </c>
      <c r="B590" s="66">
        <v>10335</v>
      </c>
      <c r="C590" s="84" t="s">
        <v>994</v>
      </c>
      <c r="D590" s="89">
        <v>4255</v>
      </c>
      <c r="E590" s="87" t="s">
        <v>151</v>
      </c>
      <c r="F590" s="196" t="s">
        <v>1425</v>
      </c>
      <c r="G590" s="85" t="s">
        <v>1599</v>
      </c>
      <c r="H590" s="63">
        <v>1160</v>
      </c>
      <c r="I590" s="85" t="s">
        <v>154</v>
      </c>
      <c r="J590" s="84">
        <v>1</v>
      </c>
      <c r="K590" s="106">
        <v>45038</v>
      </c>
      <c r="L590" s="201">
        <v>29</v>
      </c>
      <c r="M590" s="66">
        <v>129</v>
      </c>
      <c r="N590" s="107">
        <v>45067</v>
      </c>
      <c r="O590" s="99">
        <v>45072</v>
      </c>
      <c r="P590" s="100">
        <v>34</v>
      </c>
      <c r="Q590" s="66" t="s">
        <v>85</v>
      </c>
      <c r="R590" s="66" t="s">
        <v>85</v>
      </c>
      <c r="S590" s="66" t="s">
        <v>85</v>
      </c>
      <c r="T590" s="66" t="s">
        <v>87</v>
      </c>
      <c r="U590" s="66">
        <v>129</v>
      </c>
      <c r="V590" s="88" t="s">
        <v>88</v>
      </c>
      <c r="W590" s="88" t="s">
        <v>89</v>
      </c>
      <c r="X590" s="88" t="s">
        <v>550</v>
      </c>
      <c r="Y590" s="66" t="s">
        <v>551</v>
      </c>
      <c r="Z590" s="66">
        <v>10</v>
      </c>
      <c r="AA590" s="117" t="s">
        <v>92</v>
      </c>
      <c r="AB590" s="66">
        <v>2016</v>
      </c>
      <c r="AC590" s="118"/>
      <c r="AD590" s="118"/>
      <c r="AE590" s="48" t="s">
        <v>101</v>
      </c>
      <c r="AF590" s="134">
        <v>45008</v>
      </c>
      <c r="AG590" s="132">
        <v>45071</v>
      </c>
      <c r="AH590" s="254"/>
    </row>
    <row r="591" spans="1:35">
      <c r="A591" s="66">
        <v>10313</v>
      </c>
      <c r="B591" s="66">
        <v>10335</v>
      </c>
      <c r="C591" s="64" t="s">
        <v>994</v>
      </c>
      <c r="D591" s="67">
        <v>349</v>
      </c>
      <c r="E591" s="68" t="s">
        <v>657</v>
      </c>
      <c r="F591" s="68" t="s">
        <v>181</v>
      </c>
      <c r="G591" s="48" t="s">
        <v>657</v>
      </c>
      <c r="H591" s="48">
        <v>1605</v>
      </c>
      <c r="I591" s="64" t="s">
        <v>99</v>
      </c>
      <c r="J591" s="64">
        <v>1</v>
      </c>
      <c r="K591" s="101">
        <v>45658</v>
      </c>
      <c r="L591" s="48">
        <v>30</v>
      </c>
      <c r="M591" s="104">
        <v>129</v>
      </c>
      <c r="N591" s="98">
        <f>K591+L591</f>
        <v>45688</v>
      </c>
      <c r="O591" s="99">
        <f ca="1">TODAY()</f>
        <v>45957</v>
      </c>
      <c r="P591" s="100">
        <f ca="1">O591-K591</f>
        <v>299</v>
      </c>
      <c r="Q591" s="66" t="s">
        <v>85</v>
      </c>
      <c r="R591" s="66" t="s">
        <v>85</v>
      </c>
      <c r="S591" s="66" t="s">
        <v>85</v>
      </c>
      <c r="T591" s="66" t="s">
        <v>87</v>
      </c>
      <c r="U591" s="66">
        <v>129</v>
      </c>
      <c r="V591" s="88" t="s">
        <v>88</v>
      </c>
      <c r="W591" s="88" t="s">
        <v>89</v>
      </c>
      <c r="X591" s="88" t="s">
        <v>550</v>
      </c>
      <c r="Y591" s="66" t="s">
        <v>551</v>
      </c>
      <c r="Z591" s="66">
        <v>10</v>
      </c>
      <c r="AA591" s="117" t="s">
        <v>92</v>
      </c>
      <c r="AB591" s="66">
        <v>2016</v>
      </c>
      <c r="AC591" s="118">
        <v>33000</v>
      </c>
      <c r="AD591" s="119">
        <v>33000</v>
      </c>
      <c r="AE591" s="48" t="s">
        <v>101</v>
      </c>
      <c r="AF591" s="127">
        <v>43747</v>
      </c>
      <c r="AG591" s="132">
        <v>45685</v>
      </c>
      <c r="AH591" s="141" t="s">
        <v>1842</v>
      </c>
    </row>
    <row r="592" spans="1:35">
      <c r="A592" s="63"/>
      <c r="B592" s="63"/>
      <c r="C592" s="64" t="s">
        <v>994</v>
      </c>
      <c r="D592" s="67">
        <v>5301</v>
      </c>
      <c r="E592" s="69" t="s">
        <v>1039</v>
      </c>
      <c r="F592" s="69" t="s">
        <v>1039</v>
      </c>
      <c r="G592" s="48" t="s">
        <v>1843</v>
      </c>
      <c r="H592" s="48">
        <v>5949</v>
      </c>
      <c r="I592" s="64" t="s">
        <v>99</v>
      </c>
      <c r="J592" s="64">
        <v>1</v>
      </c>
      <c r="K592" s="101">
        <v>45691</v>
      </c>
      <c r="L592" s="48">
        <v>27</v>
      </c>
      <c r="M592" s="104">
        <v>130</v>
      </c>
      <c r="N592" s="98">
        <f>K592+L592</f>
        <v>45718</v>
      </c>
      <c r="O592" s="99">
        <f ca="1">TODAY()</f>
        <v>45957</v>
      </c>
      <c r="P592" s="100">
        <f ca="1">O592-K592</f>
        <v>266</v>
      </c>
      <c r="Q592" s="66" t="s">
        <v>85</v>
      </c>
      <c r="R592" s="66" t="s">
        <v>85</v>
      </c>
      <c r="S592" s="66" t="s">
        <v>85</v>
      </c>
      <c r="T592" s="66" t="s">
        <v>138</v>
      </c>
      <c r="U592" s="51">
        <v>130</v>
      </c>
      <c r="V592" s="88" t="s">
        <v>284</v>
      </c>
      <c r="W592" s="88" t="s">
        <v>89</v>
      </c>
      <c r="X592" s="88" t="s">
        <v>396</v>
      </c>
      <c r="Y592" s="117" t="s">
        <v>555</v>
      </c>
      <c r="Z592" s="66">
        <v>10</v>
      </c>
      <c r="AA592" s="117" t="s">
        <v>143</v>
      </c>
      <c r="AB592" s="66">
        <v>2014</v>
      </c>
      <c r="AC592" s="118">
        <v>33000</v>
      </c>
      <c r="AD592" s="119">
        <v>30000</v>
      </c>
      <c r="AE592" s="127" t="s">
        <v>101</v>
      </c>
      <c r="AF592" s="131">
        <v>45663</v>
      </c>
      <c r="AG592" s="132">
        <v>45708</v>
      </c>
      <c r="AH592" s="143"/>
    </row>
    <row r="593" spans="1:35">
      <c r="A593" s="63"/>
      <c r="B593" s="63"/>
      <c r="C593" s="72" t="s">
        <v>117</v>
      </c>
      <c r="D593" s="67">
        <v>4878</v>
      </c>
      <c r="E593" s="69" t="s">
        <v>1039</v>
      </c>
      <c r="F593" s="69" t="s">
        <v>1039</v>
      </c>
      <c r="G593" s="48" t="s">
        <v>1300</v>
      </c>
      <c r="H593" s="48">
        <v>4988</v>
      </c>
      <c r="I593" s="48" t="s">
        <v>99</v>
      </c>
      <c r="J593" s="72">
        <v>1</v>
      </c>
      <c r="K593" s="101">
        <v>45642</v>
      </c>
      <c r="L593" s="48">
        <v>27</v>
      </c>
      <c r="M593" s="104">
        <v>130</v>
      </c>
      <c r="N593" s="98">
        <v>45669</v>
      </c>
      <c r="O593" s="99">
        <v>45649</v>
      </c>
      <c r="P593" s="100">
        <v>7</v>
      </c>
      <c r="Q593" s="66" t="s">
        <v>85</v>
      </c>
      <c r="R593" s="66" t="s">
        <v>85</v>
      </c>
      <c r="S593" s="66" t="s">
        <v>85</v>
      </c>
      <c r="T593" s="66" t="s">
        <v>138</v>
      </c>
      <c r="U593" s="51">
        <v>130</v>
      </c>
      <c r="V593" s="88" t="s">
        <v>284</v>
      </c>
      <c r="W593" s="88" t="s">
        <v>89</v>
      </c>
      <c r="X593" s="88" t="s">
        <v>396</v>
      </c>
      <c r="Y593" s="117" t="s">
        <v>555</v>
      </c>
      <c r="Z593" s="66">
        <v>10</v>
      </c>
      <c r="AA593" s="117" t="s">
        <v>143</v>
      </c>
      <c r="AB593" s="66">
        <v>2014</v>
      </c>
      <c r="AC593" s="118">
        <v>33000</v>
      </c>
      <c r="AD593" s="119">
        <v>30000</v>
      </c>
      <c r="AE593" s="192"/>
      <c r="AF593" s="289"/>
      <c r="AG593" s="785"/>
      <c r="AH593" s="292" t="s">
        <v>101</v>
      </c>
    </row>
    <row r="594" spans="1:35">
      <c r="A594" s="66">
        <v>10743</v>
      </c>
      <c r="B594" s="66">
        <v>10936</v>
      </c>
      <c r="C594" s="72" t="s">
        <v>117</v>
      </c>
      <c r="D594" s="67">
        <v>4878</v>
      </c>
      <c r="E594" s="69" t="s">
        <v>1039</v>
      </c>
      <c r="F594" s="69" t="s">
        <v>1039</v>
      </c>
      <c r="G594" s="48" t="s">
        <v>1300</v>
      </c>
      <c r="H594" s="48">
        <v>4988</v>
      </c>
      <c r="I594" s="48" t="s">
        <v>99</v>
      </c>
      <c r="J594" s="72">
        <v>1</v>
      </c>
      <c r="K594" s="101">
        <v>45642</v>
      </c>
      <c r="L594" s="48">
        <v>27</v>
      </c>
      <c r="M594" s="104">
        <v>130</v>
      </c>
      <c r="N594" s="98">
        <f>K594+L594</f>
        <v>45669</v>
      </c>
      <c r="O594" s="99">
        <f ca="1">TODAY()</f>
        <v>45957</v>
      </c>
      <c r="P594" s="100">
        <f ca="1">O594-K594</f>
        <v>315</v>
      </c>
      <c r="Q594" s="66" t="s">
        <v>85</v>
      </c>
      <c r="R594" s="66" t="s">
        <v>85</v>
      </c>
      <c r="S594" s="66" t="s">
        <v>85</v>
      </c>
      <c r="T594" s="66" t="s">
        <v>138</v>
      </c>
      <c r="U594" s="51">
        <v>130</v>
      </c>
      <c r="V594" s="88" t="s">
        <v>284</v>
      </c>
      <c r="W594" s="88" t="s">
        <v>89</v>
      </c>
      <c r="X594" s="88" t="s">
        <v>396</v>
      </c>
      <c r="Y594" s="117" t="s">
        <v>555</v>
      </c>
      <c r="Z594" s="66">
        <v>10</v>
      </c>
      <c r="AA594" s="117" t="s">
        <v>143</v>
      </c>
      <c r="AB594" s="66">
        <v>2014</v>
      </c>
      <c r="AC594" s="118">
        <v>33000</v>
      </c>
      <c r="AD594" s="119">
        <v>30000</v>
      </c>
      <c r="AE594" s="192"/>
      <c r="AF594" s="192"/>
      <c r="AG594" s="785"/>
      <c r="AH594" s="292" t="s">
        <v>101</v>
      </c>
      <c r="AI594" s="140" t="s">
        <v>1844</v>
      </c>
    </row>
    <row r="595" spans="1:35">
      <c r="A595" s="66">
        <v>11066</v>
      </c>
      <c r="B595" s="63"/>
      <c r="C595" s="84" t="s">
        <v>994</v>
      </c>
      <c r="D595" s="84">
        <v>4798</v>
      </c>
      <c r="E595" s="222" t="s">
        <v>1043</v>
      </c>
      <c r="F595" s="150" t="s">
        <v>1043</v>
      </c>
      <c r="G595" s="150" t="s">
        <v>1845</v>
      </c>
      <c r="H595" s="84">
        <v>4816</v>
      </c>
      <c r="I595" s="84" t="s">
        <v>99</v>
      </c>
      <c r="J595" s="84">
        <v>1</v>
      </c>
      <c r="K595" s="162">
        <v>45387</v>
      </c>
      <c r="L595" s="84">
        <v>27</v>
      </c>
      <c r="M595" s="89">
        <v>130</v>
      </c>
      <c r="N595" s="102">
        <f>K595+L595</f>
        <v>45414</v>
      </c>
      <c r="O595" s="99">
        <f ca="1">TODAY()</f>
        <v>45957</v>
      </c>
      <c r="P595" s="100">
        <f ca="1">O595-K595</f>
        <v>570</v>
      </c>
      <c r="Q595" s="66" t="s">
        <v>85</v>
      </c>
      <c r="R595" s="66" t="s">
        <v>85</v>
      </c>
      <c r="S595" s="66" t="s">
        <v>85</v>
      </c>
      <c r="T595" s="66" t="s">
        <v>138</v>
      </c>
      <c r="U595" s="51">
        <v>130</v>
      </c>
      <c r="V595" s="88" t="s">
        <v>284</v>
      </c>
      <c r="W595" s="88" t="s">
        <v>89</v>
      </c>
      <c r="X595" s="88" t="s">
        <v>396</v>
      </c>
      <c r="Y595" s="117" t="s">
        <v>555</v>
      </c>
      <c r="Z595" s="66">
        <v>10</v>
      </c>
      <c r="AA595" s="117" t="s">
        <v>143</v>
      </c>
      <c r="AB595" s="66">
        <v>2014</v>
      </c>
      <c r="AC595" s="118">
        <v>33000</v>
      </c>
      <c r="AD595" s="119">
        <v>30000</v>
      </c>
      <c r="AE595" s="127" t="s">
        <v>101</v>
      </c>
      <c r="AF595" s="132">
        <v>45359</v>
      </c>
      <c r="AG595" s="145">
        <v>45412</v>
      </c>
      <c r="AH595" s="293"/>
      <c r="AI595" s="140"/>
    </row>
    <row r="596" spans="1:35">
      <c r="A596" s="63"/>
      <c r="B596" s="66">
        <v>10344</v>
      </c>
      <c r="C596" s="63" t="s">
        <v>994</v>
      </c>
      <c r="D596" s="63">
        <v>4343</v>
      </c>
      <c r="E596" s="85" t="s">
        <v>1512</v>
      </c>
      <c r="F596" s="90" t="s">
        <v>1512</v>
      </c>
      <c r="G596" s="92" t="s">
        <v>1549</v>
      </c>
      <c r="H596" s="63">
        <v>3622</v>
      </c>
      <c r="I596" s="63" t="s">
        <v>99</v>
      </c>
      <c r="J596" s="84">
        <v>1</v>
      </c>
      <c r="K596" s="164">
        <v>45330</v>
      </c>
      <c r="L596" s="63">
        <v>27</v>
      </c>
      <c r="M596" s="104">
        <v>130</v>
      </c>
      <c r="N596" s="98">
        <v>45357</v>
      </c>
      <c r="O596" s="99">
        <v>45352</v>
      </c>
      <c r="P596" s="100">
        <v>22</v>
      </c>
      <c r="Q596" s="66" t="s">
        <v>85</v>
      </c>
      <c r="R596" s="66" t="s">
        <v>85</v>
      </c>
      <c r="S596" s="66" t="s">
        <v>85</v>
      </c>
      <c r="T596" s="66" t="s">
        <v>138</v>
      </c>
      <c r="U596" s="51">
        <v>130</v>
      </c>
      <c r="V596" s="88" t="s">
        <v>284</v>
      </c>
      <c r="W596" s="88" t="s">
        <v>89</v>
      </c>
      <c r="X596" s="88" t="s">
        <v>396</v>
      </c>
      <c r="Y596" s="117" t="s">
        <v>555</v>
      </c>
      <c r="Z596" s="66">
        <v>10</v>
      </c>
      <c r="AA596" s="117" t="s">
        <v>143</v>
      </c>
      <c r="AB596" s="66">
        <v>2014</v>
      </c>
      <c r="AC596" s="118">
        <v>33000</v>
      </c>
      <c r="AD596" s="119">
        <v>30000</v>
      </c>
      <c r="AE596" s="127" t="s">
        <v>101</v>
      </c>
      <c r="AF596" s="132">
        <v>45069</v>
      </c>
      <c r="AG596" s="132">
        <v>45352</v>
      </c>
      <c r="AH596" s="141"/>
    </row>
    <row r="597" spans="1:35">
      <c r="A597" s="63"/>
      <c r="B597" s="66">
        <v>10523</v>
      </c>
      <c r="C597" s="84" t="s">
        <v>994</v>
      </c>
      <c r="D597" s="89">
        <v>4287</v>
      </c>
      <c r="E597" s="156" t="s">
        <v>1231</v>
      </c>
      <c r="F597" s="156" t="s">
        <v>1231</v>
      </c>
      <c r="G597" s="85" t="s">
        <v>1846</v>
      </c>
      <c r="H597" s="84">
        <v>3463</v>
      </c>
      <c r="I597" s="150" t="s">
        <v>1151</v>
      </c>
      <c r="J597" s="84">
        <v>1</v>
      </c>
      <c r="K597" s="168">
        <v>45065</v>
      </c>
      <c r="L597" s="84">
        <v>0</v>
      </c>
      <c r="M597" s="63">
        <v>130</v>
      </c>
      <c r="N597" s="107">
        <v>45065</v>
      </c>
      <c r="O597" s="99">
        <v>45069</v>
      </c>
      <c r="P597" s="100">
        <v>4</v>
      </c>
      <c r="Q597" s="66" t="s">
        <v>85</v>
      </c>
      <c r="R597" s="66" t="s">
        <v>85</v>
      </c>
      <c r="S597" s="66" t="s">
        <v>85</v>
      </c>
      <c r="T597" s="66" t="s">
        <v>138</v>
      </c>
      <c r="U597" s="66">
        <v>130</v>
      </c>
      <c r="V597" s="88" t="s">
        <v>284</v>
      </c>
      <c r="W597" s="88" t="s">
        <v>89</v>
      </c>
      <c r="X597" s="88" t="s">
        <v>396</v>
      </c>
      <c r="Y597" s="117" t="s">
        <v>555</v>
      </c>
      <c r="Z597" s="66">
        <v>10</v>
      </c>
      <c r="AA597" s="117" t="s">
        <v>143</v>
      </c>
      <c r="AB597" s="66">
        <v>2014</v>
      </c>
      <c r="AC597" s="118"/>
      <c r="AD597" s="118"/>
      <c r="AE597" s="127" t="s">
        <v>101</v>
      </c>
      <c r="AF597" s="132">
        <v>45029</v>
      </c>
      <c r="AG597" s="132">
        <v>45068</v>
      </c>
      <c r="AH597" s="141"/>
    </row>
    <row r="598" spans="1:35">
      <c r="A598" s="63"/>
      <c r="B598" s="66" t="s">
        <v>1847</v>
      </c>
      <c r="C598" s="72" t="s">
        <v>1037</v>
      </c>
      <c r="D598" s="67">
        <v>5065</v>
      </c>
      <c r="E598" s="69" t="s">
        <v>1200</v>
      </c>
      <c r="F598" s="69" t="s">
        <v>1200</v>
      </c>
      <c r="G598" s="48"/>
      <c r="H598" s="48">
        <v>22</v>
      </c>
      <c r="I598" s="48" t="s">
        <v>99</v>
      </c>
      <c r="J598" s="72">
        <v>1</v>
      </c>
      <c r="K598" s="101">
        <v>45548</v>
      </c>
      <c r="L598" s="48">
        <v>27</v>
      </c>
      <c r="M598" s="104">
        <v>131</v>
      </c>
      <c r="N598" s="213">
        <v>44462</v>
      </c>
      <c r="O598" s="99">
        <v>45589</v>
      </c>
      <c r="P598" s="100">
        <v>1129</v>
      </c>
      <c r="Q598" s="66" t="s">
        <v>85</v>
      </c>
      <c r="R598" s="66" t="s">
        <v>85</v>
      </c>
      <c r="S598" s="66" t="s">
        <v>85</v>
      </c>
      <c r="T598" s="66" t="s">
        <v>87</v>
      </c>
      <c r="U598" s="66">
        <v>129</v>
      </c>
      <c r="V598" s="88" t="s">
        <v>88</v>
      </c>
      <c r="W598" s="88" t="s">
        <v>89</v>
      </c>
      <c r="X598" s="88" t="s">
        <v>550</v>
      </c>
      <c r="Y598" s="66" t="s">
        <v>551</v>
      </c>
      <c r="Z598" s="66">
        <v>10</v>
      </c>
      <c r="AA598" s="117" t="s">
        <v>92</v>
      </c>
      <c r="AB598" s="66">
        <v>2016</v>
      </c>
      <c r="AC598" s="118">
        <v>33000</v>
      </c>
      <c r="AD598" s="119">
        <v>33000</v>
      </c>
      <c r="AE598" s="48"/>
      <c r="AF598" s="134" t="s">
        <v>1037</v>
      </c>
      <c r="AG598" s="142" t="s">
        <v>1037</v>
      </c>
      <c r="AH598" s="183"/>
    </row>
    <row r="599" spans="1:35">
      <c r="A599" s="63"/>
      <c r="B599" s="66" t="s">
        <v>1847</v>
      </c>
      <c r="C599" s="72" t="s">
        <v>96</v>
      </c>
      <c r="D599" s="67">
        <v>5010</v>
      </c>
      <c r="E599" s="69" t="s">
        <v>588</v>
      </c>
      <c r="F599" s="69" t="s">
        <v>588</v>
      </c>
      <c r="G599" s="48" t="s">
        <v>1810</v>
      </c>
      <c r="H599" s="48">
        <v>15827</v>
      </c>
      <c r="I599" s="48" t="s">
        <v>99</v>
      </c>
      <c r="J599" s="72">
        <v>1</v>
      </c>
      <c r="K599" s="101">
        <v>45546</v>
      </c>
      <c r="L599" s="48">
        <v>27</v>
      </c>
      <c r="M599" s="104">
        <v>131</v>
      </c>
      <c r="N599" s="98">
        <v>45573</v>
      </c>
      <c r="O599" s="99">
        <v>45570</v>
      </c>
      <c r="P599" s="100">
        <v>24</v>
      </c>
      <c r="Q599" s="66" t="s">
        <v>85</v>
      </c>
      <c r="R599" s="66" t="s">
        <v>320</v>
      </c>
      <c r="S599" s="66" t="s">
        <v>85</v>
      </c>
      <c r="T599" s="66" t="s">
        <v>138</v>
      </c>
      <c r="U599" s="66">
        <v>131</v>
      </c>
      <c r="V599" s="111" t="s">
        <v>556</v>
      </c>
      <c r="W599" s="88" t="s">
        <v>140</v>
      </c>
      <c r="X599" s="111" t="s">
        <v>557</v>
      </c>
      <c r="Y599" s="66" t="s">
        <v>558</v>
      </c>
      <c r="Z599" s="66">
        <v>60</v>
      </c>
      <c r="AA599" s="117" t="s">
        <v>92</v>
      </c>
      <c r="AB599" s="66">
        <v>2008</v>
      </c>
      <c r="AC599" s="130">
        <v>35000</v>
      </c>
      <c r="AD599" s="119">
        <v>36000</v>
      </c>
      <c r="AE599" s="48"/>
      <c r="AF599" s="76"/>
      <c r="AG599" s="786"/>
      <c r="AH599" s="141"/>
    </row>
    <row r="600" spans="1:35">
      <c r="A600" s="63"/>
      <c r="B600" s="66" t="s">
        <v>1848</v>
      </c>
      <c r="C600" s="64" t="s">
        <v>994</v>
      </c>
      <c r="D600" s="67">
        <v>5010</v>
      </c>
      <c r="E600" s="69" t="s">
        <v>588</v>
      </c>
      <c r="F600" s="69" t="s">
        <v>588</v>
      </c>
      <c r="G600" s="48" t="s">
        <v>1810</v>
      </c>
      <c r="H600" s="48">
        <v>15829</v>
      </c>
      <c r="I600" s="48" t="s">
        <v>99</v>
      </c>
      <c r="J600" s="64">
        <v>1</v>
      </c>
      <c r="K600" s="101">
        <v>45658</v>
      </c>
      <c r="L600" s="48">
        <v>27</v>
      </c>
      <c r="M600" s="104">
        <v>131</v>
      </c>
      <c r="N600" s="98">
        <f>K600+L600</f>
        <v>45685</v>
      </c>
      <c r="O600" s="99">
        <v>45570</v>
      </c>
      <c r="P600" s="100">
        <v>24</v>
      </c>
      <c r="Q600" s="66" t="s">
        <v>85</v>
      </c>
      <c r="R600" s="66" t="s">
        <v>320</v>
      </c>
      <c r="S600" s="66" t="s">
        <v>85</v>
      </c>
      <c r="T600" s="66" t="s">
        <v>138</v>
      </c>
      <c r="U600" s="66">
        <v>131</v>
      </c>
      <c r="V600" s="88" t="s">
        <v>556</v>
      </c>
      <c r="W600" s="88" t="s">
        <v>140</v>
      </c>
      <c r="X600" s="88" t="s">
        <v>557</v>
      </c>
      <c r="Y600" s="66" t="s">
        <v>558</v>
      </c>
      <c r="Z600" s="66">
        <v>60</v>
      </c>
      <c r="AA600" s="117" t="s">
        <v>92</v>
      </c>
      <c r="AB600" s="66">
        <v>2008</v>
      </c>
      <c r="AC600" s="130">
        <v>35000</v>
      </c>
      <c r="AD600" s="119">
        <v>36000</v>
      </c>
      <c r="AE600" s="48" t="s">
        <v>101</v>
      </c>
      <c r="AF600" s="134">
        <v>45518</v>
      </c>
      <c r="AG600" s="142">
        <v>45670</v>
      </c>
      <c r="AH600" s="141" t="s">
        <v>1849</v>
      </c>
    </row>
    <row r="601" spans="1:35" ht="30">
      <c r="A601" s="66" t="s">
        <v>95</v>
      </c>
      <c r="B601" s="66" t="s">
        <v>95</v>
      </c>
      <c r="C601" s="72" t="s">
        <v>994</v>
      </c>
      <c r="D601" s="67">
        <v>5008</v>
      </c>
      <c r="E601" s="69" t="s">
        <v>1850</v>
      </c>
      <c r="F601" s="69" t="s">
        <v>1850</v>
      </c>
      <c r="G601" s="48"/>
      <c r="H601" s="48">
        <v>15396</v>
      </c>
      <c r="I601" s="48" t="s">
        <v>99</v>
      </c>
      <c r="J601" s="72">
        <v>1</v>
      </c>
      <c r="K601" s="101">
        <v>45517</v>
      </c>
      <c r="L601" s="48">
        <v>27</v>
      </c>
      <c r="M601" s="104">
        <v>131</v>
      </c>
      <c r="N601" s="213">
        <v>44462</v>
      </c>
      <c r="O601" s="99">
        <v>45589</v>
      </c>
      <c r="P601" s="100">
        <v>1129</v>
      </c>
      <c r="Q601" s="66" t="s">
        <v>85</v>
      </c>
      <c r="R601" s="66" t="s">
        <v>85</v>
      </c>
      <c r="S601" s="66" t="s">
        <v>85</v>
      </c>
      <c r="T601" s="66" t="s">
        <v>87</v>
      </c>
      <c r="U601" s="66">
        <v>129</v>
      </c>
      <c r="V601" s="88" t="s">
        <v>88</v>
      </c>
      <c r="W601" s="88" t="s">
        <v>89</v>
      </c>
      <c r="X601" s="88" t="s">
        <v>550</v>
      </c>
      <c r="Y601" s="66" t="s">
        <v>551</v>
      </c>
      <c r="Z601" s="66">
        <v>10</v>
      </c>
      <c r="AA601" s="117" t="s">
        <v>92</v>
      </c>
      <c r="AB601" s="66">
        <v>2016</v>
      </c>
      <c r="AC601" s="118">
        <v>33000</v>
      </c>
      <c r="AD601" s="119">
        <v>33000</v>
      </c>
      <c r="AE601" s="48"/>
      <c r="AF601" s="132">
        <v>45517</v>
      </c>
      <c r="AG601" s="132">
        <v>45544</v>
      </c>
      <c r="AH601" s="73"/>
    </row>
    <row r="602" spans="1:35">
      <c r="A602" s="66">
        <v>10322</v>
      </c>
      <c r="B602" s="63"/>
      <c r="C602" s="72" t="s">
        <v>994</v>
      </c>
      <c r="D602" s="67">
        <v>5003</v>
      </c>
      <c r="E602" s="69" t="s">
        <v>1500</v>
      </c>
      <c r="F602" s="69" t="s">
        <v>1500</v>
      </c>
      <c r="G602" s="48"/>
      <c r="H602" s="48">
        <v>6147</v>
      </c>
      <c r="I602" s="48" t="s">
        <v>99</v>
      </c>
      <c r="J602" s="72">
        <v>1</v>
      </c>
      <c r="K602" s="101">
        <v>45514</v>
      </c>
      <c r="L602" s="48">
        <v>27</v>
      </c>
      <c r="M602" s="104">
        <v>131</v>
      </c>
      <c r="N602" s="213">
        <v>44462</v>
      </c>
      <c r="O602" s="99">
        <v>45589</v>
      </c>
      <c r="P602" s="100">
        <v>1129</v>
      </c>
      <c r="Q602" s="66" t="s">
        <v>85</v>
      </c>
      <c r="R602" s="66" t="s">
        <v>85</v>
      </c>
      <c r="S602" s="66" t="s">
        <v>85</v>
      </c>
      <c r="T602" s="66" t="s">
        <v>87</v>
      </c>
      <c r="U602" s="66">
        <v>129</v>
      </c>
      <c r="V602" s="88" t="s">
        <v>88</v>
      </c>
      <c r="W602" s="88" t="s">
        <v>89</v>
      </c>
      <c r="X602" s="88" t="s">
        <v>550</v>
      </c>
      <c r="Y602" s="66" t="s">
        <v>551</v>
      </c>
      <c r="Z602" s="66">
        <v>10</v>
      </c>
      <c r="AA602" s="117" t="s">
        <v>92</v>
      </c>
      <c r="AB602" s="66">
        <v>2016</v>
      </c>
      <c r="AC602" s="118">
        <v>33000</v>
      </c>
      <c r="AD602" s="119">
        <v>33000</v>
      </c>
      <c r="AE602" s="48"/>
      <c r="AF602" s="134">
        <v>45514</v>
      </c>
      <c r="AG602" s="134">
        <v>45560</v>
      </c>
      <c r="AH602" s="221"/>
    </row>
    <row r="603" spans="1:35">
      <c r="A603" s="66">
        <v>10460</v>
      </c>
      <c r="B603" s="66">
        <v>10502</v>
      </c>
      <c r="C603" s="92" t="s">
        <v>994</v>
      </c>
      <c r="D603" s="84">
        <v>4992</v>
      </c>
      <c r="E603" s="150" t="s">
        <v>151</v>
      </c>
      <c r="F603" s="150" t="s">
        <v>766</v>
      </c>
      <c r="G603" s="84" t="s">
        <v>1499</v>
      </c>
      <c r="H603" s="84">
        <v>15396</v>
      </c>
      <c r="I603" s="92" t="s">
        <v>154</v>
      </c>
      <c r="J603" s="84">
        <v>1</v>
      </c>
      <c r="K603" s="162">
        <v>45504</v>
      </c>
      <c r="L603" s="92">
        <v>2</v>
      </c>
      <c r="M603" s="104">
        <v>131</v>
      </c>
      <c r="N603" s="98">
        <v>45506</v>
      </c>
      <c r="O603" s="99">
        <v>45506</v>
      </c>
      <c r="P603" s="100">
        <v>2</v>
      </c>
      <c r="Q603" s="66" t="s">
        <v>85</v>
      </c>
      <c r="R603" s="66" t="s">
        <v>320</v>
      </c>
      <c r="S603" s="66" t="s">
        <v>85</v>
      </c>
      <c r="T603" s="66" t="s">
        <v>138</v>
      </c>
      <c r="U603" s="66">
        <v>131</v>
      </c>
      <c r="V603" s="88" t="s">
        <v>556</v>
      </c>
      <c r="W603" s="88" t="s">
        <v>140</v>
      </c>
      <c r="X603" s="88" t="s">
        <v>557</v>
      </c>
      <c r="Y603" s="66" t="s">
        <v>558</v>
      </c>
      <c r="Z603" s="66">
        <v>60</v>
      </c>
      <c r="AA603" s="117" t="s">
        <v>92</v>
      </c>
      <c r="AB603" s="112">
        <v>2008</v>
      </c>
      <c r="AC603" s="130">
        <v>35000</v>
      </c>
      <c r="AD603" s="119">
        <v>36000</v>
      </c>
      <c r="AE603" s="127" t="s">
        <v>101</v>
      </c>
      <c r="AF603" s="134">
        <v>45504</v>
      </c>
      <c r="AG603" s="132">
        <v>45506</v>
      </c>
      <c r="AH603" s="141"/>
    </row>
    <row r="604" spans="1:35">
      <c r="A604" s="63"/>
      <c r="B604" s="63"/>
      <c r="C604" s="72" t="s">
        <v>994</v>
      </c>
      <c r="D604" s="67">
        <v>4971</v>
      </c>
      <c r="E604" s="69" t="s">
        <v>1851</v>
      </c>
      <c r="F604" s="69" t="s">
        <v>1851</v>
      </c>
      <c r="G604" s="48"/>
      <c r="H604" s="48">
        <v>2151</v>
      </c>
      <c r="I604" s="48" t="s">
        <v>99</v>
      </c>
      <c r="J604" s="72">
        <v>1</v>
      </c>
      <c r="K604" s="101">
        <v>45489</v>
      </c>
      <c r="L604" s="48">
        <v>27</v>
      </c>
      <c r="M604" s="104">
        <v>131</v>
      </c>
      <c r="N604" s="213">
        <v>44462</v>
      </c>
      <c r="O604" s="99">
        <v>45589</v>
      </c>
      <c r="P604" s="100">
        <v>1129</v>
      </c>
      <c r="Q604" s="66" t="s">
        <v>85</v>
      </c>
      <c r="R604" s="66" t="s">
        <v>85</v>
      </c>
      <c r="S604" s="66" t="s">
        <v>85</v>
      </c>
      <c r="T604" s="66" t="s">
        <v>87</v>
      </c>
      <c r="U604" s="66">
        <v>129</v>
      </c>
      <c r="V604" s="88" t="s">
        <v>88</v>
      </c>
      <c r="W604" s="88" t="s">
        <v>89</v>
      </c>
      <c r="X604" s="88" t="s">
        <v>550</v>
      </c>
      <c r="Y604" s="66" t="s">
        <v>551</v>
      </c>
      <c r="Z604" s="66">
        <v>10</v>
      </c>
      <c r="AA604" s="117" t="s">
        <v>92</v>
      </c>
      <c r="AB604" s="66">
        <v>2016</v>
      </c>
      <c r="AC604" s="118">
        <v>33000</v>
      </c>
      <c r="AD604" s="119">
        <v>33000</v>
      </c>
      <c r="AE604" s="48"/>
      <c r="AF604" s="134">
        <v>45489</v>
      </c>
      <c r="AG604" s="142">
        <v>45554</v>
      </c>
      <c r="AH604" s="73"/>
      <c r="AI604" s="140"/>
    </row>
    <row r="605" spans="1:35">
      <c r="A605" s="66">
        <v>10179</v>
      </c>
      <c r="B605" s="66">
        <v>10345</v>
      </c>
      <c r="C605" s="92" t="s">
        <v>994</v>
      </c>
      <c r="D605" s="84">
        <v>4911</v>
      </c>
      <c r="E605" s="150" t="s">
        <v>1250</v>
      </c>
      <c r="F605" s="150" t="s">
        <v>1805</v>
      </c>
      <c r="G605" s="84" t="s">
        <v>1574</v>
      </c>
      <c r="H605" s="84">
        <v>15175</v>
      </c>
      <c r="I605" s="92" t="s">
        <v>99</v>
      </c>
      <c r="J605" s="84">
        <v>1</v>
      </c>
      <c r="K605" s="162">
        <v>45442</v>
      </c>
      <c r="L605" s="92">
        <v>27</v>
      </c>
      <c r="M605" s="195">
        <v>131</v>
      </c>
      <c r="N605" s="102">
        <v>45469</v>
      </c>
      <c r="O605" s="99">
        <v>45478</v>
      </c>
      <c r="P605" s="100">
        <v>36</v>
      </c>
      <c r="Q605" s="66" t="s">
        <v>85</v>
      </c>
      <c r="R605" s="66" t="s">
        <v>320</v>
      </c>
      <c r="S605" s="66" t="s">
        <v>85</v>
      </c>
      <c r="T605" s="66" t="s">
        <v>138</v>
      </c>
      <c r="U605" s="66">
        <v>131</v>
      </c>
      <c r="V605" s="88" t="s">
        <v>556</v>
      </c>
      <c r="W605" s="88" t="s">
        <v>140</v>
      </c>
      <c r="X605" s="88" t="s">
        <v>557</v>
      </c>
      <c r="Y605" s="66" t="s">
        <v>558</v>
      </c>
      <c r="Z605" s="66">
        <v>60</v>
      </c>
      <c r="AA605" s="117" t="s">
        <v>92</v>
      </c>
      <c r="AB605" s="66">
        <v>2008</v>
      </c>
      <c r="AC605" s="130">
        <v>35000</v>
      </c>
      <c r="AD605" s="119">
        <v>36000</v>
      </c>
      <c r="AE605" s="127" t="s">
        <v>101</v>
      </c>
      <c r="AF605" s="134">
        <v>45442</v>
      </c>
      <c r="AG605" s="132">
        <v>45478</v>
      </c>
      <c r="AH605" s="148"/>
    </row>
    <row r="606" spans="1:35">
      <c r="A606" s="66">
        <v>10180</v>
      </c>
      <c r="B606" s="66">
        <v>10324</v>
      </c>
      <c r="C606" s="89" t="s">
        <v>994</v>
      </c>
      <c r="D606" s="89">
        <v>4668</v>
      </c>
      <c r="E606" s="90" t="s">
        <v>877</v>
      </c>
      <c r="F606" s="89" t="s">
        <v>1852</v>
      </c>
      <c r="G606" s="89" t="s">
        <v>479</v>
      </c>
      <c r="H606" s="89">
        <v>15096</v>
      </c>
      <c r="I606" s="89" t="s">
        <v>99</v>
      </c>
      <c r="J606" s="89">
        <v>1</v>
      </c>
      <c r="K606" s="212">
        <v>45294</v>
      </c>
      <c r="L606" s="89">
        <v>27</v>
      </c>
      <c r="M606" s="89">
        <v>131</v>
      </c>
      <c r="N606" s="102">
        <v>45321</v>
      </c>
      <c r="O606" s="99">
        <v>45341</v>
      </c>
      <c r="P606" s="100">
        <v>47</v>
      </c>
      <c r="Q606" s="66" t="s">
        <v>85</v>
      </c>
      <c r="R606" s="66" t="s">
        <v>320</v>
      </c>
      <c r="S606" s="66" t="s">
        <v>85</v>
      </c>
      <c r="T606" s="66" t="s">
        <v>138</v>
      </c>
      <c r="U606" s="66">
        <v>131</v>
      </c>
      <c r="V606" s="111" t="s">
        <v>556</v>
      </c>
      <c r="W606" s="111" t="s">
        <v>140</v>
      </c>
      <c r="X606" s="111" t="s">
        <v>557</v>
      </c>
      <c r="Y606" s="66" t="s">
        <v>558</v>
      </c>
      <c r="Z606" s="66">
        <v>60</v>
      </c>
      <c r="AA606" s="117" t="s">
        <v>92</v>
      </c>
      <c r="AB606" s="66">
        <v>2008</v>
      </c>
      <c r="AC606" s="130">
        <v>35000</v>
      </c>
      <c r="AD606" s="136">
        <v>35000</v>
      </c>
      <c r="AE606" s="48" t="s">
        <v>101</v>
      </c>
      <c r="AF606" s="132">
        <v>45266</v>
      </c>
      <c r="AG606" s="784"/>
      <c r="AH606" s="179"/>
    </row>
    <row r="607" spans="1:35">
      <c r="A607" s="63"/>
      <c r="B607" s="63"/>
      <c r="C607" s="89" t="s">
        <v>994</v>
      </c>
      <c r="D607" s="89">
        <v>4668</v>
      </c>
      <c r="E607" s="90" t="s">
        <v>877</v>
      </c>
      <c r="F607" s="89" t="s">
        <v>1852</v>
      </c>
      <c r="G607" s="89" t="s">
        <v>479</v>
      </c>
      <c r="H607" s="89">
        <v>15096</v>
      </c>
      <c r="I607" s="89" t="s">
        <v>99</v>
      </c>
      <c r="J607" s="89">
        <v>1</v>
      </c>
      <c r="K607" s="212">
        <v>45294</v>
      </c>
      <c r="L607" s="89">
        <v>27</v>
      </c>
      <c r="M607" s="89">
        <v>131</v>
      </c>
      <c r="N607" s="102">
        <v>45321</v>
      </c>
      <c r="O607" s="99">
        <v>45341</v>
      </c>
      <c r="P607" s="100">
        <v>47</v>
      </c>
      <c r="Q607" s="66" t="s">
        <v>85</v>
      </c>
      <c r="R607" s="66" t="s">
        <v>320</v>
      </c>
      <c r="S607" s="66" t="s">
        <v>85</v>
      </c>
      <c r="T607" s="66" t="s">
        <v>138</v>
      </c>
      <c r="U607" s="66">
        <v>131</v>
      </c>
      <c r="V607" s="111" t="s">
        <v>556</v>
      </c>
      <c r="W607" s="111" t="s">
        <v>140</v>
      </c>
      <c r="X607" s="88" t="s">
        <v>557</v>
      </c>
      <c r="Y607" s="66" t="s">
        <v>558</v>
      </c>
      <c r="Z607" s="66">
        <v>60</v>
      </c>
      <c r="AA607" s="117" t="s">
        <v>92</v>
      </c>
      <c r="AB607" s="66">
        <v>2008</v>
      </c>
      <c r="AC607" s="130">
        <v>35000</v>
      </c>
      <c r="AD607" s="136">
        <v>35000</v>
      </c>
      <c r="AE607" s="48" t="s">
        <v>101</v>
      </c>
      <c r="AF607" s="134">
        <v>45266</v>
      </c>
      <c r="AG607" s="132"/>
      <c r="AH607" s="141"/>
      <c r="AI607" s="180"/>
    </row>
    <row r="608" spans="1:35">
      <c r="A608" s="66">
        <v>10209</v>
      </c>
      <c r="B608" s="63"/>
      <c r="C608" s="84" t="s">
        <v>994</v>
      </c>
      <c r="D608" s="84">
        <v>4498</v>
      </c>
      <c r="E608" s="150" t="s">
        <v>1853</v>
      </c>
      <c r="F608" s="150" t="s">
        <v>1854</v>
      </c>
      <c r="G608" s="150" t="s">
        <v>1855</v>
      </c>
      <c r="H608" s="84">
        <v>15087</v>
      </c>
      <c r="I608" s="84" t="s">
        <v>1151</v>
      </c>
      <c r="J608" s="84">
        <v>1</v>
      </c>
      <c r="K608" s="162">
        <v>45220</v>
      </c>
      <c r="L608" s="84">
        <v>27</v>
      </c>
      <c r="M608" s="63">
        <v>131</v>
      </c>
      <c r="N608" s="107">
        <v>45247</v>
      </c>
      <c r="O608" s="99">
        <v>45251</v>
      </c>
      <c r="P608" s="100">
        <v>31</v>
      </c>
      <c r="Q608" s="66" t="s">
        <v>85</v>
      </c>
      <c r="R608" s="66" t="s">
        <v>320</v>
      </c>
      <c r="S608" s="66" t="s">
        <v>85</v>
      </c>
      <c r="T608" s="66" t="s">
        <v>138</v>
      </c>
      <c r="U608" s="66">
        <v>131</v>
      </c>
      <c r="V608" s="88" t="s">
        <v>556</v>
      </c>
      <c r="W608" s="88" t="s">
        <v>140</v>
      </c>
      <c r="X608" s="88" t="s">
        <v>557</v>
      </c>
      <c r="Y608" s="66" t="s">
        <v>558</v>
      </c>
      <c r="Z608" s="66">
        <v>60</v>
      </c>
      <c r="AA608" s="117" t="s">
        <v>92</v>
      </c>
      <c r="AB608" s="66">
        <v>2008</v>
      </c>
      <c r="AC608" s="130">
        <v>35000</v>
      </c>
      <c r="AD608" s="130"/>
      <c r="AE608" s="48" t="s">
        <v>101</v>
      </c>
      <c r="AF608" s="134">
        <v>45166</v>
      </c>
      <c r="AG608" s="132">
        <v>45245</v>
      </c>
      <c r="AH608" s="141"/>
    </row>
    <row r="609" spans="1:35">
      <c r="A609" s="66" t="s">
        <v>1827</v>
      </c>
      <c r="B609" s="63"/>
      <c r="C609" s="157" t="s">
        <v>1179</v>
      </c>
      <c r="D609" s="83">
        <v>4470</v>
      </c>
      <c r="E609" s="50" t="s">
        <v>1543</v>
      </c>
      <c r="F609" s="50" t="s">
        <v>1543</v>
      </c>
      <c r="G609" s="185" t="s">
        <v>1544</v>
      </c>
      <c r="H609" s="157"/>
      <c r="I609" s="185" t="s">
        <v>1151</v>
      </c>
      <c r="J609" s="157">
        <v>1</v>
      </c>
      <c r="K609" s="215">
        <v>45153</v>
      </c>
      <c r="L609" s="157">
        <v>27</v>
      </c>
      <c r="M609" s="66">
        <v>131</v>
      </c>
      <c r="N609" s="165">
        <v>45180</v>
      </c>
      <c r="O609" s="99">
        <v>45156</v>
      </c>
      <c r="P609" s="100">
        <v>3</v>
      </c>
      <c r="Q609" s="66" t="s">
        <v>85</v>
      </c>
      <c r="R609" s="66" t="s">
        <v>320</v>
      </c>
      <c r="S609" s="66" t="s">
        <v>85</v>
      </c>
      <c r="T609" s="66" t="s">
        <v>138</v>
      </c>
      <c r="U609" s="66">
        <v>131</v>
      </c>
      <c r="V609" s="88" t="s">
        <v>556</v>
      </c>
      <c r="W609" s="88" t="s">
        <v>140</v>
      </c>
      <c r="X609" s="88" t="s">
        <v>557</v>
      </c>
      <c r="Y609" s="66" t="s">
        <v>558</v>
      </c>
      <c r="Z609" s="66">
        <v>60</v>
      </c>
      <c r="AA609" s="117" t="s">
        <v>92</v>
      </c>
      <c r="AB609" s="66">
        <v>2008</v>
      </c>
      <c r="AC609" s="130">
        <v>35000</v>
      </c>
      <c r="AD609" s="130"/>
      <c r="AE609" s="48" t="s">
        <v>101</v>
      </c>
      <c r="AF609" s="134">
        <v>45153</v>
      </c>
      <c r="AG609" s="132"/>
      <c r="AH609" s="141" t="s">
        <v>1856</v>
      </c>
    </row>
    <row r="610" spans="1:35">
      <c r="A610" s="63"/>
      <c r="B610" s="66">
        <v>10357</v>
      </c>
      <c r="C610" s="157" t="s">
        <v>1179</v>
      </c>
      <c r="D610" s="83">
        <v>4444</v>
      </c>
      <c r="E610" s="50" t="s">
        <v>1662</v>
      </c>
      <c r="F610" s="159" t="s">
        <v>1100</v>
      </c>
      <c r="G610" s="185" t="s">
        <v>1803</v>
      </c>
      <c r="H610" s="157">
        <v>15034</v>
      </c>
      <c r="I610" s="185" t="s">
        <v>154</v>
      </c>
      <c r="J610" s="157">
        <v>1</v>
      </c>
      <c r="K610" s="215">
        <v>45131</v>
      </c>
      <c r="L610" s="157">
        <v>27</v>
      </c>
      <c r="M610" s="66">
        <v>131</v>
      </c>
      <c r="N610" s="165">
        <v>45158</v>
      </c>
      <c r="O610" s="99">
        <v>45138</v>
      </c>
      <c r="P610" s="100">
        <v>7</v>
      </c>
      <c r="Q610" s="66" t="s">
        <v>85</v>
      </c>
      <c r="R610" s="66" t="s">
        <v>320</v>
      </c>
      <c r="S610" s="66" t="s">
        <v>85</v>
      </c>
      <c r="T610" s="66" t="s">
        <v>138</v>
      </c>
      <c r="U610" s="66">
        <v>131</v>
      </c>
      <c r="V610" s="88" t="s">
        <v>556</v>
      </c>
      <c r="W610" s="88" t="s">
        <v>140</v>
      </c>
      <c r="X610" s="88" t="s">
        <v>557</v>
      </c>
      <c r="Y610" s="66" t="s">
        <v>558</v>
      </c>
      <c r="Z610" s="66">
        <v>60</v>
      </c>
      <c r="AA610" s="117" t="s">
        <v>92</v>
      </c>
      <c r="AB610" s="66">
        <v>2008</v>
      </c>
      <c r="AC610" s="130">
        <v>35000</v>
      </c>
      <c r="AD610" s="130"/>
      <c r="AE610" s="48" t="s">
        <v>101</v>
      </c>
      <c r="AF610" s="134">
        <v>45131</v>
      </c>
      <c r="AG610" s="142"/>
      <c r="AH610" s="141" t="s">
        <v>1857</v>
      </c>
    </row>
    <row r="611" spans="1:35">
      <c r="A611" s="66">
        <v>10303</v>
      </c>
      <c r="B611" s="63"/>
      <c r="C611" s="84" t="s">
        <v>994</v>
      </c>
      <c r="D611" s="92">
        <v>4341</v>
      </c>
      <c r="E611" s="87" t="s">
        <v>151</v>
      </c>
      <c r="F611" s="86" t="s">
        <v>1311</v>
      </c>
      <c r="G611" s="85" t="s">
        <v>1858</v>
      </c>
      <c r="H611" s="84">
        <v>14736</v>
      </c>
      <c r="I611" s="85" t="s">
        <v>154</v>
      </c>
      <c r="J611" s="84">
        <v>1</v>
      </c>
      <c r="K611" s="168">
        <v>45099</v>
      </c>
      <c r="L611" s="84">
        <v>29</v>
      </c>
      <c r="M611" s="66">
        <v>131</v>
      </c>
      <c r="N611" s="107">
        <v>45128</v>
      </c>
      <c r="O611" s="99">
        <v>45131</v>
      </c>
      <c r="P611" s="100">
        <v>32</v>
      </c>
      <c r="Q611" s="66" t="s">
        <v>85</v>
      </c>
      <c r="R611" s="66" t="s">
        <v>320</v>
      </c>
      <c r="S611" s="66" t="s">
        <v>85</v>
      </c>
      <c r="T611" s="66" t="s">
        <v>138</v>
      </c>
      <c r="U611" s="66">
        <v>131</v>
      </c>
      <c r="V611" s="88" t="s">
        <v>556</v>
      </c>
      <c r="W611" s="88" t="s">
        <v>140</v>
      </c>
      <c r="X611" s="88" t="s">
        <v>557</v>
      </c>
      <c r="Y611" s="66" t="s">
        <v>558</v>
      </c>
      <c r="Z611" s="66">
        <v>60</v>
      </c>
      <c r="AA611" s="117" t="s">
        <v>92</v>
      </c>
      <c r="AB611" s="66">
        <v>2008</v>
      </c>
      <c r="AC611" s="130">
        <v>35000</v>
      </c>
      <c r="AD611" s="130"/>
      <c r="AE611" s="48" t="s">
        <v>101</v>
      </c>
      <c r="AF611" s="134">
        <v>45069</v>
      </c>
      <c r="AG611" s="132">
        <v>45131</v>
      </c>
      <c r="AH611" s="141"/>
    </row>
    <row r="612" spans="1:35">
      <c r="A612" s="63"/>
      <c r="B612" s="63"/>
      <c r="C612" s="84" t="s">
        <v>994</v>
      </c>
      <c r="D612" s="92">
        <v>4148</v>
      </c>
      <c r="E612" s="156" t="s">
        <v>877</v>
      </c>
      <c r="F612" s="151" t="s">
        <v>1805</v>
      </c>
      <c r="G612" s="85" t="s">
        <v>1859</v>
      </c>
      <c r="H612" s="84">
        <v>14284</v>
      </c>
      <c r="I612" s="85" t="s">
        <v>1151</v>
      </c>
      <c r="J612" s="84">
        <v>1</v>
      </c>
      <c r="K612" s="168">
        <v>44970</v>
      </c>
      <c r="L612" s="84">
        <v>27</v>
      </c>
      <c r="M612" s="63">
        <v>131</v>
      </c>
      <c r="N612" s="107">
        <v>44997</v>
      </c>
      <c r="O612" s="99">
        <v>45026</v>
      </c>
      <c r="P612" s="100">
        <v>56</v>
      </c>
      <c r="Q612" s="66" t="s">
        <v>85</v>
      </c>
      <c r="R612" s="66" t="s">
        <v>320</v>
      </c>
      <c r="S612" s="66" t="s">
        <v>85</v>
      </c>
      <c r="T612" s="66" t="s">
        <v>138</v>
      </c>
      <c r="U612" s="66">
        <v>131</v>
      </c>
      <c r="V612" s="88" t="s">
        <v>556</v>
      </c>
      <c r="W612" s="88" t="s">
        <v>140</v>
      </c>
      <c r="X612" s="88" t="s">
        <v>557</v>
      </c>
      <c r="Y612" s="66" t="s">
        <v>558</v>
      </c>
      <c r="Z612" s="130"/>
      <c r="AA612" s="130"/>
      <c r="AB612" s="66">
        <v>2008</v>
      </c>
      <c r="AC612" s="130">
        <v>35000</v>
      </c>
      <c r="AD612" s="130"/>
      <c r="AE612" s="48" t="s">
        <v>101</v>
      </c>
      <c r="AF612" s="132">
        <v>44944</v>
      </c>
      <c r="AG612" s="132">
        <v>45022</v>
      </c>
      <c r="AH612" s="141"/>
    </row>
    <row r="613" spans="1:35">
      <c r="A613" s="66">
        <v>10322</v>
      </c>
      <c r="B613" s="63"/>
      <c r="C613" s="84" t="s">
        <v>994</v>
      </c>
      <c r="D613" s="92">
        <v>4000</v>
      </c>
      <c r="E613" s="156" t="s">
        <v>1860</v>
      </c>
      <c r="F613" s="151" t="s">
        <v>1450</v>
      </c>
      <c r="G613" s="85" t="s">
        <v>1861</v>
      </c>
      <c r="H613" s="84"/>
      <c r="I613" s="85" t="s">
        <v>1151</v>
      </c>
      <c r="J613" s="84">
        <v>1</v>
      </c>
      <c r="K613" s="168">
        <v>44865</v>
      </c>
      <c r="L613" s="84">
        <v>6</v>
      </c>
      <c r="M613" s="66">
        <v>131</v>
      </c>
      <c r="N613" s="107">
        <v>44871</v>
      </c>
      <c r="O613" s="99">
        <v>44868</v>
      </c>
      <c r="P613" s="100">
        <v>3</v>
      </c>
      <c r="Q613" s="66" t="s">
        <v>85</v>
      </c>
      <c r="R613" s="66" t="s">
        <v>320</v>
      </c>
      <c r="S613" s="66" t="s">
        <v>85</v>
      </c>
      <c r="T613" s="66" t="s">
        <v>138</v>
      </c>
      <c r="U613" s="66">
        <v>131</v>
      </c>
      <c r="V613" s="88" t="s">
        <v>556</v>
      </c>
      <c r="W613" s="88" t="s">
        <v>140</v>
      </c>
      <c r="X613" s="88" t="s">
        <v>557</v>
      </c>
      <c r="Y613" s="66" t="s">
        <v>558</v>
      </c>
      <c r="Z613" s="130"/>
      <c r="AA613" s="130"/>
      <c r="AB613" s="66">
        <v>2008</v>
      </c>
      <c r="AC613" s="130">
        <v>35000</v>
      </c>
      <c r="AD613" s="130"/>
      <c r="AE613" s="62" t="s">
        <v>101</v>
      </c>
      <c r="AF613" s="174">
        <v>44865</v>
      </c>
      <c r="AG613" s="132">
        <v>44867</v>
      </c>
      <c r="AH613" s="141"/>
    </row>
    <row r="614" spans="1:35">
      <c r="A614" s="66" t="s">
        <v>1827</v>
      </c>
      <c r="B614" s="63"/>
      <c r="C614" s="84" t="s">
        <v>994</v>
      </c>
      <c r="D614" s="92">
        <v>3971</v>
      </c>
      <c r="E614" s="151" t="s">
        <v>877</v>
      </c>
      <c r="F614" s="151" t="s">
        <v>1378</v>
      </c>
      <c r="G614" s="87" t="s">
        <v>1379</v>
      </c>
      <c r="H614" s="63">
        <v>14026</v>
      </c>
      <c r="I614" s="87" t="s">
        <v>1151</v>
      </c>
      <c r="J614" s="160">
        <v>1</v>
      </c>
      <c r="K614" s="106">
        <v>44852</v>
      </c>
      <c r="L614" s="92">
        <v>6</v>
      </c>
      <c r="M614" s="66">
        <v>131</v>
      </c>
      <c r="N614" s="107">
        <v>44858</v>
      </c>
      <c r="O614" s="99">
        <v>44859</v>
      </c>
      <c r="P614" s="100">
        <v>7</v>
      </c>
      <c r="Q614" s="66" t="s">
        <v>85</v>
      </c>
      <c r="R614" s="66" t="s">
        <v>320</v>
      </c>
      <c r="S614" s="66" t="s">
        <v>85</v>
      </c>
      <c r="T614" s="66" t="s">
        <v>138</v>
      </c>
      <c r="U614" s="66">
        <v>131</v>
      </c>
      <c r="V614" s="88" t="s">
        <v>556</v>
      </c>
      <c r="W614" s="88" t="s">
        <v>140</v>
      </c>
      <c r="X614" s="88" t="s">
        <v>557</v>
      </c>
      <c r="Y614" s="66" t="s">
        <v>558</v>
      </c>
      <c r="Z614" s="130"/>
      <c r="AA614" s="130"/>
      <c r="AB614" s="66">
        <v>2008</v>
      </c>
      <c r="AC614" s="130">
        <v>35000</v>
      </c>
      <c r="AD614" s="130"/>
      <c r="AE614" s="62" t="s">
        <v>101</v>
      </c>
      <c r="AF614" s="173">
        <v>44852</v>
      </c>
      <c r="AG614" s="132">
        <v>44858</v>
      </c>
      <c r="AH614" s="141"/>
    </row>
    <row r="615" spans="1:35">
      <c r="A615" s="63"/>
      <c r="B615" s="66">
        <v>10646</v>
      </c>
      <c r="C615" s="84" t="s">
        <v>994</v>
      </c>
      <c r="D615" s="92">
        <v>3918</v>
      </c>
      <c r="E615" s="151" t="s">
        <v>877</v>
      </c>
      <c r="F615" s="151" t="s">
        <v>1862</v>
      </c>
      <c r="G615" s="87" t="s">
        <v>1859</v>
      </c>
      <c r="H615" s="63"/>
      <c r="I615" s="87" t="s">
        <v>1151</v>
      </c>
      <c r="J615" s="160">
        <v>1</v>
      </c>
      <c r="K615" s="106">
        <v>44826</v>
      </c>
      <c r="L615" s="92">
        <v>27</v>
      </c>
      <c r="M615" s="66">
        <v>131</v>
      </c>
      <c r="N615" s="165">
        <v>44853</v>
      </c>
      <c r="O615" s="99">
        <v>44844</v>
      </c>
      <c r="P615" s="100">
        <v>18</v>
      </c>
      <c r="Q615" s="66" t="s">
        <v>85</v>
      </c>
      <c r="R615" s="66" t="s">
        <v>320</v>
      </c>
      <c r="S615" s="66" t="s">
        <v>85</v>
      </c>
      <c r="T615" s="66" t="s">
        <v>138</v>
      </c>
      <c r="U615" s="66">
        <v>131</v>
      </c>
      <c r="V615" s="88" t="s">
        <v>556</v>
      </c>
      <c r="W615" s="111" t="s">
        <v>140</v>
      </c>
      <c r="X615" s="111" t="s">
        <v>557</v>
      </c>
      <c r="Y615" s="66" t="s">
        <v>558</v>
      </c>
      <c r="Z615" s="130"/>
      <c r="AA615" s="130"/>
      <c r="AB615" s="112">
        <v>2008</v>
      </c>
      <c r="AC615" s="130">
        <v>27000</v>
      </c>
      <c r="AD615" s="130"/>
      <c r="AE615" s="62" t="s">
        <v>101</v>
      </c>
      <c r="AF615" s="174">
        <v>44826</v>
      </c>
      <c r="AG615" s="132">
        <v>44844</v>
      </c>
      <c r="AH615" s="141"/>
    </row>
    <row r="616" spans="1:35">
      <c r="A616" s="63"/>
      <c r="B616" s="63"/>
      <c r="C616" s="157" t="s">
        <v>1179</v>
      </c>
      <c r="D616" s="83">
        <v>3808</v>
      </c>
      <c r="E616" s="158" t="s">
        <v>877</v>
      </c>
      <c r="F616" s="158" t="s">
        <v>1251</v>
      </c>
      <c r="G616" s="50" t="s">
        <v>1519</v>
      </c>
      <c r="H616" s="51"/>
      <c r="I616" s="50" t="s">
        <v>1151</v>
      </c>
      <c r="J616" s="204">
        <v>1</v>
      </c>
      <c r="K616" s="167">
        <v>44776</v>
      </c>
      <c r="L616" s="83">
        <v>27</v>
      </c>
      <c r="M616" s="66">
        <v>131</v>
      </c>
      <c r="N616" s="165">
        <v>44803</v>
      </c>
      <c r="O616" s="99">
        <v>44779</v>
      </c>
      <c r="P616" s="100">
        <v>3</v>
      </c>
      <c r="Q616" s="66" t="s">
        <v>85</v>
      </c>
      <c r="R616" s="66"/>
      <c r="S616" s="66" t="s">
        <v>85</v>
      </c>
      <c r="T616" s="66" t="s">
        <v>138</v>
      </c>
      <c r="U616" s="66">
        <v>131</v>
      </c>
      <c r="V616" s="88" t="s">
        <v>617</v>
      </c>
      <c r="W616" s="88" t="s">
        <v>140</v>
      </c>
      <c r="X616" s="88" t="s">
        <v>557</v>
      </c>
      <c r="Y616" s="66" t="s">
        <v>558</v>
      </c>
      <c r="Z616" s="130"/>
      <c r="AA616" s="130"/>
      <c r="AB616" s="66">
        <v>2008</v>
      </c>
      <c r="AC616" s="130">
        <v>27000</v>
      </c>
      <c r="AD616" s="130"/>
      <c r="AE616" s="62" t="s">
        <v>101</v>
      </c>
      <c r="AF616" s="174">
        <v>44776</v>
      </c>
      <c r="AG616" s="132"/>
      <c r="AH616" s="141" t="s">
        <v>1863</v>
      </c>
    </row>
    <row r="617" spans="1:35">
      <c r="A617" s="66">
        <v>11061</v>
      </c>
      <c r="B617" s="63"/>
      <c r="C617" s="84" t="s">
        <v>994</v>
      </c>
      <c r="D617" s="92">
        <v>3752</v>
      </c>
      <c r="E617" s="156" t="s">
        <v>877</v>
      </c>
      <c r="F617" s="151" t="s">
        <v>1805</v>
      </c>
      <c r="G617" s="85" t="s">
        <v>1806</v>
      </c>
      <c r="H617" s="84">
        <v>14046</v>
      </c>
      <c r="I617" s="85" t="s">
        <v>1151</v>
      </c>
      <c r="J617" s="84">
        <v>1</v>
      </c>
      <c r="K617" s="168">
        <v>44886</v>
      </c>
      <c r="L617" s="84">
        <v>27</v>
      </c>
      <c r="M617" s="66">
        <v>131</v>
      </c>
      <c r="N617" s="107">
        <v>44913</v>
      </c>
      <c r="O617" s="99">
        <v>44930</v>
      </c>
      <c r="P617" s="100">
        <v>44</v>
      </c>
      <c r="Q617" s="66" t="s">
        <v>85</v>
      </c>
      <c r="R617" s="66" t="s">
        <v>320</v>
      </c>
      <c r="S617" s="66" t="s">
        <v>85</v>
      </c>
      <c r="T617" s="66" t="s">
        <v>138</v>
      </c>
      <c r="U617" s="66">
        <v>131</v>
      </c>
      <c r="V617" s="88" t="s">
        <v>556</v>
      </c>
      <c r="W617" s="88" t="s">
        <v>140</v>
      </c>
      <c r="X617" s="88" t="s">
        <v>557</v>
      </c>
      <c r="Y617" s="66" t="s">
        <v>558</v>
      </c>
      <c r="Z617" s="130"/>
      <c r="AA617" s="130"/>
      <c r="AB617" s="66">
        <v>2008</v>
      </c>
      <c r="AC617" s="130">
        <v>35000</v>
      </c>
      <c r="AD617" s="130"/>
      <c r="AE617" s="192"/>
      <c r="AF617" s="76" t="s">
        <v>101</v>
      </c>
      <c r="AG617" s="132">
        <v>44756</v>
      </c>
      <c r="AH617" s="144">
        <v>44930</v>
      </c>
      <c r="AI617" s="140"/>
    </row>
    <row r="618" spans="1:35">
      <c r="A618" s="66">
        <v>10313</v>
      </c>
      <c r="B618" s="66">
        <v>10335</v>
      </c>
      <c r="C618" s="84" t="s">
        <v>994</v>
      </c>
      <c r="D618" s="92">
        <v>3722</v>
      </c>
      <c r="E618" s="87" t="s">
        <v>877</v>
      </c>
      <c r="F618" s="151" t="s">
        <v>1251</v>
      </c>
      <c r="G618" s="150" t="s">
        <v>1609</v>
      </c>
      <c r="H618" s="84">
        <v>13698</v>
      </c>
      <c r="I618" s="150" t="s">
        <v>1151</v>
      </c>
      <c r="J618" s="160">
        <v>1</v>
      </c>
      <c r="K618" s="168">
        <v>44740</v>
      </c>
      <c r="L618" s="84">
        <v>13</v>
      </c>
      <c r="M618" s="66">
        <v>131</v>
      </c>
      <c r="N618" s="165">
        <v>44753</v>
      </c>
      <c r="O618" s="99">
        <v>44755</v>
      </c>
      <c r="P618" s="100">
        <v>15</v>
      </c>
      <c r="Q618" s="66" t="s">
        <v>85</v>
      </c>
      <c r="R618" s="66"/>
      <c r="S618" s="66" t="s">
        <v>85</v>
      </c>
      <c r="T618" s="66" t="s">
        <v>138</v>
      </c>
      <c r="U618" s="66">
        <v>131</v>
      </c>
      <c r="V618" s="88" t="s">
        <v>617</v>
      </c>
      <c r="W618" s="88" t="s">
        <v>140</v>
      </c>
      <c r="X618" s="88" t="s">
        <v>557</v>
      </c>
      <c r="Y618" s="66" t="s">
        <v>558</v>
      </c>
      <c r="Z618" s="130"/>
      <c r="AA618" s="130"/>
      <c r="AB618" s="66">
        <v>2008</v>
      </c>
      <c r="AC618" s="130">
        <v>27000</v>
      </c>
      <c r="AD618" s="130"/>
      <c r="AE618" s="48" t="s">
        <v>101</v>
      </c>
      <c r="AF618" s="173">
        <v>44740</v>
      </c>
      <c r="AG618" s="132"/>
      <c r="AH618" s="141"/>
    </row>
    <row r="619" spans="1:35">
      <c r="A619" s="66">
        <v>11604</v>
      </c>
      <c r="B619" s="63"/>
      <c r="C619" s="84" t="s">
        <v>994</v>
      </c>
      <c r="D619" s="84">
        <v>3500</v>
      </c>
      <c r="E619" s="150" t="s">
        <v>1314</v>
      </c>
      <c r="F619" s="150" t="s">
        <v>1315</v>
      </c>
      <c r="G619" s="87" t="s">
        <v>1864</v>
      </c>
      <c r="H619" s="63"/>
      <c r="I619" s="87" t="s">
        <v>154</v>
      </c>
      <c r="J619" s="160">
        <v>1</v>
      </c>
      <c r="K619" s="106">
        <v>44768</v>
      </c>
      <c r="L619" s="84">
        <v>27</v>
      </c>
      <c r="M619" s="66">
        <v>131</v>
      </c>
      <c r="N619" s="165">
        <v>44795</v>
      </c>
      <c r="O619" s="99">
        <v>44776</v>
      </c>
      <c r="P619" s="100">
        <v>8</v>
      </c>
      <c r="Q619" s="66" t="s">
        <v>85</v>
      </c>
      <c r="R619" s="66"/>
      <c r="S619" s="66" t="s">
        <v>85</v>
      </c>
      <c r="T619" s="66" t="s">
        <v>138</v>
      </c>
      <c r="U619" s="66">
        <v>131</v>
      </c>
      <c r="V619" s="88" t="s">
        <v>617</v>
      </c>
      <c r="W619" s="88" t="s">
        <v>140</v>
      </c>
      <c r="X619" s="88" t="s">
        <v>557</v>
      </c>
      <c r="Y619" s="66" t="s">
        <v>558</v>
      </c>
      <c r="Z619" s="130"/>
      <c r="AA619" s="130"/>
      <c r="AB619" s="66">
        <v>2008</v>
      </c>
      <c r="AC619" s="130">
        <v>27000</v>
      </c>
      <c r="AD619" s="130"/>
      <c r="AE619" s="62" t="s">
        <v>101</v>
      </c>
      <c r="AF619" s="173">
        <v>44614</v>
      </c>
      <c r="AG619" s="132">
        <v>44776</v>
      </c>
      <c r="AH619" s="148"/>
      <c r="AI619" s="253"/>
    </row>
    <row r="620" spans="1:35">
      <c r="A620" s="66">
        <v>11603</v>
      </c>
      <c r="B620" s="63"/>
      <c r="C620" s="64" t="s">
        <v>994</v>
      </c>
      <c r="D620" s="67">
        <v>5317</v>
      </c>
      <c r="E620" s="69" t="s">
        <v>995</v>
      </c>
      <c r="F620" s="69" t="s">
        <v>1865</v>
      </c>
      <c r="G620" s="48" t="s">
        <v>531</v>
      </c>
      <c r="H620" s="48">
        <v>3693</v>
      </c>
      <c r="I620" s="48" t="s">
        <v>99</v>
      </c>
      <c r="J620" s="64">
        <v>1</v>
      </c>
      <c r="K620" s="101">
        <v>45673</v>
      </c>
      <c r="L620" s="48">
        <v>0</v>
      </c>
      <c r="M620" s="104">
        <v>132</v>
      </c>
      <c r="N620" s="102">
        <f>K620+L620</f>
        <v>45673</v>
      </c>
      <c r="O620" s="99">
        <f ca="1">TODAY()</f>
        <v>45957</v>
      </c>
      <c r="P620" s="100">
        <f ca="1">O620-K620</f>
        <v>284</v>
      </c>
      <c r="Q620" s="66" t="s">
        <v>85</v>
      </c>
      <c r="R620" s="66" t="s">
        <v>320</v>
      </c>
      <c r="S620" s="66" t="s">
        <v>85</v>
      </c>
      <c r="T620" s="66" t="s">
        <v>138</v>
      </c>
      <c r="U620" s="113">
        <v>132</v>
      </c>
      <c r="V620" s="111" t="s">
        <v>556</v>
      </c>
      <c r="W620" s="111" t="s">
        <v>140</v>
      </c>
      <c r="X620" s="88" t="s">
        <v>557</v>
      </c>
      <c r="Y620" s="66" t="s">
        <v>561</v>
      </c>
      <c r="Z620" s="66">
        <v>60</v>
      </c>
      <c r="AA620" s="117" t="s">
        <v>92</v>
      </c>
      <c r="AB620" s="66">
        <v>2008</v>
      </c>
      <c r="AC620" s="130">
        <v>35000</v>
      </c>
      <c r="AD620" s="119">
        <v>35200</v>
      </c>
      <c r="AE620" s="48" t="s">
        <v>101</v>
      </c>
      <c r="AF620" s="131">
        <v>45666</v>
      </c>
      <c r="AG620" s="132" t="s">
        <v>1866</v>
      </c>
      <c r="AH620" s="141"/>
      <c r="AI620" s="177"/>
    </row>
    <row r="621" spans="1:35">
      <c r="A621" s="63"/>
      <c r="B621" s="63"/>
      <c r="C621" s="72" t="s">
        <v>117</v>
      </c>
      <c r="D621" s="67">
        <v>5281</v>
      </c>
      <c r="E621" s="69" t="s">
        <v>657</v>
      </c>
      <c r="F621" s="69" t="s">
        <v>181</v>
      </c>
      <c r="G621" s="48" t="s">
        <v>657</v>
      </c>
      <c r="H621" s="48"/>
      <c r="I621" s="48" t="s">
        <v>99</v>
      </c>
      <c r="J621" s="72">
        <v>1</v>
      </c>
      <c r="K621" s="101">
        <v>45652</v>
      </c>
      <c r="L621" s="48">
        <v>2</v>
      </c>
      <c r="M621" s="104">
        <v>132</v>
      </c>
      <c r="N621" s="102">
        <f>K621+L621</f>
        <v>45654</v>
      </c>
      <c r="O621" s="99">
        <f ca="1">TODAY()</f>
        <v>45957</v>
      </c>
      <c r="P621" s="100">
        <f ca="1">O621-K621</f>
        <v>305</v>
      </c>
      <c r="Q621" s="66" t="s">
        <v>85</v>
      </c>
      <c r="R621" s="66" t="s">
        <v>320</v>
      </c>
      <c r="S621" s="66" t="s">
        <v>85</v>
      </c>
      <c r="T621" s="66" t="s">
        <v>138</v>
      </c>
      <c r="U621" s="113">
        <v>132</v>
      </c>
      <c r="V621" s="88" t="s">
        <v>556</v>
      </c>
      <c r="W621" s="88" t="s">
        <v>140</v>
      </c>
      <c r="X621" s="111" t="s">
        <v>557</v>
      </c>
      <c r="Y621" s="66" t="s">
        <v>561</v>
      </c>
      <c r="Z621" s="66">
        <v>60</v>
      </c>
      <c r="AA621" s="117" t="s">
        <v>92</v>
      </c>
      <c r="AB621" s="66">
        <v>2008</v>
      </c>
      <c r="AC621" s="130">
        <v>35000</v>
      </c>
      <c r="AD621" s="119">
        <v>35200</v>
      </c>
      <c r="AE621" s="48" t="s">
        <v>101</v>
      </c>
      <c r="AF621" s="290">
        <v>45652</v>
      </c>
      <c r="AG621" s="132">
        <v>45659</v>
      </c>
      <c r="AH621" s="73"/>
    </row>
    <row r="622" spans="1:35">
      <c r="A622" s="66">
        <v>10313</v>
      </c>
      <c r="B622" s="66">
        <v>10335</v>
      </c>
      <c r="C622" s="72" t="s">
        <v>117</v>
      </c>
      <c r="D622" s="67">
        <v>5275</v>
      </c>
      <c r="E622" s="69" t="s">
        <v>995</v>
      </c>
      <c r="F622" s="69" t="s">
        <v>1867</v>
      </c>
      <c r="G622" s="48" t="s">
        <v>202</v>
      </c>
      <c r="H622" s="48"/>
      <c r="I622" s="48" t="s">
        <v>99</v>
      </c>
      <c r="J622" s="72">
        <v>1</v>
      </c>
      <c r="K622" s="101">
        <v>45647</v>
      </c>
      <c r="L622" s="48">
        <v>1</v>
      </c>
      <c r="M622" s="104">
        <v>132</v>
      </c>
      <c r="N622" s="105">
        <f>K622+L622</f>
        <v>45648</v>
      </c>
      <c r="O622" s="99">
        <f ca="1">TODAY()</f>
        <v>45957</v>
      </c>
      <c r="P622" s="100">
        <f ca="1">O622-K622</f>
        <v>310</v>
      </c>
      <c r="Q622" s="66" t="s">
        <v>85</v>
      </c>
      <c r="R622" s="66" t="s">
        <v>320</v>
      </c>
      <c r="S622" s="66" t="s">
        <v>85</v>
      </c>
      <c r="T622" s="66" t="s">
        <v>138</v>
      </c>
      <c r="U622" s="113">
        <v>132</v>
      </c>
      <c r="V622" s="88" t="s">
        <v>556</v>
      </c>
      <c r="W622" s="88" t="s">
        <v>140</v>
      </c>
      <c r="X622" s="88" t="s">
        <v>557</v>
      </c>
      <c r="Y622" s="66" t="s">
        <v>561</v>
      </c>
      <c r="Z622" s="66">
        <v>60</v>
      </c>
      <c r="AA622" s="117" t="s">
        <v>92</v>
      </c>
      <c r="AB622" s="66">
        <v>2008</v>
      </c>
      <c r="AC622" s="130">
        <v>35000</v>
      </c>
      <c r="AD622" s="119">
        <v>35200</v>
      </c>
      <c r="AE622" s="193">
        <v>0</v>
      </c>
      <c r="AF622" s="291">
        <v>0</v>
      </c>
      <c r="AG622" s="787">
        <f>AD622-AF622</f>
        <v>35200</v>
      </c>
      <c r="AH622" s="73"/>
    </row>
    <row r="623" spans="1:35">
      <c r="A623" s="66">
        <v>10313</v>
      </c>
      <c r="B623" s="66">
        <v>10335</v>
      </c>
      <c r="C623" s="72" t="s">
        <v>117</v>
      </c>
      <c r="D623" s="67">
        <v>5010</v>
      </c>
      <c r="E623" s="69" t="s">
        <v>588</v>
      </c>
      <c r="F623" s="69" t="s">
        <v>588</v>
      </c>
      <c r="G623" s="48" t="s">
        <v>1810</v>
      </c>
      <c r="H623" s="48">
        <v>3587</v>
      </c>
      <c r="I623" s="48" t="s">
        <v>99</v>
      </c>
      <c r="J623" s="72">
        <v>1</v>
      </c>
      <c r="K623" s="101">
        <v>45546</v>
      </c>
      <c r="L623" s="48">
        <v>27</v>
      </c>
      <c r="M623" s="104">
        <v>132</v>
      </c>
      <c r="N623" s="98">
        <f>K623+L623</f>
        <v>45573</v>
      </c>
      <c r="O623" s="99">
        <f ca="1">TODAY()</f>
        <v>45957</v>
      </c>
      <c r="P623" s="100">
        <f ca="1">O623-K623</f>
        <v>411</v>
      </c>
      <c r="Q623" s="66" t="s">
        <v>85</v>
      </c>
      <c r="R623" s="66" t="s">
        <v>320</v>
      </c>
      <c r="S623" s="66" t="s">
        <v>85</v>
      </c>
      <c r="T623" s="66" t="s">
        <v>138</v>
      </c>
      <c r="U623" s="113">
        <v>132</v>
      </c>
      <c r="V623" s="88" t="s">
        <v>556</v>
      </c>
      <c r="W623" s="88" t="s">
        <v>140</v>
      </c>
      <c r="X623" s="88" t="s">
        <v>557</v>
      </c>
      <c r="Y623" s="66" t="s">
        <v>561</v>
      </c>
      <c r="Z623" s="66">
        <v>60</v>
      </c>
      <c r="AA623" s="117" t="s">
        <v>92</v>
      </c>
      <c r="AB623" s="66">
        <v>2008</v>
      </c>
      <c r="AC623" s="130">
        <v>35000</v>
      </c>
      <c r="AD623" s="119">
        <v>35200</v>
      </c>
      <c r="AE623" s="48" t="s">
        <v>101</v>
      </c>
      <c r="AF623" s="132">
        <v>45518</v>
      </c>
      <c r="AG623" s="132"/>
      <c r="AH623" s="141"/>
    </row>
    <row r="624" spans="1:35">
      <c r="A624" s="66">
        <v>10322</v>
      </c>
      <c r="B624" s="63"/>
      <c r="C624" s="84" t="s">
        <v>994</v>
      </c>
      <c r="D624" s="92">
        <v>4413</v>
      </c>
      <c r="E624" s="87" t="s">
        <v>657</v>
      </c>
      <c r="F624" s="87" t="s">
        <v>1868</v>
      </c>
      <c r="G624" s="87" t="s">
        <v>657</v>
      </c>
      <c r="H624" s="63"/>
      <c r="I624" s="87" t="s">
        <v>1151</v>
      </c>
      <c r="J624" s="160">
        <v>1</v>
      </c>
      <c r="K624" s="106">
        <v>45115</v>
      </c>
      <c r="L624" s="92">
        <v>0</v>
      </c>
      <c r="M624" s="66">
        <v>132</v>
      </c>
      <c r="N624" s="165">
        <v>45115</v>
      </c>
      <c r="O624" s="99">
        <v>45117</v>
      </c>
      <c r="P624" s="100">
        <v>2</v>
      </c>
      <c r="Q624" s="66" t="s">
        <v>85</v>
      </c>
      <c r="R624" s="66" t="s">
        <v>320</v>
      </c>
      <c r="S624" s="66" t="s">
        <v>85</v>
      </c>
      <c r="T624" s="66" t="s">
        <v>138</v>
      </c>
      <c r="U624" s="113">
        <v>132</v>
      </c>
      <c r="V624" s="88" t="s">
        <v>556</v>
      </c>
      <c r="W624" s="88" t="s">
        <v>140</v>
      </c>
      <c r="X624" s="88" t="s">
        <v>557</v>
      </c>
      <c r="Y624" s="66" t="s">
        <v>561</v>
      </c>
      <c r="Z624" s="66">
        <v>60</v>
      </c>
      <c r="AA624" s="117" t="s">
        <v>92</v>
      </c>
      <c r="AB624" s="66">
        <v>2008</v>
      </c>
      <c r="AC624" s="130">
        <v>35000</v>
      </c>
      <c r="AD624" s="130"/>
      <c r="AE624" s="48" t="s">
        <v>101</v>
      </c>
      <c r="AF624" s="132">
        <v>45115</v>
      </c>
      <c r="AG624" s="132">
        <v>45115</v>
      </c>
      <c r="AH624" s="141"/>
    </row>
    <row r="625" spans="1:35">
      <c r="A625" s="66">
        <v>10180</v>
      </c>
      <c r="B625" s="66">
        <v>10324</v>
      </c>
      <c r="C625" s="84" t="s">
        <v>994</v>
      </c>
      <c r="D625" s="92">
        <v>4350</v>
      </c>
      <c r="E625" s="87" t="s">
        <v>1543</v>
      </c>
      <c r="F625" s="87" t="s">
        <v>1543</v>
      </c>
      <c r="G625" s="87" t="s">
        <v>1461</v>
      </c>
      <c r="H625" s="63">
        <v>3405</v>
      </c>
      <c r="I625" s="87" t="s">
        <v>1151</v>
      </c>
      <c r="J625" s="160">
        <v>1</v>
      </c>
      <c r="K625" s="106">
        <v>45101</v>
      </c>
      <c r="L625" s="92">
        <v>27</v>
      </c>
      <c r="M625" s="66">
        <v>132</v>
      </c>
      <c r="N625" s="165">
        <v>45128</v>
      </c>
      <c r="O625" s="99">
        <v>45114</v>
      </c>
      <c r="P625" s="100">
        <v>13</v>
      </c>
      <c r="Q625" s="66" t="s">
        <v>85</v>
      </c>
      <c r="R625" s="66" t="s">
        <v>320</v>
      </c>
      <c r="S625" s="66" t="s">
        <v>85</v>
      </c>
      <c r="T625" s="66" t="s">
        <v>138</v>
      </c>
      <c r="U625" s="113">
        <v>132</v>
      </c>
      <c r="V625" s="88" t="s">
        <v>556</v>
      </c>
      <c r="W625" s="88" t="s">
        <v>140</v>
      </c>
      <c r="X625" s="88" t="s">
        <v>557</v>
      </c>
      <c r="Y625" s="66" t="s">
        <v>561</v>
      </c>
      <c r="Z625" s="66">
        <v>60</v>
      </c>
      <c r="AA625" s="117" t="s">
        <v>92</v>
      </c>
      <c r="AB625" s="66">
        <v>2008</v>
      </c>
      <c r="AC625" s="130">
        <v>35000</v>
      </c>
      <c r="AD625" s="130"/>
      <c r="AE625" s="48" t="s">
        <v>101</v>
      </c>
      <c r="AF625" s="134">
        <v>45073</v>
      </c>
      <c r="AG625" s="132"/>
      <c r="AH625" s="141" t="s">
        <v>1869</v>
      </c>
    </row>
    <row r="626" spans="1:35">
      <c r="A626" s="66" t="s">
        <v>95</v>
      </c>
      <c r="B626" s="84"/>
      <c r="C626" s="157" t="s">
        <v>1179</v>
      </c>
      <c r="D626" s="83">
        <v>4178</v>
      </c>
      <c r="E626" s="50" t="s">
        <v>332</v>
      </c>
      <c r="F626" s="158" t="s">
        <v>1450</v>
      </c>
      <c r="G626" s="50" t="s">
        <v>1870</v>
      </c>
      <c r="H626" s="51">
        <v>3401</v>
      </c>
      <c r="I626" s="50" t="s">
        <v>1151</v>
      </c>
      <c r="J626" s="204">
        <v>1</v>
      </c>
      <c r="K626" s="167">
        <v>44958</v>
      </c>
      <c r="L626" s="83">
        <v>12</v>
      </c>
      <c r="M626" s="66">
        <v>132</v>
      </c>
      <c r="N626" s="165">
        <v>44970</v>
      </c>
      <c r="O626" s="99">
        <v>44964</v>
      </c>
      <c r="P626" s="100">
        <v>6</v>
      </c>
      <c r="Q626" s="66" t="s">
        <v>85</v>
      </c>
      <c r="R626" s="66" t="s">
        <v>320</v>
      </c>
      <c r="S626" s="66" t="s">
        <v>85</v>
      </c>
      <c r="T626" s="66" t="s">
        <v>138</v>
      </c>
      <c r="U626" s="113">
        <v>132</v>
      </c>
      <c r="V626" s="88" t="s">
        <v>556</v>
      </c>
      <c r="W626" s="88" t="s">
        <v>140</v>
      </c>
      <c r="X626" s="88" t="s">
        <v>557</v>
      </c>
      <c r="Y626" s="66" t="s">
        <v>561</v>
      </c>
      <c r="Z626" s="130"/>
      <c r="AA626" s="130"/>
      <c r="AB626" s="66">
        <v>2008</v>
      </c>
      <c r="AC626" s="130">
        <v>35000</v>
      </c>
      <c r="AD626" s="130"/>
      <c r="AE626" s="48" t="s">
        <v>101</v>
      </c>
      <c r="AF626" s="134">
        <v>44958</v>
      </c>
      <c r="AG626" s="132"/>
      <c r="AH626" s="143" t="s">
        <v>1871</v>
      </c>
    </row>
    <row r="627" spans="1:35">
      <c r="A627" s="66">
        <v>10420</v>
      </c>
      <c r="B627" s="66" t="s">
        <v>1872</v>
      </c>
      <c r="C627" s="84" t="s">
        <v>994</v>
      </c>
      <c r="D627" s="92">
        <v>4085</v>
      </c>
      <c r="E627" s="87" t="s">
        <v>1873</v>
      </c>
      <c r="F627" s="151" t="s">
        <v>1874</v>
      </c>
      <c r="G627" s="87" t="s">
        <v>1806</v>
      </c>
      <c r="H627" s="63">
        <v>3280</v>
      </c>
      <c r="I627" s="87" t="s">
        <v>1151</v>
      </c>
      <c r="J627" s="160">
        <v>1</v>
      </c>
      <c r="K627" s="106">
        <v>44902</v>
      </c>
      <c r="L627" s="92">
        <v>27</v>
      </c>
      <c r="M627" s="51">
        <v>132</v>
      </c>
      <c r="N627" s="107">
        <v>44929</v>
      </c>
      <c r="O627" s="99">
        <v>44938</v>
      </c>
      <c r="P627" s="100">
        <v>36</v>
      </c>
      <c r="Q627" s="66" t="s">
        <v>85</v>
      </c>
      <c r="R627" s="66" t="s">
        <v>320</v>
      </c>
      <c r="S627" s="66" t="s">
        <v>85</v>
      </c>
      <c r="T627" s="66" t="s">
        <v>138</v>
      </c>
      <c r="U627" s="113">
        <v>132</v>
      </c>
      <c r="V627" s="88" t="s">
        <v>556</v>
      </c>
      <c r="W627" s="88" t="s">
        <v>140</v>
      </c>
      <c r="X627" s="88" t="s">
        <v>557</v>
      </c>
      <c r="Y627" s="66" t="s">
        <v>561</v>
      </c>
      <c r="Z627" s="130"/>
      <c r="AA627" s="130"/>
      <c r="AB627" s="66">
        <v>2008</v>
      </c>
      <c r="AC627" s="130">
        <v>35000</v>
      </c>
      <c r="AD627" s="130"/>
      <c r="AE627" s="192"/>
      <c r="AF627" s="76" t="s">
        <v>101</v>
      </c>
      <c r="AG627" s="142">
        <v>44902</v>
      </c>
      <c r="AH627" s="176">
        <v>44935</v>
      </c>
    </row>
    <row r="628" spans="1:35">
      <c r="A628" s="66" t="s">
        <v>1827</v>
      </c>
      <c r="B628" s="63"/>
      <c r="C628" s="157" t="s">
        <v>1179</v>
      </c>
      <c r="D628" s="83">
        <v>3836</v>
      </c>
      <c r="E628" s="50" t="s">
        <v>877</v>
      </c>
      <c r="F628" s="158" t="s">
        <v>878</v>
      </c>
      <c r="G628" s="50" t="s">
        <v>1806</v>
      </c>
      <c r="H628" s="51">
        <v>2460</v>
      </c>
      <c r="I628" s="50" t="s">
        <v>1151</v>
      </c>
      <c r="J628" s="204">
        <v>1</v>
      </c>
      <c r="K628" s="167">
        <v>44792</v>
      </c>
      <c r="L628" s="83">
        <v>27</v>
      </c>
      <c r="M628" s="66">
        <v>132</v>
      </c>
      <c r="N628" s="107">
        <v>44819</v>
      </c>
      <c r="O628" s="99">
        <v>44833</v>
      </c>
      <c r="P628" s="100">
        <v>41</v>
      </c>
      <c r="Q628" s="66" t="s">
        <v>85</v>
      </c>
      <c r="R628" s="66" t="s">
        <v>320</v>
      </c>
      <c r="S628" s="66" t="s">
        <v>85</v>
      </c>
      <c r="T628" s="66" t="s">
        <v>138</v>
      </c>
      <c r="U628" s="113">
        <v>132</v>
      </c>
      <c r="V628" s="88" t="s">
        <v>617</v>
      </c>
      <c r="W628" s="88" t="s">
        <v>140</v>
      </c>
      <c r="X628" s="88" t="s">
        <v>557</v>
      </c>
      <c r="Y628" s="66" t="s">
        <v>561</v>
      </c>
      <c r="Z628" s="130"/>
      <c r="AA628" s="130"/>
      <c r="AB628" s="66">
        <v>2008</v>
      </c>
      <c r="AC628" s="130">
        <v>27000</v>
      </c>
      <c r="AD628" s="130"/>
      <c r="AE628" s="62" t="s">
        <v>101</v>
      </c>
      <c r="AF628" s="174">
        <v>44792</v>
      </c>
      <c r="AG628" s="132"/>
      <c r="AH628" s="141" t="s">
        <v>1875</v>
      </c>
    </row>
    <row r="629" spans="1:35">
      <c r="A629" s="82" t="s">
        <v>95</v>
      </c>
      <c r="B629" s="82" t="s">
        <v>95</v>
      </c>
      <c r="C629" s="157" t="s">
        <v>1179</v>
      </c>
      <c r="D629" s="83">
        <v>3808</v>
      </c>
      <c r="E629" s="158" t="s">
        <v>877</v>
      </c>
      <c r="F629" s="158" t="s">
        <v>1251</v>
      </c>
      <c r="G629" s="50" t="s">
        <v>1519</v>
      </c>
      <c r="H629" s="51"/>
      <c r="I629" s="50" t="s">
        <v>1151</v>
      </c>
      <c r="J629" s="204">
        <v>1</v>
      </c>
      <c r="K629" s="167">
        <v>44776</v>
      </c>
      <c r="L629" s="83">
        <v>27</v>
      </c>
      <c r="M629" s="66">
        <v>132</v>
      </c>
      <c r="N629" s="165">
        <v>44803</v>
      </c>
      <c r="O629" s="99">
        <v>44781</v>
      </c>
      <c r="P629" s="100">
        <v>5</v>
      </c>
      <c r="Q629" s="66" t="s">
        <v>85</v>
      </c>
      <c r="R629" s="66"/>
      <c r="S629" s="66" t="s">
        <v>85</v>
      </c>
      <c r="T629" s="66" t="s">
        <v>138</v>
      </c>
      <c r="U629" s="113">
        <v>132</v>
      </c>
      <c r="V629" s="111" t="s">
        <v>617</v>
      </c>
      <c r="W629" s="88" t="s">
        <v>140</v>
      </c>
      <c r="X629" s="88" t="s">
        <v>557</v>
      </c>
      <c r="Y629" s="66" t="s">
        <v>561</v>
      </c>
      <c r="Z629" s="130"/>
      <c r="AA629" s="130"/>
      <c r="AB629" s="66">
        <v>2008</v>
      </c>
      <c r="AC629" s="130">
        <v>27000</v>
      </c>
      <c r="AD629" s="130"/>
      <c r="AE629" s="62" t="s">
        <v>101</v>
      </c>
      <c r="AF629" s="174">
        <v>44776</v>
      </c>
      <c r="AG629" s="132"/>
      <c r="AH629" s="143" t="s">
        <v>1876</v>
      </c>
    </row>
    <row r="630" spans="1:35">
      <c r="A630" s="66">
        <v>10783</v>
      </c>
      <c r="B630" s="63"/>
      <c r="C630" s="84" t="s">
        <v>994</v>
      </c>
      <c r="D630" s="92">
        <v>3796</v>
      </c>
      <c r="E630" s="151" t="s">
        <v>1877</v>
      </c>
      <c r="F630" s="151" t="s">
        <v>1878</v>
      </c>
      <c r="G630" s="85" t="s">
        <v>1879</v>
      </c>
      <c r="H630" s="84"/>
      <c r="I630" s="85" t="s">
        <v>99</v>
      </c>
      <c r="J630" s="160">
        <v>1</v>
      </c>
      <c r="K630" s="106">
        <v>44774</v>
      </c>
      <c r="L630" s="63">
        <v>1</v>
      </c>
      <c r="M630" s="63">
        <v>132</v>
      </c>
      <c r="N630" s="107">
        <v>44775</v>
      </c>
      <c r="O630" s="99">
        <v>44777</v>
      </c>
      <c r="P630" s="100">
        <v>3</v>
      </c>
      <c r="Q630" s="66" t="s">
        <v>85</v>
      </c>
      <c r="R630" s="66"/>
      <c r="S630" s="66" t="s">
        <v>85</v>
      </c>
      <c r="T630" s="66" t="s">
        <v>138</v>
      </c>
      <c r="U630" s="113">
        <v>132</v>
      </c>
      <c r="V630" s="88" t="s">
        <v>617</v>
      </c>
      <c r="W630" s="88" t="s">
        <v>140</v>
      </c>
      <c r="X630" s="88" t="s">
        <v>557</v>
      </c>
      <c r="Y630" s="66" t="s">
        <v>561</v>
      </c>
      <c r="Z630" s="130"/>
      <c r="AA630" s="130"/>
      <c r="AB630" s="66">
        <v>2008</v>
      </c>
      <c r="AC630" s="130">
        <v>27000</v>
      </c>
      <c r="AD630" s="130"/>
      <c r="AE630" s="62" t="s">
        <v>101</v>
      </c>
      <c r="AF630" s="173">
        <v>44772</v>
      </c>
      <c r="AG630" s="132">
        <v>44777</v>
      </c>
      <c r="AH630" s="141"/>
    </row>
    <row r="631" spans="1:35">
      <c r="A631" s="63"/>
      <c r="B631" s="63"/>
      <c r="C631" s="84" t="s">
        <v>994</v>
      </c>
      <c r="D631" s="92">
        <v>3295</v>
      </c>
      <c r="E631" s="86" t="s">
        <v>877</v>
      </c>
      <c r="F631" s="86" t="s">
        <v>878</v>
      </c>
      <c r="G631" s="87" t="s">
        <v>479</v>
      </c>
      <c r="H631" s="84">
        <v>1213</v>
      </c>
      <c r="I631" s="150" t="s">
        <v>1151</v>
      </c>
      <c r="J631" s="84">
        <v>1</v>
      </c>
      <c r="K631" s="106">
        <v>44557</v>
      </c>
      <c r="L631" s="89">
        <v>6</v>
      </c>
      <c r="M631" s="66">
        <v>132</v>
      </c>
      <c r="N631" s="107">
        <v>44563</v>
      </c>
      <c r="O631" s="99">
        <v>44585</v>
      </c>
      <c r="P631" s="100">
        <v>28</v>
      </c>
      <c r="Q631" s="66" t="s">
        <v>85</v>
      </c>
      <c r="R631" s="66"/>
      <c r="S631" s="66" t="s">
        <v>85</v>
      </c>
      <c r="T631" s="66" t="s">
        <v>138</v>
      </c>
      <c r="U631" s="113">
        <v>132</v>
      </c>
      <c r="V631" s="88" t="s">
        <v>617</v>
      </c>
      <c r="W631" s="88" t="s">
        <v>140</v>
      </c>
      <c r="X631" s="88" t="s">
        <v>557</v>
      </c>
      <c r="Y631" s="66" t="s">
        <v>561</v>
      </c>
      <c r="Z631" s="130"/>
      <c r="AA631" s="130"/>
      <c r="AB631" s="66">
        <v>2008</v>
      </c>
      <c r="AC631" s="130">
        <v>27000</v>
      </c>
      <c r="AD631" s="130"/>
      <c r="AE631" s="48" t="s">
        <v>101</v>
      </c>
      <c r="AF631" s="174">
        <v>44489</v>
      </c>
      <c r="AG631" s="145">
        <v>44582</v>
      </c>
      <c r="AH631" s="146"/>
    </row>
    <row r="632" spans="1:35">
      <c r="A632" s="63"/>
      <c r="B632" s="63"/>
      <c r="C632" s="84" t="s">
        <v>994</v>
      </c>
      <c r="D632" s="92">
        <v>3217</v>
      </c>
      <c r="E632" s="151" t="s">
        <v>1880</v>
      </c>
      <c r="F632" s="151" t="s">
        <v>1069</v>
      </c>
      <c r="G632" s="85" t="s">
        <v>1881</v>
      </c>
      <c r="H632" s="84">
        <v>2282</v>
      </c>
      <c r="I632" s="85" t="s">
        <v>154</v>
      </c>
      <c r="J632" s="160">
        <v>1</v>
      </c>
      <c r="K632" s="106">
        <v>44742</v>
      </c>
      <c r="L632" s="63">
        <v>29</v>
      </c>
      <c r="M632" s="66">
        <v>132</v>
      </c>
      <c r="N632" s="107">
        <v>44771</v>
      </c>
      <c r="O632" s="99">
        <v>44772</v>
      </c>
      <c r="P632" s="100">
        <v>30</v>
      </c>
      <c r="Q632" s="66" t="s">
        <v>85</v>
      </c>
      <c r="R632" s="66"/>
      <c r="S632" s="66" t="s">
        <v>85</v>
      </c>
      <c r="T632" s="66" t="s">
        <v>138</v>
      </c>
      <c r="U632" s="113">
        <v>132</v>
      </c>
      <c r="V632" s="88" t="s">
        <v>617</v>
      </c>
      <c r="W632" s="88" t="s">
        <v>140</v>
      </c>
      <c r="X632" s="88" t="s">
        <v>557</v>
      </c>
      <c r="Y632" s="66" t="s">
        <v>561</v>
      </c>
      <c r="Z632" s="130"/>
      <c r="AA632" s="130"/>
      <c r="AB632" s="112">
        <v>2008</v>
      </c>
      <c r="AC632" s="130">
        <v>27000</v>
      </c>
      <c r="AD632" s="130"/>
      <c r="AE632" s="62" t="s">
        <v>101</v>
      </c>
      <c r="AF632" s="174">
        <v>44442</v>
      </c>
      <c r="AG632" s="142">
        <v>44771</v>
      </c>
      <c r="AH632" s="143"/>
    </row>
    <row r="633" spans="1:35">
      <c r="A633" s="66">
        <v>10645</v>
      </c>
      <c r="B633" s="63"/>
      <c r="C633" s="64" t="s">
        <v>994</v>
      </c>
      <c r="D633" s="67">
        <v>5068</v>
      </c>
      <c r="E633" s="69" t="s">
        <v>1769</v>
      </c>
      <c r="F633" s="69" t="s">
        <v>1770</v>
      </c>
      <c r="G633" s="48" t="s">
        <v>1882</v>
      </c>
      <c r="H633" s="48">
        <v>479</v>
      </c>
      <c r="I633" s="64" t="s">
        <v>99</v>
      </c>
      <c r="J633" s="64">
        <v>1</v>
      </c>
      <c r="K633" s="101">
        <v>45664</v>
      </c>
      <c r="L633" s="48">
        <v>27</v>
      </c>
      <c r="M633" s="104">
        <v>133</v>
      </c>
      <c r="N633" s="102">
        <v>45691</v>
      </c>
      <c r="O633" s="99">
        <v>45692</v>
      </c>
      <c r="P633" s="100">
        <v>28</v>
      </c>
      <c r="Q633" s="66" t="s">
        <v>85</v>
      </c>
      <c r="R633" s="66"/>
      <c r="S633" s="66" t="s">
        <v>85</v>
      </c>
      <c r="T633" s="66" t="s">
        <v>138</v>
      </c>
      <c r="U633" s="113">
        <v>133</v>
      </c>
      <c r="V633" s="111" t="s">
        <v>139</v>
      </c>
      <c r="W633" s="111" t="s">
        <v>335</v>
      </c>
      <c r="X633" s="88" t="s">
        <v>336</v>
      </c>
      <c r="Y633" s="66" t="s">
        <v>564</v>
      </c>
      <c r="Z633" s="66">
        <v>40</v>
      </c>
      <c r="AA633" s="117" t="s">
        <v>227</v>
      </c>
      <c r="AB633" s="66">
        <v>2023</v>
      </c>
      <c r="AC633" s="118">
        <v>30000</v>
      </c>
      <c r="AD633" s="119">
        <v>33000</v>
      </c>
      <c r="AE633" s="48" t="s">
        <v>101</v>
      </c>
      <c r="AF633" s="134">
        <v>45552</v>
      </c>
      <c r="AG633" s="132">
        <v>45692</v>
      </c>
      <c r="AH633" s="141"/>
    </row>
    <row r="634" spans="1:35">
      <c r="A634" s="66">
        <v>10524</v>
      </c>
      <c r="B634" s="63"/>
      <c r="C634" s="160" t="s">
        <v>994</v>
      </c>
      <c r="D634" s="160">
        <v>4912</v>
      </c>
      <c r="E634" s="156" t="s">
        <v>1250</v>
      </c>
      <c r="F634" s="156" t="s">
        <v>1883</v>
      </c>
      <c r="G634" s="160" t="s">
        <v>1252</v>
      </c>
      <c r="H634" s="160">
        <v>338</v>
      </c>
      <c r="I634" s="201" t="s">
        <v>99</v>
      </c>
      <c r="J634" s="160">
        <v>1</v>
      </c>
      <c r="K634" s="288">
        <v>45444</v>
      </c>
      <c r="L634" s="201">
        <v>27</v>
      </c>
      <c r="M634" s="195">
        <v>133</v>
      </c>
      <c r="N634" s="102">
        <v>45471</v>
      </c>
      <c r="O634" s="99">
        <v>45495</v>
      </c>
      <c r="P634" s="100">
        <v>51</v>
      </c>
      <c r="Q634" s="66" t="s">
        <v>85</v>
      </c>
      <c r="R634" s="66"/>
      <c r="S634" s="66" t="s">
        <v>85</v>
      </c>
      <c r="T634" s="66" t="s">
        <v>138</v>
      </c>
      <c r="U634" s="113">
        <v>133</v>
      </c>
      <c r="V634" s="88" t="s">
        <v>139</v>
      </c>
      <c r="W634" s="88" t="s">
        <v>335</v>
      </c>
      <c r="X634" s="88" t="s">
        <v>336</v>
      </c>
      <c r="Y634" s="66" t="s">
        <v>564</v>
      </c>
      <c r="Z634" s="66">
        <v>40</v>
      </c>
      <c r="AA634" s="117" t="s">
        <v>227</v>
      </c>
      <c r="AB634" s="66">
        <v>2023</v>
      </c>
      <c r="AC634" s="118">
        <v>33000</v>
      </c>
      <c r="AD634" s="119">
        <v>33000</v>
      </c>
      <c r="AE634" s="48" t="s">
        <v>101</v>
      </c>
      <c r="AF634" s="132">
        <v>45444</v>
      </c>
      <c r="AG634" s="132">
        <v>45492</v>
      </c>
      <c r="AH634" s="141"/>
    </row>
    <row r="635" spans="1:35">
      <c r="A635" s="66">
        <v>10359</v>
      </c>
      <c r="B635" s="66">
        <v>10666</v>
      </c>
      <c r="C635" s="198" t="s">
        <v>994</v>
      </c>
      <c r="D635" s="198">
        <v>4862</v>
      </c>
      <c r="E635" s="200" t="s">
        <v>1254</v>
      </c>
      <c r="F635" s="200" t="s">
        <v>1254</v>
      </c>
      <c r="G635" s="198" t="s">
        <v>1884</v>
      </c>
      <c r="H635" s="198">
        <v>329</v>
      </c>
      <c r="I635" s="198" t="s">
        <v>99</v>
      </c>
      <c r="J635" s="198">
        <v>1</v>
      </c>
      <c r="K635" s="211">
        <v>45429</v>
      </c>
      <c r="L635" s="198">
        <v>6</v>
      </c>
      <c r="M635" s="104">
        <v>133</v>
      </c>
      <c r="N635" s="102">
        <f>K635+L635</f>
        <v>45435</v>
      </c>
      <c r="O635" s="99">
        <f ca="1">TODAY()</f>
        <v>45957</v>
      </c>
      <c r="P635" s="100">
        <f ca="1">O635-K635</f>
        <v>528</v>
      </c>
      <c r="Q635" s="66" t="s">
        <v>85</v>
      </c>
      <c r="R635" s="66"/>
      <c r="S635" s="66" t="s">
        <v>85</v>
      </c>
      <c r="T635" s="66" t="s">
        <v>138</v>
      </c>
      <c r="U635" s="113">
        <v>133</v>
      </c>
      <c r="V635" s="88" t="s">
        <v>139</v>
      </c>
      <c r="W635" s="88" t="s">
        <v>335</v>
      </c>
      <c r="X635" s="88" t="s">
        <v>336</v>
      </c>
      <c r="Y635" s="66" t="s">
        <v>564</v>
      </c>
      <c r="Z635" s="66">
        <v>40</v>
      </c>
      <c r="AA635" s="117" t="s">
        <v>227</v>
      </c>
      <c r="AB635" s="66">
        <v>2023</v>
      </c>
      <c r="AC635" s="118">
        <v>33000</v>
      </c>
      <c r="AD635" s="119">
        <v>24000</v>
      </c>
      <c r="AE635" s="48" t="s">
        <v>101</v>
      </c>
      <c r="AF635" s="134">
        <v>45408</v>
      </c>
      <c r="AG635" s="132">
        <v>45436</v>
      </c>
      <c r="AH635" s="141"/>
    </row>
    <row r="636" spans="1:35">
      <c r="A636" s="63"/>
      <c r="B636" s="66">
        <v>10708</v>
      </c>
      <c r="C636" s="92" t="s">
        <v>994</v>
      </c>
      <c r="D636" s="92">
        <v>4780</v>
      </c>
      <c r="E636" s="151" t="s">
        <v>563</v>
      </c>
      <c r="F636" s="91" t="s">
        <v>563</v>
      </c>
      <c r="G636" s="92" t="s">
        <v>519</v>
      </c>
      <c r="H636" s="92">
        <v>320</v>
      </c>
      <c r="I636" s="92" t="s">
        <v>99</v>
      </c>
      <c r="J636" s="92">
        <v>1</v>
      </c>
      <c r="K636" s="109">
        <v>45373</v>
      </c>
      <c r="L636" s="92">
        <v>27</v>
      </c>
      <c r="M636" s="89">
        <v>133</v>
      </c>
      <c r="N636" s="102">
        <v>45400</v>
      </c>
      <c r="O636" s="99">
        <v>45407</v>
      </c>
      <c r="P636" s="100">
        <v>34</v>
      </c>
      <c r="Q636" s="66" t="s">
        <v>85</v>
      </c>
      <c r="R636" s="66"/>
      <c r="S636" s="66" t="s">
        <v>85</v>
      </c>
      <c r="T636" s="66" t="s">
        <v>138</v>
      </c>
      <c r="U636" s="113">
        <v>133</v>
      </c>
      <c r="V636" s="88" t="s">
        <v>139</v>
      </c>
      <c r="W636" s="88" t="s">
        <v>335</v>
      </c>
      <c r="X636" s="88" t="s">
        <v>336</v>
      </c>
      <c r="Y636" s="66" t="s">
        <v>564</v>
      </c>
      <c r="Z636" s="66">
        <v>40</v>
      </c>
      <c r="AA636" s="117" t="s">
        <v>227</v>
      </c>
      <c r="AB636" s="66">
        <v>2023</v>
      </c>
      <c r="AC636" s="118">
        <v>33000</v>
      </c>
      <c r="AD636" s="119">
        <v>24000</v>
      </c>
      <c r="AE636" s="48" t="s">
        <v>101</v>
      </c>
      <c r="AF636" s="132">
        <v>45353</v>
      </c>
      <c r="AG636" s="132">
        <v>45406</v>
      </c>
      <c r="AH636" s="144"/>
    </row>
    <row r="637" spans="1:35">
      <c r="A637" s="66">
        <v>10425</v>
      </c>
      <c r="B637" s="63"/>
      <c r="C637" s="63" t="s">
        <v>994</v>
      </c>
      <c r="D637" s="63">
        <v>4685</v>
      </c>
      <c r="E637" s="85" t="s">
        <v>563</v>
      </c>
      <c r="F637" s="150" t="s">
        <v>563</v>
      </c>
      <c r="G637" s="92" t="s">
        <v>1885</v>
      </c>
      <c r="H637" s="63">
        <v>228</v>
      </c>
      <c r="I637" s="84" t="s">
        <v>99</v>
      </c>
      <c r="J637" s="84">
        <v>1</v>
      </c>
      <c r="K637" s="164">
        <v>45371</v>
      </c>
      <c r="L637" s="63">
        <v>27</v>
      </c>
      <c r="M637" s="104">
        <v>133</v>
      </c>
      <c r="N637" s="98">
        <v>45398</v>
      </c>
      <c r="O637" s="99">
        <v>45379</v>
      </c>
      <c r="P637" s="100">
        <v>8</v>
      </c>
      <c r="Q637" s="66" t="s">
        <v>85</v>
      </c>
      <c r="R637" s="66"/>
      <c r="S637" s="66" t="s">
        <v>85</v>
      </c>
      <c r="T637" s="66" t="s">
        <v>138</v>
      </c>
      <c r="U637" s="113">
        <v>133</v>
      </c>
      <c r="V637" s="88" t="s">
        <v>139</v>
      </c>
      <c r="W637" s="88" t="s">
        <v>335</v>
      </c>
      <c r="X637" s="88" t="s">
        <v>336</v>
      </c>
      <c r="Y637" s="66" t="s">
        <v>564</v>
      </c>
      <c r="Z637" s="66">
        <v>40</v>
      </c>
      <c r="AA637" s="117" t="s">
        <v>227</v>
      </c>
      <c r="AB637" s="66">
        <v>2023</v>
      </c>
      <c r="AC637" s="118">
        <v>33000</v>
      </c>
      <c r="AD637" s="119">
        <v>24000</v>
      </c>
      <c r="AE637" s="48" t="s">
        <v>101</v>
      </c>
      <c r="AF637" s="132">
        <v>45287</v>
      </c>
      <c r="AG637" s="132">
        <v>45378</v>
      </c>
      <c r="AH637" s="141"/>
      <c r="AI637" s="140" t="s">
        <v>216</v>
      </c>
    </row>
    <row r="638" spans="1:35">
      <c r="A638" s="66" t="s">
        <v>95</v>
      </c>
      <c r="B638" s="63"/>
      <c r="C638" s="63" t="s">
        <v>994</v>
      </c>
      <c r="D638" s="51">
        <v>4591</v>
      </c>
      <c r="E638" s="150" t="s">
        <v>332</v>
      </c>
      <c r="F638" s="90" t="s">
        <v>1450</v>
      </c>
      <c r="G638" s="92" t="s">
        <v>529</v>
      </c>
      <c r="H638" s="63">
        <v>353</v>
      </c>
      <c r="I638" s="63" t="s">
        <v>1151</v>
      </c>
      <c r="J638" s="84">
        <v>1</v>
      </c>
      <c r="K638" s="106">
        <v>45246</v>
      </c>
      <c r="L638" s="63">
        <v>27</v>
      </c>
      <c r="M638" s="66">
        <v>133</v>
      </c>
      <c r="N638" s="165">
        <v>45273</v>
      </c>
      <c r="O638" s="99">
        <v>45280</v>
      </c>
      <c r="P638" s="100">
        <v>34</v>
      </c>
      <c r="Q638" s="66" t="s">
        <v>85</v>
      </c>
      <c r="R638" s="66"/>
      <c r="S638" s="66" t="s">
        <v>85</v>
      </c>
      <c r="T638" s="66" t="s">
        <v>138</v>
      </c>
      <c r="U638" s="113">
        <v>133</v>
      </c>
      <c r="V638" s="88" t="s">
        <v>139</v>
      </c>
      <c r="W638" s="88" t="s">
        <v>335</v>
      </c>
      <c r="X638" s="88" t="s">
        <v>336</v>
      </c>
      <c r="Y638" s="66" t="s">
        <v>564</v>
      </c>
      <c r="Z638" s="66">
        <v>40</v>
      </c>
      <c r="AA638" s="117" t="s">
        <v>227</v>
      </c>
      <c r="AB638" s="66">
        <v>2023</v>
      </c>
      <c r="AC638" s="118">
        <v>33000</v>
      </c>
      <c r="AD638" s="118"/>
      <c r="AE638" s="48" t="s">
        <v>101</v>
      </c>
      <c r="AF638" s="134">
        <v>45131</v>
      </c>
      <c r="AG638" s="132">
        <v>45280</v>
      </c>
      <c r="AH638" s="141"/>
    </row>
    <row r="639" spans="1:35">
      <c r="A639" s="66">
        <v>10313</v>
      </c>
      <c r="B639" s="66">
        <v>10335</v>
      </c>
      <c r="C639" s="84" t="s">
        <v>994</v>
      </c>
      <c r="D639" s="84">
        <v>4471</v>
      </c>
      <c r="E639" s="150" t="s">
        <v>877</v>
      </c>
      <c r="F639" s="150" t="s">
        <v>1251</v>
      </c>
      <c r="G639" s="150" t="s">
        <v>1384</v>
      </c>
      <c r="H639" s="84">
        <v>0</v>
      </c>
      <c r="I639" s="84" t="s">
        <v>1151</v>
      </c>
      <c r="J639" s="84">
        <v>1</v>
      </c>
      <c r="K639" s="162">
        <v>45181</v>
      </c>
      <c r="L639" s="84">
        <v>27</v>
      </c>
      <c r="M639" s="66">
        <v>133</v>
      </c>
      <c r="N639" s="107">
        <v>45208</v>
      </c>
      <c r="O639" s="99">
        <v>45219</v>
      </c>
      <c r="P639" s="100">
        <v>38</v>
      </c>
      <c r="Q639" s="66" t="s">
        <v>85</v>
      </c>
      <c r="R639" s="66"/>
      <c r="S639" s="66" t="s">
        <v>85</v>
      </c>
      <c r="T639" s="66" t="s">
        <v>138</v>
      </c>
      <c r="U639" s="113">
        <v>133</v>
      </c>
      <c r="V639" s="88" t="s">
        <v>139</v>
      </c>
      <c r="W639" s="88" t="s">
        <v>335</v>
      </c>
      <c r="X639" s="88" t="s">
        <v>336</v>
      </c>
      <c r="Y639" s="66" t="s">
        <v>564</v>
      </c>
      <c r="Z639" s="66">
        <v>40</v>
      </c>
      <c r="AA639" s="117" t="s">
        <v>227</v>
      </c>
      <c r="AB639" s="66">
        <v>2023</v>
      </c>
      <c r="AC639" s="118"/>
      <c r="AD639" s="118"/>
      <c r="AE639" s="48" t="s">
        <v>101</v>
      </c>
      <c r="AF639" s="134">
        <v>45153</v>
      </c>
      <c r="AG639" s="132">
        <v>45219</v>
      </c>
      <c r="AH639" s="141"/>
    </row>
    <row r="640" spans="1:35">
      <c r="A640" s="66">
        <v>10322</v>
      </c>
      <c r="B640" s="63"/>
      <c r="C640" s="64" t="s">
        <v>994</v>
      </c>
      <c r="D640" s="67">
        <v>5299</v>
      </c>
      <c r="E640" s="69" t="s">
        <v>1886</v>
      </c>
      <c r="F640" s="69" t="s">
        <v>1886</v>
      </c>
      <c r="G640" s="48" t="s">
        <v>529</v>
      </c>
      <c r="H640" s="48">
        <v>7301</v>
      </c>
      <c r="I640" s="48" t="s">
        <v>99</v>
      </c>
      <c r="J640" s="64">
        <v>1</v>
      </c>
      <c r="K640" s="101">
        <v>45297</v>
      </c>
      <c r="L640" s="48">
        <v>27</v>
      </c>
      <c r="M640" s="104">
        <v>134</v>
      </c>
      <c r="N640" s="98">
        <f>K640+L640</f>
        <v>45324</v>
      </c>
      <c r="O640" s="99">
        <f ca="1">TODAY()</f>
        <v>45957</v>
      </c>
      <c r="P640" s="100">
        <f ca="1">O640-K640</f>
        <v>660</v>
      </c>
      <c r="Q640" s="66" t="s">
        <v>85</v>
      </c>
      <c r="R640" s="66"/>
      <c r="S640" s="66" t="s">
        <v>85</v>
      </c>
      <c r="T640" s="66" t="s">
        <v>138</v>
      </c>
      <c r="U640" s="113">
        <v>134</v>
      </c>
      <c r="V640" s="111" t="s">
        <v>139</v>
      </c>
      <c r="W640" s="88" t="s">
        <v>569</v>
      </c>
      <c r="X640" s="88" t="s">
        <v>570</v>
      </c>
      <c r="Y640" s="66">
        <v>1139</v>
      </c>
      <c r="Z640" s="66">
        <v>40</v>
      </c>
      <c r="AA640" s="117" t="s">
        <v>143</v>
      </c>
      <c r="AB640" s="66"/>
      <c r="AC640" s="130">
        <v>51000</v>
      </c>
      <c r="AD640" s="119">
        <v>51000</v>
      </c>
      <c r="AE640" s="48" t="s">
        <v>101</v>
      </c>
      <c r="AF640" s="127">
        <v>45663</v>
      </c>
      <c r="AG640" s="132">
        <v>45664</v>
      </c>
      <c r="AH640" s="141" t="s">
        <v>1887</v>
      </c>
    </row>
    <row r="641" spans="1:35">
      <c r="A641" s="66" t="s">
        <v>1819</v>
      </c>
      <c r="B641" s="63"/>
      <c r="C641" s="72" t="s">
        <v>994</v>
      </c>
      <c r="D641" s="67">
        <v>5117</v>
      </c>
      <c r="E641" s="69" t="s">
        <v>1246</v>
      </c>
      <c r="F641" s="69" t="s">
        <v>1246</v>
      </c>
      <c r="G641" s="48" t="s">
        <v>1247</v>
      </c>
      <c r="H641" s="48">
        <v>7298</v>
      </c>
      <c r="I641" s="48" t="s">
        <v>99</v>
      </c>
      <c r="J641" s="72">
        <v>1</v>
      </c>
      <c r="K641" s="101">
        <v>45574</v>
      </c>
      <c r="L641" s="48">
        <v>27</v>
      </c>
      <c r="M641" s="104">
        <v>134</v>
      </c>
      <c r="N641" s="98">
        <f>K641+L641</f>
        <v>45601</v>
      </c>
      <c r="O641" s="99">
        <f ca="1">TODAY()</f>
        <v>45957</v>
      </c>
      <c r="P641" s="100">
        <f ca="1">O641-K641</f>
        <v>383</v>
      </c>
      <c r="Q641" s="66" t="s">
        <v>85</v>
      </c>
      <c r="R641" s="66"/>
      <c r="S641" s="66" t="s">
        <v>85</v>
      </c>
      <c r="T641" s="66" t="s">
        <v>138</v>
      </c>
      <c r="U641" s="113">
        <v>134</v>
      </c>
      <c r="V641" s="88" t="s">
        <v>139</v>
      </c>
      <c r="W641" s="88" t="s">
        <v>569</v>
      </c>
      <c r="X641" s="88" t="s">
        <v>570</v>
      </c>
      <c r="Y641" s="66">
        <v>1139</v>
      </c>
      <c r="Z641" s="66">
        <v>40</v>
      </c>
      <c r="AA641" s="117" t="s">
        <v>143</v>
      </c>
      <c r="AB641" s="66"/>
      <c r="AC641" s="130">
        <v>51000</v>
      </c>
      <c r="AD641" s="119">
        <v>51000</v>
      </c>
      <c r="AE641" s="48" t="s">
        <v>101</v>
      </c>
      <c r="AF641" s="134">
        <v>45435</v>
      </c>
      <c r="AG641" s="132"/>
      <c r="AH641" s="141"/>
    </row>
    <row r="642" spans="1:35">
      <c r="A642" s="66">
        <v>11605</v>
      </c>
      <c r="B642" s="63"/>
      <c r="C642" s="157" t="s">
        <v>1179</v>
      </c>
      <c r="D642" s="157">
        <v>4900</v>
      </c>
      <c r="E642" s="214" t="s">
        <v>1004</v>
      </c>
      <c r="F642" s="205" t="s">
        <v>1005</v>
      </c>
      <c r="G642" s="157" t="s">
        <v>1004</v>
      </c>
      <c r="H642" s="51">
        <v>6351</v>
      </c>
      <c r="I642" s="157" t="s">
        <v>99</v>
      </c>
      <c r="J642" s="157">
        <v>1</v>
      </c>
      <c r="K642" s="244">
        <v>45491</v>
      </c>
      <c r="L642" s="51">
        <v>27</v>
      </c>
      <c r="M642" s="195">
        <v>134</v>
      </c>
      <c r="N642" s="102">
        <v>45518</v>
      </c>
      <c r="O642" s="99">
        <v>45520</v>
      </c>
      <c r="P642" s="100">
        <v>29</v>
      </c>
      <c r="Q642" s="66" t="s">
        <v>85</v>
      </c>
      <c r="R642" s="66"/>
      <c r="S642" s="66" t="s">
        <v>85</v>
      </c>
      <c r="T642" s="66" t="s">
        <v>138</v>
      </c>
      <c r="U642" s="113">
        <v>134</v>
      </c>
      <c r="V642" s="88" t="s">
        <v>139</v>
      </c>
      <c r="W642" s="88" t="s">
        <v>569</v>
      </c>
      <c r="X642" s="88" t="s">
        <v>570</v>
      </c>
      <c r="Y642" s="66">
        <v>1139</v>
      </c>
      <c r="Z642" s="66">
        <v>40</v>
      </c>
      <c r="AA642" s="117" t="s">
        <v>143</v>
      </c>
      <c r="AB642" s="66"/>
      <c r="AC642" s="130">
        <v>51000</v>
      </c>
      <c r="AD642" s="119">
        <v>51000</v>
      </c>
      <c r="AE642" s="48" t="s">
        <v>101</v>
      </c>
      <c r="AF642" s="134">
        <v>45435</v>
      </c>
      <c r="AG642" s="132"/>
      <c r="AH642" s="141" t="s">
        <v>1888</v>
      </c>
      <c r="AI642" s="140"/>
    </row>
    <row r="643" spans="1:35">
      <c r="A643" s="66">
        <v>11602</v>
      </c>
      <c r="B643" s="63"/>
      <c r="C643" s="204" t="s">
        <v>1179</v>
      </c>
      <c r="D643" s="204">
        <v>4857</v>
      </c>
      <c r="E643" s="206" t="s">
        <v>1004</v>
      </c>
      <c r="F643" s="205" t="s">
        <v>1005</v>
      </c>
      <c r="G643" s="207" t="s">
        <v>1004</v>
      </c>
      <c r="H643" s="190">
        <v>5446</v>
      </c>
      <c r="I643" s="204" t="s">
        <v>99</v>
      </c>
      <c r="J643" s="204">
        <v>1</v>
      </c>
      <c r="K643" s="296">
        <v>45433</v>
      </c>
      <c r="L643" s="190">
        <v>27</v>
      </c>
      <c r="M643" s="195">
        <v>134</v>
      </c>
      <c r="N643" s="98">
        <v>45460</v>
      </c>
      <c r="O643" s="99">
        <v>45457</v>
      </c>
      <c r="P643" s="100">
        <v>24</v>
      </c>
      <c r="Q643" s="66" t="s">
        <v>85</v>
      </c>
      <c r="R643" s="66"/>
      <c r="S643" s="66" t="s">
        <v>85</v>
      </c>
      <c r="T643" s="66" t="s">
        <v>138</v>
      </c>
      <c r="U643" s="113">
        <v>134</v>
      </c>
      <c r="V643" s="88" t="s">
        <v>139</v>
      </c>
      <c r="W643" s="111" t="s">
        <v>569</v>
      </c>
      <c r="X643" s="111" t="s">
        <v>570</v>
      </c>
      <c r="Y643" s="66">
        <v>1139</v>
      </c>
      <c r="Z643" s="66">
        <v>40</v>
      </c>
      <c r="AA643" s="117" t="s">
        <v>143</v>
      </c>
      <c r="AB643" s="66"/>
      <c r="AC643" s="130">
        <v>51000</v>
      </c>
      <c r="AD643" s="119">
        <v>51000</v>
      </c>
      <c r="AE643" s="48" t="s">
        <v>101</v>
      </c>
      <c r="AF643" s="134">
        <v>45405</v>
      </c>
      <c r="AG643" s="132"/>
      <c r="AH643" s="141" t="s">
        <v>1889</v>
      </c>
      <c r="AI643" s="140"/>
    </row>
    <row r="644" spans="1:35">
      <c r="A644" s="66" t="s">
        <v>1676</v>
      </c>
      <c r="B644" s="66">
        <v>10419</v>
      </c>
      <c r="C644" s="157" t="s">
        <v>1179</v>
      </c>
      <c r="D644" s="83">
        <v>4857</v>
      </c>
      <c r="E644" s="214" t="s">
        <v>1004</v>
      </c>
      <c r="F644" s="205" t="s">
        <v>1005</v>
      </c>
      <c r="G644" s="83" t="s">
        <v>1004</v>
      </c>
      <c r="H644" s="51">
        <v>7012</v>
      </c>
      <c r="I644" s="157" t="s">
        <v>99</v>
      </c>
      <c r="J644" s="204">
        <v>1</v>
      </c>
      <c r="K644" s="244">
        <v>45517</v>
      </c>
      <c r="L644" s="51">
        <v>27</v>
      </c>
      <c r="M644" s="104">
        <v>134</v>
      </c>
      <c r="N644" s="98">
        <v>45544</v>
      </c>
      <c r="O644" s="99">
        <v>45538</v>
      </c>
      <c r="P644" s="100">
        <v>21</v>
      </c>
      <c r="Q644" s="66" t="s">
        <v>85</v>
      </c>
      <c r="R644" s="66"/>
      <c r="S644" s="66" t="s">
        <v>85</v>
      </c>
      <c r="T644" s="66" t="s">
        <v>138</v>
      </c>
      <c r="U644" s="113">
        <v>134</v>
      </c>
      <c r="V644" s="88" t="s">
        <v>139</v>
      </c>
      <c r="W644" s="88" t="s">
        <v>569</v>
      </c>
      <c r="X644" s="88" t="s">
        <v>570</v>
      </c>
      <c r="Y644" s="66">
        <v>1139</v>
      </c>
      <c r="Z644" s="66">
        <v>40</v>
      </c>
      <c r="AA644" s="117" t="s">
        <v>143</v>
      </c>
      <c r="AB644" s="66"/>
      <c r="AC644" s="130">
        <v>51000</v>
      </c>
      <c r="AD644" s="119">
        <v>51000</v>
      </c>
      <c r="AE644" s="48" t="s">
        <v>101</v>
      </c>
      <c r="AF644" s="132">
        <v>45435</v>
      </c>
      <c r="AG644" s="132"/>
      <c r="AH644" s="141" t="s">
        <v>1890</v>
      </c>
    </row>
    <row r="645" spans="1:35">
      <c r="A645" s="66" t="s">
        <v>1827</v>
      </c>
      <c r="B645" s="66" t="s">
        <v>95</v>
      </c>
      <c r="C645" s="72" t="s">
        <v>1179</v>
      </c>
      <c r="D645" s="67">
        <v>4857</v>
      </c>
      <c r="E645" s="75" t="s">
        <v>1004</v>
      </c>
      <c r="F645" s="79" t="s">
        <v>1005</v>
      </c>
      <c r="G645" s="67" t="s">
        <v>1004</v>
      </c>
      <c r="H645" s="48">
        <v>7244</v>
      </c>
      <c r="I645" s="72" t="s">
        <v>99</v>
      </c>
      <c r="J645" s="77">
        <v>1</v>
      </c>
      <c r="K645" s="101">
        <v>45517</v>
      </c>
      <c r="L645" s="48">
        <v>27</v>
      </c>
      <c r="M645" s="104">
        <v>134</v>
      </c>
      <c r="N645" s="102">
        <v>45544</v>
      </c>
      <c r="O645" s="99">
        <v>45546</v>
      </c>
      <c r="P645" s="100">
        <v>29</v>
      </c>
      <c r="Q645" s="66" t="s">
        <v>85</v>
      </c>
      <c r="R645" s="66"/>
      <c r="S645" s="66" t="s">
        <v>85</v>
      </c>
      <c r="T645" s="66" t="s">
        <v>138</v>
      </c>
      <c r="U645" s="113">
        <v>134</v>
      </c>
      <c r="V645" s="88" t="s">
        <v>139</v>
      </c>
      <c r="W645" s="88" t="s">
        <v>569</v>
      </c>
      <c r="X645" s="88" t="s">
        <v>570</v>
      </c>
      <c r="Y645" s="66">
        <v>1139</v>
      </c>
      <c r="Z645" s="66">
        <v>40</v>
      </c>
      <c r="AA645" s="117" t="s">
        <v>143</v>
      </c>
      <c r="AB645" s="66"/>
      <c r="AC645" s="130">
        <v>51000</v>
      </c>
      <c r="AD645" s="119">
        <v>51000</v>
      </c>
      <c r="AE645" s="48" t="s">
        <v>101</v>
      </c>
      <c r="AF645" s="132">
        <v>45435</v>
      </c>
      <c r="AG645" s="142"/>
      <c r="AH645" s="143"/>
    </row>
    <row r="646" spans="1:35">
      <c r="A646" s="63" t="s">
        <v>95</v>
      </c>
      <c r="B646" s="63" t="s">
        <v>95</v>
      </c>
      <c r="C646" s="84" t="s">
        <v>994</v>
      </c>
      <c r="D646" s="84">
        <v>4802</v>
      </c>
      <c r="E646" s="150" t="s">
        <v>1246</v>
      </c>
      <c r="F646" s="150" t="s">
        <v>1246</v>
      </c>
      <c r="G646" s="84" t="s">
        <v>1891</v>
      </c>
      <c r="H646" s="84">
        <v>5788</v>
      </c>
      <c r="I646" s="84" t="s">
        <v>99</v>
      </c>
      <c r="J646" s="84">
        <v>1</v>
      </c>
      <c r="K646" s="162">
        <v>45392</v>
      </c>
      <c r="L646" s="84">
        <v>27</v>
      </c>
      <c r="M646" s="89">
        <v>134</v>
      </c>
      <c r="N646" s="102">
        <v>45419</v>
      </c>
      <c r="O646" s="99">
        <v>45422</v>
      </c>
      <c r="P646" s="100">
        <v>30</v>
      </c>
      <c r="Q646" s="66" t="s">
        <v>85</v>
      </c>
      <c r="R646" s="66"/>
      <c r="S646" s="66" t="s">
        <v>85</v>
      </c>
      <c r="T646" s="66" t="s">
        <v>138</v>
      </c>
      <c r="U646" s="113">
        <v>134</v>
      </c>
      <c r="V646" s="88" t="s">
        <v>139</v>
      </c>
      <c r="W646" s="88" t="s">
        <v>569</v>
      </c>
      <c r="X646" s="88" t="s">
        <v>570</v>
      </c>
      <c r="Y646" s="66">
        <v>1139</v>
      </c>
      <c r="Z646" s="66">
        <v>40</v>
      </c>
      <c r="AA646" s="117" t="s">
        <v>143</v>
      </c>
      <c r="AB646" s="66"/>
      <c r="AC646" s="130">
        <v>51000</v>
      </c>
      <c r="AD646" s="119">
        <v>51000</v>
      </c>
      <c r="AE646" s="48" t="s">
        <v>101</v>
      </c>
      <c r="AF646" s="132">
        <v>45364</v>
      </c>
      <c r="AG646" s="132">
        <v>45420</v>
      </c>
      <c r="AH646" s="141"/>
      <c r="AI646" s="180"/>
    </row>
    <row r="647" spans="1:35">
      <c r="A647" s="66" t="s">
        <v>95</v>
      </c>
      <c r="B647" s="66">
        <v>10324</v>
      </c>
      <c r="C647" s="190" t="s">
        <v>1179</v>
      </c>
      <c r="D647" s="190">
        <v>4636</v>
      </c>
      <c r="E647" s="274" t="s">
        <v>1004</v>
      </c>
      <c r="F647" s="294" t="s">
        <v>1005</v>
      </c>
      <c r="G647" s="207" t="s">
        <v>1004</v>
      </c>
      <c r="H647" s="190">
        <v>4991</v>
      </c>
      <c r="I647" s="204" t="s">
        <v>99</v>
      </c>
      <c r="J647" s="204">
        <v>1</v>
      </c>
      <c r="K647" s="296">
        <v>45311</v>
      </c>
      <c r="L647" s="190">
        <v>27</v>
      </c>
      <c r="M647" s="104">
        <v>134</v>
      </c>
      <c r="N647" s="98">
        <v>45338</v>
      </c>
      <c r="O647" s="99">
        <v>45321</v>
      </c>
      <c r="P647" s="100">
        <v>10</v>
      </c>
      <c r="Q647" s="66" t="s">
        <v>85</v>
      </c>
      <c r="R647" s="66"/>
      <c r="S647" s="66" t="s">
        <v>85</v>
      </c>
      <c r="T647" s="66" t="s">
        <v>138</v>
      </c>
      <c r="U647" s="113">
        <v>134</v>
      </c>
      <c r="V647" s="88" t="s">
        <v>139</v>
      </c>
      <c r="W647" s="88" t="s">
        <v>569</v>
      </c>
      <c r="X647" s="88" t="s">
        <v>570</v>
      </c>
      <c r="Y647" s="66">
        <v>1139</v>
      </c>
      <c r="Z647" s="66">
        <v>40</v>
      </c>
      <c r="AA647" s="117" t="s">
        <v>143</v>
      </c>
      <c r="AB647" s="66"/>
      <c r="AC647" s="130">
        <v>51000</v>
      </c>
      <c r="AD647" s="136">
        <v>51000</v>
      </c>
      <c r="AE647" s="48" t="s">
        <v>101</v>
      </c>
      <c r="AF647" s="132">
        <v>45252</v>
      </c>
      <c r="AG647" s="132"/>
      <c r="AH647" s="140" t="s">
        <v>1892</v>
      </c>
      <c r="AI647" s="140" t="s">
        <v>216</v>
      </c>
    </row>
    <row r="648" spans="1:35">
      <c r="A648" s="66" t="s">
        <v>1676</v>
      </c>
      <c r="B648" s="66">
        <v>10419</v>
      </c>
      <c r="C648" s="160" t="s">
        <v>994</v>
      </c>
      <c r="D648" s="201">
        <v>4545</v>
      </c>
      <c r="E648" s="295" t="s">
        <v>1004</v>
      </c>
      <c r="F648" s="90" t="s">
        <v>1893</v>
      </c>
      <c r="G648" s="295" t="s">
        <v>1004</v>
      </c>
      <c r="H648" s="89">
        <v>4818</v>
      </c>
      <c r="I648" s="156" t="s">
        <v>1151</v>
      </c>
      <c r="J648" s="160">
        <v>1</v>
      </c>
      <c r="K648" s="168">
        <v>45191</v>
      </c>
      <c r="L648" s="160">
        <v>27</v>
      </c>
      <c r="M648" s="66">
        <v>134</v>
      </c>
      <c r="N648" s="165">
        <v>45218</v>
      </c>
      <c r="O648" s="99">
        <v>45213</v>
      </c>
      <c r="P648" s="100">
        <v>22</v>
      </c>
      <c r="Q648" s="66" t="s">
        <v>85</v>
      </c>
      <c r="R648" s="66"/>
      <c r="S648" s="66" t="s">
        <v>85</v>
      </c>
      <c r="T648" s="66" t="s">
        <v>138</v>
      </c>
      <c r="U648" s="113">
        <v>134</v>
      </c>
      <c r="V648" s="88" t="s">
        <v>139</v>
      </c>
      <c r="W648" s="88" t="s">
        <v>569</v>
      </c>
      <c r="X648" s="88" t="s">
        <v>570</v>
      </c>
      <c r="Y648" s="66">
        <v>1139</v>
      </c>
      <c r="Z648" s="66">
        <v>40</v>
      </c>
      <c r="AA648" s="117" t="s">
        <v>143</v>
      </c>
      <c r="AB648" s="66"/>
      <c r="AC648" s="130"/>
      <c r="AD648" s="217"/>
      <c r="AE648" s="226" t="s">
        <v>101</v>
      </c>
      <c r="AF648" s="132">
        <v>45191</v>
      </c>
      <c r="AG648" s="132">
        <v>45213</v>
      </c>
      <c r="AH648" s="141"/>
    </row>
    <row r="649" spans="1:35">
      <c r="A649" s="63" t="s">
        <v>1894</v>
      </c>
      <c r="B649" s="66" t="s">
        <v>1895</v>
      </c>
      <c r="C649" s="160" t="s">
        <v>994</v>
      </c>
      <c r="D649" s="201">
        <v>4525</v>
      </c>
      <c r="E649" s="295" t="s">
        <v>1896</v>
      </c>
      <c r="F649" s="90" t="s">
        <v>1897</v>
      </c>
      <c r="G649" s="202" t="s">
        <v>1544</v>
      </c>
      <c r="H649" s="89"/>
      <c r="I649" s="156" t="s">
        <v>1151</v>
      </c>
      <c r="J649" s="160">
        <v>1</v>
      </c>
      <c r="K649" s="168">
        <v>45180</v>
      </c>
      <c r="L649" s="160">
        <v>6</v>
      </c>
      <c r="M649" s="66">
        <v>134</v>
      </c>
      <c r="N649" s="107">
        <v>45186</v>
      </c>
      <c r="O649" s="99">
        <v>45188</v>
      </c>
      <c r="P649" s="100">
        <v>8</v>
      </c>
      <c r="Q649" s="66" t="s">
        <v>85</v>
      </c>
      <c r="R649" s="66"/>
      <c r="S649" s="66" t="s">
        <v>85</v>
      </c>
      <c r="T649" s="66" t="s">
        <v>138</v>
      </c>
      <c r="U649" s="113">
        <v>134</v>
      </c>
      <c r="V649" s="88" t="s">
        <v>139</v>
      </c>
      <c r="W649" s="88" t="s">
        <v>569</v>
      </c>
      <c r="X649" s="88" t="s">
        <v>570</v>
      </c>
      <c r="Y649" s="66">
        <v>1139</v>
      </c>
      <c r="Z649" s="66">
        <v>40</v>
      </c>
      <c r="AA649" s="117" t="s">
        <v>143</v>
      </c>
      <c r="AB649" s="66"/>
      <c r="AC649" s="130"/>
      <c r="AD649" s="130"/>
      <c r="AE649" s="48" t="s">
        <v>101</v>
      </c>
      <c r="AF649" s="132">
        <v>45180</v>
      </c>
      <c r="AG649" s="132">
        <v>45187</v>
      </c>
      <c r="AH649" s="141" t="s">
        <v>1898</v>
      </c>
      <c r="AI649" s="177"/>
    </row>
    <row r="650" spans="1:35">
      <c r="A650" s="63"/>
      <c r="B650" s="66">
        <v>10755</v>
      </c>
      <c r="C650" s="204" t="s">
        <v>1179</v>
      </c>
      <c r="D650" s="207">
        <v>4474</v>
      </c>
      <c r="E650" s="294" t="s">
        <v>877</v>
      </c>
      <c r="F650" s="205" t="s">
        <v>1759</v>
      </c>
      <c r="G650" s="274" t="s">
        <v>479</v>
      </c>
      <c r="H650" s="190">
        <v>4682</v>
      </c>
      <c r="I650" s="206" t="s">
        <v>1151</v>
      </c>
      <c r="J650" s="204">
        <v>1</v>
      </c>
      <c r="K650" s="215">
        <v>45154</v>
      </c>
      <c r="L650" s="204">
        <v>27</v>
      </c>
      <c r="M650" s="66">
        <v>134</v>
      </c>
      <c r="N650" s="107">
        <v>45181</v>
      </c>
      <c r="O650" s="99">
        <v>45180</v>
      </c>
      <c r="P650" s="100">
        <v>26</v>
      </c>
      <c r="Q650" s="66" t="s">
        <v>85</v>
      </c>
      <c r="R650" s="66"/>
      <c r="S650" s="66" t="s">
        <v>85</v>
      </c>
      <c r="T650" s="66" t="s">
        <v>138</v>
      </c>
      <c r="U650" s="113">
        <v>134</v>
      </c>
      <c r="V650" s="88" t="s">
        <v>139</v>
      </c>
      <c r="W650" s="111" t="s">
        <v>569</v>
      </c>
      <c r="X650" s="111" t="s">
        <v>570</v>
      </c>
      <c r="Y650" s="66">
        <v>1139</v>
      </c>
      <c r="Z650" s="66">
        <v>40</v>
      </c>
      <c r="AA650" s="117" t="s">
        <v>143</v>
      </c>
      <c r="AB650" s="66"/>
      <c r="AC650" s="130"/>
      <c r="AD650" s="130"/>
      <c r="AE650" s="48" t="s">
        <v>101</v>
      </c>
      <c r="AF650" s="134">
        <v>45154</v>
      </c>
      <c r="AG650" s="132"/>
      <c r="AH650" s="141" t="s">
        <v>1898</v>
      </c>
    </row>
    <row r="651" spans="1:35">
      <c r="A651" s="66">
        <v>10310</v>
      </c>
      <c r="B651" s="66">
        <v>10358</v>
      </c>
      <c r="C651" s="84" t="s">
        <v>1899</v>
      </c>
      <c r="D651" s="92">
        <v>4318</v>
      </c>
      <c r="E651" s="87" t="s">
        <v>1820</v>
      </c>
      <c r="F651" s="86" t="s">
        <v>1821</v>
      </c>
      <c r="G651" s="85" t="s">
        <v>529</v>
      </c>
      <c r="H651" s="63">
        <v>16964</v>
      </c>
      <c r="I651" s="150" t="s">
        <v>1151</v>
      </c>
      <c r="J651" s="160">
        <v>1</v>
      </c>
      <c r="K651" s="168">
        <v>45085</v>
      </c>
      <c r="L651" s="84">
        <v>27</v>
      </c>
      <c r="M651" s="66">
        <v>134</v>
      </c>
      <c r="N651" s="165">
        <v>45112</v>
      </c>
      <c r="O651" s="99">
        <v>45090</v>
      </c>
      <c r="P651" s="100">
        <v>5</v>
      </c>
      <c r="Q651" s="66" t="s">
        <v>85</v>
      </c>
      <c r="R651" s="66" t="s">
        <v>320</v>
      </c>
      <c r="S651" s="66" t="s">
        <v>85</v>
      </c>
      <c r="T651" s="66" t="s">
        <v>138</v>
      </c>
      <c r="U651" s="113">
        <v>134</v>
      </c>
      <c r="V651" s="111" t="s">
        <v>556</v>
      </c>
      <c r="W651" s="111" t="s">
        <v>140</v>
      </c>
      <c r="X651" s="88" t="s">
        <v>557</v>
      </c>
      <c r="Y651" s="66" t="s">
        <v>1900</v>
      </c>
      <c r="Z651" s="66">
        <v>60</v>
      </c>
      <c r="AA651" s="117" t="s">
        <v>92</v>
      </c>
      <c r="AB651" s="66">
        <v>2011</v>
      </c>
      <c r="AC651" s="130">
        <v>35000</v>
      </c>
      <c r="AD651" s="130"/>
      <c r="AE651" s="48" t="s">
        <v>101</v>
      </c>
      <c r="AF651" s="134">
        <v>45054</v>
      </c>
      <c r="AG651" s="132"/>
      <c r="AH651" s="141" t="s">
        <v>1901</v>
      </c>
    </row>
    <row r="652" spans="1:35">
      <c r="A652" s="63"/>
      <c r="B652" s="63"/>
      <c r="C652" s="84" t="s">
        <v>994</v>
      </c>
      <c r="D652" s="84">
        <v>4303</v>
      </c>
      <c r="E652" s="87" t="s">
        <v>1902</v>
      </c>
      <c r="F652" s="150" t="s">
        <v>1903</v>
      </c>
      <c r="G652" s="87" t="s">
        <v>1904</v>
      </c>
      <c r="H652" s="63"/>
      <c r="I652" s="87" t="s">
        <v>1151</v>
      </c>
      <c r="J652" s="160">
        <v>1</v>
      </c>
      <c r="K652" s="106">
        <v>45045</v>
      </c>
      <c r="L652" s="84">
        <v>6</v>
      </c>
      <c r="M652" s="66">
        <v>134</v>
      </c>
      <c r="N652" s="107">
        <v>45051</v>
      </c>
      <c r="O652" s="99">
        <v>45050</v>
      </c>
      <c r="P652" s="100">
        <v>5</v>
      </c>
      <c r="Q652" s="66" t="s">
        <v>85</v>
      </c>
      <c r="R652" s="66" t="s">
        <v>320</v>
      </c>
      <c r="S652" s="66" t="s">
        <v>85</v>
      </c>
      <c r="T652" s="66" t="s">
        <v>138</v>
      </c>
      <c r="U652" s="66">
        <v>134</v>
      </c>
      <c r="V652" s="88" t="s">
        <v>556</v>
      </c>
      <c r="W652" s="88" t="s">
        <v>140</v>
      </c>
      <c r="X652" s="88" t="s">
        <v>557</v>
      </c>
      <c r="Y652" s="66" t="s">
        <v>1900</v>
      </c>
      <c r="Z652" s="66">
        <v>60</v>
      </c>
      <c r="AA652" s="117" t="s">
        <v>92</v>
      </c>
      <c r="AB652" s="66">
        <v>2011</v>
      </c>
      <c r="AC652" s="130">
        <v>35000</v>
      </c>
      <c r="AD652" s="130"/>
      <c r="AE652" s="48" t="s">
        <v>101</v>
      </c>
      <c r="AF652" s="134">
        <v>45045</v>
      </c>
      <c r="AG652" s="132">
        <v>45049</v>
      </c>
      <c r="AH652" s="141"/>
    </row>
    <row r="653" spans="1:35">
      <c r="A653" s="66">
        <v>11282</v>
      </c>
      <c r="B653" s="63"/>
      <c r="C653" s="84" t="s">
        <v>994</v>
      </c>
      <c r="D653" s="92">
        <v>4251</v>
      </c>
      <c r="E653" s="87" t="s">
        <v>1905</v>
      </c>
      <c r="F653" s="151" t="s">
        <v>1906</v>
      </c>
      <c r="G653" s="87" t="s">
        <v>1905</v>
      </c>
      <c r="H653" s="63">
        <v>16751</v>
      </c>
      <c r="I653" s="87" t="s">
        <v>1151</v>
      </c>
      <c r="J653" s="160">
        <v>1</v>
      </c>
      <c r="K653" s="106">
        <v>45002</v>
      </c>
      <c r="L653" s="92">
        <v>27</v>
      </c>
      <c r="M653" s="66">
        <v>134</v>
      </c>
      <c r="N653" s="165">
        <v>45029</v>
      </c>
      <c r="O653" s="99">
        <v>45033</v>
      </c>
      <c r="P653" s="100">
        <v>31</v>
      </c>
      <c r="Q653" s="66" t="s">
        <v>85</v>
      </c>
      <c r="R653" s="66" t="s">
        <v>320</v>
      </c>
      <c r="S653" s="66" t="s">
        <v>85</v>
      </c>
      <c r="T653" s="66" t="s">
        <v>138</v>
      </c>
      <c r="U653" s="113">
        <v>134</v>
      </c>
      <c r="V653" s="111" t="s">
        <v>556</v>
      </c>
      <c r="W653" s="88" t="s">
        <v>140</v>
      </c>
      <c r="X653" s="88" t="s">
        <v>557</v>
      </c>
      <c r="Y653" s="66" t="s">
        <v>1900</v>
      </c>
      <c r="Z653" s="130"/>
      <c r="AA653" s="130"/>
      <c r="AB653" s="66">
        <v>2011</v>
      </c>
      <c r="AC653" s="130">
        <v>35000</v>
      </c>
      <c r="AD653" s="130"/>
      <c r="AE653" s="48" t="s">
        <v>101</v>
      </c>
      <c r="AF653" s="134">
        <v>45002</v>
      </c>
      <c r="AG653" s="132">
        <v>45031</v>
      </c>
      <c r="AH653" s="141"/>
      <c r="AI653" s="140"/>
    </row>
    <row r="654" spans="1:35">
      <c r="A654" s="63"/>
      <c r="B654" s="63"/>
      <c r="C654" s="84" t="s">
        <v>994</v>
      </c>
      <c r="D654" s="92">
        <v>4248</v>
      </c>
      <c r="E654" s="87" t="s">
        <v>267</v>
      </c>
      <c r="F654" s="151" t="s">
        <v>1100</v>
      </c>
      <c r="G654" s="87" t="s">
        <v>1907</v>
      </c>
      <c r="H654" s="63">
        <v>16751</v>
      </c>
      <c r="I654" s="87" t="s">
        <v>154</v>
      </c>
      <c r="J654" s="160">
        <v>1</v>
      </c>
      <c r="K654" s="106">
        <v>45002</v>
      </c>
      <c r="L654" s="92">
        <v>6</v>
      </c>
      <c r="M654" s="66">
        <v>134</v>
      </c>
      <c r="N654" s="165">
        <v>45008</v>
      </c>
      <c r="O654" s="99">
        <v>45002</v>
      </c>
      <c r="P654" s="100">
        <v>0</v>
      </c>
      <c r="Q654" s="66" t="s">
        <v>85</v>
      </c>
      <c r="R654" s="66" t="s">
        <v>320</v>
      </c>
      <c r="S654" s="66" t="s">
        <v>85</v>
      </c>
      <c r="T654" s="66" t="s">
        <v>138</v>
      </c>
      <c r="U654" s="113">
        <v>134</v>
      </c>
      <c r="V654" s="88" t="s">
        <v>556</v>
      </c>
      <c r="W654" s="88" t="s">
        <v>140</v>
      </c>
      <c r="X654" s="88" t="s">
        <v>557</v>
      </c>
      <c r="Y654" s="66" t="s">
        <v>1900</v>
      </c>
      <c r="Z654" s="130"/>
      <c r="AA654" s="130"/>
      <c r="AB654" s="66">
        <v>2011</v>
      </c>
      <c r="AC654" s="130">
        <v>35000</v>
      </c>
      <c r="AD654" s="130"/>
      <c r="AE654" s="48" t="s">
        <v>101</v>
      </c>
      <c r="AF654" s="132">
        <v>45002</v>
      </c>
      <c r="AG654" s="132"/>
      <c r="AH654" s="141" t="s">
        <v>1340</v>
      </c>
      <c r="AI654" s="140"/>
    </row>
    <row r="655" spans="1:35">
      <c r="A655" s="66">
        <v>10313</v>
      </c>
      <c r="B655" s="66">
        <v>10335</v>
      </c>
      <c r="C655" s="84" t="s">
        <v>994</v>
      </c>
      <c r="D655" s="92">
        <v>4178</v>
      </c>
      <c r="E655" s="87" t="s">
        <v>332</v>
      </c>
      <c r="F655" s="227" t="s">
        <v>1450</v>
      </c>
      <c r="G655" s="256" t="s">
        <v>1870</v>
      </c>
      <c r="H655" s="63">
        <v>3401</v>
      </c>
      <c r="I655" s="87" t="s">
        <v>1151</v>
      </c>
      <c r="J655" s="160">
        <v>1</v>
      </c>
      <c r="K655" s="106">
        <v>44958</v>
      </c>
      <c r="L655" s="92">
        <v>12</v>
      </c>
      <c r="M655" s="66">
        <v>134</v>
      </c>
      <c r="N655" s="107">
        <v>44970</v>
      </c>
      <c r="O655" s="99">
        <v>44972</v>
      </c>
      <c r="P655" s="100">
        <v>14</v>
      </c>
      <c r="Q655" s="66" t="s">
        <v>85</v>
      </c>
      <c r="R655" s="66" t="s">
        <v>320</v>
      </c>
      <c r="S655" s="66" t="s">
        <v>85</v>
      </c>
      <c r="T655" s="66" t="s">
        <v>138</v>
      </c>
      <c r="U655" s="113">
        <v>134</v>
      </c>
      <c r="V655" s="88" t="s">
        <v>556</v>
      </c>
      <c r="W655" s="111" t="s">
        <v>140</v>
      </c>
      <c r="X655" s="111" t="s">
        <v>557</v>
      </c>
      <c r="Y655" s="66" t="s">
        <v>1900</v>
      </c>
      <c r="Z655" s="130"/>
      <c r="AA655" s="130"/>
      <c r="AB655" s="66">
        <v>2011</v>
      </c>
      <c r="AC655" s="130">
        <v>35000</v>
      </c>
      <c r="AD655" s="130"/>
      <c r="AE655" s="48" t="s">
        <v>101</v>
      </c>
      <c r="AF655" s="134">
        <v>44958</v>
      </c>
      <c r="AG655" s="142">
        <v>44971</v>
      </c>
      <c r="AH655" s="143"/>
    </row>
    <row r="656" spans="1:35">
      <c r="A656" s="66" t="s">
        <v>1826</v>
      </c>
      <c r="B656" s="66">
        <v>10330</v>
      </c>
      <c r="C656" s="84" t="s">
        <v>994</v>
      </c>
      <c r="D656" s="92">
        <v>4109</v>
      </c>
      <c r="E656" s="87" t="s">
        <v>657</v>
      </c>
      <c r="F656" s="151" t="s">
        <v>1868</v>
      </c>
      <c r="G656" s="85" t="s">
        <v>657</v>
      </c>
      <c r="H656" s="84"/>
      <c r="I656" s="85" t="s">
        <v>99</v>
      </c>
      <c r="J656" s="84">
        <v>1</v>
      </c>
      <c r="K656" s="168">
        <v>44919</v>
      </c>
      <c r="L656" s="84">
        <v>1</v>
      </c>
      <c r="M656" s="66">
        <v>134</v>
      </c>
      <c r="N656" s="107">
        <v>44920</v>
      </c>
      <c r="O656" s="99">
        <v>44922</v>
      </c>
      <c r="P656" s="100">
        <v>3</v>
      </c>
      <c r="Q656" s="66" t="s">
        <v>85</v>
      </c>
      <c r="R656" s="66" t="s">
        <v>320</v>
      </c>
      <c r="S656" s="66" t="s">
        <v>85</v>
      </c>
      <c r="T656" s="66" t="s">
        <v>138</v>
      </c>
      <c r="U656" s="113">
        <v>134</v>
      </c>
      <c r="V656" s="88" t="s">
        <v>556</v>
      </c>
      <c r="W656" s="88" t="s">
        <v>140</v>
      </c>
      <c r="X656" s="88" t="s">
        <v>557</v>
      </c>
      <c r="Y656" s="66" t="s">
        <v>1900</v>
      </c>
      <c r="Z656" s="130"/>
      <c r="AA656" s="130"/>
      <c r="AB656" s="66">
        <v>2011</v>
      </c>
      <c r="AC656" s="130">
        <v>35000</v>
      </c>
      <c r="AD656" s="130"/>
      <c r="AE656" s="48" t="s">
        <v>101</v>
      </c>
      <c r="AF656" s="142">
        <v>44919</v>
      </c>
      <c r="AG656" s="145">
        <v>44921</v>
      </c>
      <c r="AH656" s="146"/>
    </row>
    <row r="657" spans="1:35">
      <c r="A657" s="63"/>
      <c r="B657" s="88" t="s">
        <v>1908</v>
      </c>
      <c r="C657" s="84" t="s">
        <v>994</v>
      </c>
      <c r="D657" s="84">
        <v>4001</v>
      </c>
      <c r="E657" s="156" t="s">
        <v>1314</v>
      </c>
      <c r="F657" s="150" t="s">
        <v>1315</v>
      </c>
      <c r="G657" s="85" t="s">
        <v>1583</v>
      </c>
      <c r="H657" s="84">
        <v>16453</v>
      </c>
      <c r="I657" s="85" t="s">
        <v>154</v>
      </c>
      <c r="J657" s="84">
        <v>1</v>
      </c>
      <c r="K657" s="168">
        <v>44893</v>
      </c>
      <c r="L657" s="84">
        <v>27</v>
      </c>
      <c r="M657" s="66">
        <v>134</v>
      </c>
      <c r="N657" s="165">
        <v>44920</v>
      </c>
      <c r="O657" s="99">
        <v>44914</v>
      </c>
      <c r="P657" s="100">
        <v>21</v>
      </c>
      <c r="Q657" s="66" t="s">
        <v>85</v>
      </c>
      <c r="R657" s="66" t="s">
        <v>320</v>
      </c>
      <c r="S657" s="66" t="s">
        <v>85</v>
      </c>
      <c r="T657" s="66" t="s">
        <v>138</v>
      </c>
      <c r="U657" s="66">
        <v>134</v>
      </c>
      <c r="V657" s="88" t="s">
        <v>556</v>
      </c>
      <c r="W657" s="88" t="s">
        <v>140</v>
      </c>
      <c r="X657" s="88" t="s">
        <v>557</v>
      </c>
      <c r="Y657" s="66" t="s">
        <v>1900</v>
      </c>
      <c r="Z657" s="130"/>
      <c r="AA657" s="130"/>
      <c r="AB657" s="66">
        <v>2011</v>
      </c>
      <c r="AC657" s="130">
        <v>35000</v>
      </c>
      <c r="AD657" s="130"/>
      <c r="AE657" s="219"/>
      <c r="AF657" s="72" t="s">
        <v>101</v>
      </c>
      <c r="AG657" s="132">
        <v>44866</v>
      </c>
      <c r="AH657" s="144">
        <v>44912</v>
      </c>
    </row>
    <row r="658" spans="1:35">
      <c r="A658" s="63"/>
      <c r="B658" s="66" t="s">
        <v>1909</v>
      </c>
      <c r="C658" s="157" t="s">
        <v>1179</v>
      </c>
      <c r="D658" s="83">
        <v>3760</v>
      </c>
      <c r="E658" s="206" t="s">
        <v>877</v>
      </c>
      <c r="F658" s="158" t="s">
        <v>1251</v>
      </c>
      <c r="G658" s="185" t="s">
        <v>1318</v>
      </c>
      <c r="H658" s="157">
        <v>16453</v>
      </c>
      <c r="I658" s="185" t="s">
        <v>1151</v>
      </c>
      <c r="J658" s="157">
        <v>1</v>
      </c>
      <c r="K658" s="215">
        <v>44816</v>
      </c>
      <c r="L658" s="157">
        <v>6</v>
      </c>
      <c r="M658" s="66">
        <v>134</v>
      </c>
      <c r="N658" s="107">
        <v>44822</v>
      </c>
      <c r="O658" s="99">
        <v>44838</v>
      </c>
      <c r="P658" s="100">
        <v>22</v>
      </c>
      <c r="Q658" s="66" t="s">
        <v>85</v>
      </c>
      <c r="R658" s="66" t="s">
        <v>320</v>
      </c>
      <c r="S658" s="66" t="s">
        <v>85</v>
      </c>
      <c r="T658" s="66" t="s">
        <v>138</v>
      </c>
      <c r="U658" s="113">
        <v>134</v>
      </c>
      <c r="V658" s="88" t="s">
        <v>556</v>
      </c>
      <c r="W658" s="88" t="s">
        <v>140</v>
      </c>
      <c r="X658" s="111" t="s">
        <v>557</v>
      </c>
      <c r="Y658" s="66" t="s">
        <v>1900</v>
      </c>
      <c r="Z658" s="130"/>
      <c r="AA658" s="130"/>
      <c r="AB658" s="66">
        <v>2011</v>
      </c>
      <c r="AC658" s="130">
        <v>27000</v>
      </c>
      <c r="AD658" s="130"/>
      <c r="AE658" s="62" t="s">
        <v>101</v>
      </c>
      <c r="AF658" s="174">
        <v>44757</v>
      </c>
      <c r="AG658" s="132"/>
      <c r="AH658" s="141" t="s">
        <v>1910</v>
      </c>
    </row>
    <row r="659" spans="1:35">
      <c r="A659" s="66">
        <v>10240</v>
      </c>
      <c r="B659" s="66" t="s">
        <v>1911</v>
      </c>
      <c r="C659" s="84" t="s">
        <v>994</v>
      </c>
      <c r="D659" s="157">
        <v>3670</v>
      </c>
      <c r="E659" s="295" t="s">
        <v>1912</v>
      </c>
      <c r="F659" s="150" t="s">
        <v>1913</v>
      </c>
      <c r="G659" s="85" t="s">
        <v>1166</v>
      </c>
      <c r="H659" s="84">
        <v>15624</v>
      </c>
      <c r="I659" s="85" t="s">
        <v>1151</v>
      </c>
      <c r="J659" s="84">
        <v>1</v>
      </c>
      <c r="K659" s="209">
        <v>44802</v>
      </c>
      <c r="L659" s="84">
        <v>27</v>
      </c>
      <c r="M659" s="66">
        <v>134</v>
      </c>
      <c r="N659" s="107">
        <v>44829</v>
      </c>
      <c r="O659" s="99">
        <v>44834</v>
      </c>
      <c r="P659" s="100">
        <v>32</v>
      </c>
      <c r="Q659" s="66" t="s">
        <v>85</v>
      </c>
      <c r="R659" s="66" t="s">
        <v>320</v>
      </c>
      <c r="S659" s="66" t="s">
        <v>85</v>
      </c>
      <c r="T659" s="66" t="s">
        <v>138</v>
      </c>
      <c r="U659" s="113">
        <v>134</v>
      </c>
      <c r="V659" s="88" t="s">
        <v>617</v>
      </c>
      <c r="W659" s="88" t="s">
        <v>140</v>
      </c>
      <c r="X659" s="88" t="s">
        <v>557</v>
      </c>
      <c r="Y659" s="66" t="s">
        <v>1900</v>
      </c>
      <c r="Z659" s="130"/>
      <c r="AA659" s="130"/>
      <c r="AB659" s="66">
        <v>2011</v>
      </c>
      <c r="AC659" s="130">
        <v>27000</v>
      </c>
      <c r="AD659" s="130"/>
      <c r="AE659" s="62" t="s">
        <v>101</v>
      </c>
      <c r="AF659" s="174">
        <v>44718</v>
      </c>
      <c r="AG659" s="132">
        <v>44834</v>
      </c>
      <c r="AH659" s="141"/>
    </row>
    <row r="660" spans="1:35">
      <c r="A660" s="66">
        <v>10310</v>
      </c>
      <c r="B660" s="66" t="s">
        <v>1914</v>
      </c>
      <c r="C660" s="84" t="s">
        <v>994</v>
      </c>
      <c r="D660" s="84">
        <v>3643</v>
      </c>
      <c r="E660" s="295" t="s">
        <v>1915</v>
      </c>
      <c r="F660" s="150" t="s">
        <v>1751</v>
      </c>
      <c r="G660" s="85" t="s">
        <v>1916</v>
      </c>
      <c r="H660" s="84">
        <v>15660</v>
      </c>
      <c r="I660" s="85" t="s">
        <v>1151</v>
      </c>
      <c r="J660" s="160">
        <v>1</v>
      </c>
      <c r="K660" s="209">
        <v>44709</v>
      </c>
      <c r="L660" s="84">
        <v>6</v>
      </c>
      <c r="M660" s="63">
        <v>134</v>
      </c>
      <c r="N660" s="107">
        <v>44715</v>
      </c>
      <c r="O660" s="99">
        <v>44718</v>
      </c>
      <c r="P660" s="100">
        <v>9</v>
      </c>
      <c r="Q660" s="66" t="s">
        <v>85</v>
      </c>
      <c r="R660" s="66"/>
      <c r="S660" s="66" t="s">
        <v>85</v>
      </c>
      <c r="T660" s="66" t="s">
        <v>138</v>
      </c>
      <c r="U660" s="113">
        <v>134</v>
      </c>
      <c r="V660" s="88" t="s">
        <v>617</v>
      </c>
      <c r="W660" s="88" t="s">
        <v>140</v>
      </c>
      <c r="X660" s="88" t="s">
        <v>557</v>
      </c>
      <c r="Y660" s="66" t="s">
        <v>1900</v>
      </c>
      <c r="Z660" s="130"/>
      <c r="AA660" s="130"/>
      <c r="AB660" s="66">
        <v>2011</v>
      </c>
      <c r="AC660" s="130">
        <v>27000</v>
      </c>
      <c r="AD660" s="130"/>
      <c r="AE660" s="806"/>
      <c r="AF660" s="218" t="s">
        <v>101</v>
      </c>
      <c r="AG660" s="173">
        <v>44702</v>
      </c>
      <c r="AH660" s="144">
        <v>44716</v>
      </c>
    </row>
    <row r="661" spans="1:35">
      <c r="A661" s="66" t="s">
        <v>1917</v>
      </c>
      <c r="B661" s="66" t="s">
        <v>1918</v>
      </c>
      <c r="C661" s="157" t="s">
        <v>1179</v>
      </c>
      <c r="D661" s="157">
        <v>3583</v>
      </c>
      <c r="E661" s="294" t="s">
        <v>151</v>
      </c>
      <c r="F661" s="214" t="s">
        <v>1075</v>
      </c>
      <c r="G661" s="185" t="s">
        <v>519</v>
      </c>
      <c r="H661" s="157">
        <v>15656</v>
      </c>
      <c r="I661" s="185" t="s">
        <v>154</v>
      </c>
      <c r="J661" s="204">
        <v>1</v>
      </c>
      <c r="K661" s="297">
        <v>44669</v>
      </c>
      <c r="L661" s="157">
        <v>13</v>
      </c>
      <c r="M661" s="66">
        <v>134</v>
      </c>
      <c r="N661" s="165">
        <v>44682</v>
      </c>
      <c r="O661" s="99">
        <v>44673</v>
      </c>
      <c r="P661" s="100">
        <v>4</v>
      </c>
      <c r="Q661" s="66" t="s">
        <v>85</v>
      </c>
      <c r="R661" s="66"/>
      <c r="S661" s="66" t="s">
        <v>85</v>
      </c>
      <c r="T661" s="66" t="s">
        <v>138</v>
      </c>
      <c r="U661" s="113">
        <v>134</v>
      </c>
      <c r="V661" s="88" t="s">
        <v>617</v>
      </c>
      <c r="W661" s="88" t="s">
        <v>140</v>
      </c>
      <c r="X661" s="88" t="s">
        <v>557</v>
      </c>
      <c r="Y661" s="66" t="s">
        <v>1900</v>
      </c>
      <c r="Z661" s="130"/>
      <c r="AA661" s="130"/>
      <c r="AB661" s="66">
        <v>2011</v>
      </c>
      <c r="AC661" s="130">
        <v>27000</v>
      </c>
      <c r="AD661" s="130"/>
      <c r="AE661" s="62" t="s">
        <v>101</v>
      </c>
      <c r="AF661" s="174">
        <v>44669</v>
      </c>
      <c r="AG661" s="132"/>
      <c r="AH661" s="141" t="s">
        <v>1919</v>
      </c>
    </row>
    <row r="662" spans="1:35">
      <c r="A662" s="66" t="s">
        <v>1920</v>
      </c>
      <c r="B662" s="63"/>
      <c r="C662" s="84" t="s">
        <v>994</v>
      </c>
      <c r="D662" s="84">
        <v>3439</v>
      </c>
      <c r="E662" s="295" t="s">
        <v>267</v>
      </c>
      <c r="F662" s="150" t="s">
        <v>1069</v>
      </c>
      <c r="G662" s="85" t="s">
        <v>1822</v>
      </c>
      <c r="H662" s="84">
        <v>15342</v>
      </c>
      <c r="I662" s="85" t="s">
        <v>154</v>
      </c>
      <c r="J662" s="160">
        <v>1</v>
      </c>
      <c r="K662" s="209">
        <v>44629</v>
      </c>
      <c r="L662" s="84">
        <v>29</v>
      </c>
      <c r="M662" s="66">
        <v>134</v>
      </c>
      <c r="N662" s="107">
        <v>44658</v>
      </c>
      <c r="O662" s="99">
        <v>44664</v>
      </c>
      <c r="P662" s="100">
        <v>35</v>
      </c>
      <c r="Q662" s="66" t="s">
        <v>85</v>
      </c>
      <c r="R662" s="66"/>
      <c r="S662" s="66" t="s">
        <v>85</v>
      </c>
      <c r="T662" s="66" t="s">
        <v>138</v>
      </c>
      <c r="U662" s="113">
        <v>134</v>
      </c>
      <c r="V662" s="88" t="s">
        <v>617</v>
      </c>
      <c r="W662" s="88" t="s">
        <v>140</v>
      </c>
      <c r="X662" s="88" t="s">
        <v>557</v>
      </c>
      <c r="Y662" s="66" t="s">
        <v>1900</v>
      </c>
      <c r="Z662" s="130"/>
      <c r="AA662" s="130"/>
      <c r="AB662" s="66">
        <v>2011</v>
      </c>
      <c r="AC662" s="130">
        <v>27000</v>
      </c>
      <c r="AD662" s="130"/>
      <c r="AE662" s="62" t="s">
        <v>101</v>
      </c>
      <c r="AF662" s="174">
        <v>44571</v>
      </c>
      <c r="AG662" s="132">
        <v>44659</v>
      </c>
      <c r="AH662" s="141"/>
    </row>
    <row r="663" spans="1:35">
      <c r="A663" s="66" t="s">
        <v>1921</v>
      </c>
      <c r="B663" s="66">
        <v>10660</v>
      </c>
      <c r="C663" s="84" t="s">
        <v>994</v>
      </c>
      <c r="D663" s="92">
        <v>3391</v>
      </c>
      <c r="E663" s="295" t="s">
        <v>151</v>
      </c>
      <c r="F663" s="151" t="s">
        <v>1075</v>
      </c>
      <c r="G663" s="85" t="s">
        <v>1501</v>
      </c>
      <c r="H663" s="84">
        <v>15339</v>
      </c>
      <c r="I663" s="87" t="s">
        <v>154</v>
      </c>
      <c r="J663" s="160">
        <v>1</v>
      </c>
      <c r="K663" s="106">
        <v>44547</v>
      </c>
      <c r="L663" s="63">
        <v>29</v>
      </c>
      <c r="M663" s="66">
        <v>134</v>
      </c>
      <c r="N663" s="107">
        <v>44576</v>
      </c>
      <c r="O663" s="99">
        <v>44573</v>
      </c>
      <c r="P663" s="100">
        <v>26</v>
      </c>
      <c r="Q663" s="66" t="s">
        <v>85</v>
      </c>
      <c r="R663" s="66"/>
      <c r="S663" s="66" t="s">
        <v>85</v>
      </c>
      <c r="T663" s="66" t="s">
        <v>138</v>
      </c>
      <c r="U663" s="113">
        <v>134</v>
      </c>
      <c r="V663" s="95" t="s">
        <v>617</v>
      </c>
      <c r="W663" s="95" t="s">
        <v>140</v>
      </c>
      <c r="X663" s="95" t="s">
        <v>557</v>
      </c>
      <c r="Y663" s="110" t="s">
        <v>1900</v>
      </c>
      <c r="Z663" s="130"/>
      <c r="AA663" s="130"/>
      <c r="AB663" s="66">
        <v>2011</v>
      </c>
      <c r="AC663" s="130">
        <v>27000</v>
      </c>
      <c r="AD663" s="130"/>
      <c r="AE663" s="48" t="s">
        <v>101</v>
      </c>
      <c r="AF663" s="174">
        <v>44547</v>
      </c>
      <c r="AG663" s="134">
        <v>44572</v>
      </c>
      <c r="AH663" s="148"/>
    </row>
    <row r="664" spans="1:35">
      <c r="A664" s="63"/>
      <c r="B664" s="66" t="s">
        <v>95</v>
      </c>
      <c r="C664" s="64" t="s">
        <v>994</v>
      </c>
      <c r="D664" s="67">
        <v>5300</v>
      </c>
      <c r="E664" s="69" t="s">
        <v>1039</v>
      </c>
      <c r="F664" s="69" t="s">
        <v>1039</v>
      </c>
      <c r="G664" s="48" t="s">
        <v>937</v>
      </c>
      <c r="H664" s="48">
        <v>5563</v>
      </c>
      <c r="I664" s="64" t="s">
        <v>99</v>
      </c>
      <c r="J664" s="64">
        <v>1</v>
      </c>
      <c r="K664" s="101">
        <v>45691</v>
      </c>
      <c r="L664" s="48">
        <v>27</v>
      </c>
      <c r="M664" s="104">
        <v>135</v>
      </c>
      <c r="N664" s="98">
        <f>K664+L664</f>
        <v>45718</v>
      </c>
      <c r="O664" s="99">
        <f ca="1">TODAY()</f>
        <v>45957</v>
      </c>
      <c r="P664" s="100">
        <f ca="1">O664-K664</f>
        <v>266</v>
      </c>
      <c r="Q664" s="66" t="s">
        <v>85</v>
      </c>
      <c r="R664" s="66" t="s">
        <v>320</v>
      </c>
      <c r="S664" s="66" t="s">
        <v>85</v>
      </c>
      <c r="T664" s="66" t="s">
        <v>138</v>
      </c>
      <c r="U664" s="170">
        <v>135</v>
      </c>
      <c r="V664" s="88" t="s">
        <v>284</v>
      </c>
      <c r="W664" s="111" t="s">
        <v>89</v>
      </c>
      <c r="X664" s="111" t="s">
        <v>396</v>
      </c>
      <c r="Y664" s="66" t="s">
        <v>571</v>
      </c>
      <c r="Z664" s="66">
        <v>10</v>
      </c>
      <c r="AA664" s="117" t="s">
        <v>143</v>
      </c>
      <c r="AB664" s="66">
        <v>2015</v>
      </c>
      <c r="AC664" s="130">
        <v>33000</v>
      </c>
      <c r="AD664" s="119">
        <v>35200</v>
      </c>
      <c r="AE664" s="48" t="s">
        <v>101</v>
      </c>
      <c r="AF664" s="134">
        <v>45663</v>
      </c>
      <c r="AG664" s="132">
        <v>45709</v>
      </c>
      <c r="AH664" s="176"/>
    </row>
    <row r="665" spans="1:35">
      <c r="A665" s="63"/>
      <c r="B665" s="66" t="s">
        <v>95</v>
      </c>
      <c r="C665" s="64" t="s">
        <v>994</v>
      </c>
      <c r="D665" s="67">
        <v>5297</v>
      </c>
      <c r="E665" s="69" t="s">
        <v>1039</v>
      </c>
      <c r="F665" s="69" t="s">
        <v>1039</v>
      </c>
      <c r="G665" s="48" t="s">
        <v>102</v>
      </c>
      <c r="H665" s="48">
        <v>5522</v>
      </c>
      <c r="I665" s="48" t="s">
        <v>99</v>
      </c>
      <c r="J665" s="64">
        <v>1</v>
      </c>
      <c r="K665" s="101">
        <v>45660</v>
      </c>
      <c r="L665" s="48">
        <v>13</v>
      </c>
      <c r="M665" s="104">
        <v>135</v>
      </c>
      <c r="N665" s="102">
        <f>K665+L665</f>
        <v>45673</v>
      </c>
      <c r="O665" s="99">
        <f ca="1">TODAY()</f>
        <v>45957</v>
      </c>
      <c r="P665" s="100">
        <f ca="1">O665-K665</f>
        <v>297</v>
      </c>
      <c r="Q665" s="66" t="s">
        <v>85</v>
      </c>
      <c r="R665" s="66" t="s">
        <v>320</v>
      </c>
      <c r="S665" s="66" t="s">
        <v>85</v>
      </c>
      <c r="T665" s="66" t="s">
        <v>138</v>
      </c>
      <c r="U665" s="170">
        <v>135</v>
      </c>
      <c r="V665" s="111" t="s">
        <v>284</v>
      </c>
      <c r="W665" s="88" t="s">
        <v>89</v>
      </c>
      <c r="X665" s="88" t="s">
        <v>396</v>
      </c>
      <c r="Y665" s="66" t="s">
        <v>571</v>
      </c>
      <c r="Z665" s="66">
        <v>10</v>
      </c>
      <c r="AA665" s="117" t="s">
        <v>143</v>
      </c>
      <c r="AB665" s="66">
        <v>2015</v>
      </c>
      <c r="AC665" s="130">
        <v>33000</v>
      </c>
      <c r="AD665" s="119">
        <v>35200</v>
      </c>
      <c r="AE665" s="48" t="s">
        <v>207</v>
      </c>
      <c r="AF665" s="132">
        <v>45660</v>
      </c>
      <c r="AG665" s="132">
        <v>45674</v>
      </c>
      <c r="AH665" s="73"/>
    </row>
    <row r="666" spans="1:35">
      <c r="A666" s="63"/>
      <c r="B666" s="66" t="s">
        <v>95</v>
      </c>
      <c r="C666" s="72" t="s">
        <v>117</v>
      </c>
      <c r="D666" s="67">
        <v>5194</v>
      </c>
      <c r="E666" s="68" t="s">
        <v>742</v>
      </c>
      <c r="F666" s="69" t="s">
        <v>1066</v>
      </c>
      <c r="G666" s="48" t="s">
        <v>1067</v>
      </c>
      <c r="H666" s="48">
        <v>5432</v>
      </c>
      <c r="I666" s="48" t="s">
        <v>154</v>
      </c>
      <c r="J666" s="72">
        <v>1</v>
      </c>
      <c r="K666" s="101">
        <v>45640</v>
      </c>
      <c r="L666" s="48">
        <v>6</v>
      </c>
      <c r="M666" s="104">
        <v>135</v>
      </c>
      <c r="N666" s="102">
        <f>K666+L666</f>
        <v>45646</v>
      </c>
      <c r="O666" s="99">
        <f ca="1">TODAY()</f>
        <v>45957</v>
      </c>
      <c r="P666" s="100">
        <f ca="1">O666-K666</f>
        <v>317</v>
      </c>
      <c r="Q666" s="66" t="s">
        <v>85</v>
      </c>
      <c r="R666" s="66" t="s">
        <v>320</v>
      </c>
      <c r="S666" s="66" t="s">
        <v>85</v>
      </c>
      <c r="T666" s="66" t="s">
        <v>138</v>
      </c>
      <c r="U666" s="170">
        <v>135</v>
      </c>
      <c r="V666" s="111" t="s">
        <v>284</v>
      </c>
      <c r="W666" s="111" t="s">
        <v>89</v>
      </c>
      <c r="X666" s="88" t="s">
        <v>396</v>
      </c>
      <c r="Y666" s="66" t="s">
        <v>571</v>
      </c>
      <c r="Z666" s="66">
        <v>10</v>
      </c>
      <c r="AA666" s="117" t="s">
        <v>143</v>
      </c>
      <c r="AB666" s="66">
        <v>2015</v>
      </c>
      <c r="AC666" s="130">
        <v>33000</v>
      </c>
      <c r="AD666" s="125">
        <v>35200</v>
      </c>
      <c r="AE666" s="226" t="s">
        <v>101</v>
      </c>
      <c r="AF666" s="131">
        <v>45612</v>
      </c>
      <c r="AG666" s="132">
        <v>45649</v>
      </c>
      <c r="AH666" s="73"/>
    </row>
    <row r="667" spans="1:35">
      <c r="A667" s="63"/>
      <c r="B667" s="66" t="s">
        <v>95</v>
      </c>
      <c r="C667" s="72" t="s">
        <v>994</v>
      </c>
      <c r="D667" s="67">
        <v>4967</v>
      </c>
      <c r="E667" s="69" t="s">
        <v>1039</v>
      </c>
      <c r="F667" s="69" t="s">
        <v>1039</v>
      </c>
      <c r="G667" s="48" t="s">
        <v>1197</v>
      </c>
      <c r="H667" s="48">
        <v>5432</v>
      </c>
      <c r="I667" s="48" t="s">
        <v>99</v>
      </c>
      <c r="J667" s="72">
        <v>1</v>
      </c>
      <c r="K667" s="101">
        <v>45597</v>
      </c>
      <c r="L667" s="48">
        <v>13</v>
      </c>
      <c r="M667" s="104">
        <v>135</v>
      </c>
      <c r="N667" s="102">
        <f>K667+L667</f>
        <v>45610</v>
      </c>
      <c r="O667" s="99">
        <f ca="1">TODAY()</f>
        <v>45957</v>
      </c>
      <c r="P667" s="100">
        <f ca="1">O667-K667</f>
        <v>360</v>
      </c>
      <c r="Q667" s="66" t="s">
        <v>85</v>
      </c>
      <c r="R667" s="66" t="s">
        <v>320</v>
      </c>
      <c r="S667" s="66" t="s">
        <v>85</v>
      </c>
      <c r="T667" s="66" t="s">
        <v>138</v>
      </c>
      <c r="U667" s="170">
        <v>135</v>
      </c>
      <c r="V667" s="88" t="s">
        <v>284</v>
      </c>
      <c r="W667" s="88" t="s">
        <v>89</v>
      </c>
      <c r="X667" s="111" t="s">
        <v>396</v>
      </c>
      <c r="Y667" s="66" t="s">
        <v>571</v>
      </c>
      <c r="Z667" s="66">
        <v>10</v>
      </c>
      <c r="AA667" s="117" t="s">
        <v>143</v>
      </c>
      <c r="AB667" s="66">
        <v>2015</v>
      </c>
      <c r="AC667" s="130">
        <v>33000</v>
      </c>
      <c r="AD667" s="119">
        <v>35200</v>
      </c>
      <c r="AE667" s="48" t="s">
        <v>101</v>
      </c>
      <c r="AF667" s="134">
        <v>45485</v>
      </c>
      <c r="AG667" s="132">
        <v>45611</v>
      </c>
      <c r="AH667" s="73"/>
    </row>
    <row r="668" spans="1:35">
      <c r="A668" s="66">
        <v>10435</v>
      </c>
      <c r="B668" s="66" t="s">
        <v>1792</v>
      </c>
      <c r="C668" s="84" t="s">
        <v>994</v>
      </c>
      <c r="D668" s="84">
        <v>4916</v>
      </c>
      <c r="E668" s="150" t="s">
        <v>151</v>
      </c>
      <c r="F668" s="150" t="s">
        <v>1075</v>
      </c>
      <c r="G668" s="84" t="s">
        <v>1922</v>
      </c>
      <c r="H668" s="84">
        <v>5388</v>
      </c>
      <c r="I668" s="84" t="s">
        <v>154</v>
      </c>
      <c r="J668" s="84">
        <v>1</v>
      </c>
      <c r="K668" s="162">
        <v>45446</v>
      </c>
      <c r="L668" s="63">
        <v>29</v>
      </c>
      <c r="M668" s="104">
        <v>135</v>
      </c>
      <c r="N668" s="102">
        <v>45475</v>
      </c>
      <c r="O668" s="99">
        <v>45479</v>
      </c>
      <c r="P668" s="100">
        <v>33</v>
      </c>
      <c r="Q668" s="66" t="s">
        <v>85</v>
      </c>
      <c r="R668" s="66" t="s">
        <v>320</v>
      </c>
      <c r="S668" s="66" t="s">
        <v>85</v>
      </c>
      <c r="T668" s="66" t="s">
        <v>138</v>
      </c>
      <c r="U668" s="170">
        <v>135</v>
      </c>
      <c r="V668" s="88" t="s">
        <v>284</v>
      </c>
      <c r="W668" s="88" t="s">
        <v>89</v>
      </c>
      <c r="X668" s="88" t="s">
        <v>396</v>
      </c>
      <c r="Y668" s="66" t="s">
        <v>571</v>
      </c>
      <c r="Z668" s="66">
        <v>10</v>
      </c>
      <c r="AA668" s="117" t="s">
        <v>143</v>
      </c>
      <c r="AB668" s="66">
        <v>2015</v>
      </c>
      <c r="AC668" s="130">
        <v>33000</v>
      </c>
      <c r="AD668" s="119">
        <v>35200</v>
      </c>
      <c r="AE668" s="48" t="s">
        <v>101</v>
      </c>
      <c r="AF668" s="134">
        <v>45446</v>
      </c>
      <c r="AG668" s="142">
        <v>45478</v>
      </c>
      <c r="AH668" s="144"/>
    </row>
    <row r="669" spans="1:35">
      <c r="A669" s="63"/>
      <c r="B669" s="66">
        <v>10707</v>
      </c>
      <c r="C669" s="84" t="s">
        <v>994</v>
      </c>
      <c r="D669" s="84">
        <v>4709</v>
      </c>
      <c r="E669" s="150" t="s">
        <v>493</v>
      </c>
      <c r="F669" s="150" t="s">
        <v>1923</v>
      </c>
      <c r="G669" s="84" t="s">
        <v>1924</v>
      </c>
      <c r="H669" s="84">
        <v>5089</v>
      </c>
      <c r="I669" s="84" t="s">
        <v>1090</v>
      </c>
      <c r="J669" s="84">
        <v>1</v>
      </c>
      <c r="K669" s="162">
        <v>45415</v>
      </c>
      <c r="L669" s="84">
        <v>27</v>
      </c>
      <c r="M669" s="104">
        <v>135</v>
      </c>
      <c r="N669" s="102">
        <v>45442</v>
      </c>
      <c r="O669" s="99">
        <v>45444</v>
      </c>
      <c r="P669" s="100">
        <v>29</v>
      </c>
      <c r="Q669" s="66" t="s">
        <v>85</v>
      </c>
      <c r="R669" s="66" t="s">
        <v>320</v>
      </c>
      <c r="S669" s="66" t="s">
        <v>85</v>
      </c>
      <c r="T669" s="66" t="s">
        <v>138</v>
      </c>
      <c r="U669" s="170">
        <v>135</v>
      </c>
      <c r="V669" s="88" t="s">
        <v>284</v>
      </c>
      <c r="W669" s="88" t="s">
        <v>89</v>
      </c>
      <c r="X669" s="88" t="s">
        <v>396</v>
      </c>
      <c r="Y669" s="66" t="s">
        <v>571</v>
      </c>
      <c r="Z669" s="66">
        <v>10</v>
      </c>
      <c r="AA669" s="117" t="s">
        <v>143</v>
      </c>
      <c r="AB669" s="66">
        <v>2015</v>
      </c>
      <c r="AC669" s="130">
        <v>33000</v>
      </c>
      <c r="AD669" s="119">
        <v>34320</v>
      </c>
      <c r="AE669" s="48" t="s">
        <v>101</v>
      </c>
      <c r="AF669" s="134">
        <v>45303</v>
      </c>
      <c r="AG669" s="132">
        <v>45443</v>
      </c>
      <c r="AH669" s="144"/>
    </row>
    <row r="670" spans="1:35">
      <c r="A670" s="66">
        <v>10330</v>
      </c>
      <c r="B670" s="63"/>
      <c r="C670" s="63" t="s">
        <v>994</v>
      </c>
      <c r="D670" s="63">
        <v>4681</v>
      </c>
      <c r="E670" s="150" t="s">
        <v>1789</v>
      </c>
      <c r="F670" s="150" t="s">
        <v>1789</v>
      </c>
      <c r="G670" s="150" t="s">
        <v>1549</v>
      </c>
      <c r="H670" s="84">
        <v>5082</v>
      </c>
      <c r="I670" s="84" t="s">
        <v>1151</v>
      </c>
      <c r="J670" s="84">
        <v>1</v>
      </c>
      <c r="K670" s="162">
        <v>45280</v>
      </c>
      <c r="L670" s="84">
        <v>6</v>
      </c>
      <c r="M670" s="66">
        <v>135</v>
      </c>
      <c r="N670" s="107">
        <v>45286</v>
      </c>
      <c r="O670" s="99">
        <v>45287</v>
      </c>
      <c r="P670" s="100">
        <v>7</v>
      </c>
      <c r="Q670" s="66" t="s">
        <v>85</v>
      </c>
      <c r="R670" s="66" t="s">
        <v>320</v>
      </c>
      <c r="S670" s="66" t="s">
        <v>86</v>
      </c>
      <c r="T670" s="66" t="s">
        <v>138</v>
      </c>
      <c r="U670" s="170">
        <v>135</v>
      </c>
      <c r="V670" s="88" t="s">
        <v>284</v>
      </c>
      <c r="W670" s="88" t="s">
        <v>89</v>
      </c>
      <c r="X670" s="88" t="s">
        <v>396</v>
      </c>
      <c r="Y670" s="66" t="s">
        <v>571</v>
      </c>
      <c r="Z670" s="66">
        <v>10</v>
      </c>
      <c r="AA670" s="117" t="s">
        <v>143</v>
      </c>
      <c r="AB670" s="66">
        <v>2015</v>
      </c>
      <c r="AC670" s="130">
        <v>33000</v>
      </c>
      <c r="AD670" s="130"/>
      <c r="AE670" s="48" t="s">
        <v>101</v>
      </c>
      <c r="AF670" s="134">
        <v>45280</v>
      </c>
      <c r="AG670" s="132">
        <v>45287</v>
      </c>
      <c r="AH670" s="144"/>
    </row>
    <row r="671" spans="1:35">
      <c r="A671" s="63"/>
      <c r="B671" s="63"/>
      <c r="C671" s="84" t="s">
        <v>994</v>
      </c>
      <c r="D671" s="63">
        <v>4322</v>
      </c>
      <c r="E671" s="156" t="s">
        <v>193</v>
      </c>
      <c r="F671" s="151" t="s">
        <v>1363</v>
      </c>
      <c r="G671" s="86" t="s">
        <v>1925</v>
      </c>
      <c r="H671" s="63">
        <v>4640</v>
      </c>
      <c r="I671" s="150" t="s">
        <v>154</v>
      </c>
      <c r="J671" s="84">
        <v>1</v>
      </c>
      <c r="K671" s="106">
        <v>45113</v>
      </c>
      <c r="L671" s="89">
        <v>27</v>
      </c>
      <c r="M671" s="66">
        <v>135</v>
      </c>
      <c r="N671" s="165">
        <v>45140</v>
      </c>
      <c r="O671" s="99">
        <v>45129</v>
      </c>
      <c r="P671" s="100">
        <v>16</v>
      </c>
      <c r="Q671" s="66" t="s">
        <v>160</v>
      </c>
      <c r="R671" s="66" t="s">
        <v>320</v>
      </c>
      <c r="S671" s="66" t="s">
        <v>86</v>
      </c>
      <c r="T671" s="66" t="s">
        <v>138</v>
      </c>
      <c r="U671" s="113">
        <v>135</v>
      </c>
      <c r="V671" s="88" t="s">
        <v>284</v>
      </c>
      <c r="W671" s="88" t="s">
        <v>89</v>
      </c>
      <c r="X671" s="88" t="s">
        <v>396</v>
      </c>
      <c r="Y671" s="66" t="s">
        <v>571</v>
      </c>
      <c r="Z671" s="66">
        <v>10</v>
      </c>
      <c r="AA671" s="117" t="s">
        <v>143</v>
      </c>
      <c r="AB671" s="66">
        <v>2015</v>
      </c>
      <c r="AC671" s="130">
        <v>33000</v>
      </c>
      <c r="AD671" s="130"/>
      <c r="AE671" s="48" t="s">
        <v>101</v>
      </c>
      <c r="AF671" s="259">
        <v>45057</v>
      </c>
      <c r="AG671" s="132">
        <v>45128</v>
      </c>
      <c r="AH671" s="144"/>
      <c r="AI671" s="140"/>
    </row>
    <row r="672" spans="1:35">
      <c r="A672" s="66">
        <v>10335</v>
      </c>
      <c r="B672" s="63"/>
      <c r="C672" s="63" t="s">
        <v>994</v>
      </c>
      <c r="D672" s="63">
        <v>4293</v>
      </c>
      <c r="E672" s="150" t="s">
        <v>229</v>
      </c>
      <c r="F672" s="150" t="s">
        <v>1456</v>
      </c>
      <c r="G672" s="84" t="s">
        <v>1926</v>
      </c>
      <c r="H672" s="84">
        <v>5082</v>
      </c>
      <c r="I672" s="84" t="s">
        <v>1151</v>
      </c>
      <c r="J672" s="84">
        <v>1</v>
      </c>
      <c r="K672" s="162">
        <v>45262</v>
      </c>
      <c r="L672" s="84">
        <v>27</v>
      </c>
      <c r="M672" s="66">
        <v>135</v>
      </c>
      <c r="N672" s="165">
        <v>45289</v>
      </c>
      <c r="O672" s="99">
        <v>45280</v>
      </c>
      <c r="P672" s="100">
        <v>18</v>
      </c>
      <c r="Q672" s="66" t="s">
        <v>85</v>
      </c>
      <c r="R672" s="66" t="s">
        <v>320</v>
      </c>
      <c r="S672" s="66" t="s">
        <v>86</v>
      </c>
      <c r="T672" s="66" t="s">
        <v>138</v>
      </c>
      <c r="U672" s="170">
        <v>135</v>
      </c>
      <c r="V672" s="88" t="s">
        <v>284</v>
      </c>
      <c r="W672" s="88" t="s">
        <v>89</v>
      </c>
      <c r="X672" s="88" t="s">
        <v>396</v>
      </c>
      <c r="Y672" s="66" t="s">
        <v>571</v>
      </c>
      <c r="Z672" s="66">
        <v>10</v>
      </c>
      <c r="AA672" s="117" t="s">
        <v>143</v>
      </c>
      <c r="AB672" s="66">
        <v>2015</v>
      </c>
      <c r="AC672" s="130">
        <v>33000</v>
      </c>
      <c r="AD672" s="130"/>
      <c r="AE672" s="48" t="s">
        <v>101</v>
      </c>
      <c r="AF672" s="134">
        <v>45038</v>
      </c>
      <c r="AG672" s="132">
        <v>45273</v>
      </c>
      <c r="AH672" s="144"/>
    </row>
    <row r="673" spans="1:45">
      <c r="A673" s="66">
        <v>10536</v>
      </c>
      <c r="B673" s="66">
        <v>10756</v>
      </c>
      <c r="C673" s="84" t="s">
        <v>994</v>
      </c>
      <c r="D673" s="63">
        <v>4230</v>
      </c>
      <c r="E673" s="156" t="s">
        <v>1927</v>
      </c>
      <c r="F673" s="150" t="s">
        <v>1928</v>
      </c>
      <c r="G673" s="86" t="s">
        <v>1929</v>
      </c>
      <c r="H673" s="63">
        <v>4571</v>
      </c>
      <c r="I673" s="150" t="s">
        <v>154</v>
      </c>
      <c r="J673" s="84">
        <v>1</v>
      </c>
      <c r="K673" s="106">
        <v>45017</v>
      </c>
      <c r="L673" s="89">
        <v>27</v>
      </c>
      <c r="M673" s="66">
        <v>135</v>
      </c>
      <c r="N673" s="165">
        <v>45044</v>
      </c>
      <c r="O673" s="99">
        <v>45050</v>
      </c>
      <c r="P673" s="100">
        <v>33</v>
      </c>
      <c r="Q673" s="66" t="s">
        <v>160</v>
      </c>
      <c r="R673" s="66" t="s">
        <v>320</v>
      </c>
      <c r="S673" s="66" t="s">
        <v>86</v>
      </c>
      <c r="T673" s="66" t="s">
        <v>138</v>
      </c>
      <c r="U673" s="66">
        <v>135</v>
      </c>
      <c r="V673" s="88" t="s">
        <v>284</v>
      </c>
      <c r="W673" s="88" t="s">
        <v>89</v>
      </c>
      <c r="X673" s="88" t="s">
        <v>396</v>
      </c>
      <c r="Y673" s="66" t="s">
        <v>571</v>
      </c>
      <c r="Z673" s="66">
        <v>10</v>
      </c>
      <c r="AA673" s="117" t="s">
        <v>143</v>
      </c>
      <c r="AB673" s="66">
        <v>2015</v>
      </c>
      <c r="AC673" s="130">
        <v>33000</v>
      </c>
      <c r="AD673" s="130"/>
      <c r="AE673" s="48" t="s">
        <v>101</v>
      </c>
      <c r="AF673" s="260">
        <v>44989</v>
      </c>
      <c r="AG673" s="132">
        <v>45050</v>
      </c>
      <c r="AH673" s="144"/>
      <c r="AI673" s="180"/>
    </row>
    <row r="674" spans="1:45">
      <c r="A674" s="66" t="s">
        <v>1701</v>
      </c>
      <c r="B674" s="66">
        <v>10518</v>
      </c>
      <c r="C674" s="84" t="s">
        <v>994</v>
      </c>
      <c r="D674" s="63">
        <v>4128</v>
      </c>
      <c r="E674" s="156" t="s">
        <v>1530</v>
      </c>
      <c r="F674" s="151" t="s">
        <v>1456</v>
      </c>
      <c r="G674" s="86" t="s">
        <v>1930</v>
      </c>
      <c r="H674" s="63">
        <v>4512</v>
      </c>
      <c r="I674" s="150" t="s">
        <v>1151</v>
      </c>
      <c r="J674" s="84">
        <v>1</v>
      </c>
      <c r="K674" s="106">
        <v>44958</v>
      </c>
      <c r="L674" s="89">
        <v>27</v>
      </c>
      <c r="M674" s="63">
        <v>135</v>
      </c>
      <c r="N674" s="165">
        <v>44985</v>
      </c>
      <c r="O674" s="99">
        <v>44986</v>
      </c>
      <c r="P674" s="100">
        <v>28</v>
      </c>
      <c r="Q674" s="66" t="s">
        <v>160</v>
      </c>
      <c r="R674" s="66" t="s">
        <v>320</v>
      </c>
      <c r="S674" s="66" t="s">
        <v>86</v>
      </c>
      <c r="T674" s="66" t="s">
        <v>138</v>
      </c>
      <c r="U674" s="113">
        <v>135</v>
      </c>
      <c r="V674" s="88" t="s">
        <v>284</v>
      </c>
      <c r="W674" s="88" t="s">
        <v>89</v>
      </c>
      <c r="X674" s="88" t="s">
        <v>396</v>
      </c>
      <c r="Y674" s="66" t="s">
        <v>571</v>
      </c>
      <c r="Z674" s="130"/>
      <c r="AA674" s="130"/>
      <c r="AB674" s="66">
        <v>2015</v>
      </c>
      <c r="AC674" s="130">
        <v>33000</v>
      </c>
      <c r="AD674" s="130"/>
      <c r="AE674" s="48" t="s">
        <v>101</v>
      </c>
      <c r="AF674" s="260">
        <v>44930</v>
      </c>
      <c r="AG674" s="132">
        <v>44985</v>
      </c>
      <c r="AH674" s="144"/>
      <c r="AI674" s="180"/>
    </row>
    <row r="675" spans="1:45">
      <c r="A675" s="66" t="s">
        <v>1914</v>
      </c>
      <c r="B675" s="66">
        <v>10520</v>
      </c>
      <c r="C675" s="51" t="s">
        <v>1179</v>
      </c>
      <c r="D675" s="51">
        <v>3792</v>
      </c>
      <c r="E675" s="214" t="s">
        <v>1314</v>
      </c>
      <c r="F675" s="205" t="s">
        <v>1315</v>
      </c>
      <c r="G675" s="83" t="s">
        <v>1931</v>
      </c>
      <c r="H675" s="51">
        <v>4785</v>
      </c>
      <c r="I675" s="51" t="s">
        <v>154</v>
      </c>
      <c r="J675" s="214">
        <v>1</v>
      </c>
      <c r="K675" s="244">
        <v>45246</v>
      </c>
      <c r="L675" s="51">
        <v>27</v>
      </c>
      <c r="M675" s="66">
        <v>135</v>
      </c>
      <c r="N675" s="165">
        <v>45273</v>
      </c>
      <c r="O675" s="99">
        <v>45260</v>
      </c>
      <c r="P675" s="100">
        <v>14</v>
      </c>
      <c r="Q675" s="66" t="s">
        <v>85</v>
      </c>
      <c r="R675" s="66" t="s">
        <v>320</v>
      </c>
      <c r="S675" s="66" t="s">
        <v>86</v>
      </c>
      <c r="T675" s="66" t="s">
        <v>138</v>
      </c>
      <c r="U675" s="170">
        <v>135</v>
      </c>
      <c r="V675" s="88" t="s">
        <v>284</v>
      </c>
      <c r="W675" s="88" t="s">
        <v>89</v>
      </c>
      <c r="X675" s="88" t="s">
        <v>396</v>
      </c>
      <c r="Y675" s="66" t="s">
        <v>571</v>
      </c>
      <c r="Z675" s="66">
        <v>10</v>
      </c>
      <c r="AA675" s="117" t="s">
        <v>143</v>
      </c>
      <c r="AB675" s="66">
        <v>2015</v>
      </c>
      <c r="AC675" s="130">
        <v>33000</v>
      </c>
      <c r="AD675" s="130"/>
      <c r="AE675" s="48" t="s">
        <v>101</v>
      </c>
      <c r="AF675" s="259">
        <v>45106</v>
      </c>
      <c r="AG675" s="132"/>
      <c r="AH675" s="144" t="s">
        <v>1932</v>
      </c>
      <c r="AI675" s="180"/>
    </row>
    <row r="676" spans="1:45">
      <c r="A676" s="63" t="s">
        <v>95</v>
      </c>
      <c r="B676" s="63"/>
      <c r="C676" s="72" t="s">
        <v>994</v>
      </c>
      <c r="D676" s="48">
        <v>3361</v>
      </c>
      <c r="E676" s="238" t="s">
        <v>877</v>
      </c>
      <c r="F676" s="69" t="s">
        <v>1805</v>
      </c>
      <c r="G676" s="73" t="s">
        <v>1806</v>
      </c>
      <c r="H676" s="48">
        <v>3582</v>
      </c>
      <c r="I676" s="75" t="s">
        <v>1151</v>
      </c>
      <c r="J676" s="72">
        <v>1</v>
      </c>
      <c r="K676" s="188">
        <v>44900</v>
      </c>
      <c r="L676" s="195">
        <v>27</v>
      </c>
      <c r="M676" s="66">
        <v>135</v>
      </c>
      <c r="N676" s="107">
        <v>44927</v>
      </c>
      <c r="O676" s="99">
        <v>44928</v>
      </c>
      <c r="P676" s="100">
        <v>28</v>
      </c>
      <c r="Q676" s="66" t="s">
        <v>160</v>
      </c>
      <c r="R676" s="66" t="s">
        <v>320</v>
      </c>
      <c r="S676" s="66" t="s">
        <v>86</v>
      </c>
      <c r="T676" s="66" t="s">
        <v>138</v>
      </c>
      <c r="U676" s="113">
        <v>135</v>
      </c>
      <c r="V676" s="88" t="s">
        <v>284</v>
      </c>
      <c r="W676" s="88" t="s">
        <v>89</v>
      </c>
      <c r="X676" s="88" t="s">
        <v>396</v>
      </c>
      <c r="Y676" s="66" t="s">
        <v>571</v>
      </c>
      <c r="Z676" s="130"/>
      <c r="AA676" s="130"/>
      <c r="AB676" s="66">
        <v>2015</v>
      </c>
      <c r="AC676" s="130">
        <v>33000</v>
      </c>
      <c r="AD676" s="130"/>
      <c r="AE676" s="192"/>
      <c r="AF676" s="76" t="s">
        <v>101</v>
      </c>
      <c r="AG676" s="260">
        <v>44530</v>
      </c>
      <c r="AH676" s="144">
        <v>44925</v>
      </c>
      <c r="AI676" s="180"/>
    </row>
    <row r="677" spans="1:45">
      <c r="A677" s="66">
        <v>10526</v>
      </c>
      <c r="B677" s="66"/>
      <c r="C677" s="64" t="s">
        <v>994</v>
      </c>
      <c r="D677" s="67">
        <v>5210</v>
      </c>
      <c r="E677" s="79" t="s">
        <v>1032</v>
      </c>
      <c r="F677" s="79" t="s">
        <v>1032</v>
      </c>
      <c r="G677" s="226" t="s">
        <v>1033</v>
      </c>
      <c r="H677" s="48">
        <v>3856</v>
      </c>
      <c r="I677" s="64" t="s">
        <v>99</v>
      </c>
      <c r="J677" s="64">
        <v>1</v>
      </c>
      <c r="K677" s="101">
        <v>45680</v>
      </c>
      <c r="L677" s="48">
        <v>27</v>
      </c>
      <c r="M677" s="104">
        <v>136</v>
      </c>
      <c r="N677" s="102">
        <v>45707</v>
      </c>
      <c r="O677" s="99">
        <v>45715</v>
      </c>
      <c r="P677" s="100">
        <v>35</v>
      </c>
      <c r="Q677" s="66" t="s">
        <v>85</v>
      </c>
      <c r="R677" s="66" t="s">
        <v>85</v>
      </c>
      <c r="S677" s="66" t="s">
        <v>85</v>
      </c>
      <c r="T677" s="66" t="s">
        <v>138</v>
      </c>
      <c r="U677" s="113">
        <v>136</v>
      </c>
      <c r="V677" s="88" t="s">
        <v>236</v>
      </c>
      <c r="W677" s="88" t="s">
        <v>406</v>
      </c>
      <c r="X677" s="88" t="s">
        <v>574</v>
      </c>
      <c r="Y677" s="66" t="s">
        <v>575</v>
      </c>
      <c r="Z677" s="66">
        <v>50</v>
      </c>
      <c r="AA677" s="117" t="s">
        <v>227</v>
      </c>
      <c r="AB677" s="66">
        <v>2018</v>
      </c>
      <c r="AC677" s="130"/>
      <c r="AD677" s="130"/>
      <c r="AE677" s="48" t="s">
        <v>101</v>
      </c>
      <c r="AF677" s="134">
        <v>45624</v>
      </c>
      <c r="AG677" s="142">
        <v>45714</v>
      </c>
      <c r="AH677" s="141"/>
      <c r="AI677" s="179"/>
    </row>
    <row r="678" spans="1:45">
      <c r="A678" s="66">
        <v>10330</v>
      </c>
      <c r="B678" s="63"/>
      <c r="C678" s="72" t="s">
        <v>96</v>
      </c>
      <c r="D678" s="67">
        <v>5164</v>
      </c>
      <c r="E678" s="79" t="s">
        <v>332</v>
      </c>
      <c r="F678" s="75" t="s">
        <v>1013</v>
      </c>
      <c r="G678" s="48" t="s">
        <v>529</v>
      </c>
      <c r="H678" s="48">
        <v>3787</v>
      </c>
      <c r="I678" s="48" t="s">
        <v>99</v>
      </c>
      <c r="J678" s="72">
        <v>1</v>
      </c>
      <c r="K678" s="101">
        <v>45596</v>
      </c>
      <c r="L678" s="48">
        <v>6</v>
      </c>
      <c r="M678" s="104">
        <v>136</v>
      </c>
      <c r="N678" s="102">
        <f>K678+L678</f>
        <v>45602</v>
      </c>
      <c r="O678" s="99">
        <f ca="1">TODAY()</f>
        <v>45957</v>
      </c>
      <c r="P678" s="100">
        <f ca="1">O678-K678</f>
        <v>361</v>
      </c>
      <c r="Q678" s="66" t="s">
        <v>85</v>
      </c>
      <c r="R678" s="66" t="s">
        <v>85</v>
      </c>
      <c r="S678" s="66" t="s">
        <v>85</v>
      </c>
      <c r="T678" s="66" t="s">
        <v>138</v>
      </c>
      <c r="U678" s="113">
        <v>136</v>
      </c>
      <c r="V678" s="88" t="s">
        <v>236</v>
      </c>
      <c r="W678" s="88" t="s">
        <v>406</v>
      </c>
      <c r="X678" s="88" t="s">
        <v>574</v>
      </c>
      <c r="Y678" s="66" t="s">
        <v>575</v>
      </c>
      <c r="Z678" s="66">
        <v>50</v>
      </c>
      <c r="AA678" s="117" t="s">
        <v>227</v>
      </c>
      <c r="AB678" s="66">
        <v>2018</v>
      </c>
      <c r="AC678" s="130"/>
      <c r="AD678" s="130"/>
      <c r="AE678" s="127" t="s">
        <v>101</v>
      </c>
      <c r="AF678" s="132">
        <v>45596</v>
      </c>
      <c r="AG678" s="132">
        <v>45603</v>
      </c>
      <c r="AH678" s="141"/>
      <c r="AI678" s="180"/>
    </row>
    <row r="679" spans="1:45">
      <c r="A679" s="66" t="s">
        <v>1911</v>
      </c>
      <c r="B679" s="66">
        <v>10539</v>
      </c>
      <c r="C679" s="72" t="s">
        <v>994</v>
      </c>
      <c r="D679" s="67">
        <v>5135</v>
      </c>
      <c r="E679" s="79" t="s">
        <v>1030</v>
      </c>
      <c r="F679" s="75" t="s">
        <v>1031</v>
      </c>
      <c r="G679" s="48" t="s">
        <v>109</v>
      </c>
      <c r="H679" s="48">
        <v>3778</v>
      </c>
      <c r="I679" s="48" t="s">
        <v>99</v>
      </c>
      <c r="J679" s="72">
        <v>1</v>
      </c>
      <c r="K679" s="101">
        <v>45584</v>
      </c>
      <c r="L679" s="48">
        <v>6</v>
      </c>
      <c r="M679" s="104">
        <v>136</v>
      </c>
      <c r="N679" s="102">
        <f>K679+L679</f>
        <v>45590</v>
      </c>
      <c r="O679" s="99">
        <f ca="1">TODAY()</f>
        <v>45957</v>
      </c>
      <c r="P679" s="100">
        <f ca="1">O679-K679</f>
        <v>373</v>
      </c>
      <c r="Q679" s="66" t="s">
        <v>85</v>
      </c>
      <c r="R679" s="66" t="s">
        <v>85</v>
      </c>
      <c r="S679" s="66" t="s">
        <v>85</v>
      </c>
      <c r="T679" s="66" t="s">
        <v>138</v>
      </c>
      <c r="U679" s="113">
        <v>136</v>
      </c>
      <c r="V679" s="88" t="s">
        <v>236</v>
      </c>
      <c r="W679" s="88" t="s">
        <v>406</v>
      </c>
      <c r="X679" s="88" t="s">
        <v>574</v>
      </c>
      <c r="Y679" s="66" t="s">
        <v>575</v>
      </c>
      <c r="Z679" s="66">
        <v>50</v>
      </c>
      <c r="AA679" s="117" t="s">
        <v>227</v>
      </c>
      <c r="AB679" s="66">
        <v>2018</v>
      </c>
      <c r="AC679" s="130"/>
      <c r="AD679" s="130"/>
      <c r="AE679" s="48" t="s">
        <v>101</v>
      </c>
      <c r="AF679" s="134">
        <v>45584</v>
      </c>
      <c r="AG679" s="132">
        <v>45596</v>
      </c>
      <c r="AH679" s="140"/>
      <c r="AI679" s="180"/>
      <c r="AJ679" s="298"/>
      <c r="AK679" s="180"/>
      <c r="AL679" s="180"/>
      <c r="AM679" s="180"/>
      <c r="AN679" s="180"/>
      <c r="AO679" s="180"/>
      <c r="AP679" s="180"/>
      <c r="AQ679" s="180"/>
      <c r="AR679" s="180"/>
      <c r="AS679" s="180"/>
    </row>
    <row r="680" spans="1:45">
      <c r="A680" s="66" t="s">
        <v>1920</v>
      </c>
      <c r="B680" s="63"/>
      <c r="C680" s="72" t="s">
        <v>1179</v>
      </c>
      <c r="D680" s="72">
        <v>4467</v>
      </c>
      <c r="E680" s="75" t="s">
        <v>151</v>
      </c>
      <c r="F680" s="75" t="s">
        <v>513</v>
      </c>
      <c r="G680" s="72" t="s">
        <v>514</v>
      </c>
      <c r="H680" s="72">
        <v>3246</v>
      </c>
      <c r="I680" s="72" t="s">
        <v>154</v>
      </c>
      <c r="J680" s="72">
        <v>1</v>
      </c>
      <c r="K680" s="108">
        <v>45479</v>
      </c>
      <c r="L680" s="72">
        <v>29</v>
      </c>
      <c r="M680" s="104">
        <v>136</v>
      </c>
      <c r="N680" s="98">
        <v>45508</v>
      </c>
      <c r="O680" s="99">
        <v>45475</v>
      </c>
      <c r="P680" s="100">
        <v>-4</v>
      </c>
      <c r="Q680" s="66" t="s">
        <v>85</v>
      </c>
      <c r="R680" s="66" t="s">
        <v>320</v>
      </c>
      <c r="S680" s="66" t="s">
        <v>85</v>
      </c>
      <c r="T680" s="66" t="s">
        <v>138</v>
      </c>
      <c r="U680" s="113">
        <v>136</v>
      </c>
      <c r="V680" s="111" t="s">
        <v>1933</v>
      </c>
      <c r="W680" s="88" t="s">
        <v>140</v>
      </c>
      <c r="X680" s="88" t="s">
        <v>1934</v>
      </c>
      <c r="Y680" s="66" t="s">
        <v>1935</v>
      </c>
      <c r="Z680" s="66">
        <v>60</v>
      </c>
      <c r="AA680" s="117" t="s">
        <v>227</v>
      </c>
      <c r="AB680" s="66">
        <v>2011</v>
      </c>
      <c r="AC680" s="130">
        <v>12000</v>
      </c>
      <c r="AD680" s="130">
        <v>18000</v>
      </c>
      <c r="AE680" s="48" t="s">
        <v>101</v>
      </c>
      <c r="AF680" s="132">
        <v>45149</v>
      </c>
      <c r="AG680" s="132"/>
      <c r="AH680" s="141" t="s">
        <v>1936</v>
      </c>
      <c r="AI680" s="298"/>
      <c r="AJ680" s="180"/>
      <c r="AK680" s="180"/>
      <c r="AL680" s="180"/>
      <c r="AM680" s="180"/>
      <c r="AN680" s="180"/>
      <c r="AO680" s="180"/>
      <c r="AP680" s="180"/>
      <c r="AQ680" s="180"/>
      <c r="AR680" s="180"/>
    </row>
    <row r="681" spans="1:45">
      <c r="A681" s="66">
        <v>10485</v>
      </c>
      <c r="B681" s="66" t="s">
        <v>1937</v>
      </c>
      <c r="C681" s="84" t="s">
        <v>994</v>
      </c>
      <c r="D681" s="63">
        <v>4449</v>
      </c>
      <c r="E681" s="87" t="s">
        <v>1662</v>
      </c>
      <c r="F681" s="86" t="s">
        <v>1100</v>
      </c>
      <c r="G681" s="85" t="s">
        <v>1574</v>
      </c>
      <c r="H681" s="63">
        <v>3243</v>
      </c>
      <c r="I681" s="85" t="s">
        <v>154</v>
      </c>
      <c r="J681" s="84">
        <v>1</v>
      </c>
      <c r="K681" s="168">
        <v>45138</v>
      </c>
      <c r="L681" s="84">
        <v>1</v>
      </c>
      <c r="M681" s="66">
        <v>136</v>
      </c>
      <c r="N681" s="165">
        <v>45139</v>
      </c>
      <c r="O681" s="99">
        <v>45141</v>
      </c>
      <c r="P681" s="100">
        <v>3</v>
      </c>
      <c r="Q681" s="66" t="s">
        <v>85</v>
      </c>
      <c r="R681" s="66" t="s">
        <v>320</v>
      </c>
      <c r="S681" s="66" t="s">
        <v>85</v>
      </c>
      <c r="T681" s="66" t="s">
        <v>138</v>
      </c>
      <c r="U681" s="113">
        <v>136</v>
      </c>
      <c r="V681" s="111" t="s">
        <v>1933</v>
      </c>
      <c r="W681" s="88" t="s">
        <v>140</v>
      </c>
      <c r="X681" s="88" t="s">
        <v>1934</v>
      </c>
      <c r="Y681" s="112" t="s">
        <v>1935</v>
      </c>
      <c r="Z681" s="66">
        <v>60</v>
      </c>
      <c r="AA681" s="117" t="s">
        <v>227</v>
      </c>
      <c r="AB681" s="66">
        <v>2011</v>
      </c>
      <c r="AC681" s="130">
        <v>12000</v>
      </c>
      <c r="AD681" s="130"/>
      <c r="AE681" s="48" t="s">
        <v>101</v>
      </c>
      <c r="AF681" s="134">
        <v>45138</v>
      </c>
      <c r="AG681" s="132">
        <v>45140</v>
      </c>
      <c r="AH681" s="141"/>
      <c r="AI681" s="298"/>
      <c r="AJ681" s="180"/>
      <c r="AK681" s="180"/>
      <c r="AL681" s="180"/>
      <c r="AM681" s="180"/>
      <c r="AN681" s="180"/>
      <c r="AO681" s="180"/>
      <c r="AP681" s="180"/>
      <c r="AQ681" s="180"/>
      <c r="AR681" s="180"/>
    </row>
    <row r="682" spans="1:45">
      <c r="A682" s="63"/>
      <c r="B682" s="66">
        <v>10535</v>
      </c>
      <c r="C682" s="84" t="s">
        <v>994</v>
      </c>
      <c r="D682" s="63">
        <v>4232</v>
      </c>
      <c r="E682" s="87" t="s">
        <v>1938</v>
      </c>
      <c r="F682" s="151" t="s">
        <v>1939</v>
      </c>
      <c r="G682" s="87" t="s">
        <v>479</v>
      </c>
      <c r="H682" s="63">
        <v>2218</v>
      </c>
      <c r="I682" s="150" t="s">
        <v>1151</v>
      </c>
      <c r="J682" s="84">
        <v>1</v>
      </c>
      <c r="K682" s="106">
        <v>44991</v>
      </c>
      <c r="L682" s="63">
        <v>27</v>
      </c>
      <c r="M682" s="66">
        <v>136</v>
      </c>
      <c r="N682" s="165">
        <v>45018</v>
      </c>
      <c r="O682" s="99">
        <v>45007</v>
      </c>
      <c r="P682" s="100">
        <v>16</v>
      </c>
      <c r="Q682" s="66" t="s">
        <v>85</v>
      </c>
      <c r="R682" s="66" t="s">
        <v>320</v>
      </c>
      <c r="S682" s="66" t="s">
        <v>85</v>
      </c>
      <c r="T682" s="66" t="s">
        <v>138</v>
      </c>
      <c r="U682" s="113">
        <v>136</v>
      </c>
      <c r="V682" s="88" t="s">
        <v>1933</v>
      </c>
      <c r="W682" s="88" t="s">
        <v>140</v>
      </c>
      <c r="X682" s="88" t="s">
        <v>1934</v>
      </c>
      <c r="Y682" s="66" t="s">
        <v>1935</v>
      </c>
      <c r="Z682" s="130"/>
      <c r="AA682" s="130"/>
      <c r="AB682" s="66">
        <v>2011</v>
      </c>
      <c r="AC682" s="130">
        <v>12000</v>
      </c>
      <c r="AD682" s="130"/>
      <c r="AE682" s="48" t="s">
        <v>101</v>
      </c>
      <c r="AF682" s="132">
        <v>44991</v>
      </c>
      <c r="AG682" s="132">
        <v>45007</v>
      </c>
      <c r="AH682" s="141"/>
    </row>
    <row r="683" spans="1:45">
      <c r="A683" s="66">
        <v>10335</v>
      </c>
      <c r="B683" s="66" t="s">
        <v>1940</v>
      </c>
      <c r="C683" s="84" t="s">
        <v>994</v>
      </c>
      <c r="D683" s="63">
        <v>4157</v>
      </c>
      <c r="E683" s="87" t="s">
        <v>151</v>
      </c>
      <c r="F683" s="151" t="s">
        <v>1941</v>
      </c>
      <c r="G683" s="87" t="s">
        <v>1942</v>
      </c>
      <c r="H683" s="63">
        <v>2196</v>
      </c>
      <c r="I683" s="150" t="s">
        <v>154</v>
      </c>
      <c r="J683" s="160">
        <v>1</v>
      </c>
      <c r="K683" s="106">
        <v>44949</v>
      </c>
      <c r="L683" s="63">
        <v>29</v>
      </c>
      <c r="M683" s="66">
        <v>136</v>
      </c>
      <c r="N683" s="107">
        <v>44978</v>
      </c>
      <c r="O683" s="99">
        <v>44979</v>
      </c>
      <c r="P683" s="100">
        <v>30</v>
      </c>
      <c r="Q683" s="66" t="s">
        <v>85</v>
      </c>
      <c r="R683" s="66" t="s">
        <v>320</v>
      </c>
      <c r="S683" s="66" t="s">
        <v>85</v>
      </c>
      <c r="T683" s="66" t="s">
        <v>138</v>
      </c>
      <c r="U683" s="113">
        <v>136</v>
      </c>
      <c r="V683" s="88" t="s">
        <v>1933</v>
      </c>
      <c r="W683" s="88" t="s">
        <v>140</v>
      </c>
      <c r="X683" s="88" t="s">
        <v>1934</v>
      </c>
      <c r="Y683" s="66" t="s">
        <v>1935</v>
      </c>
      <c r="Z683" s="130"/>
      <c r="AA683" s="130"/>
      <c r="AB683" s="66">
        <v>2011</v>
      </c>
      <c r="AC683" s="130">
        <v>12000</v>
      </c>
      <c r="AD683" s="130"/>
      <c r="AE683" s="48" t="s">
        <v>101</v>
      </c>
      <c r="AF683" s="132">
        <v>44949</v>
      </c>
      <c r="AG683" s="132">
        <v>44978</v>
      </c>
      <c r="AH683" s="141"/>
    </row>
    <row r="684" spans="1:45">
      <c r="A684" s="66">
        <v>10335</v>
      </c>
      <c r="B684" s="66" t="s">
        <v>1940</v>
      </c>
      <c r="C684" s="84" t="s">
        <v>994</v>
      </c>
      <c r="D684" s="63">
        <v>4093</v>
      </c>
      <c r="E684" s="87" t="s">
        <v>1147</v>
      </c>
      <c r="F684" s="151" t="s">
        <v>1943</v>
      </c>
      <c r="G684" s="87" t="s">
        <v>479</v>
      </c>
      <c r="H684" s="63">
        <v>2129</v>
      </c>
      <c r="I684" s="150" t="s">
        <v>99</v>
      </c>
      <c r="J684" s="160">
        <v>1</v>
      </c>
      <c r="K684" s="106">
        <v>44911</v>
      </c>
      <c r="L684" s="89">
        <v>14</v>
      </c>
      <c r="M684" s="66">
        <v>136</v>
      </c>
      <c r="N684" s="107">
        <v>44925</v>
      </c>
      <c r="O684" s="99">
        <v>44937</v>
      </c>
      <c r="P684" s="100">
        <v>26</v>
      </c>
      <c r="Q684" s="66" t="s">
        <v>85</v>
      </c>
      <c r="R684" s="66" t="s">
        <v>320</v>
      </c>
      <c r="S684" s="66" t="s">
        <v>85</v>
      </c>
      <c r="T684" s="66" t="s">
        <v>138</v>
      </c>
      <c r="U684" s="113">
        <v>136</v>
      </c>
      <c r="V684" s="111" t="s">
        <v>1933</v>
      </c>
      <c r="W684" s="88" t="s">
        <v>140</v>
      </c>
      <c r="X684" s="88" t="s">
        <v>1934</v>
      </c>
      <c r="Y684" s="66" t="s">
        <v>1935</v>
      </c>
      <c r="Z684" s="130"/>
      <c r="AA684" s="130"/>
      <c r="AB684" s="66">
        <v>2011</v>
      </c>
      <c r="AC684" s="130">
        <v>12000</v>
      </c>
      <c r="AD684" s="130"/>
      <c r="AE684" s="48" t="s">
        <v>101</v>
      </c>
      <c r="AF684" s="132">
        <v>44911</v>
      </c>
      <c r="AG684" s="132">
        <v>44935</v>
      </c>
      <c r="AH684" s="141"/>
    </row>
    <row r="685" spans="1:45">
      <c r="A685" s="66">
        <v>10335</v>
      </c>
      <c r="B685" s="66">
        <v>10529</v>
      </c>
      <c r="C685" s="84" t="s">
        <v>994</v>
      </c>
      <c r="D685" s="63">
        <v>3949</v>
      </c>
      <c r="E685" s="87" t="s">
        <v>1152</v>
      </c>
      <c r="F685" s="151" t="s">
        <v>1153</v>
      </c>
      <c r="G685" s="87" t="s">
        <v>1453</v>
      </c>
      <c r="H685" s="63">
        <v>2128</v>
      </c>
      <c r="I685" s="150" t="s">
        <v>99</v>
      </c>
      <c r="J685" s="160">
        <v>1</v>
      </c>
      <c r="K685" s="106">
        <v>44840</v>
      </c>
      <c r="L685" s="89">
        <v>6</v>
      </c>
      <c r="M685" s="66">
        <v>136</v>
      </c>
      <c r="N685" s="107">
        <v>44846</v>
      </c>
      <c r="O685" s="99">
        <v>44849</v>
      </c>
      <c r="P685" s="100">
        <v>9</v>
      </c>
      <c r="Q685" s="66" t="s">
        <v>85</v>
      </c>
      <c r="R685" s="66" t="s">
        <v>320</v>
      </c>
      <c r="S685" s="66" t="s">
        <v>85</v>
      </c>
      <c r="T685" s="66" t="s">
        <v>138</v>
      </c>
      <c r="U685" s="113">
        <v>136</v>
      </c>
      <c r="V685" s="111" t="s">
        <v>1933</v>
      </c>
      <c r="W685" s="88" t="s">
        <v>140</v>
      </c>
      <c r="X685" s="111" t="s">
        <v>1934</v>
      </c>
      <c r="Y685" s="66" t="s">
        <v>1935</v>
      </c>
      <c r="Z685" s="130"/>
      <c r="AA685" s="130"/>
      <c r="AB685" s="66">
        <v>2011</v>
      </c>
      <c r="AC685" s="130">
        <v>12000</v>
      </c>
      <c r="AD685" s="130"/>
      <c r="AE685" s="62" t="s">
        <v>101</v>
      </c>
      <c r="AF685" s="134">
        <v>44840</v>
      </c>
      <c r="AG685" s="132">
        <v>44848</v>
      </c>
      <c r="AH685" s="141"/>
    </row>
    <row r="686" spans="1:45">
      <c r="A686" s="66">
        <v>10425</v>
      </c>
      <c r="B686" s="66" t="s">
        <v>1940</v>
      </c>
      <c r="C686" s="84" t="s">
        <v>994</v>
      </c>
      <c r="D686" s="63">
        <v>3877</v>
      </c>
      <c r="E686" s="87" t="s">
        <v>1944</v>
      </c>
      <c r="F686" s="151" t="s">
        <v>1945</v>
      </c>
      <c r="G686" s="87" t="s">
        <v>1946</v>
      </c>
      <c r="H686" s="63"/>
      <c r="I686" s="150" t="s">
        <v>99</v>
      </c>
      <c r="J686" s="160">
        <v>1</v>
      </c>
      <c r="K686" s="106">
        <v>44807</v>
      </c>
      <c r="L686" s="89">
        <v>0</v>
      </c>
      <c r="M686" s="66">
        <v>136</v>
      </c>
      <c r="N686" s="107">
        <v>44807</v>
      </c>
      <c r="O686" s="99">
        <v>44810</v>
      </c>
      <c r="P686" s="100">
        <v>3</v>
      </c>
      <c r="Q686" s="66" t="s">
        <v>85</v>
      </c>
      <c r="R686" s="66"/>
      <c r="S686" s="66" t="s">
        <v>85</v>
      </c>
      <c r="T686" s="66" t="s">
        <v>138</v>
      </c>
      <c r="U686" s="113">
        <v>136</v>
      </c>
      <c r="V686" s="88" t="s">
        <v>617</v>
      </c>
      <c r="W686" s="88" t="s">
        <v>140</v>
      </c>
      <c r="X686" s="88" t="s">
        <v>1934</v>
      </c>
      <c r="Y686" s="66" t="s">
        <v>1935</v>
      </c>
      <c r="Z686" s="130"/>
      <c r="AA686" s="130"/>
      <c r="AB686" s="66">
        <v>2011</v>
      </c>
      <c r="AC686" s="130">
        <v>12000</v>
      </c>
      <c r="AD686" s="130"/>
      <c r="AE686" s="62" t="s">
        <v>101</v>
      </c>
      <c r="AF686" s="134">
        <v>44807</v>
      </c>
      <c r="AG686" s="142">
        <v>44809</v>
      </c>
      <c r="AH686" s="143"/>
    </row>
    <row r="687" spans="1:45">
      <c r="A687" s="66">
        <v>10528</v>
      </c>
      <c r="B687" s="63"/>
      <c r="C687" s="84" t="s">
        <v>994</v>
      </c>
      <c r="D687" s="63">
        <v>3760</v>
      </c>
      <c r="E687" s="87" t="s">
        <v>877</v>
      </c>
      <c r="F687" s="86" t="s">
        <v>1251</v>
      </c>
      <c r="G687" s="85" t="s">
        <v>1318</v>
      </c>
      <c r="H687" s="63"/>
      <c r="I687" s="85" t="s">
        <v>1151</v>
      </c>
      <c r="J687" s="84">
        <v>1</v>
      </c>
      <c r="K687" s="168">
        <v>45069</v>
      </c>
      <c r="L687" s="84">
        <v>27</v>
      </c>
      <c r="M687" s="66">
        <v>136</v>
      </c>
      <c r="N687" s="107">
        <v>45096</v>
      </c>
      <c r="O687" s="99">
        <v>45127</v>
      </c>
      <c r="P687" s="100">
        <v>58</v>
      </c>
      <c r="Q687" s="66" t="s">
        <v>85</v>
      </c>
      <c r="R687" s="66" t="s">
        <v>320</v>
      </c>
      <c r="S687" s="66" t="s">
        <v>85</v>
      </c>
      <c r="T687" s="66" t="s">
        <v>138</v>
      </c>
      <c r="U687" s="113">
        <v>136</v>
      </c>
      <c r="V687" s="88" t="s">
        <v>1933</v>
      </c>
      <c r="W687" s="88" t="s">
        <v>140</v>
      </c>
      <c r="X687" s="88" t="s">
        <v>1934</v>
      </c>
      <c r="Y687" s="66" t="s">
        <v>1935</v>
      </c>
      <c r="Z687" s="66">
        <v>60</v>
      </c>
      <c r="AA687" s="117" t="s">
        <v>227</v>
      </c>
      <c r="AB687" s="66">
        <v>2011</v>
      </c>
      <c r="AC687" s="130">
        <v>12000</v>
      </c>
      <c r="AD687" s="130"/>
      <c r="AE687" s="48" t="s">
        <v>101</v>
      </c>
      <c r="AF687" s="134">
        <v>44757</v>
      </c>
      <c r="AG687" s="142">
        <v>45126</v>
      </c>
      <c r="AH687" s="141"/>
    </row>
    <row r="688" spans="1:45">
      <c r="A688" s="66">
        <v>10729</v>
      </c>
      <c r="B688" s="66">
        <v>10891</v>
      </c>
      <c r="C688" s="84" t="s">
        <v>994</v>
      </c>
      <c r="D688" s="63">
        <v>3567</v>
      </c>
      <c r="E688" s="87" t="s">
        <v>267</v>
      </c>
      <c r="F688" s="151" t="s">
        <v>1069</v>
      </c>
      <c r="G688" s="87" t="s">
        <v>1822</v>
      </c>
      <c r="H688" s="63"/>
      <c r="I688" s="150" t="s">
        <v>154</v>
      </c>
      <c r="J688" s="160">
        <v>1</v>
      </c>
      <c r="K688" s="106">
        <v>44750</v>
      </c>
      <c r="L688" s="89">
        <v>29</v>
      </c>
      <c r="M688" s="66">
        <v>136</v>
      </c>
      <c r="N688" s="107">
        <v>44779</v>
      </c>
      <c r="O688" s="99">
        <v>44777</v>
      </c>
      <c r="P688" s="100">
        <v>27</v>
      </c>
      <c r="Q688" s="66" t="s">
        <v>85</v>
      </c>
      <c r="R688" s="66"/>
      <c r="S688" s="66" t="s">
        <v>85</v>
      </c>
      <c r="T688" s="66" t="s">
        <v>138</v>
      </c>
      <c r="U688" s="113">
        <v>136</v>
      </c>
      <c r="V688" s="88" t="s">
        <v>617</v>
      </c>
      <c r="W688" s="88" t="s">
        <v>140</v>
      </c>
      <c r="X688" s="88" t="s">
        <v>1934</v>
      </c>
      <c r="Y688" s="66" t="s">
        <v>1935</v>
      </c>
      <c r="Z688" s="130"/>
      <c r="AA688" s="130"/>
      <c r="AB688" s="66">
        <v>2011</v>
      </c>
      <c r="AC688" s="130">
        <v>12000</v>
      </c>
      <c r="AD688" s="130"/>
      <c r="AE688" s="62" t="s">
        <v>101</v>
      </c>
      <c r="AF688" s="132">
        <v>44660</v>
      </c>
      <c r="AG688" s="132">
        <v>44777</v>
      </c>
      <c r="AH688" s="141"/>
    </row>
    <row r="689" spans="1:35">
      <c r="A689" s="66">
        <v>10729</v>
      </c>
      <c r="B689" s="66">
        <v>10945</v>
      </c>
      <c r="C689" s="84" t="s">
        <v>994</v>
      </c>
      <c r="D689" s="63">
        <v>3567</v>
      </c>
      <c r="E689" s="87" t="s">
        <v>267</v>
      </c>
      <c r="F689" s="151" t="s">
        <v>1069</v>
      </c>
      <c r="G689" s="87" t="s">
        <v>1822</v>
      </c>
      <c r="H689" s="63"/>
      <c r="I689" s="150" t="s">
        <v>154</v>
      </c>
      <c r="J689" s="160">
        <v>1</v>
      </c>
      <c r="K689" s="106">
        <v>44780</v>
      </c>
      <c r="L689" s="89">
        <v>14</v>
      </c>
      <c r="M689" s="66">
        <v>136</v>
      </c>
      <c r="N689" s="107">
        <v>44794</v>
      </c>
      <c r="O689" s="99">
        <v>44798</v>
      </c>
      <c r="P689" s="100">
        <v>18</v>
      </c>
      <c r="Q689" s="66" t="s">
        <v>85</v>
      </c>
      <c r="R689" s="66"/>
      <c r="S689" s="66" t="s">
        <v>85</v>
      </c>
      <c r="T689" s="66" t="s">
        <v>138</v>
      </c>
      <c r="U689" s="113">
        <v>136</v>
      </c>
      <c r="V689" s="88" t="s">
        <v>617</v>
      </c>
      <c r="W689" s="88" t="s">
        <v>140</v>
      </c>
      <c r="X689" s="88" t="s">
        <v>1934</v>
      </c>
      <c r="Y689" s="66" t="s">
        <v>1935</v>
      </c>
      <c r="Z689" s="130"/>
      <c r="AA689" s="130"/>
      <c r="AB689" s="66">
        <v>2011</v>
      </c>
      <c r="AC689" s="130">
        <v>12000</v>
      </c>
      <c r="AD689" s="130"/>
      <c r="AE689" s="62" t="s">
        <v>101</v>
      </c>
      <c r="AF689" s="134">
        <v>44660</v>
      </c>
      <c r="AG689" s="132">
        <v>44798</v>
      </c>
      <c r="AH689" s="141"/>
      <c r="AI689" s="140"/>
    </row>
    <row r="690" spans="1:35">
      <c r="A690" s="66">
        <v>10434</v>
      </c>
      <c r="B690" s="63"/>
      <c r="C690" s="84" t="s">
        <v>994</v>
      </c>
      <c r="D690" s="92">
        <v>3555</v>
      </c>
      <c r="E690" s="87" t="s">
        <v>1947</v>
      </c>
      <c r="F690" s="87" t="s">
        <v>1948</v>
      </c>
      <c r="G690" s="85" t="s">
        <v>1881</v>
      </c>
      <c r="H690" s="84">
        <v>1114</v>
      </c>
      <c r="I690" s="150" t="s">
        <v>1151</v>
      </c>
      <c r="J690" s="160">
        <v>1</v>
      </c>
      <c r="K690" s="106">
        <v>44648</v>
      </c>
      <c r="L690" s="84">
        <v>27</v>
      </c>
      <c r="M690" s="66">
        <v>136</v>
      </c>
      <c r="N690" s="107">
        <v>44675</v>
      </c>
      <c r="O690" s="99">
        <v>44676</v>
      </c>
      <c r="P690" s="100">
        <v>28</v>
      </c>
      <c r="Q690" s="66" t="s">
        <v>85</v>
      </c>
      <c r="R690" s="66"/>
      <c r="S690" s="66" t="s">
        <v>85</v>
      </c>
      <c r="T690" s="66" t="s">
        <v>138</v>
      </c>
      <c r="U690" s="113">
        <v>136</v>
      </c>
      <c r="V690" s="88" t="s">
        <v>617</v>
      </c>
      <c r="W690" s="88" t="s">
        <v>140</v>
      </c>
      <c r="X690" s="88" t="s">
        <v>1934</v>
      </c>
      <c r="Y690" s="66" t="s">
        <v>1935</v>
      </c>
      <c r="Z690" s="130"/>
      <c r="AA690" s="130"/>
      <c r="AB690" s="66">
        <v>2011</v>
      </c>
      <c r="AC690" s="130">
        <v>12000</v>
      </c>
      <c r="AD690" s="130"/>
      <c r="AE690" s="62" t="s">
        <v>101</v>
      </c>
      <c r="AF690" s="134">
        <v>44648</v>
      </c>
      <c r="AG690" s="145">
        <v>44674</v>
      </c>
      <c r="AH690" s="146"/>
    </row>
    <row r="691" spans="1:35">
      <c r="A691" s="66">
        <v>10335</v>
      </c>
      <c r="B691" s="66">
        <v>10529</v>
      </c>
      <c r="C691" s="84" t="s">
        <v>994</v>
      </c>
      <c r="D691" s="92">
        <v>3482</v>
      </c>
      <c r="E691" s="87" t="s">
        <v>151</v>
      </c>
      <c r="F691" s="87" t="s">
        <v>1075</v>
      </c>
      <c r="G691" s="85" t="s">
        <v>1519</v>
      </c>
      <c r="H691" s="84">
        <v>1092</v>
      </c>
      <c r="I691" s="150" t="s">
        <v>154</v>
      </c>
      <c r="J691" s="160">
        <v>1</v>
      </c>
      <c r="K691" s="106">
        <v>44606</v>
      </c>
      <c r="L691" s="84">
        <v>14</v>
      </c>
      <c r="M691" s="66">
        <v>136</v>
      </c>
      <c r="N691" s="107">
        <v>44620</v>
      </c>
      <c r="O691" s="99">
        <v>44621</v>
      </c>
      <c r="P691" s="100">
        <v>15</v>
      </c>
      <c r="Q691" s="66" t="s">
        <v>85</v>
      </c>
      <c r="R691" s="66"/>
      <c r="S691" s="66" t="s">
        <v>85</v>
      </c>
      <c r="T691" s="66" t="s">
        <v>138</v>
      </c>
      <c r="U691" s="113">
        <v>136</v>
      </c>
      <c r="V691" s="111" t="s">
        <v>617</v>
      </c>
      <c r="W691" s="88" t="s">
        <v>140</v>
      </c>
      <c r="X691" s="88" t="s">
        <v>1934</v>
      </c>
      <c r="Y691" s="66" t="s">
        <v>1935</v>
      </c>
      <c r="Z691" s="130"/>
      <c r="AA691" s="130"/>
      <c r="AB691" s="66">
        <v>2011</v>
      </c>
      <c r="AC691" s="130">
        <v>12000</v>
      </c>
      <c r="AD691" s="130"/>
      <c r="AE691" s="62" t="s">
        <v>101</v>
      </c>
      <c r="AF691" s="134">
        <v>44606</v>
      </c>
      <c r="AG691" s="142">
        <v>44615</v>
      </c>
      <c r="AH691" s="141"/>
    </row>
    <row r="692" spans="1:35">
      <c r="A692" s="66" t="s">
        <v>1728</v>
      </c>
      <c r="B692" s="63"/>
      <c r="C692" s="84" t="s">
        <v>1037</v>
      </c>
      <c r="D692" s="92">
        <v>3480</v>
      </c>
      <c r="E692" s="87" t="s">
        <v>151</v>
      </c>
      <c r="F692" s="87" t="s">
        <v>1075</v>
      </c>
      <c r="G692" s="85" t="s">
        <v>1501</v>
      </c>
      <c r="H692" s="84">
        <v>1092</v>
      </c>
      <c r="I692" s="150" t="s">
        <v>154</v>
      </c>
      <c r="J692" s="160">
        <v>1</v>
      </c>
      <c r="K692" s="106">
        <v>44603</v>
      </c>
      <c r="L692" s="84">
        <v>14</v>
      </c>
      <c r="M692" s="66">
        <v>136</v>
      </c>
      <c r="N692" s="165">
        <v>44617</v>
      </c>
      <c r="O692" s="99">
        <v>44606</v>
      </c>
      <c r="P692" s="100">
        <v>3</v>
      </c>
      <c r="Q692" s="66" t="s">
        <v>85</v>
      </c>
      <c r="R692" s="66"/>
      <c r="S692" s="66" t="s">
        <v>85</v>
      </c>
      <c r="T692" s="66" t="s">
        <v>138</v>
      </c>
      <c r="U692" s="113">
        <v>136</v>
      </c>
      <c r="V692" s="111" t="s">
        <v>617</v>
      </c>
      <c r="W692" s="88" t="s">
        <v>140</v>
      </c>
      <c r="X692" s="88" t="s">
        <v>1934</v>
      </c>
      <c r="Y692" s="66" t="s">
        <v>1935</v>
      </c>
      <c r="Z692" s="130"/>
      <c r="AA692" s="130"/>
      <c r="AB692" s="66">
        <v>2011</v>
      </c>
      <c r="AC692" s="130">
        <v>12000</v>
      </c>
      <c r="AD692" s="130"/>
      <c r="AE692" s="62" t="s">
        <v>101</v>
      </c>
      <c r="AF692" s="134">
        <v>44603</v>
      </c>
      <c r="AG692" s="132"/>
      <c r="AH692" s="143" t="s">
        <v>1340</v>
      </c>
    </row>
    <row r="693" spans="1:35">
      <c r="A693" s="63"/>
      <c r="B693" s="63"/>
      <c r="C693" s="84" t="s">
        <v>994</v>
      </c>
      <c r="D693" s="92">
        <v>3455</v>
      </c>
      <c r="E693" s="87" t="s">
        <v>1949</v>
      </c>
      <c r="F693" s="87" t="s">
        <v>1950</v>
      </c>
      <c r="G693" s="85" t="s">
        <v>1951</v>
      </c>
      <c r="H693" s="84">
        <v>1077</v>
      </c>
      <c r="I693" s="150" t="s">
        <v>154</v>
      </c>
      <c r="J693" s="160">
        <v>1</v>
      </c>
      <c r="K693" s="106">
        <v>44576</v>
      </c>
      <c r="L693" s="84">
        <v>1</v>
      </c>
      <c r="M693" s="66">
        <v>136</v>
      </c>
      <c r="N693" s="107">
        <v>44577</v>
      </c>
      <c r="O693" s="99">
        <v>44579</v>
      </c>
      <c r="P693" s="100">
        <v>3</v>
      </c>
      <c r="Q693" s="66" t="s">
        <v>85</v>
      </c>
      <c r="R693" s="66"/>
      <c r="S693" s="66" t="s">
        <v>85</v>
      </c>
      <c r="T693" s="66" t="s">
        <v>138</v>
      </c>
      <c r="U693" s="113">
        <v>136</v>
      </c>
      <c r="V693" s="88" t="s">
        <v>617</v>
      </c>
      <c r="W693" s="88" t="s">
        <v>140</v>
      </c>
      <c r="X693" s="88" t="s">
        <v>1934</v>
      </c>
      <c r="Y693" s="66" t="s">
        <v>1935</v>
      </c>
      <c r="Z693" s="130"/>
      <c r="AA693" s="130"/>
      <c r="AB693" s="66">
        <v>2011</v>
      </c>
      <c r="AC693" s="130">
        <v>12000</v>
      </c>
      <c r="AD693" s="130"/>
      <c r="AE693" s="62" t="s">
        <v>101</v>
      </c>
      <c r="AF693" s="132">
        <v>44576</v>
      </c>
      <c r="AG693" s="132">
        <v>44578</v>
      </c>
      <c r="AH693" s="141"/>
      <c r="AI693" s="140"/>
    </row>
    <row r="694" spans="1:35">
      <c r="A694" s="66" t="s">
        <v>1952</v>
      </c>
      <c r="B694" s="63"/>
      <c r="C694" s="64" t="s">
        <v>994</v>
      </c>
      <c r="D694" s="67">
        <v>5095</v>
      </c>
      <c r="E694" s="69" t="s">
        <v>493</v>
      </c>
      <c r="F694" s="69" t="s">
        <v>494</v>
      </c>
      <c r="G694" s="48" t="s">
        <v>495</v>
      </c>
      <c r="H694" s="48">
        <v>4492</v>
      </c>
      <c r="I694" s="64" t="s">
        <v>99</v>
      </c>
      <c r="J694" s="64">
        <v>1</v>
      </c>
      <c r="K694" s="101">
        <v>45702</v>
      </c>
      <c r="L694" s="48">
        <v>1</v>
      </c>
      <c r="M694" s="104">
        <v>137</v>
      </c>
      <c r="N694" s="102">
        <f>K694+L694</f>
        <v>45703</v>
      </c>
      <c r="O694" s="99">
        <f ca="1">TODAY()</f>
        <v>45957</v>
      </c>
      <c r="P694" s="100">
        <f ca="1">O694-K694</f>
        <v>255</v>
      </c>
      <c r="Q694" s="66" t="s">
        <v>85</v>
      </c>
      <c r="R694" s="66" t="s">
        <v>214</v>
      </c>
      <c r="S694" s="66" t="s">
        <v>85</v>
      </c>
      <c r="T694" s="66" t="s">
        <v>138</v>
      </c>
      <c r="U694" s="113">
        <v>137</v>
      </c>
      <c r="V694" s="88" t="s">
        <v>284</v>
      </c>
      <c r="W694" s="248" t="s">
        <v>510</v>
      </c>
      <c r="X694" s="248" t="s">
        <v>579</v>
      </c>
      <c r="Y694" s="124" t="s">
        <v>580</v>
      </c>
      <c r="Z694" s="66">
        <v>10</v>
      </c>
      <c r="AA694" s="117" t="s">
        <v>143</v>
      </c>
      <c r="AB694" s="66">
        <v>2015</v>
      </c>
      <c r="AC694" s="130">
        <v>33000</v>
      </c>
      <c r="AD694" s="130">
        <v>38320</v>
      </c>
      <c r="AE694" s="48" t="s">
        <v>101</v>
      </c>
      <c r="AF694" s="134">
        <v>45562</v>
      </c>
      <c r="AG694" s="132">
        <v>45707</v>
      </c>
      <c r="AH694" s="141"/>
    </row>
    <row r="695" spans="1:35">
      <c r="A695" s="63"/>
      <c r="B695" s="63"/>
      <c r="C695" s="72" t="s">
        <v>96</v>
      </c>
      <c r="D695" s="67">
        <v>4931</v>
      </c>
      <c r="E695" s="69" t="s">
        <v>1043</v>
      </c>
      <c r="F695" s="69" t="s">
        <v>1043</v>
      </c>
      <c r="G695" s="48" t="s">
        <v>1686</v>
      </c>
      <c r="H695" s="48">
        <v>4329</v>
      </c>
      <c r="I695" s="48" t="s">
        <v>99</v>
      </c>
      <c r="J695" s="72">
        <v>1</v>
      </c>
      <c r="K695" s="101">
        <v>45540</v>
      </c>
      <c r="L695" s="48">
        <v>27</v>
      </c>
      <c r="M695" s="104">
        <v>137</v>
      </c>
      <c r="N695" s="98">
        <f>K695+L695</f>
        <v>45567</v>
      </c>
      <c r="O695" s="99">
        <f ca="1">TODAY()</f>
        <v>45957</v>
      </c>
      <c r="P695" s="100">
        <f ca="1">O695-K695</f>
        <v>417</v>
      </c>
      <c r="Q695" s="66" t="s">
        <v>85</v>
      </c>
      <c r="R695" s="66" t="s">
        <v>214</v>
      </c>
      <c r="S695" s="66" t="s">
        <v>85</v>
      </c>
      <c r="T695" s="66" t="s">
        <v>138</v>
      </c>
      <c r="U695" s="113">
        <v>137</v>
      </c>
      <c r="V695" s="88" t="s">
        <v>284</v>
      </c>
      <c r="W695" s="248" t="s">
        <v>510</v>
      </c>
      <c r="X695" s="248" t="s">
        <v>579</v>
      </c>
      <c r="Y695" s="124" t="s">
        <v>580</v>
      </c>
      <c r="Z695" s="66">
        <v>10</v>
      </c>
      <c r="AA695" s="117" t="s">
        <v>143</v>
      </c>
      <c r="AB695" s="66">
        <v>2015</v>
      </c>
      <c r="AC695" s="130">
        <v>33000</v>
      </c>
      <c r="AD695" s="191">
        <v>38320</v>
      </c>
      <c r="AE695" s="388"/>
      <c r="AF695" s="134">
        <v>45456</v>
      </c>
      <c r="AG695" s="132">
        <v>45560</v>
      </c>
      <c r="AH695" s="73" t="s">
        <v>101</v>
      </c>
      <c r="AI695" s="140"/>
    </row>
    <row r="696" spans="1:35">
      <c r="A696" s="63" t="s">
        <v>95</v>
      </c>
      <c r="B696" s="63"/>
      <c r="C696" s="84" t="s">
        <v>994</v>
      </c>
      <c r="D696" s="84">
        <v>4895</v>
      </c>
      <c r="E696" s="150" t="s">
        <v>1087</v>
      </c>
      <c r="F696" s="151" t="s">
        <v>1088</v>
      </c>
      <c r="G696" s="151" t="s">
        <v>1089</v>
      </c>
      <c r="H696" s="89">
        <v>4294</v>
      </c>
      <c r="I696" s="92" t="s">
        <v>1090</v>
      </c>
      <c r="J696" s="84">
        <v>1</v>
      </c>
      <c r="K696" s="109">
        <v>45433</v>
      </c>
      <c r="L696" s="92">
        <v>27</v>
      </c>
      <c r="M696" s="104">
        <v>137</v>
      </c>
      <c r="N696" s="98">
        <v>45460</v>
      </c>
      <c r="O696" s="99">
        <v>45447</v>
      </c>
      <c r="P696" s="100">
        <v>14</v>
      </c>
      <c r="Q696" s="66" t="s">
        <v>85</v>
      </c>
      <c r="R696" s="66" t="s">
        <v>214</v>
      </c>
      <c r="S696" s="66" t="s">
        <v>85</v>
      </c>
      <c r="T696" s="66" t="s">
        <v>138</v>
      </c>
      <c r="U696" s="113">
        <v>137</v>
      </c>
      <c r="V696" s="88" t="s">
        <v>284</v>
      </c>
      <c r="W696" s="248" t="s">
        <v>510</v>
      </c>
      <c r="X696" s="248" t="s">
        <v>579</v>
      </c>
      <c r="Y696" s="124" t="s">
        <v>580</v>
      </c>
      <c r="Z696" s="66">
        <v>10</v>
      </c>
      <c r="AA696" s="117" t="s">
        <v>143</v>
      </c>
      <c r="AB696" s="66">
        <v>2015</v>
      </c>
      <c r="AC696" s="130">
        <v>33000</v>
      </c>
      <c r="AD696" s="130">
        <v>0</v>
      </c>
      <c r="AE696" s="48" t="s">
        <v>101</v>
      </c>
      <c r="AF696" s="134">
        <v>45433</v>
      </c>
      <c r="AG696" s="145">
        <v>45447</v>
      </c>
      <c r="AH696" s="146"/>
    </row>
    <row r="697" spans="1:35">
      <c r="A697" s="66">
        <v>10434</v>
      </c>
      <c r="B697" s="63"/>
      <c r="C697" s="63" t="s">
        <v>994</v>
      </c>
      <c r="D697" s="63">
        <v>4576</v>
      </c>
      <c r="E697" s="85" t="s">
        <v>1126</v>
      </c>
      <c r="F697" s="295" t="s">
        <v>1127</v>
      </c>
      <c r="G697" s="92" t="s">
        <v>1953</v>
      </c>
      <c r="H697" s="63">
        <v>5429</v>
      </c>
      <c r="I697" s="84" t="s">
        <v>99</v>
      </c>
      <c r="J697" s="84">
        <v>1</v>
      </c>
      <c r="K697" s="164">
        <v>45323</v>
      </c>
      <c r="L697" s="63">
        <v>27</v>
      </c>
      <c r="M697" s="104">
        <v>137</v>
      </c>
      <c r="N697" s="102">
        <v>45350</v>
      </c>
      <c r="O697" s="99">
        <v>45355</v>
      </c>
      <c r="P697" s="100">
        <v>32</v>
      </c>
      <c r="Q697" s="66" t="s">
        <v>85</v>
      </c>
      <c r="R697" s="66" t="s">
        <v>320</v>
      </c>
      <c r="S697" s="66" t="s">
        <v>85</v>
      </c>
      <c r="T697" s="66" t="s">
        <v>138</v>
      </c>
      <c r="U697" s="113">
        <v>137</v>
      </c>
      <c r="V697" s="88" t="s">
        <v>1933</v>
      </c>
      <c r="W697" s="248" t="s">
        <v>140</v>
      </c>
      <c r="X697" s="248" t="s">
        <v>1934</v>
      </c>
      <c r="Y697" s="104" t="s">
        <v>1954</v>
      </c>
      <c r="Z697" s="66">
        <v>60</v>
      </c>
      <c r="AA697" s="117" t="s">
        <v>227</v>
      </c>
      <c r="AB697" s="66">
        <v>2011</v>
      </c>
      <c r="AC697" s="130">
        <v>12000</v>
      </c>
      <c r="AD697" s="130">
        <v>33000</v>
      </c>
      <c r="AE697" s="48" t="s">
        <v>101</v>
      </c>
      <c r="AF697" s="134">
        <v>45211</v>
      </c>
      <c r="AG697" s="145">
        <v>45351</v>
      </c>
      <c r="AH697" s="141"/>
    </row>
    <row r="698" spans="1:35">
      <c r="A698" s="66" t="s">
        <v>1920</v>
      </c>
      <c r="B698" s="63"/>
      <c r="C698" s="84" t="s">
        <v>994</v>
      </c>
      <c r="D698" s="63">
        <v>4490</v>
      </c>
      <c r="E698" s="87" t="s">
        <v>1039</v>
      </c>
      <c r="F698" s="87" t="s">
        <v>1039</v>
      </c>
      <c r="G698" s="85" t="s">
        <v>1955</v>
      </c>
      <c r="H698" s="63">
        <v>5288</v>
      </c>
      <c r="I698" s="150" t="s">
        <v>1151</v>
      </c>
      <c r="J698" s="160">
        <v>1</v>
      </c>
      <c r="K698" s="106">
        <v>45161</v>
      </c>
      <c r="L698" s="63">
        <v>29</v>
      </c>
      <c r="M698" s="51">
        <v>137</v>
      </c>
      <c r="N698" s="107">
        <v>45190</v>
      </c>
      <c r="O698" s="99">
        <v>45194</v>
      </c>
      <c r="P698" s="100">
        <v>33</v>
      </c>
      <c r="Q698" s="66" t="s">
        <v>85</v>
      </c>
      <c r="R698" s="66" t="s">
        <v>320</v>
      </c>
      <c r="S698" s="66" t="s">
        <v>85</v>
      </c>
      <c r="T698" s="66" t="s">
        <v>138</v>
      </c>
      <c r="U698" s="113">
        <v>137</v>
      </c>
      <c r="V698" s="88" t="s">
        <v>1933</v>
      </c>
      <c r="W698" s="248" t="s">
        <v>140</v>
      </c>
      <c r="X698" s="248" t="s">
        <v>1934</v>
      </c>
      <c r="Y698" s="104" t="s">
        <v>1954</v>
      </c>
      <c r="Z698" s="66">
        <v>60</v>
      </c>
      <c r="AA698" s="117" t="s">
        <v>227</v>
      </c>
      <c r="AB698" s="66">
        <v>2011</v>
      </c>
      <c r="AC698" s="130">
        <v>12000</v>
      </c>
      <c r="AD698" s="130"/>
      <c r="AE698" s="48" t="s">
        <v>101</v>
      </c>
      <c r="AF698" s="132">
        <v>45161</v>
      </c>
      <c r="AG698" s="132">
        <v>45191</v>
      </c>
      <c r="AH698" s="141"/>
    </row>
    <row r="699" spans="1:35">
      <c r="A699" s="66" t="s">
        <v>1956</v>
      </c>
      <c r="B699" s="66" t="s">
        <v>1957</v>
      </c>
      <c r="C699" s="84" t="s">
        <v>994</v>
      </c>
      <c r="D699" s="63">
        <v>4416</v>
      </c>
      <c r="E699" s="87" t="s">
        <v>1543</v>
      </c>
      <c r="F699" s="87" t="s">
        <v>1543</v>
      </c>
      <c r="G699" s="85" t="s">
        <v>1544</v>
      </c>
      <c r="H699" s="63">
        <v>5113</v>
      </c>
      <c r="I699" s="150" t="s">
        <v>1151</v>
      </c>
      <c r="J699" s="160">
        <v>1</v>
      </c>
      <c r="K699" s="106">
        <v>45145</v>
      </c>
      <c r="L699" s="63">
        <v>6</v>
      </c>
      <c r="M699" s="66">
        <v>137</v>
      </c>
      <c r="N699" s="107">
        <v>45151</v>
      </c>
      <c r="O699" s="99">
        <v>45154</v>
      </c>
      <c r="P699" s="100">
        <v>9</v>
      </c>
      <c r="Q699" s="66" t="s">
        <v>85</v>
      </c>
      <c r="R699" s="66" t="s">
        <v>320</v>
      </c>
      <c r="S699" s="66" t="s">
        <v>85</v>
      </c>
      <c r="T699" s="66" t="s">
        <v>138</v>
      </c>
      <c r="U699" s="113">
        <v>137</v>
      </c>
      <c r="V699" s="111" t="s">
        <v>1933</v>
      </c>
      <c r="W699" s="248" t="s">
        <v>140</v>
      </c>
      <c r="X699" s="248" t="s">
        <v>1934</v>
      </c>
      <c r="Y699" s="104" t="s">
        <v>1954</v>
      </c>
      <c r="Z699" s="66">
        <v>60</v>
      </c>
      <c r="AA699" s="117" t="s">
        <v>227</v>
      </c>
      <c r="AB699" s="66">
        <v>2011</v>
      </c>
      <c r="AC699" s="130">
        <v>12000</v>
      </c>
      <c r="AD699" s="130"/>
      <c r="AE699" s="48" t="s">
        <v>101</v>
      </c>
      <c r="AF699" s="134">
        <v>45117</v>
      </c>
      <c r="AG699" s="142">
        <v>45153</v>
      </c>
      <c r="AH699" s="141"/>
    </row>
    <row r="700" spans="1:35">
      <c r="A700" s="66" t="s">
        <v>1956</v>
      </c>
      <c r="B700" s="66" t="s">
        <v>1958</v>
      </c>
      <c r="C700" s="84" t="s">
        <v>994</v>
      </c>
      <c r="D700" s="63">
        <v>4276</v>
      </c>
      <c r="E700" s="87" t="s">
        <v>151</v>
      </c>
      <c r="F700" s="151" t="s">
        <v>1959</v>
      </c>
      <c r="G700" s="85" t="s">
        <v>1762</v>
      </c>
      <c r="H700" s="63">
        <v>5050</v>
      </c>
      <c r="I700" s="150" t="s">
        <v>154</v>
      </c>
      <c r="J700" s="160">
        <v>1</v>
      </c>
      <c r="K700" s="106">
        <v>45082</v>
      </c>
      <c r="L700" s="63">
        <v>29</v>
      </c>
      <c r="M700" s="66">
        <v>137</v>
      </c>
      <c r="N700" s="107">
        <v>45111</v>
      </c>
      <c r="O700" s="99">
        <v>45113</v>
      </c>
      <c r="P700" s="100">
        <v>31</v>
      </c>
      <c r="Q700" s="66" t="s">
        <v>85</v>
      </c>
      <c r="R700" s="66" t="s">
        <v>320</v>
      </c>
      <c r="S700" s="66" t="s">
        <v>85</v>
      </c>
      <c r="T700" s="66" t="s">
        <v>138</v>
      </c>
      <c r="U700" s="113">
        <v>137</v>
      </c>
      <c r="V700" s="88" t="s">
        <v>1933</v>
      </c>
      <c r="W700" s="248" t="s">
        <v>140</v>
      </c>
      <c r="X700" s="248" t="s">
        <v>1934</v>
      </c>
      <c r="Y700" s="104" t="s">
        <v>1954</v>
      </c>
      <c r="Z700" s="66">
        <v>60</v>
      </c>
      <c r="AA700" s="117" t="s">
        <v>227</v>
      </c>
      <c r="AB700" s="66">
        <v>2011</v>
      </c>
      <c r="AC700" s="130">
        <v>12000</v>
      </c>
      <c r="AD700" s="130"/>
      <c r="AE700" s="48" t="s">
        <v>101</v>
      </c>
      <c r="AF700" s="132">
        <v>45022</v>
      </c>
      <c r="AG700" s="132">
        <v>45113</v>
      </c>
      <c r="AH700" s="141"/>
      <c r="AI700" s="140"/>
    </row>
    <row r="701" spans="1:35">
      <c r="A701" s="66">
        <v>10771</v>
      </c>
      <c r="B701" s="66" t="s">
        <v>1960</v>
      </c>
      <c r="C701" s="84" t="s">
        <v>994</v>
      </c>
      <c r="D701" s="63">
        <v>4156</v>
      </c>
      <c r="E701" s="87" t="s">
        <v>151</v>
      </c>
      <c r="F701" s="151" t="s">
        <v>1493</v>
      </c>
      <c r="G701" s="87" t="s">
        <v>1961</v>
      </c>
      <c r="H701" s="63"/>
      <c r="I701" s="150" t="s">
        <v>154</v>
      </c>
      <c r="J701" s="160">
        <v>1</v>
      </c>
      <c r="K701" s="106">
        <v>45009</v>
      </c>
      <c r="L701" s="63">
        <v>6</v>
      </c>
      <c r="M701" s="66">
        <v>137</v>
      </c>
      <c r="N701" s="107">
        <v>45015</v>
      </c>
      <c r="O701" s="99">
        <v>45022</v>
      </c>
      <c r="P701" s="100">
        <v>13</v>
      </c>
      <c r="Q701" s="66" t="s">
        <v>85</v>
      </c>
      <c r="R701" s="66" t="s">
        <v>320</v>
      </c>
      <c r="S701" s="66" t="s">
        <v>85</v>
      </c>
      <c r="T701" s="66" t="s">
        <v>138</v>
      </c>
      <c r="U701" s="113">
        <v>137</v>
      </c>
      <c r="V701" s="88" t="s">
        <v>1933</v>
      </c>
      <c r="W701" s="248" t="s">
        <v>140</v>
      </c>
      <c r="X701" s="248" t="s">
        <v>1934</v>
      </c>
      <c r="Y701" s="104" t="s">
        <v>1954</v>
      </c>
      <c r="Z701" s="130"/>
      <c r="AA701" s="130"/>
      <c r="AB701" s="66">
        <v>2011</v>
      </c>
      <c r="AC701" s="130">
        <v>12000</v>
      </c>
      <c r="AD701" s="130"/>
      <c r="AE701" s="48" t="s">
        <v>101</v>
      </c>
      <c r="AF701" s="134">
        <v>44949</v>
      </c>
      <c r="AG701" s="132">
        <v>45016</v>
      </c>
      <c r="AH701" s="141"/>
      <c r="AI701" s="140"/>
    </row>
    <row r="702" spans="1:35">
      <c r="A702" s="66">
        <v>10325</v>
      </c>
      <c r="B702" s="66" t="s">
        <v>1962</v>
      </c>
      <c r="C702" s="84" t="s">
        <v>994</v>
      </c>
      <c r="D702" s="63">
        <v>4094</v>
      </c>
      <c r="E702" s="87" t="s">
        <v>1147</v>
      </c>
      <c r="F702" s="151" t="s">
        <v>1943</v>
      </c>
      <c r="G702" s="87" t="s">
        <v>479</v>
      </c>
      <c r="H702" s="63">
        <v>4634</v>
      </c>
      <c r="I702" s="150" t="s">
        <v>99</v>
      </c>
      <c r="J702" s="160">
        <v>1</v>
      </c>
      <c r="K702" s="106">
        <v>44911</v>
      </c>
      <c r="L702" s="89">
        <v>14</v>
      </c>
      <c r="M702" s="66">
        <v>137</v>
      </c>
      <c r="N702" s="107">
        <v>44925</v>
      </c>
      <c r="O702" s="99">
        <v>44937</v>
      </c>
      <c r="P702" s="100">
        <v>26</v>
      </c>
      <c r="Q702" s="66" t="s">
        <v>85</v>
      </c>
      <c r="R702" s="66" t="s">
        <v>320</v>
      </c>
      <c r="S702" s="66" t="s">
        <v>85</v>
      </c>
      <c r="T702" s="66" t="s">
        <v>138</v>
      </c>
      <c r="U702" s="113">
        <v>137</v>
      </c>
      <c r="V702" s="88" t="s">
        <v>1933</v>
      </c>
      <c r="W702" s="248" t="s">
        <v>140</v>
      </c>
      <c r="X702" s="248" t="s">
        <v>1934</v>
      </c>
      <c r="Y702" s="104" t="s">
        <v>1954</v>
      </c>
      <c r="Z702" s="130"/>
      <c r="AA702" s="130"/>
      <c r="AB702" s="66">
        <v>2011</v>
      </c>
      <c r="AC702" s="130">
        <v>12000</v>
      </c>
      <c r="AD702" s="130"/>
      <c r="AE702" s="48" t="s">
        <v>101</v>
      </c>
      <c r="AF702" s="132">
        <v>44911</v>
      </c>
      <c r="AG702" s="132">
        <v>44935</v>
      </c>
      <c r="AH702" s="141"/>
    </row>
    <row r="703" spans="1:35">
      <c r="A703" s="66" t="s">
        <v>1963</v>
      </c>
      <c r="B703" s="63"/>
      <c r="C703" s="84" t="s">
        <v>994</v>
      </c>
      <c r="D703" s="63">
        <v>3830</v>
      </c>
      <c r="E703" s="87" t="s">
        <v>877</v>
      </c>
      <c r="F703" s="151" t="s">
        <v>1964</v>
      </c>
      <c r="G703" s="87" t="s">
        <v>1379</v>
      </c>
      <c r="H703" s="63">
        <v>4429</v>
      </c>
      <c r="I703" s="150" t="s">
        <v>1151</v>
      </c>
      <c r="J703" s="160">
        <v>1</v>
      </c>
      <c r="K703" s="106">
        <v>44823</v>
      </c>
      <c r="L703" s="89">
        <v>6</v>
      </c>
      <c r="M703" s="66">
        <v>137</v>
      </c>
      <c r="N703" s="107">
        <v>44829</v>
      </c>
      <c r="O703" s="99">
        <v>44846</v>
      </c>
      <c r="P703" s="100">
        <v>23</v>
      </c>
      <c r="Q703" s="66" t="s">
        <v>85</v>
      </c>
      <c r="R703" s="66" t="s">
        <v>320</v>
      </c>
      <c r="S703" s="66" t="s">
        <v>85</v>
      </c>
      <c r="T703" s="66" t="s">
        <v>138</v>
      </c>
      <c r="U703" s="113">
        <v>137</v>
      </c>
      <c r="V703" s="88" t="s">
        <v>1933</v>
      </c>
      <c r="W703" s="248" t="s">
        <v>140</v>
      </c>
      <c r="X703" s="248" t="s">
        <v>1934</v>
      </c>
      <c r="Y703" s="104" t="s">
        <v>1954</v>
      </c>
      <c r="Z703" s="130"/>
      <c r="AA703" s="130"/>
      <c r="AB703" s="66">
        <v>2011</v>
      </c>
      <c r="AC703" s="130">
        <v>12000</v>
      </c>
      <c r="AD703" s="130"/>
      <c r="AE703" s="62" t="s">
        <v>101</v>
      </c>
      <c r="AF703" s="132">
        <v>44790</v>
      </c>
      <c r="AG703" s="132">
        <v>44844</v>
      </c>
      <c r="AH703" s="141"/>
    </row>
    <row r="704" spans="1:35">
      <c r="A704" s="63" t="s">
        <v>95</v>
      </c>
      <c r="B704" s="66" t="s">
        <v>95</v>
      </c>
      <c r="C704" s="84" t="s">
        <v>994</v>
      </c>
      <c r="D704" s="63">
        <v>3810</v>
      </c>
      <c r="E704" s="87" t="s">
        <v>877</v>
      </c>
      <c r="F704" s="151" t="s">
        <v>1965</v>
      </c>
      <c r="G704" s="87" t="s">
        <v>1665</v>
      </c>
      <c r="H704" s="63"/>
      <c r="I704" s="150" t="s">
        <v>1151</v>
      </c>
      <c r="J704" s="160">
        <v>1</v>
      </c>
      <c r="K704" s="106">
        <v>44777</v>
      </c>
      <c r="L704" s="89">
        <v>27</v>
      </c>
      <c r="M704" s="66">
        <v>137</v>
      </c>
      <c r="N704" s="165">
        <v>44804</v>
      </c>
      <c r="O704" s="99">
        <v>44789</v>
      </c>
      <c r="P704" s="100">
        <v>12</v>
      </c>
      <c r="Q704" s="66" t="s">
        <v>85</v>
      </c>
      <c r="R704" s="66"/>
      <c r="S704" s="66" t="s">
        <v>85</v>
      </c>
      <c r="T704" s="66" t="s">
        <v>138</v>
      </c>
      <c r="U704" s="113">
        <v>137</v>
      </c>
      <c r="V704" s="248" t="s">
        <v>617</v>
      </c>
      <c r="W704" s="249" t="s">
        <v>140</v>
      </c>
      <c r="X704" s="249" t="s">
        <v>1934</v>
      </c>
      <c r="Y704" s="104" t="s">
        <v>1954</v>
      </c>
      <c r="Z704" s="130"/>
      <c r="AA704" s="130"/>
      <c r="AB704" s="66">
        <v>2011</v>
      </c>
      <c r="AC704" s="130">
        <v>12000</v>
      </c>
      <c r="AD704" s="130"/>
      <c r="AE704" s="62" t="s">
        <v>101</v>
      </c>
      <c r="AF704" s="132">
        <v>44777</v>
      </c>
      <c r="AG704" s="132">
        <v>44789</v>
      </c>
      <c r="AH704" s="141"/>
    </row>
    <row r="705" spans="1:45">
      <c r="A705" s="66">
        <v>10330</v>
      </c>
      <c r="B705" s="66" t="s">
        <v>95</v>
      </c>
      <c r="C705" s="84" t="s">
        <v>994</v>
      </c>
      <c r="D705" s="92">
        <v>3784</v>
      </c>
      <c r="E705" s="87" t="s">
        <v>151</v>
      </c>
      <c r="F705" s="87" t="s">
        <v>1075</v>
      </c>
      <c r="G705" s="85" t="s">
        <v>1966</v>
      </c>
      <c r="H705" s="84">
        <v>43147</v>
      </c>
      <c r="I705" s="150" t="s">
        <v>154</v>
      </c>
      <c r="J705" s="84">
        <v>1</v>
      </c>
      <c r="K705" s="106">
        <v>44768</v>
      </c>
      <c r="L705" s="92">
        <v>14</v>
      </c>
      <c r="M705" s="66">
        <v>137</v>
      </c>
      <c r="N705" s="107">
        <v>44782</v>
      </c>
      <c r="O705" s="99">
        <v>44783</v>
      </c>
      <c r="P705" s="100">
        <v>15</v>
      </c>
      <c r="Q705" s="66" t="s">
        <v>85</v>
      </c>
      <c r="R705" s="66"/>
      <c r="S705" s="66" t="s">
        <v>85</v>
      </c>
      <c r="T705" s="66" t="s">
        <v>138</v>
      </c>
      <c r="U705" s="113">
        <v>137</v>
      </c>
      <c r="V705" s="249" t="s">
        <v>617</v>
      </c>
      <c r="W705" s="249" t="s">
        <v>140</v>
      </c>
      <c r="X705" s="248" t="s">
        <v>1934</v>
      </c>
      <c r="Y705" s="104" t="s">
        <v>1954</v>
      </c>
      <c r="Z705" s="130"/>
      <c r="AA705" s="130"/>
      <c r="AB705" s="66">
        <v>2011</v>
      </c>
      <c r="AC705" s="130">
        <v>12000</v>
      </c>
      <c r="AD705" s="130"/>
      <c r="AE705" s="62" t="s">
        <v>101</v>
      </c>
      <c r="AF705" s="132">
        <v>44768</v>
      </c>
      <c r="AG705" s="132">
        <v>44777</v>
      </c>
      <c r="AH705" s="141"/>
    </row>
    <row r="706" spans="1:45">
      <c r="A706" s="66">
        <v>10433</v>
      </c>
      <c r="B706" s="66">
        <v>10544</v>
      </c>
      <c r="C706" s="84" t="s">
        <v>994</v>
      </c>
      <c r="D706" s="92">
        <v>3753</v>
      </c>
      <c r="E706" s="87" t="s">
        <v>1967</v>
      </c>
      <c r="F706" s="87" t="s">
        <v>1968</v>
      </c>
      <c r="G706" s="85" t="s">
        <v>1969</v>
      </c>
      <c r="H706" s="84"/>
      <c r="I706" s="150" t="s">
        <v>154</v>
      </c>
      <c r="J706" s="84">
        <v>1</v>
      </c>
      <c r="K706" s="106">
        <v>44756</v>
      </c>
      <c r="L706" s="92">
        <v>0</v>
      </c>
      <c r="M706" s="66">
        <v>137</v>
      </c>
      <c r="N706" s="165">
        <v>44756</v>
      </c>
      <c r="O706" s="99">
        <v>44760</v>
      </c>
      <c r="P706" s="100">
        <v>4</v>
      </c>
      <c r="Q706" s="66" t="s">
        <v>85</v>
      </c>
      <c r="R706" s="66"/>
      <c r="S706" s="66" t="s">
        <v>85</v>
      </c>
      <c r="T706" s="66" t="s">
        <v>138</v>
      </c>
      <c r="U706" s="113">
        <v>137</v>
      </c>
      <c r="V706" s="249" t="s">
        <v>617</v>
      </c>
      <c r="W706" s="248" t="s">
        <v>140</v>
      </c>
      <c r="X706" s="248" t="s">
        <v>1934</v>
      </c>
      <c r="Y706" s="104" t="s">
        <v>1954</v>
      </c>
      <c r="Z706" s="130"/>
      <c r="AA706" s="130"/>
      <c r="AB706" s="66">
        <v>2011</v>
      </c>
      <c r="AC706" s="130">
        <v>12000</v>
      </c>
      <c r="AD706" s="130"/>
      <c r="AE706" s="62" t="s">
        <v>101</v>
      </c>
      <c r="AF706" s="132">
        <v>44756</v>
      </c>
      <c r="AG706" s="132">
        <v>44758</v>
      </c>
      <c r="AH706" s="141"/>
    </row>
    <row r="707" spans="1:45">
      <c r="A707" s="63"/>
      <c r="B707" s="63"/>
      <c r="C707" s="84" t="s">
        <v>994</v>
      </c>
      <c r="D707" s="92">
        <v>3425</v>
      </c>
      <c r="E707" s="87" t="s">
        <v>267</v>
      </c>
      <c r="F707" s="87" t="s">
        <v>1069</v>
      </c>
      <c r="G707" s="85" t="s">
        <v>1517</v>
      </c>
      <c r="H707" s="84">
        <v>3331</v>
      </c>
      <c r="I707" s="150" t="s">
        <v>154</v>
      </c>
      <c r="J707" s="84">
        <v>1</v>
      </c>
      <c r="K707" s="106">
        <v>44750</v>
      </c>
      <c r="L707" s="92">
        <v>6</v>
      </c>
      <c r="M707" s="66">
        <v>137</v>
      </c>
      <c r="N707" s="107">
        <v>44756</v>
      </c>
      <c r="O707" s="99">
        <v>44756</v>
      </c>
      <c r="P707" s="100">
        <v>6</v>
      </c>
      <c r="Q707" s="66" t="s">
        <v>85</v>
      </c>
      <c r="R707" s="66"/>
      <c r="S707" s="66" t="s">
        <v>85</v>
      </c>
      <c r="T707" s="66" t="s">
        <v>138</v>
      </c>
      <c r="U707" s="113">
        <v>137</v>
      </c>
      <c r="V707" s="248" t="s">
        <v>617</v>
      </c>
      <c r="W707" s="248" t="s">
        <v>140</v>
      </c>
      <c r="X707" s="248" t="s">
        <v>1934</v>
      </c>
      <c r="Y707" s="104" t="s">
        <v>1954</v>
      </c>
      <c r="Z707" s="130"/>
      <c r="AA707" s="130"/>
      <c r="AB707" s="66">
        <v>2011</v>
      </c>
      <c r="AC707" s="130">
        <v>12000</v>
      </c>
      <c r="AD707" s="130"/>
      <c r="AE707" s="62" t="s">
        <v>101</v>
      </c>
      <c r="AF707" s="132">
        <v>44564</v>
      </c>
      <c r="AG707" s="132">
        <v>44756</v>
      </c>
      <c r="AH707" s="141"/>
    </row>
    <row r="708" spans="1:45">
      <c r="A708" s="66">
        <v>11142</v>
      </c>
      <c r="B708" s="66">
        <v>11216</v>
      </c>
      <c r="C708" s="84" t="s">
        <v>1338</v>
      </c>
      <c r="D708" s="92">
        <v>3422</v>
      </c>
      <c r="E708" s="87" t="s">
        <v>1970</v>
      </c>
      <c r="F708" s="87" t="s">
        <v>1971</v>
      </c>
      <c r="G708" s="85" t="s">
        <v>529</v>
      </c>
      <c r="H708" s="84">
        <v>33315</v>
      </c>
      <c r="I708" s="150" t="s">
        <v>1151</v>
      </c>
      <c r="J708" s="84">
        <v>1</v>
      </c>
      <c r="K708" s="106">
        <v>44560</v>
      </c>
      <c r="L708" s="92">
        <v>27</v>
      </c>
      <c r="M708" s="66">
        <v>137</v>
      </c>
      <c r="N708" s="165">
        <v>44587</v>
      </c>
      <c r="O708" s="99">
        <v>44564</v>
      </c>
      <c r="P708" s="100">
        <v>4</v>
      </c>
      <c r="Q708" s="66" t="s">
        <v>85</v>
      </c>
      <c r="R708" s="66"/>
      <c r="S708" s="66" t="s">
        <v>85</v>
      </c>
      <c r="T708" s="66" t="s">
        <v>138</v>
      </c>
      <c r="U708" s="113">
        <v>137</v>
      </c>
      <c r="V708" s="248" t="s">
        <v>617</v>
      </c>
      <c r="W708" s="248" t="s">
        <v>140</v>
      </c>
      <c r="X708" s="248" t="s">
        <v>1934</v>
      </c>
      <c r="Y708" s="104" t="s">
        <v>1954</v>
      </c>
      <c r="Z708" s="130"/>
      <c r="AA708" s="130"/>
      <c r="AB708" s="66">
        <v>2011</v>
      </c>
      <c r="AC708" s="130">
        <v>12000</v>
      </c>
      <c r="AD708" s="130"/>
      <c r="AE708" s="62" t="s">
        <v>101</v>
      </c>
      <c r="AF708" s="132">
        <v>44560</v>
      </c>
      <c r="AG708" s="132"/>
      <c r="AH708" s="140" t="s">
        <v>1340</v>
      </c>
      <c r="AI708" s="140"/>
    </row>
    <row r="709" spans="1:45">
      <c r="A709" s="66" t="s">
        <v>1920</v>
      </c>
      <c r="B709" s="66" t="s">
        <v>95</v>
      </c>
      <c r="C709" s="64" t="s">
        <v>994</v>
      </c>
      <c r="D709" s="67">
        <v>4914</v>
      </c>
      <c r="E709" s="68" t="s">
        <v>151</v>
      </c>
      <c r="F709" s="69" t="s">
        <v>1075</v>
      </c>
      <c r="G709" s="48" t="s">
        <v>1272</v>
      </c>
      <c r="H709" s="48">
        <v>763</v>
      </c>
      <c r="I709" s="48" t="s">
        <v>154</v>
      </c>
      <c r="J709" s="64">
        <v>1</v>
      </c>
      <c r="K709" s="101">
        <v>45688</v>
      </c>
      <c r="L709" s="48">
        <v>29</v>
      </c>
      <c r="M709" s="104">
        <v>138</v>
      </c>
      <c r="N709" s="102">
        <v>45717</v>
      </c>
      <c r="O709" s="99">
        <v>45722</v>
      </c>
      <c r="P709" s="100">
        <v>34</v>
      </c>
      <c r="Q709" s="66" t="s">
        <v>85</v>
      </c>
      <c r="R709" s="66" t="s">
        <v>214</v>
      </c>
      <c r="S709" s="66" t="s">
        <v>85</v>
      </c>
      <c r="T709" s="66" t="s">
        <v>138</v>
      </c>
      <c r="U709" s="113">
        <v>138</v>
      </c>
      <c r="V709" s="88" t="s">
        <v>155</v>
      </c>
      <c r="W709" s="88" t="s">
        <v>583</v>
      </c>
      <c r="X709" s="88" t="s">
        <v>217</v>
      </c>
      <c r="Y709" s="66">
        <v>231006425</v>
      </c>
      <c r="Z709" s="66">
        <v>60</v>
      </c>
      <c r="AA709" s="117" t="s">
        <v>143</v>
      </c>
      <c r="AB709" s="66">
        <v>2023</v>
      </c>
      <c r="AC709" s="118">
        <v>35000</v>
      </c>
      <c r="AD709" s="119">
        <v>35950</v>
      </c>
      <c r="AE709" s="48" t="s">
        <v>101</v>
      </c>
      <c r="AF709" s="127">
        <v>45446</v>
      </c>
      <c r="AG709" s="132">
        <v>45721</v>
      </c>
      <c r="AH709" s="141"/>
    </row>
    <row r="710" spans="1:45">
      <c r="A710" s="66" t="s">
        <v>1701</v>
      </c>
      <c r="B710" s="66" t="s">
        <v>1972</v>
      </c>
      <c r="C710" s="84" t="s">
        <v>1338</v>
      </c>
      <c r="D710" s="92">
        <v>4564</v>
      </c>
      <c r="E710" s="151" t="s">
        <v>1973</v>
      </c>
      <c r="F710" s="151" t="s">
        <v>1811</v>
      </c>
      <c r="G710" s="85" t="s">
        <v>1974</v>
      </c>
      <c r="H710" s="84">
        <v>22</v>
      </c>
      <c r="I710" s="85" t="s">
        <v>1151</v>
      </c>
      <c r="J710" s="84">
        <v>1</v>
      </c>
      <c r="K710" s="106">
        <v>45203</v>
      </c>
      <c r="L710" s="92">
        <v>27</v>
      </c>
      <c r="M710" s="66">
        <v>138</v>
      </c>
      <c r="N710" s="165">
        <v>45230</v>
      </c>
      <c r="O710" s="99">
        <v>45210</v>
      </c>
      <c r="P710" s="100">
        <v>7</v>
      </c>
      <c r="Q710" s="66" t="s">
        <v>85</v>
      </c>
      <c r="R710" s="66" t="s">
        <v>214</v>
      </c>
      <c r="S710" s="66" t="s">
        <v>85</v>
      </c>
      <c r="T710" s="66" t="s">
        <v>138</v>
      </c>
      <c r="U710" s="113">
        <v>138</v>
      </c>
      <c r="V710" s="88" t="s">
        <v>617</v>
      </c>
      <c r="W710" s="88" t="s">
        <v>583</v>
      </c>
      <c r="X710" s="88" t="s">
        <v>217</v>
      </c>
      <c r="Y710" s="66">
        <v>231006425</v>
      </c>
      <c r="Z710" s="66">
        <v>60</v>
      </c>
      <c r="AA710" s="117" t="s">
        <v>143</v>
      </c>
      <c r="AB710" s="66">
        <v>2023</v>
      </c>
      <c r="AC710" s="118">
        <v>35000</v>
      </c>
      <c r="AD710" s="118"/>
      <c r="AE710" s="127" t="s">
        <v>101</v>
      </c>
      <c r="AF710" s="132">
        <v>45203</v>
      </c>
      <c r="AG710" s="132"/>
      <c r="AH710" s="141" t="s">
        <v>1975</v>
      </c>
    </row>
    <row r="711" spans="1:45">
      <c r="A711" s="66">
        <v>10401</v>
      </c>
      <c r="B711" s="66" t="s">
        <v>1976</v>
      </c>
      <c r="C711" s="84" t="s">
        <v>994</v>
      </c>
      <c r="D711" s="92">
        <v>4546</v>
      </c>
      <c r="E711" s="151" t="s">
        <v>877</v>
      </c>
      <c r="F711" s="151" t="s">
        <v>1251</v>
      </c>
      <c r="G711" s="85" t="s">
        <v>1665</v>
      </c>
      <c r="H711" s="84">
        <v>0</v>
      </c>
      <c r="I711" s="85" t="s">
        <v>1151</v>
      </c>
      <c r="J711" s="84">
        <v>1</v>
      </c>
      <c r="K711" s="106">
        <v>45192</v>
      </c>
      <c r="L711" s="92">
        <v>6</v>
      </c>
      <c r="M711" s="66">
        <v>138</v>
      </c>
      <c r="N711" s="107">
        <v>45198</v>
      </c>
      <c r="O711" s="99">
        <v>45202</v>
      </c>
      <c r="P711" s="100">
        <v>10</v>
      </c>
      <c r="Q711" s="66" t="s">
        <v>85</v>
      </c>
      <c r="R711" s="66" t="s">
        <v>214</v>
      </c>
      <c r="S711" s="66" t="s">
        <v>85</v>
      </c>
      <c r="T711" s="66" t="s">
        <v>138</v>
      </c>
      <c r="U711" s="113">
        <v>138</v>
      </c>
      <c r="V711" s="88" t="s">
        <v>617</v>
      </c>
      <c r="W711" s="111" t="s">
        <v>583</v>
      </c>
      <c r="X711" s="111" t="s">
        <v>217</v>
      </c>
      <c r="Y711" s="66">
        <v>231006425</v>
      </c>
      <c r="Z711" s="66">
        <v>60</v>
      </c>
      <c r="AA711" s="117" t="s">
        <v>143</v>
      </c>
      <c r="AB711" s="66">
        <v>2023</v>
      </c>
      <c r="AC711" s="118">
        <v>35000</v>
      </c>
      <c r="AD711" s="118"/>
      <c r="AE711" s="127" t="s">
        <v>101</v>
      </c>
      <c r="AF711" s="132">
        <v>45192</v>
      </c>
      <c r="AG711" s="132">
        <v>45201</v>
      </c>
      <c r="AH711" s="141"/>
    </row>
    <row r="712" spans="1:45">
      <c r="A712" s="66" t="s">
        <v>1911</v>
      </c>
      <c r="B712" s="66">
        <v>10539</v>
      </c>
      <c r="C712" s="84" t="s">
        <v>994</v>
      </c>
      <c r="D712" s="84">
        <v>4535</v>
      </c>
      <c r="E712" s="85" t="s">
        <v>1977</v>
      </c>
      <c r="F712" s="85" t="s">
        <v>1978</v>
      </c>
      <c r="G712" s="85" t="s">
        <v>1064</v>
      </c>
      <c r="H712" s="84">
        <v>22</v>
      </c>
      <c r="I712" s="84" t="s">
        <v>154</v>
      </c>
      <c r="J712" s="84">
        <v>1</v>
      </c>
      <c r="K712" s="162">
        <v>45211</v>
      </c>
      <c r="L712" s="84">
        <v>6</v>
      </c>
      <c r="M712" s="66">
        <v>138</v>
      </c>
      <c r="N712" s="107">
        <v>45217</v>
      </c>
      <c r="O712" s="99">
        <v>45220</v>
      </c>
      <c r="P712" s="100">
        <v>9</v>
      </c>
      <c r="Q712" s="66" t="s">
        <v>85</v>
      </c>
      <c r="R712" s="66" t="s">
        <v>214</v>
      </c>
      <c r="S712" s="66" t="s">
        <v>85</v>
      </c>
      <c r="T712" s="66" t="s">
        <v>138</v>
      </c>
      <c r="U712" s="113">
        <v>138</v>
      </c>
      <c r="V712" s="88" t="s">
        <v>617</v>
      </c>
      <c r="W712" s="88" t="s">
        <v>583</v>
      </c>
      <c r="X712" s="88" t="s">
        <v>217</v>
      </c>
      <c r="Y712" s="66">
        <v>231006425</v>
      </c>
      <c r="Z712" s="66">
        <v>60</v>
      </c>
      <c r="AA712" s="117" t="s">
        <v>143</v>
      </c>
      <c r="AB712" s="66">
        <v>2023</v>
      </c>
      <c r="AC712" s="118">
        <v>35000</v>
      </c>
      <c r="AD712" s="118"/>
      <c r="AE712" s="127" t="s">
        <v>101</v>
      </c>
      <c r="AF712" s="132">
        <v>45203</v>
      </c>
      <c r="AG712" s="132">
        <v>45218</v>
      </c>
      <c r="AH712" s="141"/>
    </row>
    <row r="713" spans="1:45">
      <c r="A713" s="66">
        <v>10830</v>
      </c>
      <c r="B713" s="63"/>
      <c r="C713" s="63" t="s">
        <v>994</v>
      </c>
      <c r="D713" s="63">
        <v>4444</v>
      </c>
      <c r="E713" s="85" t="s">
        <v>1662</v>
      </c>
      <c r="F713" s="295" t="s">
        <v>1100</v>
      </c>
      <c r="G713" s="92" t="s">
        <v>1803</v>
      </c>
      <c r="H713" s="63">
        <v>43</v>
      </c>
      <c r="I713" s="63" t="s">
        <v>154</v>
      </c>
      <c r="J713" s="84">
        <v>1</v>
      </c>
      <c r="K713" s="164">
        <v>45369</v>
      </c>
      <c r="L713" s="63">
        <v>14</v>
      </c>
      <c r="M713" s="104">
        <v>138</v>
      </c>
      <c r="N713" s="102">
        <v>45383</v>
      </c>
      <c r="O713" s="99">
        <v>45386</v>
      </c>
      <c r="P713" s="100">
        <v>17</v>
      </c>
      <c r="Q713" s="66" t="s">
        <v>85</v>
      </c>
      <c r="R713" s="66" t="s">
        <v>214</v>
      </c>
      <c r="S713" s="66" t="s">
        <v>85</v>
      </c>
      <c r="T713" s="66" t="s">
        <v>138</v>
      </c>
      <c r="U713" s="113">
        <v>138</v>
      </c>
      <c r="V713" s="88" t="s">
        <v>617</v>
      </c>
      <c r="W713" s="88" t="s">
        <v>583</v>
      </c>
      <c r="X713" s="88" t="s">
        <v>217</v>
      </c>
      <c r="Y713" s="66">
        <v>231006425</v>
      </c>
      <c r="Z713" s="66">
        <v>60</v>
      </c>
      <c r="AA713" s="117" t="s">
        <v>143</v>
      </c>
      <c r="AB713" s="66">
        <v>2023</v>
      </c>
      <c r="AC713" s="118">
        <v>35000</v>
      </c>
      <c r="AD713" s="119">
        <v>35950</v>
      </c>
      <c r="AE713" s="127" t="s">
        <v>101</v>
      </c>
      <c r="AF713" s="132">
        <v>45219</v>
      </c>
      <c r="AG713" s="132">
        <v>45385</v>
      </c>
      <c r="AH713" s="141"/>
    </row>
    <row r="714" spans="1:45">
      <c r="A714" s="66">
        <v>10330</v>
      </c>
      <c r="B714" s="66" t="s">
        <v>95</v>
      </c>
      <c r="C714" s="64" t="s">
        <v>994</v>
      </c>
      <c r="D714" s="67">
        <v>4836</v>
      </c>
      <c r="E714" s="68" t="s">
        <v>954</v>
      </c>
      <c r="F714" s="68" t="s">
        <v>955</v>
      </c>
      <c r="G714" s="48" t="s">
        <v>954</v>
      </c>
      <c r="H714" s="48">
        <v>1776</v>
      </c>
      <c r="I714" s="64" t="s">
        <v>99</v>
      </c>
      <c r="J714" s="64">
        <v>1</v>
      </c>
      <c r="K714" s="101">
        <v>45645</v>
      </c>
      <c r="L714" s="48">
        <v>27</v>
      </c>
      <c r="M714" s="104">
        <v>139</v>
      </c>
      <c r="N714" s="102">
        <f>K714+L714</f>
        <v>45672</v>
      </c>
      <c r="O714" s="99">
        <f ca="1">TODAY()</f>
        <v>45957</v>
      </c>
      <c r="P714" s="100">
        <f ca="1">O714-K714</f>
        <v>312</v>
      </c>
      <c r="Q714" s="66" t="s">
        <v>85</v>
      </c>
      <c r="R714" s="66" t="s">
        <v>320</v>
      </c>
      <c r="S714" s="66" t="s">
        <v>85</v>
      </c>
      <c r="T714" s="66" t="s">
        <v>87</v>
      </c>
      <c r="U714" s="170">
        <v>139</v>
      </c>
      <c r="V714" s="88" t="s">
        <v>88</v>
      </c>
      <c r="W714" s="88" t="s">
        <v>89</v>
      </c>
      <c r="X714" s="88" t="s">
        <v>586</v>
      </c>
      <c r="Y714" s="66" t="s">
        <v>587</v>
      </c>
      <c r="Z714" s="66">
        <v>10</v>
      </c>
      <c r="AA714" s="117" t="s">
        <v>227</v>
      </c>
      <c r="AB714" s="112">
        <v>2017</v>
      </c>
      <c r="AC714" s="130">
        <v>33000</v>
      </c>
      <c r="AD714" s="119">
        <v>33000</v>
      </c>
      <c r="AE714" s="48" t="s">
        <v>101</v>
      </c>
      <c r="AF714" s="132">
        <v>45393</v>
      </c>
      <c r="AG714" s="132">
        <v>45716</v>
      </c>
      <c r="AH714" s="141"/>
    </row>
    <row r="715" spans="1:45">
      <c r="A715" s="66">
        <v>10620</v>
      </c>
      <c r="B715" s="63"/>
      <c r="C715" s="257" t="s">
        <v>994</v>
      </c>
      <c r="D715" s="257">
        <v>4815</v>
      </c>
      <c r="E715" s="241" t="s">
        <v>151</v>
      </c>
      <c r="F715" s="299" t="s">
        <v>1085</v>
      </c>
      <c r="G715" s="299" t="s">
        <v>1272</v>
      </c>
      <c r="H715" s="257">
        <v>1771</v>
      </c>
      <c r="I715" s="257" t="s">
        <v>154</v>
      </c>
      <c r="J715" s="257">
        <v>1</v>
      </c>
      <c r="K715" s="300">
        <v>45373</v>
      </c>
      <c r="L715" s="257">
        <v>13</v>
      </c>
      <c r="M715" s="104">
        <v>139</v>
      </c>
      <c r="N715" s="102">
        <f>K715+L715</f>
        <v>45386</v>
      </c>
      <c r="O715" s="99">
        <f ca="1">TODAY()</f>
        <v>45957</v>
      </c>
      <c r="P715" s="100">
        <f ca="1">O715-K715</f>
        <v>584</v>
      </c>
      <c r="Q715" s="66" t="s">
        <v>85</v>
      </c>
      <c r="R715" s="66" t="s">
        <v>320</v>
      </c>
      <c r="S715" s="66" t="s">
        <v>85</v>
      </c>
      <c r="T715" s="66" t="s">
        <v>87</v>
      </c>
      <c r="U715" s="170">
        <v>139</v>
      </c>
      <c r="V715" s="88" t="s">
        <v>88</v>
      </c>
      <c r="W715" s="88" t="s">
        <v>89</v>
      </c>
      <c r="X715" s="88" t="s">
        <v>586</v>
      </c>
      <c r="Y715" s="66" t="s">
        <v>587</v>
      </c>
      <c r="Z715" s="66">
        <v>10</v>
      </c>
      <c r="AA715" s="117" t="s">
        <v>227</v>
      </c>
      <c r="AB715" s="66">
        <v>2017</v>
      </c>
      <c r="AC715" s="130">
        <v>33000</v>
      </c>
      <c r="AD715" s="130">
        <v>35200</v>
      </c>
      <c r="AE715" s="48" t="s">
        <v>101</v>
      </c>
      <c r="AF715" s="132">
        <v>45373</v>
      </c>
      <c r="AG715" s="132">
        <v>45390</v>
      </c>
      <c r="AH715" s="141"/>
    </row>
    <row r="716" spans="1:45">
      <c r="A716" s="66">
        <v>11287</v>
      </c>
      <c r="B716" s="63"/>
      <c r="C716" s="84" t="s">
        <v>994</v>
      </c>
      <c r="D716" s="84">
        <v>4763</v>
      </c>
      <c r="E716" s="150" t="s">
        <v>151</v>
      </c>
      <c r="F716" s="84" t="s">
        <v>1311</v>
      </c>
      <c r="G716" s="84" t="s">
        <v>1979</v>
      </c>
      <c r="H716" s="84">
        <v>1765</v>
      </c>
      <c r="I716" s="84" t="s">
        <v>154</v>
      </c>
      <c r="J716" s="84">
        <v>1</v>
      </c>
      <c r="K716" s="162">
        <v>45366</v>
      </c>
      <c r="L716" s="84">
        <v>6</v>
      </c>
      <c r="M716" s="104">
        <v>139</v>
      </c>
      <c r="N716" s="102">
        <f>K716+L716</f>
        <v>45372</v>
      </c>
      <c r="O716" s="99">
        <f ca="1">TODAY()</f>
        <v>45957</v>
      </c>
      <c r="P716" s="100">
        <f ca="1">O716-K716</f>
        <v>591</v>
      </c>
      <c r="Q716" s="66" t="s">
        <v>85</v>
      </c>
      <c r="R716" s="66" t="s">
        <v>320</v>
      </c>
      <c r="S716" s="66" t="s">
        <v>85</v>
      </c>
      <c r="T716" s="66" t="s">
        <v>87</v>
      </c>
      <c r="U716" s="170">
        <v>139</v>
      </c>
      <c r="V716" s="111" t="s">
        <v>88</v>
      </c>
      <c r="W716" s="88" t="s">
        <v>89</v>
      </c>
      <c r="X716" s="88" t="s">
        <v>586</v>
      </c>
      <c r="Y716" s="66" t="s">
        <v>587</v>
      </c>
      <c r="Z716" s="66">
        <v>10</v>
      </c>
      <c r="AA716" s="117" t="s">
        <v>227</v>
      </c>
      <c r="AB716" s="66">
        <v>2017</v>
      </c>
      <c r="AC716" s="130">
        <v>33000</v>
      </c>
      <c r="AD716" s="130">
        <v>12000</v>
      </c>
      <c r="AE716" s="48" t="s">
        <v>101</v>
      </c>
      <c r="AF716" s="132">
        <v>45336</v>
      </c>
      <c r="AG716" s="132">
        <v>45373</v>
      </c>
      <c r="AH716" s="141"/>
      <c r="AI716" s="140" t="s">
        <v>1980</v>
      </c>
    </row>
    <row r="717" spans="1:45">
      <c r="A717" s="66">
        <v>10434</v>
      </c>
      <c r="B717" s="63"/>
      <c r="C717" s="51" t="s">
        <v>1179</v>
      </c>
      <c r="D717" s="51">
        <v>4723</v>
      </c>
      <c r="E717" s="159" t="s">
        <v>1039</v>
      </c>
      <c r="F717" s="159" t="s">
        <v>1039</v>
      </c>
      <c r="G717" s="157" t="s">
        <v>1281</v>
      </c>
      <c r="H717" s="51">
        <v>1757</v>
      </c>
      <c r="I717" s="157" t="s">
        <v>99</v>
      </c>
      <c r="J717" s="51">
        <v>1</v>
      </c>
      <c r="K717" s="244">
        <v>45310</v>
      </c>
      <c r="L717" s="51">
        <v>27</v>
      </c>
      <c r="M717" s="104">
        <v>139</v>
      </c>
      <c r="N717" s="98">
        <v>45337</v>
      </c>
      <c r="O717" s="99">
        <v>45336</v>
      </c>
      <c r="P717" s="100">
        <v>26</v>
      </c>
      <c r="Q717" s="66" t="s">
        <v>85</v>
      </c>
      <c r="R717" s="66" t="s">
        <v>320</v>
      </c>
      <c r="S717" s="66" t="s">
        <v>85</v>
      </c>
      <c r="T717" s="66" t="s">
        <v>87</v>
      </c>
      <c r="U717" s="170">
        <v>139</v>
      </c>
      <c r="V717" s="88" t="s">
        <v>88</v>
      </c>
      <c r="W717" s="88" t="s">
        <v>89</v>
      </c>
      <c r="X717" s="88" t="s">
        <v>586</v>
      </c>
      <c r="Y717" s="66" t="s">
        <v>587</v>
      </c>
      <c r="Z717" s="66">
        <v>10</v>
      </c>
      <c r="AA717" s="117" t="s">
        <v>227</v>
      </c>
      <c r="AB717" s="66">
        <v>2017</v>
      </c>
      <c r="AC717" s="130">
        <v>33000</v>
      </c>
      <c r="AD717" s="130">
        <v>12000</v>
      </c>
      <c r="AE717" s="48" t="s">
        <v>101</v>
      </c>
      <c r="AF717" s="132">
        <v>45211</v>
      </c>
      <c r="AG717" s="72"/>
      <c r="AH717" s="141"/>
    </row>
    <row r="718" spans="1:45">
      <c r="A718" s="66">
        <v>10330</v>
      </c>
      <c r="B718" s="66" t="s">
        <v>1981</v>
      </c>
      <c r="C718" s="63" t="s">
        <v>994</v>
      </c>
      <c r="D718" s="63">
        <v>4722</v>
      </c>
      <c r="E718" s="150" t="s">
        <v>1982</v>
      </c>
      <c r="F718" s="295" t="s">
        <v>1983</v>
      </c>
      <c r="G718" s="92" t="s">
        <v>1984</v>
      </c>
      <c r="H718" s="63">
        <v>1745</v>
      </c>
      <c r="I718" s="63" t="s">
        <v>99</v>
      </c>
      <c r="J718" s="84">
        <v>1</v>
      </c>
      <c r="K718" s="164">
        <v>45316</v>
      </c>
      <c r="L718" s="63">
        <v>2</v>
      </c>
      <c r="M718" s="190">
        <v>139</v>
      </c>
      <c r="N718" s="102">
        <v>45318</v>
      </c>
      <c r="O718" s="99">
        <v>45322</v>
      </c>
      <c r="P718" s="100">
        <v>6</v>
      </c>
      <c r="Q718" s="66" t="s">
        <v>85</v>
      </c>
      <c r="R718" s="66" t="s">
        <v>320</v>
      </c>
      <c r="S718" s="66" t="s">
        <v>85</v>
      </c>
      <c r="T718" s="66" t="s">
        <v>87</v>
      </c>
      <c r="U718" s="170">
        <v>139</v>
      </c>
      <c r="V718" s="88" t="s">
        <v>88</v>
      </c>
      <c r="W718" s="88" t="s">
        <v>89</v>
      </c>
      <c r="X718" s="88" t="s">
        <v>586</v>
      </c>
      <c r="Y718" s="66" t="s">
        <v>587</v>
      </c>
      <c r="Z718" s="66">
        <v>10</v>
      </c>
      <c r="AA718" s="117" t="s">
        <v>227</v>
      </c>
      <c r="AB718" s="66">
        <v>2017</v>
      </c>
      <c r="AC718" s="130">
        <v>33000</v>
      </c>
      <c r="AD718" s="130">
        <v>12000</v>
      </c>
      <c r="AE718" s="127" t="s">
        <v>101</v>
      </c>
      <c r="AF718" s="260">
        <v>45309</v>
      </c>
      <c r="AG718" s="132">
        <v>45321</v>
      </c>
      <c r="AH718" s="141"/>
      <c r="AK718" s="38"/>
      <c r="AL718" s="38"/>
      <c r="AM718" s="38"/>
      <c r="AN718" s="38"/>
      <c r="AO718" s="38"/>
      <c r="AP718" s="38"/>
      <c r="AQ718" s="38"/>
      <c r="AR718" s="38"/>
      <c r="AS718" s="38"/>
    </row>
    <row r="719" spans="1:45">
      <c r="A719" s="66">
        <v>10327</v>
      </c>
      <c r="B719" s="63"/>
      <c r="C719" s="63" t="s">
        <v>994</v>
      </c>
      <c r="D719" s="63">
        <v>4678</v>
      </c>
      <c r="E719" s="150" t="s">
        <v>1039</v>
      </c>
      <c r="F719" s="90" t="s">
        <v>1039</v>
      </c>
      <c r="G719" s="92" t="s">
        <v>1985</v>
      </c>
      <c r="H719" s="63">
        <v>1733</v>
      </c>
      <c r="I719" s="63" t="s">
        <v>1151</v>
      </c>
      <c r="J719" s="84">
        <v>1</v>
      </c>
      <c r="K719" s="164">
        <v>45274</v>
      </c>
      <c r="L719" s="63">
        <v>13</v>
      </c>
      <c r="M719" s="63">
        <v>139</v>
      </c>
      <c r="N719" s="107">
        <v>45287</v>
      </c>
      <c r="O719" s="99">
        <v>45289</v>
      </c>
      <c r="P719" s="100">
        <v>15</v>
      </c>
      <c r="Q719" s="66" t="s">
        <v>85</v>
      </c>
      <c r="R719" s="66" t="s">
        <v>320</v>
      </c>
      <c r="S719" s="66" t="s">
        <v>86</v>
      </c>
      <c r="T719" s="66" t="s">
        <v>87</v>
      </c>
      <c r="U719" s="170">
        <v>139</v>
      </c>
      <c r="V719" s="88" t="s">
        <v>88</v>
      </c>
      <c r="W719" s="88" t="s">
        <v>89</v>
      </c>
      <c r="X719" s="88" t="s">
        <v>586</v>
      </c>
      <c r="Y719" s="66" t="s">
        <v>587</v>
      </c>
      <c r="Z719" s="66">
        <v>10</v>
      </c>
      <c r="AA719" s="117" t="s">
        <v>227</v>
      </c>
      <c r="AB719" s="66">
        <v>2017</v>
      </c>
      <c r="AC719" s="130">
        <v>33000</v>
      </c>
      <c r="AD719" s="130"/>
      <c r="AE719" s="48" t="s">
        <v>101</v>
      </c>
      <c r="AF719" s="260">
        <v>45274</v>
      </c>
      <c r="AG719" s="260">
        <v>45288</v>
      </c>
      <c r="AH719" s="141"/>
    </row>
    <row r="720" spans="1:45">
      <c r="A720" s="66">
        <v>10385</v>
      </c>
      <c r="B720" s="63"/>
      <c r="C720" s="63" t="s">
        <v>994</v>
      </c>
      <c r="D720" s="63">
        <v>4521</v>
      </c>
      <c r="E720" s="150" t="s">
        <v>151</v>
      </c>
      <c r="F720" s="90" t="s">
        <v>1493</v>
      </c>
      <c r="G720" s="92" t="s">
        <v>1146</v>
      </c>
      <c r="H720" s="63">
        <v>1714</v>
      </c>
      <c r="I720" s="63" t="s">
        <v>154</v>
      </c>
      <c r="J720" s="150">
        <v>1</v>
      </c>
      <c r="K720" s="164">
        <v>45236</v>
      </c>
      <c r="L720" s="63">
        <v>29</v>
      </c>
      <c r="M720" s="66">
        <v>139</v>
      </c>
      <c r="N720" s="107">
        <v>45265</v>
      </c>
      <c r="O720" s="99">
        <v>45267</v>
      </c>
      <c r="P720" s="100">
        <v>31</v>
      </c>
      <c r="Q720" s="66" t="s">
        <v>85</v>
      </c>
      <c r="R720" s="66" t="s">
        <v>320</v>
      </c>
      <c r="S720" s="66" t="s">
        <v>86</v>
      </c>
      <c r="T720" s="66" t="s">
        <v>87</v>
      </c>
      <c r="U720" s="170">
        <v>139</v>
      </c>
      <c r="V720" s="88" t="s">
        <v>88</v>
      </c>
      <c r="W720" s="88" t="s">
        <v>89</v>
      </c>
      <c r="X720" s="88" t="s">
        <v>586</v>
      </c>
      <c r="Y720" s="66" t="s">
        <v>587</v>
      </c>
      <c r="Z720" s="66">
        <v>10</v>
      </c>
      <c r="AA720" s="117" t="s">
        <v>227</v>
      </c>
      <c r="AB720" s="66">
        <v>2017</v>
      </c>
      <c r="AC720" s="130">
        <v>33000</v>
      </c>
      <c r="AD720" s="130"/>
      <c r="AE720" s="48" t="s">
        <v>101</v>
      </c>
      <c r="AF720" s="132">
        <v>45176</v>
      </c>
      <c r="AG720" s="260">
        <v>45266</v>
      </c>
      <c r="AH720" s="140"/>
    </row>
    <row r="721" spans="1:45">
      <c r="A721" s="66">
        <v>11137</v>
      </c>
      <c r="B721" s="63"/>
      <c r="C721" s="84" t="s">
        <v>994</v>
      </c>
      <c r="D721" s="84">
        <v>4217</v>
      </c>
      <c r="E721" s="150" t="s">
        <v>1313</v>
      </c>
      <c r="F721" s="150" t="s">
        <v>1200</v>
      </c>
      <c r="G721" s="150" t="s">
        <v>1986</v>
      </c>
      <c r="H721" s="84">
        <v>1426</v>
      </c>
      <c r="I721" s="84" t="s">
        <v>154</v>
      </c>
      <c r="J721" s="84">
        <v>1</v>
      </c>
      <c r="K721" s="162">
        <v>45208</v>
      </c>
      <c r="L721" s="84">
        <v>27</v>
      </c>
      <c r="M721" s="66">
        <v>139</v>
      </c>
      <c r="N721" s="107">
        <v>45235</v>
      </c>
      <c r="O721" s="99">
        <v>45251</v>
      </c>
      <c r="P721" s="100">
        <v>43</v>
      </c>
      <c r="Q721" s="66" t="s">
        <v>85</v>
      </c>
      <c r="R721" s="66" t="s">
        <v>320</v>
      </c>
      <c r="S721" s="66" t="s">
        <v>86</v>
      </c>
      <c r="T721" s="66" t="s">
        <v>87</v>
      </c>
      <c r="U721" s="170">
        <v>139</v>
      </c>
      <c r="V721" s="111" t="s">
        <v>88</v>
      </c>
      <c r="W721" s="88" t="s">
        <v>89</v>
      </c>
      <c r="X721" s="88" t="s">
        <v>586</v>
      </c>
      <c r="Y721" s="66" t="s">
        <v>587</v>
      </c>
      <c r="Z721" s="66">
        <v>10</v>
      </c>
      <c r="AA721" s="117" t="s">
        <v>227</v>
      </c>
      <c r="AB721" s="66">
        <v>2017</v>
      </c>
      <c r="AC721" s="130">
        <v>33000</v>
      </c>
      <c r="AD721" s="130"/>
      <c r="AE721" s="48" t="s">
        <v>101</v>
      </c>
      <c r="AF721" s="132">
        <v>44984</v>
      </c>
      <c r="AG721" s="260">
        <v>45247</v>
      </c>
      <c r="AH721" s="141"/>
      <c r="AI721" s="140"/>
    </row>
    <row r="722" spans="1:45">
      <c r="A722" s="66">
        <v>11137</v>
      </c>
      <c r="B722" s="66" t="s">
        <v>1987</v>
      </c>
      <c r="C722" s="84" t="s">
        <v>994</v>
      </c>
      <c r="D722" s="92">
        <v>4158</v>
      </c>
      <c r="E722" s="87" t="s">
        <v>151</v>
      </c>
      <c r="F722" s="151" t="s">
        <v>1941</v>
      </c>
      <c r="G722" s="87" t="s">
        <v>1942</v>
      </c>
      <c r="H722" s="84"/>
      <c r="I722" s="150" t="s">
        <v>154</v>
      </c>
      <c r="J722" s="84">
        <v>1</v>
      </c>
      <c r="K722" s="168">
        <v>44949</v>
      </c>
      <c r="L722" s="63">
        <v>29</v>
      </c>
      <c r="M722" s="66">
        <v>139</v>
      </c>
      <c r="N722" s="107">
        <v>44978</v>
      </c>
      <c r="O722" s="99">
        <v>44979</v>
      </c>
      <c r="P722" s="100">
        <v>30</v>
      </c>
      <c r="Q722" s="66" t="s">
        <v>160</v>
      </c>
      <c r="R722" s="66" t="s">
        <v>320</v>
      </c>
      <c r="S722" s="66" t="s">
        <v>86</v>
      </c>
      <c r="T722" s="66" t="s">
        <v>87</v>
      </c>
      <c r="U722" s="113">
        <v>139</v>
      </c>
      <c r="V722" s="88" t="s">
        <v>88</v>
      </c>
      <c r="W722" s="111" t="s">
        <v>89</v>
      </c>
      <c r="X722" s="111" t="s">
        <v>586</v>
      </c>
      <c r="Y722" s="66" t="s">
        <v>587</v>
      </c>
      <c r="Z722" s="130"/>
      <c r="AA722" s="130"/>
      <c r="AB722" s="112">
        <v>2017</v>
      </c>
      <c r="AC722" s="130">
        <v>33000</v>
      </c>
      <c r="AD722" s="130"/>
      <c r="AE722" s="48" t="s">
        <v>101</v>
      </c>
      <c r="AF722" s="132">
        <v>44949</v>
      </c>
      <c r="AG722" s="260">
        <v>44978</v>
      </c>
      <c r="AH722" s="141"/>
      <c r="AI722" s="140"/>
    </row>
    <row r="723" spans="1:45">
      <c r="A723" s="66">
        <v>10330</v>
      </c>
      <c r="B723" s="66" t="s">
        <v>1981</v>
      </c>
      <c r="C723" s="84" t="s">
        <v>994</v>
      </c>
      <c r="D723" s="92">
        <v>3938</v>
      </c>
      <c r="E723" s="151" t="s">
        <v>151</v>
      </c>
      <c r="F723" s="87" t="s">
        <v>1075</v>
      </c>
      <c r="G723" s="85" t="s">
        <v>1988</v>
      </c>
      <c r="H723" s="84"/>
      <c r="I723" s="150" t="s">
        <v>154</v>
      </c>
      <c r="J723" s="84">
        <v>1</v>
      </c>
      <c r="K723" s="168">
        <v>44894</v>
      </c>
      <c r="L723" s="89">
        <v>29</v>
      </c>
      <c r="M723" s="66">
        <v>139</v>
      </c>
      <c r="N723" s="165">
        <v>44923</v>
      </c>
      <c r="O723" s="99">
        <v>44949</v>
      </c>
      <c r="P723" s="100">
        <v>55</v>
      </c>
      <c r="Q723" s="66" t="s">
        <v>160</v>
      </c>
      <c r="R723" s="66" t="s">
        <v>320</v>
      </c>
      <c r="S723" s="66" t="s">
        <v>86</v>
      </c>
      <c r="T723" s="66" t="s">
        <v>87</v>
      </c>
      <c r="U723" s="113">
        <v>139</v>
      </c>
      <c r="V723" s="88" t="s">
        <v>88</v>
      </c>
      <c r="W723" s="88" t="s">
        <v>89</v>
      </c>
      <c r="X723" s="88" t="s">
        <v>586</v>
      </c>
      <c r="Y723" s="66" t="s">
        <v>587</v>
      </c>
      <c r="Z723" s="130"/>
      <c r="AA723" s="130"/>
      <c r="AB723" s="66">
        <v>2017</v>
      </c>
      <c r="AC723" s="130">
        <v>33000</v>
      </c>
      <c r="AD723" s="130"/>
      <c r="AE723" s="192"/>
      <c r="AF723" s="72" t="s">
        <v>101</v>
      </c>
      <c r="AG723" s="132">
        <v>44834</v>
      </c>
      <c r="AH723" s="283">
        <v>44949</v>
      </c>
      <c r="AI723" s="180"/>
    </row>
    <row r="724" spans="1:45">
      <c r="A724" s="63"/>
      <c r="B724" s="63"/>
      <c r="C724" s="84" t="s">
        <v>994</v>
      </c>
      <c r="D724" s="92">
        <v>3913</v>
      </c>
      <c r="E724" s="151" t="s">
        <v>1653</v>
      </c>
      <c r="F724" s="87" t="s">
        <v>1654</v>
      </c>
      <c r="G724" s="85" t="s">
        <v>1655</v>
      </c>
      <c r="H724" s="84"/>
      <c r="I724" s="150" t="s">
        <v>154</v>
      </c>
      <c r="J724" s="84">
        <v>1</v>
      </c>
      <c r="K724" s="168">
        <v>44824</v>
      </c>
      <c r="L724" s="89">
        <v>6</v>
      </c>
      <c r="M724" s="66">
        <v>139</v>
      </c>
      <c r="N724" s="107">
        <v>44830</v>
      </c>
      <c r="O724" s="99">
        <v>44834</v>
      </c>
      <c r="P724" s="100">
        <v>10</v>
      </c>
      <c r="Q724" s="66" t="s">
        <v>160</v>
      </c>
      <c r="R724" s="66" t="s">
        <v>320</v>
      </c>
      <c r="S724" s="66" t="s">
        <v>86</v>
      </c>
      <c r="T724" s="66" t="s">
        <v>87</v>
      </c>
      <c r="U724" s="170">
        <v>139</v>
      </c>
      <c r="V724" s="88" t="s">
        <v>88</v>
      </c>
      <c r="W724" s="88" t="s">
        <v>89</v>
      </c>
      <c r="X724" s="88" t="s">
        <v>586</v>
      </c>
      <c r="Y724" s="51" t="s">
        <v>587</v>
      </c>
      <c r="Z724" s="130"/>
      <c r="AA724" s="130"/>
      <c r="AB724" s="66">
        <v>2017</v>
      </c>
      <c r="AC724" s="130">
        <v>30000</v>
      </c>
      <c r="AD724" s="130"/>
      <c r="AE724" s="62" t="s">
        <v>101</v>
      </c>
      <c r="AF724" s="173">
        <v>44824</v>
      </c>
      <c r="AG724" s="260">
        <v>44834</v>
      </c>
      <c r="AH724" s="141"/>
      <c r="AI724" s="141"/>
    </row>
    <row r="725" spans="1:45">
      <c r="A725" s="66">
        <v>10646</v>
      </c>
      <c r="B725" s="66">
        <v>10745</v>
      </c>
      <c r="C725" s="84" t="s">
        <v>994</v>
      </c>
      <c r="D725" s="92">
        <v>3843</v>
      </c>
      <c r="E725" s="87" t="s">
        <v>97</v>
      </c>
      <c r="F725" s="90" t="s">
        <v>97</v>
      </c>
      <c r="G725" s="85" t="s">
        <v>529</v>
      </c>
      <c r="H725" s="84"/>
      <c r="I725" s="87" t="s">
        <v>99</v>
      </c>
      <c r="J725" s="84">
        <v>1</v>
      </c>
      <c r="K725" s="106">
        <v>44798</v>
      </c>
      <c r="L725" s="84">
        <v>6</v>
      </c>
      <c r="M725" s="66">
        <v>139</v>
      </c>
      <c r="N725" s="107">
        <v>44804</v>
      </c>
      <c r="O725" s="99">
        <v>44805</v>
      </c>
      <c r="P725" s="100">
        <v>7</v>
      </c>
      <c r="Q725" s="66" t="s">
        <v>160</v>
      </c>
      <c r="R725" s="66"/>
      <c r="S725" s="66" t="s">
        <v>86</v>
      </c>
      <c r="T725" s="66" t="s">
        <v>87</v>
      </c>
      <c r="U725" s="170">
        <v>139</v>
      </c>
      <c r="V725" s="88" t="s">
        <v>88</v>
      </c>
      <c r="W725" s="88" t="s">
        <v>89</v>
      </c>
      <c r="X725" s="88" t="s">
        <v>586</v>
      </c>
      <c r="Y725" s="51" t="s">
        <v>587</v>
      </c>
      <c r="Z725" s="130"/>
      <c r="AA725" s="130"/>
      <c r="AB725" s="66">
        <v>2017</v>
      </c>
      <c r="AC725" s="130">
        <v>30000</v>
      </c>
      <c r="AD725" s="130"/>
      <c r="AE725" s="62" t="s">
        <v>101</v>
      </c>
      <c r="AF725" s="173">
        <v>44798</v>
      </c>
      <c r="AG725" s="260">
        <v>44804</v>
      </c>
      <c r="AH725" s="141"/>
      <c r="AI725" s="180"/>
    </row>
    <row r="726" spans="1:45">
      <c r="A726" s="66">
        <v>10745</v>
      </c>
      <c r="B726" s="66">
        <v>10936</v>
      </c>
      <c r="C726" s="84" t="s">
        <v>994</v>
      </c>
      <c r="D726" s="92">
        <v>3805</v>
      </c>
      <c r="E726" s="87" t="s">
        <v>1314</v>
      </c>
      <c r="F726" s="87" t="s">
        <v>1315</v>
      </c>
      <c r="G726" s="150" t="s">
        <v>1989</v>
      </c>
      <c r="H726" s="84"/>
      <c r="I726" s="87" t="s">
        <v>154</v>
      </c>
      <c r="J726" s="84">
        <v>1</v>
      </c>
      <c r="K726" s="106">
        <v>44791</v>
      </c>
      <c r="L726" s="84">
        <v>13</v>
      </c>
      <c r="M726" s="66">
        <v>139</v>
      </c>
      <c r="N726" s="165">
        <v>44804</v>
      </c>
      <c r="O726" s="99">
        <v>44797</v>
      </c>
      <c r="P726" s="100">
        <v>6</v>
      </c>
      <c r="Q726" s="66" t="s">
        <v>160</v>
      </c>
      <c r="R726" s="66"/>
      <c r="S726" s="66" t="s">
        <v>86</v>
      </c>
      <c r="T726" s="66" t="s">
        <v>87</v>
      </c>
      <c r="U726" s="170">
        <v>139</v>
      </c>
      <c r="V726" s="88" t="s">
        <v>88</v>
      </c>
      <c r="W726" s="88" t="s">
        <v>89</v>
      </c>
      <c r="X726" s="88" t="s">
        <v>586</v>
      </c>
      <c r="Y726" s="51" t="s">
        <v>587</v>
      </c>
      <c r="Z726" s="130"/>
      <c r="AA726" s="130"/>
      <c r="AB726" s="66">
        <v>2017</v>
      </c>
      <c r="AC726" s="130">
        <v>30000</v>
      </c>
      <c r="AD726" s="130"/>
      <c r="AE726" s="62" t="s">
        <v>101</v>
      </c>
      <c r="AF726" s="173">
        <v>44777</v>
      </c>
      <c r="AG726" s="260">
        <v>44797</v>
      </c>
      <c r="AH726" s="141"/>
      <c r="AI726" s="141"/>
      <c r="AK726" s="302"/>
      <c r="AL726" s="303"/>
      <c r="AM726" s="303"/>
      <c r="AN726" s="263"/>
      <c r="AO726" s="140"/>
      <c r="AP726" s="140"/>
      <c r="AQ726" s="304"/>
      <c r="AR726" s="305"/>
      <c r="AS726" s="306"/>
    </row>
    <row r="727" spans="1:45">
      <c r="A727" s="66" t="s">
        <v>1728</v>
      </c>
      <c r="B727" s="66">
        <v>10666</v>
      </c>
      <c r="C727" s="84" t="s">
        <v>994</v>
      </c>
      <c r="D727" s="92">
        <v>3741</v>
      </c>
      <c r="E727" s="87" t="s">
        <v>1200</v>
      </c>
      <c r="F727" s="151" t="s">
        <v>1200</v>
      </c>
      <c r="G727" s="85" t="s">
        <v>1990</v>
      </c>
      <c r="H727" s="84">
        <v>1343</v>
      </c>
      <c r="I727" s="150" t="s">
        <v>154</v>
      </c>
      <c r="J727" s="84">
        <v>1</v>
      </c>
      <c r="K727" s="168">
        <v>44805</v>
      </c>
      <c r="L727" s="89">
        <v>27</v>
      </c>
      <c r="M727" s="66">
        <v>139</v>
      </c>
      <c r="N727" s="165">
        <v>44832</v>
      </c>
      <c r="O727" s="99">
        <v>44824</v>
      </c>
      <c r="P727" s="100">
        <v>19</v>
      </c>
      <c r="Q727" s="66" t="s">
        <v>160</v>
      </c>
      <c r="R727" s="66"/>
      <c r="S727" s="66" t="s">
        <v>320</v>
      </c>
      <c r="T727" s="66" t="s">
        <v>86</v>
      </c>
      <c r="U727" s="66" t="s">
        <v>87</v>
      </c>
      <c r="V727" s="301">
        <v>139</v>
      </c>
      <c r="W727" s="111" t="s">
        <v>88</v>
      </c>
      <c r="X727" s="111" t="s">
        <v>89</v>
      </c>
      <c r="Y727" s="88" t="s">
        <v>586</v>
      </c>
      <c r="Z727" s="66"/>
      <c r="AA727" s="66"/>
      <c r="AB727" s="51" t="s">
        <v>587</v>
      </c>
      <c r="AC727" s="66">
        <v>2017</v>
      </c>
      <c r="AD727" s="66"/>
      <c r="AE727" s="62" t="s">
        <v>101</v>
      </c>
      <c r="AF727" s="173">
        <v>44749</v>
      </c>
      <c r="AG727" s="260">
        <v>44823</v>
      </c>
      <c r="AH727" s="141"/>
      <c r="AI727" s="180"/>
    </row>
    <row r="728" spans="1:45">
      <c r="A728" s="66" t="s">
        <v>1991</v>
      </c>
      <c r="B728" s="66">
        <v>10725</v>
      </c>
      <c r="C728" s="84" t="s">
        <v>994</v>
      </c>
      <c r="D728" s="92">
        <v>3672</v>
      </c>
      <c r="E728" s="87" t="s">
        <v>151</v>
      </c>
      <c r="F728" s="87" t="s">
        <v>1075</v>
      </c>
      <c r="G728" s="150" t="s">
        <v>1992</v>
      </c>
      <c r="H728" s="84">
        <v>1261</v>
      </c>
      <c r="I728" s="87" t="s">
        <v>154</v>
      </c>
      <c r="J728" s="84">
        <v>1</v>
      </c>
      <c r="K728" s="106">
        <v>44763</v>
      </c>
      <c r="L728" s="84">
        <v>6</v>
      </c>
      <c r="M728" s="66">
        <v>139</v>
      </c>
      <c r="N728" s="107">
        <v>44769</v>
      </c>
      <c r="O728" s="99">
        <v>44776</v>
      </c>
      <c r="P728" s="100">
        <v>13</v>
      </c>
      <c r="Q728" s="66" t="s">
        <v>160</v>
      </c>
      <c r="R728" s="66"/>
      <c r="S728" s="66" t="s">
        <v>86</v>
      </c>
      <c r="T728" s="66" t="s">
        <v>87</v>
      </c>
      <c r="U728" s="170">
        <v>139</v>
      </c>
      <c r="V728" s="88" t="s">
        <v>88</v>
      </c>
      <c r="W728" s="88" t="s">
        <v>89</v>
      </c>
      <c r="X728" s="88" t="s">
        <v>586</v>
      </c>
      <c r="Y728" s="51" t="s">
        <v>587</v>
      </c>
      <c r="Z728" s="130"/>
      <c r="AA728" s="130"/>
      <c r="AB728" s="66">
        <v>2017</v>
      </c>
      <c r="AC728" s="130">
        <v>30000</v>
      </c>
      <c r="AD728" s="130"/>
      <c r="AE728" s="62" t="s">
        <v>101</v>
      </c>
      <c r="AF728" s="173">
        <v>44718</v>
      </c>
      <c r="AG728" s="260">
        <v>44776</v>
      </c>
      <c r="AH728" s="141"/>
      <c r="AI728" s="180"/>
    </row>
    <row r="729" spans="1:45">
      <c r="A729" s="66" t="s">
        <v>1981</v>
      </c>
      <c r="B729" s="63"/>
      <c r="C729" s="84" t="s">
        <v>1338</v>
      </c>
      <c r="D729" s="92">
        <v>3666</v>
      </c>
      <c r="E729" s="87" t="s">
        <v>1200</v>
      </c>
      <c r="F729" s="87" t="s">
        <v>1200</v>
      </c>
      <c r="G729" s="150" t="s">
        <v>153</v>
      </c>
      <c r="H729" s="84">
        <v>1261</v>
      </c>
      <c r="I729" s="87" t="s">
        <v>154</v>
      </c>
      <c r="J729" s="84">
        <v>1</v>
      </c>
      <c r="K729" s="106">
        <v>44715</v>
      </c>
      <c r="L729" s="84">
        <v>27</v>
      </c>
      <c r="M729" s="66">
        <v>139</v>
      </c>
      <c r="N729" s="165">
        <v>44742</v>
      </c>
      <c r="O729" s="99">
        <v>44718</v>
      </c>
      <c r="P729" s="100">
        <v>3</v>
      </c>
      <c r="Q729" s="66" t="s">
        <v>160</v>
      </c>
      <c r="R729" s="66"/>
      <c r="S729" s="66" t="s">
        <v>86</v>
      </c>
      <c r="T729" s="66" t="s">
        <v>87</v>
      </c>
      <c r="U729" s="170">
        <v>139</v>
      </c>
      <c r="V729" s="88" t="s">
        <v>88</v>
      </c>
      <c r="W729" s="88" t="s">
        <v>89</v>
      </c>
      <c r="X729" s="88" t="s">
        <v>586</v>
      </c>
      <c r="Y729" s="51" t="s">
        <v>587</v>
      </c>
      <c r="Z729" s="130"/>
      <c r="AA729" s="130"/>
      <c r="AB729" s="66">
        <v>2017</v>
      </c>
      <c r="AC729" s="130">
        <v>30000</v>
      </c>
      <c r="AD729" s="130"/>
      <c r="AE729" s="192"/>
      <c r="AF729" s="115" t="s">
        <v>101</v>
      </c>
      <c r="AG729" s="173">
        <v>44715</v>
      </c>
      <c r="AH729" s="283"/>
      <c r="AI729" s="180"/>
    </row>
    <row r="730" spans="1:45">
      <c r="A730" s="66">
        <v>10385</v>
      </c>
      <c r="B730" s="66">
        <v>10682</v>
      </c>
      <c r="C730" s="84" t="s">
        <v>994</v>
      </c>
      <c r="D730" s="92">
        <v>3137</v>
      </c>
      <c r="E730" s="87" t="s">
        <v>425</v>
      </c>
      <c r="F730" s="87" t="s">
        <v>1993</v>
      </c>
      <c r="G730" s="150" t="s">
        <v>1994</v>
      </c>
      <c r="H730" s="84">
        <v>1114</v>
      </c>
      <c r="I730" s="87" t="s">
        <v>154</v>
      </c>
      <c r="J730" s="84">
        <v>1</v>
      </c>
      <c r="K730" s="106">
        <v>44696</v>
      </c>
      <c r="L730" s="84">
        <v>7</v>
      </c>
      <c r="M730" s="66">
        <v>139</v>
      </c>
      <c r="N730" s="107">
        <v>44703</v>
      </c>
      <c r="O730" s="99">
        <v>44709</v>
      </c>
      <c r="P730" s="100">
        <v>13</v>
      </c>
      <c r="Q730" s="66" t="s">
        <v>160</v>
      </c>
      <c r="R730" s="66"/>
      <c r="S730" s="66" t="s">
        <v>86</v>
      </c>
      <c r="T730" s="66" t="s">
        <v>87</v>
      </c>
      <c r="U730" s="170">
        <v>139</v>
      </c>
      <c r="V730" s="88" t="s">
        <v>88</v>
      </c>
      <c r="W730" s="88" t="s">
        <v>89</v>
      </c>
      <c r="X730" s="88" t="s">
        <v>586</v>
      </c>
      <c r="Y730" s="51" t="s">
        <v>587</v>
      </c>
      <c r="Z730" s="130"/>
      <c r="AA730" s="130"/>
      <c r="AB730" s="66">
        <v>2017</v>
      </c>
      <c r="AC730" s="130">
        <v>30000</v>
      </c>
      <c r="AD730" s="130"/>
      <c r="AE730" s="62" t="s">
        <v>101</v>
      </c>
      <c r="AF730" s="173">
        <v>44396</v>
      </c>
      <c r="AG730" s="260">
        <v>44707</v>
      </c>
      <c r="AH730" s="141"/>
      <c r="AI730" s="180"/>
      <c r="AJ730" s="180"/>
    </row>
    <row r="731" spans="1:45">
      <c r="A731" s="66">
        <v>10420</v>
      </c>
      <c r="B731" s="66" t="s">
        <v>1872</v>
      </c>
      <c r="C731" s="84" t="s">
        <v>994</v>
      </c>
      <c r="D731" s="84">
        <v>4928</v>
      </c>
      <c r="E731" s="150" t="s">
        <v>1134</v>
      </c>
      <c r="F731" s="150" t="s">
        <v>1358</v>
      </c>
      <c r="G731" s="92" t="s">
        <v>1414</v>
      </c>
      <c r="H731" s="84">
        <v>1817</v>
      </c>
      <c r="I731" s="84" t="s">
        <v>154</v>
      </c>
      <c r="J731" s="84">
        <v>1</v>
      </c>
      <c r="K731" s="162">
        <v>45516</v>
      </c>
      <c r="L731" s="84">
        <v>6</v>
      </c>
      <c r="M731" s="104">
        <v>140</v>
      </c>
      <c r="N731" s="102">
        <v>45522</v>
      </c>
      <c r="O731" s="99">
        <v>45526</v>
      </c>
      <c r="P731" s="100">
        <v>10</v>
      </c>
      <c r="Q731" s="66" t="s">
        <v>85</v>
      </c>
      <c r="R731" s="66" t="s">
        <v>86</v>
      </c>
      <c r="S731" s="66" t="s">
        <v>85</v>
      </c>
      <c r="T731" s="66" t="s">
        <v>87</v>
      </c>
      <c r="U731" s="170">
        <v>140</v>
      </c>
      <c r="V731" s="88" t="s">
        <v>88</v>
      </c>
      <c r="W731" s="88" t="s">
        <v>89</v>
      </c>
      <c r="X731" s="88" t="s">
        <v>586</v>
      </c>
      <c r="Y731" s="66" t="s">
        <v>590</v>
      </c>
      <c r="Z731" s="66">
        <v>10</v>
      </c>
      <c r="AA731" s="117" t="s">
        <v>227</v>
      </c>
      <c r="AB731" s="66">
        <v>2017</v>
      </c>
      <c r="AC731" s="130">
        <v>33000</v>
      </c>
      <c r="AD731" s="119">
        <v>33000</v>
      </c>
      <c r="AE731" s="48" t="s">
        <v>101</v>
      </c>
      <c r="AF731" s="132">
        <v>45454</v>
      </c>
      <c r="AG731" s="132">
        <v>45526</v>
      </c>
      <c r="AH731" s="144"/>
      <c r="AI731" s="180"/>
    </row>
    <row r="732" spans="1:45">
      <c r="A732" s="63" t="s">
        <v>95</v>
      </c>
      <c r="B732" s="66" t="s">
        <v>1995</v>
      </c>
      <c r="C732" s="83" t="s">
        <v>1179</v>
      </c>
      <c r="D732" s="157">
        <v>4795</v>
      </c>
      <c r="E732" s="214" t="s">
        <v>1248</v>
      </c>
      <c r="F732" s="214" t="s">
        <v>1996</v>
      </c>
      <c r="G732" s="157" t="s">
        <v>479</v>
      </c>
      <c r="H732" s="157">
        <v>1766</v>
      </c>
      <c r="I732" s="157" t="s">
        <v>99</v>
      </c>
      <c r="J732" s="157">
        <v>1</v>
      </c>
      <c r="K732" s="189">
        <v>45423</v>
      </c>
      <c r="L732" s="157">
        <v>27</v>
      </c>
      <c r="M732" s="104">
        <v>140</v>
      </c>
      <c r="N732" s="98">
        <v>45450</v>
      </c>
      <c r="O732" s="99">
        <v>45435</v>
      </c>
      <c r="P732" s="100">
        <v>12</v>
      </c>
      <c r="Q732" s="66" t="s">
        <v>85</v>
      </c>
      <c r="R732" s="66" t="s">
        <v>86</v>
      </c>
      <c r="S732" s="66" t="s">
        <v>85</v>
      </c>
      <c r="T732" s="66" t="s">
        <v>87</v>
      </c>
      <c r="U732" s="170">
        <v>140</v>
      </c>
      <c r="V732" s="88" t="s">
        <v>88</v>
      </c>
      <c r="W732" s="88" t="s">
        <v>89</v>
      </c>
      <c r="X732" s="88" t="s">
        <v>586</v>
      </c>
      <c r="Y732" s="66" t="s">
        <v>590</v>
      </c>
      <c r="Z732" s="66">
        <v>10</v>
      </c>
      <c r="AA732" s="117" t="s">
        <v>227</v>
      </c>
      <c r="AB732" s="66">
        <v>2017</v>
      </c>
      <c r="AC732" s="130">
        <v>33000</v>
      </c>
      <c r="AD732" s="119">
        <v>33000</v>
      </c>
      <c r="AE732" s="48" t="s">
        <v>101</v>
      </c>
      <c r="AF732" s="132">
        <v>45357</v>
      </c>
      <c r="AG732" s="132"/>
      <c r="AH732" s="144" t="s">
        <v>1997</v>
      </c>
      <c r="AI732" s="180"/>
    </row>
    <row r="733" spans="1:45">
      <c r="A733" s="66">
        <v>10434</v>
      </c>
      <c r="B733" s="66" t="s">
        <v>1995</v>
      </c>
      <c r="C733" s="51" t="s">
        <v>1179</v>
      </c>
      <c r="D733" s="51">
        <v>4741</v>
      </c>
      <c r="E733" s="159" t="s">
        <v>1508</v>
      </c>
      <c r="F733" s="159" t="s">
        <v>1509</v>
      </c>
      <c r="G733" s="159" t="s">
        <v>479</v>
      </c>
      <c r="H733" s="51">
        <v>1734</v>
      </c>
      <c r="I733" s="51" t="s">
        <v>1090</v>
      </c>
      <c r="J733" s="51">
        <v>1</v>
      </c>
      <c r="K733" s="244">
        <v>45351</v>
      </c>
      <c r="L733" s="51">
        <v>27</v>
      </c>
      <c r="M733" s="104">
        <v>140</v>
      </c>
      <c r="N733" s="98">
        <v>45378</v>
      </c>
      <c r="O733" s="99">
        <v>45357</v>
      </c>
      <c r="P733" s="100">
        <v>6</v>
      </c>
      <c r="Q733" s="66" t="s">
        <v>85</v>
      </c>
      <c r="R733" s="66" t="s">
        <v>86</v>
      </c>
      <c r="S733" s="66" t="s">
        <v>85</v>
      </c>
      <c r="T733" s="66" t="s">
        <v>87</v>
      </c>
      <c r="U733" s="170">
        <v>140</v>
      </c>
      <c r="V733" s="111" t="s">
        <v>88</v>
      </c>
      <c r="W733" s="88" t="s">
        <v>89</v>
      </c>
      <c r="X733" s="111" t="s">
        <v>586</v>
      </c>
      <c r="Y733" s="66" t="s">
        <v>590</v>
      </c>
      <c r="Z733" s="66">
        <v>10</v>
      </c>
      <c r="AA733" s="117" t="s">
        <v>227</v>
      </c>
      <c r="AB733" s="66">
        <v>2017</v>
      </c>
      <c r="AC733" s="130">
        <v>33000</v>
      </c>
      <c r="AD733" s="119">
        <v>33000</v>
      </c>
      <c r="AE733" s="48" t="s">
        <v>101</v>
      </c>
      <c r="AF733" s="132">
        <v>45323</v>
      </c>
      <c r="AG733" s="132"/>
      <c r="AH733" s="144" t="s">
        <v>1998</v>
      </c>
      <c r="AI733" s="180"/>
    </row>
    <row r="734" spans="1:45">
      <c r="A734" s="63"/>
      <c r="B734" s="66">
        <v>10918</v>
      </c>
      <c r="C734" s="84" t="s">
        <v>994</v>
      </c>
      <c r="D734" s="92">
        <v>4711</v>
      </c>
      <c r="E734" s="87" t="s">
        <v>1180</v>
      </c>
      <c r="F734" s="256" t="s">
        <v>1181</v>
      </c>
      <c r="G734" s="268" t="s">
        <v>529</v>
      </c>
      <c r="H734" s="89">
        <v>1721</v>
      </c>
      <c r="I734" s="84" t="s">
        <v>99</v>
      </c>
      <c r="J734" s="63">
        <v>1</v>
      </c>
      <c r="K734" s="164">
        <v>45317</v>
      </c>
      <c r="L734" s="84">
        <v>13</v>
      </c>
      <c r="M734" s="190">
        <v>140</v>
      </c>
      <c r="N734" s="98">
        <v>45330</v>
      </c>
      <c r="O734" s="99">
        <v>45321</v>
      </c>
      <c r="P734" s="100">
        <v>4</v>
      </c>
      <c r="Q734" s="66" t="s">
        <v>85</v>
      </c>
      <c r="R734" s="66" t="s">
        <v>86</v>
      </c>
      <c r="S734" s="66" t="s">
        <v>85</v>
      </c>
      <c r="T734" s="66" t="s">
        <v>87</v>
      </c>
      <c r="U734" s="170">
        <v>140</v>
      </c>
      <c r="V734" s="88" t="s">
        <v>88</v>
      </c>
      <c r="W734" s="111" t="s">
        <v>89</v>
      </c>
      <c r="X734" s="111" t="s">
        <v>586</v>
      </c>
      <c r="Y734" s="66" t="s">
        <v>590</v>
      </c>
      <c r="Z734" s="66">
        <v>10</v>
      </c>
      <c r="AA734" s="117" t="s">
        <v>227</v>
      </c>
      <c r="AB734" s="66">
        <v>2017</v>
      </c>
      <c r="AC734" s="130">
        <v>33000</v>
      </c>
      <c r="AD734" s="136">
        <v>30000</v>
      </c>
      <c r="AE734" s="48" t="s">
        <v>101</v>
      </c>
      <c r="AF734" s="132">
        <v>45303</v>
      </c>
      <c r="AG734" s="132">
        <v>45321</v>
      </c>
      <c r="AH734" s="144"/>
      <c r="AI734" s="180"/>
    </row>
    <row r="735" spans="1:45">
      <c r="A735" s="63"/>
      <c r="B735" s="63"/>
      <c r="C735" s="63" t="s">
        <v>994</v>
      </c>
      <c r="D735" s="92">
        <v>4680</v>
      </c>
      <c r="E735" s="86" t="s">
        <v>1982</v>
      </c>
      <c r="F735" s="86" t="s">
        <v>1999</v>
      </c>
      <c r="G735" s="84" t="s">
        <v>1984</v>
      </c>
      <c r="H735" s="89">
        <v>1706</v>
      </c>
      <c r="I735" s="84" t="s">
        <v>1151</v>
      </c>
      <c r="J735" s="63">
        <v>1</v>
      </c>
      <c r="K735" s="164">
        <v>45279</v>
      </c>
      <c r="L735" s="84">
        <v>6</v>
      </c>
      <c r="M735" s="66">
        <v>140</v>
      </c>
      <c r="N735" s="107">
        <v>45285</v>
      </c>
      <c r="O735" s="99">
        <v>45286</v>
      </c>
      <c r="P735" s="100">
        <v>7</v>
      </c>
      <c r="Q735" s="66" t="s">
        <v>85</v>
      </c>
      <c r="R735" s="66" t="s">
        <v>86</v>
      </c>
      <c r="S735" s="66" t="s">
        <v>86</v>
      </c>
      <c r="T735" s="66" t="s">
        <v>87</v>
      </c>
      <c r="U735" s="170">
        <v>140</v>
      </c>
      <c r="V735" s="88" t="s">
        <v>88</v>
      </c>
      <c r="W735" s="88" t="s">
        <v>89</v>
      </c>
      <c r="X735" s="88" t="s">
        <v>586</v>
      </c>
      <c r="Y735" s="66" t="s">
        <v>590</v>
      </c>
      <c r="Z735" s="66">
        <v>10</v>
      </c>
      <c r="AA735" s="117" t="s">
        <v>227</v>
      </c>
      <c r="AB735" s="66">
        <v>2017</v>
      </c>
      <c r="AC735" s="130">
        <v>33000</v>
      </c>
      <c r="AD735" s="130"/>
      <c r="AE735" s="48" t="s">
        <v>101</v>
      </c>
      <c r="AF735" s="132">
        <v>45279</v>
      </c>
      <c r="AG735" s="132">
        <v>45286</v>
      </c>
      <c r="AH735" s="144"/>
      <c r="AI735" s="180"/>
    </row>
    <row r="736" spans="1:45">
      <c r="A736" s="66">
        <v>10733</v>
      </c>
      <c r="B736" s="66">
        <v>10941</v>
      </c>
      <c r="C736" s="63" t="s">
        <v>994</v>
      </c>
      <c r="D736" s="63">
        <v>4247</v>
      </c>
      <c r="E736" s="87" t="s">
        <v>267</v>
      </c>
      <c r="F736" s="87" t="s">
        <v>1100</v>
      </c>
      <c r="G736" s="85" t="s">
        <v>1907</v>
      </c>
      <c r="H736" s="63"/>
      <c r="I736" s="85" t="s">
        <v>154</v>
      </c>
      <c r="J736" s="84">
        <v>1</v>
      </c>
      <c r="K736" s="168">
        <v>45002</v>
      </c>
      <c r="L736" s="63">
        <v>6</v>
      </c>
      <c r="M736" s="66">
        <v>140</v>
      </c>
      <c r="N736" s="229">
        <v>45008</v>
      </c>
      <c r="O736" s="99">
        <v>45015</v>
      </c>
      <c r="P736" s="100">
        <v>13</v>
      </c>
      <c r="Q736" s="66" t="s">
        <v>160</v>
      </c>
      <c r="R736" s="66" t="s">
        <v>86</v>
      </c>
      <c r="S736" s="66" t="s">
        <v>86</v>
      </c>
      <c r="T736" s="66" t="s">
        <v>87</v>
      </c>
      <c r="U736" s="113">
        <v>140</v>
      </c>
      <c r="V736" s="88" t="s">
        <v>88</v>
      </c>
      <c r="W736" s="88" t="s">
        <v>89</v>
      </c>
      <c r="X736" s="88" t="s">
        <v>586</v>
      </c>
      <c r="Y736" s="66" t="s">
        <v>590</v>
      </c>
      <c r="Z736" s="130"/>
      <c r="AA736" s="130"/>
      <c r="AB736" s="66">
        <v>2017</v>
      </c>
      <c r="AC736" s="130">
        <v>33000</v>
      </c>
      <c r="AD736" s="130"/>
      <c r="AE736" s="48" t="s">
        <v>101</v>
      </c>
      <c r="AF736" s="132">
        <v>45002</v>
      </c>
      <c r="AG736" s="132">
        <v>45010</v>
      </c>
      <c r="AH736" s="144"/>
      <c r="AI736" s="141"/>
    </row>
    <row r="737" spans="1:45">
      <c r="A737" s="66">
        <v>10577</v>
      </c>
      <c r="B737" s="66">
        <v>10807</v>
      </c>
      <c r="C737" s="84" t="s">
        <v>994</v>
      </c>
      <c r="D737" s="89">
        <v>4152</v>
      </c>
      <c r="E737" s="87" t="s">
        <v>2000</v>
      </c>
      <c r="F737" s="87" t="s">
        <v>2001</v>
      </c>
      <c r="G737" s="150" t="s">
        <v>2002</v>
      </c>
      <c r="H737" s="63">
        <v>1558</v>
      </c>
      <c r="I737" s="150" t="s">
        <v>1151</v>
      </c>
      <c r="J737" s="84">
        <v>1</v>
      </c>
      <c r="K737" s="168">
        <v>44975</v>
      </c>
      <c r="L737" s="89">
        <v>27</v>
      </c>
      <c r="M737" s="66">
        <v>140</v>
      </c>
      <c r="N737" s="107">
        <v>45002</v>
      </c>
      <c r="O737" s="99">
        <v>45006</v>
      </c>
      <c r="P737" s="100">
        <v>31</v>
      </c>
      <c r="Q737" s="66" t="s">
        <v>160</v>
      </c>
      <c r="R737" s="66" t="s">
        <v>86</v>
      </c>
      <c r="S737" s="66" t="s">
        <v>86</v>
      </c>
      <c r="T737" s="66" t="s">
        <v>87</v>
      </c>
      <c r="U737" s="113">
        <v>140</v>
      </c>
      <c r="V737" s="88" t="s">
        <v>88</v>
      </c>
      <c r="W737" s="111" t="s">
        <v>89</v>
      </c>
      <c r="X737" s="111" t="s">
        <v>586</v>
      </c>
      <c r="Y737" s="66" t="s">
        <v>590</v>
      </c>
      <c r="Z737" s="130"/>
      <c r="AA737" s="130"/>
      <c r="AB737" s="112">
        <v>2017</v>
      </c>
      <c r="AC737" s="130">
        <v>33000</v>
      </c>
      <c r="AD737" s="130"/>
      <c r="AE737" s="48" t="s">
        <v>101</v>
      </c>
      <c r="AF737" s="132">
        <v>44947</v>
      </c>
      <c r="AG737" s="132">
        <v>45003</v>
      </c>
      <c r="AH737" s="144"/>
      <c r="AI737" s="180"/>
    </row>
    <row r="738" spans="1:45">
      <c r="A738" s="66">
        <v>10726</v>
      </c>
      <c r="B738" s="66" t="s">
        <v>2003</v>
      </c>
      <c r="C738" s="84" t="s">
        <v>994</v>
      </c>
      <c r="D738" s="92">
        <v>3915</v>
      </c>
      <c r="E738" s="90" t="s">
        <v>151</v>
      </c>
      <c r="F738" s="156" t="s">
        <v>1383</v>
      </c>
      <c r="G738" s="85" t="s">
        <v>1384</v>
      </c>
      <c r="H738" s="63">
        <v>1433</v>
      </c>
      <c r="I738" s="87" t="s">
        <v>154</v>
      </c>
      <c r="J738" s="63">
        <v>1</v>
      </c>
      <c r="K738" s="106">
        <v>44980</v>
      </c>
      <c r="L738" s="63">
        <v>29</v>
      </c>
      <c r="M738" s="66">
        <v>140</v>
      </c>
      <c r="N738" s="165">
        <v>45009</v>
      </c>
      <c r="O738" s="99">
        <v>44993</v>
      </c>
      <c r="P738" s="100">
        <v>13</v>
      </c>
      <c r="Q738" s="66" t="s">
        <v>160</v>
      </c>
      <c r="R738" s="66" t="s">
        <v>86</v>
      </c>
      <c r="S738" s="66" t="s">
        <v>86</v>
      </c>
      <c r="T738" s="66" t="s">
        <v>87</v>
      </c>
      <c r="U738" s="113">
        <v>140</v>
      </c>
      <c r="V738" s="88" t="s">
        <v>88</v>
      </c>
      <c r="W738" s="88" t="s">
        <v>89</v>
      </c>
      <c r="X738" s="88" t="s">
        <v>586</v>
      </c>
      <c r="Y738" s="66" t="s">
        <v>590</v>
      </c>
      <c r="Z738" s="130"/>
      <c r="AA738" s="130"/>
      <c r="AB738" s="66">
        <v>2017</v>
      </c>
      <c r="AC738" s="130">
        <v>33000</v>
      </c>
      <c r="AD738" s="130"/>
      <c r="AE738" s="192"/>
      <c r="AF738" s="72" t="s">
        <v>101</v>
      </c>
      <c r="AG738" s="132">
        <v>44825</v>
      </c>
      <c r="AH738" s="144">
        <v>44989</v>
      </c>
      <c r="AI738" s="180"/>
    </row>
    <row r="739" spans="1:45">
      <c r="A739" s="66" t="s">
        <v>1872</v>
      </c>
      <c r="B739" s="63"/>
      <c r="C739" s="84" t="s">
        <v>994</v>
      </c>
      <c r="D739" s="92">
        <v>3776</v>
      </c>
      <c r="E739" s="90" t="s">
        <v>97</v>
      </c>
      <c r="F739" s="90" t="s">
        <v>97</v>
      </c>
      <c r="G739" s="85" t="s">
        <v>1453</v>
      </c>
      <c r="H739" s="84"/>
      <c r="I739" s="87" t="s">
        <v>99</v>
      </c>
      <c r="J739" s="160">
        <v>1</v>
      </c>
      <c r="K739" s="209">
        <v>44764</v>
      </c>
      <c r="L739" s="92">
        <v>6</v>
      </c>
      <c r="M739" s="66">
        <v>140</v>
      </c>
      <c r="N739" s="107">
        <v>44770</v>
      </c>
      <c r="O739" s="99">
        <v>44772</v>
      </c>
      <c r="P739" s="100">
        <v>8</v>
      </c>
      <c r="Q739" s="66" t="s">
        <v>160</v>
      </c>
      <c r="R739" s="66"/>
      <c r="S739" s="66" t="s">
        <v>86</v>
      </c>
      <c r="T739" s="66" t="s">
        <v>87</v>
      </c>
      <c r="U739" s="113">
        <v>140</v>
      </c>
      <c r="V739" s="88" t="s">
        <v>88</v>
      </c>
      <c r="W739" s="88" t="s">
        <v>89</v>
      </c>
      <c r="X739" s="88" t="s">
        <v>586</v>
      </c>
      <c r="Y739" s="66" t="s">
        <v>590</v>
      </c>
      <c r="Z739" s="130"/>
      <c r="AA739" s="130"/>
      <c r="AB739" s="66">
        <v>2017</v>
      </c>
      <c r="AC739" s="130">
        <v>30000</v>
      </c>
      <c r="AD739" s="130"/>
      <c r="AE739" s="62" t="s">
        <v>101</v>
      </c>
      <c r="AF739" s="132">
        <v>44764</v>
      </c>
      <c r="AG739" s="132">
        <v>44771</v>
      </c>
      <c r="AH739" s="144"/>
      <c r="AI739" s="180"/>
      <c r="AJ739" s="38"/>
    </row>
    <row r="740" spans="1:45">
      <c r="A740" s="66">
        <v>11615</v>
      </c>
      <c r="B740" s="63"/>
      <c r="C740" s="84" t="s">
        <v>994</v>
      </c>
      <c r="D740" s="92">
        <v>3776</v>
      </c>
      <c r="E740" s="90" t="s">
        <v>97</v>
      </c>
      <c r="F740" s="90" t="s">
        <v>97</v>
      </c>
      <c r="G740" s="85" t="s">
        <v>1453</v>
      </c>
      <c r="H740" s="84"/>
      <c r="I740" s="87" t="s">
        <v>99</v>
      </c>
      <c r="J740" s="160">
        <v>1</v>
      </c>
      <c r="K740" s="209">
        <v>44764</v>
      </c>
      <c r="L740" s="92">
        <v>6</v>
      </c>
      <c r="M740" s="63">
        <v>140</v>
      </c>
      <c r="N740" s="107">
        <v>44770</v>
      </c>
      <c r="O740" s="99">
        <v>44775</v>
      </c>
      <c r="P740" s="100">
        <v>11</v>
      </c>
      <c r="Q740" s="66" t="s">
        <v>160</v>
      </c>
      <c r="R740" s="66"/>
      <c r="S740" s="66" t="s">
        <v>86</v>
      </c>
      <c r="T740" s="66" t="s">
        <v>87</v>
      </c>
      <c r="U740" s="113">
        <v>140</v>
      </c>
      <c r="V740" s="88" t="s">
        <v>88</v>
      </c>
      <c r="W740" s="88" t="s">
        <v>89</v>
      </c>
      <c r="X740" s="88" t="s">
        <v>586</v>
      </c>
      <c r="Y740" s="66" t="s">
        <v>590</v>
      </c>
      <c r="Z740" s="130"/>
      <c r="AA740" s="130"/>
      <c r="AB740" s="66">
        <v>2017</v>
      </c>
      <c r="AC740" s="130">
        <v>30000</v>
      </c>
      <c r="AD740" s="130"/>
      <c r="AE740" s="62" t="s">
        <v>101</v>
      </c>
      <c r="AF740" s="132">
        <v>44764</v>
      </c>
      <c r="AG740" s="132">
        <v>44775</v>
      </c>
      <c r="AH740" s="144"/>
      <c r="AI740" s="141"/>
    </row>
    <row r="741" spans="1:45">
      <c r="A741" s="63"/>
      <c r="B741" s="66">
        <v>10731</v>
      </c>
      <c r="C741" s="84" t="s">
        <v>994</v>
      </c>
      <c r="D741" s="92">
        <v>3648</v>
      </c>
      <c r="E741" s="90" t="s">
        <v>151</v>
      </c>
      <c r="F741" s="156" t="s">
        <v>1075</v>
      </c>
      <c r="G741" s="85" t="s">
        <v>1318</v>
      </c>
      <c r="H741" s="63"/>
      <c r="I741" s="87" t="s">
        <v>154</v>
      </c>
      <c r="J741" s="63">
        <v>1</v>
      </c>
      <c r="K741" s="106">
        <v>44827</v>
      </c>
      <c r="L741" s="63">
        <v>29</v>
      </c>
      <c r="M741" s="66">
        <v>140</v>
      </c>
      <c r="N741" s="165">
        <v>44856</v>
      </c>
      <c r="O741" s="99">
        <v>44824</v>
      </c>
      <c r="P741" s="100">
        <v>-3</v>
      </c>
      <c r="Q741" s="66" t="s">
        <v>160</v>
      </c>
      <c r="R741" s="66"/>
      <c r="S741" s="66" t="s">
        <v>86</v>
      </c>
      <c r="T741" s="66" t="s">
        <v>86</v>
      </c>
      <c r="U741" s="66" t="s">
        <v>87</v>
      </c>
      <c r="V741" s="113">
        <v>140</v>
      </c>
      <c r="W741" s="88" t="s">
        <v>88</v>
      </c>
      <c r="X741" s="88" t="s">
        <v>89</v>
      </c>
      <c r="Y741" s="88" t="s">
        <v>586</v>
      </c>
      <c r="Z741" s="66"/>
      <c r="AA741" s="66"/>
      <c r="AB741" s="66" t="s">
        <v>590</v>
      </c>
      <c r="AC741" s="66">
        <v>2017</v>
      </c>
      <c r="AD741" s="66"/>
      <c r="AE741" s="62" t="s">
        <v>101</v>
      </c>
      <c r="AF741" s="173">
        <v>44707</v>
      </c>
      <c r="AG741" s="132">
        <v>44824</v>
      </c>
      <c r="AH741" s="144"/>
      <c r="AI741" s="180"/>
    </row>
    <row r="742" spans="1:45">
      <c r="A742" s="66">
        <v>10660</v>
      </c>
      <c r="B742" s="66">
        <v>10699</v>
      </c>
      <c r="C742" s="84" t="s">
        <v>994</v>
      </c>
      <c r="D742" s="92">
        <v>3389</v>
      </c>
      <c r="E742" s="90" t="s">
        <v>2004</v>
      </c>
      <c r="F742" s="151" t="s">
        <v>2005</v>
      </c>
      <c r="G742" s="85" t="s">
        <v>1994</v>
      </c>
      <c r="H742" s="84">
        <v>1226</v>
      </c>
      <c r="I742" s="87" t="s">
        <v>154</v>
      </c>
      <c r="J742" s="160">
        <v>1</v>
      </c>
      <c r="K742" s="209">
        <v>44729</v>
      </c>
      <c r="L742" s="92">
        <v>27</v>
      </c>
      <c r="M742" s="66">
        <v>140</v>
      </c>
      <c r="N742" s="107">
        <v>44756</v>
      </c>
      <c r="O742" s="99">
        <v>44764</v>
      </c>
      <c r="P742" s="100">
        <v>35</v>
      </c>
      <c r="Q742" s="66" t="s">
        <v>160</v>
      </c>
      <c r="R742" s="66"/>
      <c r="S742" s="66" t="s">
        <v>86</v>
      </c>
      <c r="T742" s="66" t="s">
        <v>87</v>
      </c>
      <c r="U742" s="113">
        <v>140</v>
      </c>
      <c r="V742" s="111" t="s">
        <v>88</v>
      </c>
      <c r="W742" s="111" t="s">
        <v>89</v>
      </c>
      <c r="X742" s="88" t="s">
        <v>586</v>
      </c>
      <c r="Y742" s="66" t="s">
        <v>590</v>
      </c>
      <c r="Z742" s="130"/>
      <c r="AA742" s="130"/>
      <c r="AB742" s="112">
        <v>2017</v>
      </c>
      <c r="AC742" s="130">
        <v>30000</v>
      </c>
      <c r="AD742" s="130"/>
      <c r="AE742" s="48" t="s">
        <v>101</v>
      </c>
      <c r="AF742" s="132">
        <v>44547</v>
      </c>
      <c r="AG742" s="132">
        <v>44763</v>
      </c>
      <c r="AH742" s="144"/>
      <c r="AI742" s="180"/>
    </row>
    <row r="743" spans="1:45">
      <c r="A743" s="66" t="s">
        <v>1995</v>
      </c>
      <c r="B743" s="66">
        <v>10728</v>
      </c>
      <c r="C743" s="51" t="s">
        <v>1179</v>
      </c>
      <c r="D743" s="51">
        <v>350</v>
      </c>
      <c r="E743" s="214" t="s">
        <v>657</v>
      </c>
      <c r="F743" s="205" t="s">
        <v>181</v>
      </c>
      <c r="G743" s="83" t="s">
        <v>657</v>
      </c>
      <c r="H743" s="51">
        <v>1578</v>
      </c>
      <c r="I743" s="51" t="s">
        <v>99</v>
      </c>
      <c r="J743" s="157">
        <v>1</v>
      </c>
      <c r="K743" s="244">
        <v>45170</v>
      </c>
      <c r="L743" s="51">
        <v>29</v>
      </c>
      <c r="M743" s="66">
        <v>140</v>
      </c>
      <c r="N743" s="107">
        <v>45199</v>
      </c>
      <c r="O743" s="99">
        <v>45278</v>
      </c>
      <c r="P743" s="100">
        <v>108</v>
      </c>
      <c r="Q743" s="66" t="s">
        <v>85</v>
      </c>
      <c r="R743" s="66" t="s">
        <v>86</v>
      </c>
      <c r="S743" s="66" t="s">
        <v>86</v>
      </c>
      <c r="T743" s="66" t="s">
        <v>87</v>
      </c>
      <c r="U743" s="170">
        <v>140</v>
      </c>
      <c r="V743" s="111" t="s">
        <v>88</v>
      </c>
      <c r="W743" s="88" t="s">
        <v>89</v>
      </c>
      <c r="X743" s="111" t="s">
        <v>586</v>
      </c>
      <c r="Y743" s="66" t="s">
        <v>590</v>
      </c>
      <c r="Z743" s="66">
        <v>10</v>
      </c>
      <c r="AA743" s="117" t="s">
        <v>227</v>
      </c>
      <c r="AB743" s="66">
        <v>2017</v>
      </c>
      <c r="AC743" s="130">
        <v>33000</v>
      </c>
      <c r="AD743" s="130"/>
      <c r="AE743" s="48" t="s">
        <v>101</v>
      </c>
      <c r="AF743" s="132">
        <v>44286</v>
      </c>
      <c r="AG743" s="132"/>
      <c r="AH743" s="144" t="s">
        <v>2006</v>
      </c>
      <c r="AI743" s="180"/>
    </row>
    <row r="744" spans="1:45">
      <c r="A744" s="66">
        <v>10682</v>
      </c>
      <c r="B744" s="66">
        <v>10728</v>
      </c>
      <c r="C744" s="64" t="s">
        <v>994</v>
      </c>
      <c r="D744" s="67">
        <v>5116</v>
      </c>
      <c r="E744" s="68" t="s">
        <v>151</v>
      </c>
      <c r="F744" s="69" t="s">
        <v>152</v>
      </c>
      <c r="G744" s="48" t="s">
        <v>371</v>
      </c>
      <c r="H744" s="48">
        <v>1543</v>
      </c>
      <c r="I744" s="48" t="s">
        <v>154</v>
      </c>
      <c r="J744" s="64">
        <v>1</v>
      </c>
      <c r="K744" s="101">
        <v>45694</v>
      </c>
      <c r="L744" s="48">
        <v>29</v>
      </c>
      <c r="M744" s="104">
        <v>141</v>
      </c>
      <c r="N744" s="102">
        <f>K744+L744</f>
        <v>45723</v>
      </c>
      <c r="O744" s="99">
        <f ca="1">TODAY()</f>
        <v>45957</v>
      </c>
      <c r="P744" s="100">
        <f ca="1">O744-K744</f>
        <v>263</v>
      </c>
      <c r="Q744" s="66" t="s">
        <v>85</v>
      </c>
      <c r="R744" s="66" t="s">
        <v>86</v>
      </c>
      <c r="S744" s="66" t="s">
        <v>85</v>
      </c>
      <c r="T744" s="66" t="s">
        <v>87</v>
      </c>
      <c r="U744" s="113">
        <v>141</v>
      </c>
      <c r="V744" s="88" t="s">
        <v>88</v>
      </c>
      <c r="W744" s="88" t="s">
        <v>89</v>
      </c>
      <c r="X744" s="88" t="s">
        <v>90</v>
      </c>
      <c r="Y744" s="66" t="s">
        <v>594</v>
      </c>
      <c r="Z744" s="66">
        <v>10</v>
      </c>
      <c r="AA744" s="117" t="s">
        <v>163</v>
      </c>
      <c r="AB744" s="66">
        <v>2016</v>
      </c>
      <c r="AC744" s="130">
        <v>27000</v>
      </c>
      <c r="AD744" s="130">
        <v>24000</v>
      </c>
      <c r="AE744" s="48" t="s">
        <v>101</v>
      </c>
      <c r="AF744" s="127">
        <v>45573</v>
      </c>
      <c r="AG744" s="132">
        <v>45730</v>
      </c>
      <c r="AH744" s="141"/>
      <c r="AI744" s="180"/>
    </row>
    <row r="745" spans="1:45">
      <c r="A745" s="66">
        <v>10727</v>
      </c>
      <c r="B745" s="63"/>
      <c r="C745" s="72" t="s">
        <v>117</v>
      </c>
      <c r="D745" s="67">
        <v>5087</v>
      </c>
      <c r="E745" s="69" t="s">
        <v>1039</v>
      </c>
      <c r="F745" s="69" t="s">
        <v>1039</v>
      </c>
      <c r="G745" s="48" t="s">
        <v>2007</v>
      </c>
      <c r="H745" s="48">
        <v>1541</v>
      </c>
      <c r="I745" s="48" t="s">
        <v>99</v>
      </c>
      <c r="J745" s="72">
        <v>1</v>
      </c>
      <c r="K745" s="101">
        <v>45560</v>
      </c>
      <c r="L745" s="48">
        <v>27</v>
      </c>
      <c r="M745" s="104">
        <v>141</v>
      </c>
      <c r="N745" s="98">
        <f>K745+L745</f>
        <v>45587</v>
      </c>
      <c r="O745" s="99">
        <f ca="1">TODAY()</f>
        <v>45957</v>
      </c>
      <c r="P745" s="100">
        <f ca="1">O745-K745</f>
        <v>397</v>
      </c>
      <c r="Q745" s="66" t="s">
        <v>85</v>
      </c>
      <c r="R745" s="66" t="s">
        <v>86</v>
      </c>
      <c r="S745" s="66" t="s">
        <v>85</v>
      </c>
      <c r="T745" s="66" t="s">
        <v>87</v>
      </c>
      <c r="U745" s="113">
        <v>141</v>
      </c>
      <c r="V745" s="88" t="s">
        <v>88</v>
      </c>
      <c r="W745" s="88" t="s">
        <v>89</v>
      </c>
      <c r="X745" s="88" t="s">
        <v>90</v>
      </c>
      <c r="Y745" s="66" t="s">
        <v>594</v>
      </c>
      <c r="Z745" s="66">
        <v>10</v>
      </c>
      <c r="AA745" s="117" t="s">
        <v>163</v>
      </c>
      <c r="AB745" s="66">
        <v>2016</v>
      </c>
      <c r="AC745" s="130">
        <v>27000</v>
      </c>
      <c r="AD745" s="130">
        <v>24000</v>
      </c>
      <c r="AE745" s="192">
        <f>773.36</f>
        <v>773.36</v>
      </c>
      <c r="AF745" s="136">
        <f>AE745*$AP$1</f>
        <v>0</v>
      </c>
      <c r="AG745" s="147">
        <f>AD745-AF745</f>
        <v>24000</v>
      </c>
      <c r="AH745" s="73" t="s">
        <v>207</v>
      </c>
      <c r="AI745" s="180"/>
    </row>
    <row r="746" spans="1:45">
      <c r="A746" s="66">
        <v>10575</v>
      </c>
      <c r="B746" s="66" t="s">
        <v>2008</v>
      </c>
      <c r="C746" s="72" t="s">
        <v>117</v>
      </c>
      <c r="D746" s="67">
        <v>5087</v>
      </c>
      <c r="E746" s="69" t="s">
        <v>1039</v>
      </c>
      <c r="F746" s="69" t="s">
        <v>1039</v>
      </c>
      <c r="G746" s="48" t="s">
        <v>2007</v>
      </c>
      <c r="H746" s="48">
        <v>1541</v>
      </c>
      <c r="I746" s="48" t="s">
        <v>99</v>
      </c>
      <c r="J746" s="72">
        <v>1</v>
      </c>
      <c r="K746" s="101">
        <v>45560</v>
      </c>
      <c r="L746" s="48">
        <v>27</v>
      </c>
      <c r="M746" s="104">
        <v>141</v>
      </c>
      <c r="N746" s="98">
        <f>K746+L746</f>
        <v>45587</v>
      </c>
      <c r="O746" s="99">
        <f ca="1">TODAY()</f>
        <v>45957</v>
      </c>
      <c r="P746" s="100">
        <f ca="1">O746-K746</f>
        <v>397</v>
      </c>
      <c r="Q746" s="66" t="s">
        <v>85</v>
      </c>
      <c r="R746" s="66" t="s">
        <v>86</v>
      </c>
      <c r="S746" s="66" t="s">
        <v>85</v>
      </c>
      <c r="T746" s="66" t="s">
        <v>87</v>
      </c>
      <c r="U746" s="113">
        <v>141</v>
      </c>
      <c r="V746" s="88" t="s">
        <v>88</v>
      </c>
      <c r="W746" s="88" t="s">
        <v>89</v>
      </c>
      <c r="X746" s="88" t="s">
        <v>90</v>
      </c>
      <c r="Y746" s="66" t="s">
        <v>594</v>
      </c>
      <c r="Z746" s="66">
        <v>10</v>
      </c>
      <c r="AA746" s="117" t="s">
        <v>163</v>
      </c>
      <c r="AB746" s="66">
        <v>2016</v>
      </c>
      <c r="AC746" s="130">
        <v>27000</v>
      </c>
      <c r="AD746" s="130">
        <v>24000</v>
      </c>
      <c r="AE746" s="192">
        <f>773.36</f>
        <v>773.36</v>
      </c>
      <c r="AF746" s="136">
        <f>AE746*$AP$1</f>
        <v>0</v>
      </c>
      <c r="AG746" s="147">
        <f>AD746-AF746</f>
        <v>24000</v>
      </c>
      <c r="AH746" s="73" t="s">
        <v>207</v>
      </c>
      <c r="AI746" s="180"/>
    </row>
    <row r="747" spans="1:45">
      <c r="A747" s="88" t="s">
        <v>1908</v>
      </c>
      <c r="B747" s="66">
        <v>10732</v>
      </c>
      <c r="C747" s="72" t="s">
        <v>994</v>
      </c>
      <c r="D747" s="67">
        <v>5087</v>
      </c>
      <c r="E747" s="68" t="s">
        <v>1262</v>
      </c>
      <c r="F747" s="69" t="s">
        <v>1039</v>
      </c>
      <c r="G747" s="48"/>
      <c r="H747" s="48">
        <v>1541</v>
      </c>
      <c r="I747" s="48" t="s">
        <v>99</v>
      </c>
      <c r="J747" s="72">
        <v>1</v>
      </c>
      <c r="K747" s="101">
        <v>45560</v>
      </c>
      <c r="L747" s="48">
        <v>27</v>
      </c>
      <c r="M747" s="104">
        <v>141</v>
      </c>
      <c r="N747" s="102" t="s">
        <v>2009</v>
      </c>
      <c r="O747" s="99">
        <v>45593</v>
      </c>
      <c r="P747" s="100">
        <f>O747-K747</f>
        <v>33</v>
      </c>
      <c r="Q747" s="66" t="s">
        <v>85</v>
      </c>
      <c r="R747" s="66" t="s">
        <v>86</v>
      </c>
      <c r="S747" s="66" t="s">
        <v>85</v>
      </c>
      <c r="T747" s="66" t="s">
        <v>87</v>
      </c>
      <c r="U747" s="113">
        <v>141</v>
      </c>
      <c r="V747" s="88" t="s">
        <v>88</v>
      </c>
      <c r="W747" s="88" t="s">
        <v>89</v>
      </c>
      <c r="X747" s="88" t="s">
        <v>90</v>
      </c>
      <c r="Y747" s="66" t="s">
        <v>594</v>
      </c>
      <c r="Z747" s="66">
        <v>10</v>
      </c>
      <c r="AA747" s="117" t="s">
        <v>163</v>
      </c>
      <c r="AB747" s="66">
        <v>2016</v>
      </c>
      <c r="AC747" s="130">
        <v>27000</v>
      </c>
      <c r="AD747" s="130">
        <v>24000</v>
      </c>
      <c r="AE747" s="48" t="s">
        <v>101</v>
      </c>
      <c r="AF747" s="132">
        <v>45560</v>
      </c>
      <c r="AG747" s="132">
        <v>45567</v>
      </c>
      <c r="AH747" s="141" t="s">
        <v>1560</v>
      </c>
      <c r="AI747" s="180"/>
    </row>
    <row r="748" spans="1:45">
      <c r="A748" s="66" t="s">
        <v>1792</v>
      </c>
      <c r="B748" s="66">
        <v>10723</v>
      </c>
      <c r="C748" s="84" t="s">
        <v>994</v>
      </c>
      <c r="D748" s="84">
        <v>5042</v>
      </c>
      <c r="E748" s="85" t="s">
        <v>1389</v>
      </c>
      <c r="F748" s="85" t="s">
        <v>1390</v>
      </c>
      <c r="G748" s="84" t="s">
        <v>1389</v>
      </c>
      <c r="H748" s="84">
        <v>1532</v>
      </c>
      <c r="I748" s="84" t="s">
        <v>99</v>
      </c>
      <c r="J748" s="84">
        <v>1</v>
      </c>
      <c r="K748" s="162">
        <v>45532</v>
      </c>
      <c r="L748" s="84">
        <v>1</v>
      </c>
      <c r="M748" s="104">
        <v>141</v>
      </c>
      <c r="N748" s="98">
        <v>45533</v>
      </c>
      <c r="O748" s="99">
        <v>45535</v>
      </c>
      <c r="P748" s="100">
        <v>3</v>
      </c>
      <c r="Q748" s="66" t="s">
        <v>85</v>
      </c>
      <c r="R748" s="66" t="s">
        <v>86</v>
      </c>
      <c r="S748" s="66" t="s">
        <v>85</v>
      </c>
      <c r="T748" s="66" t="s">
        <v>87</v>
      </c>
      <c r="U748" s="113">
        <v>141</v>
      </c>
      <c r="V748" s="88" t="s">
        <v>88</v>
      </c>
      <c r="W748" s="88" t="s">
        <v>89</v>
      </c>
      <c r="X748" s="88" t="s">
        <v>90</v>
      </c>
      <c r="Y748" s="66" t="s">
        <v>594</v>
      </c>
      <c r="Z748" s="66">
        <v>10</v>
      </c>
      <c r="AA748" s="117" t="s">
        <v>163</v>
      </c>
      <c r="AB748" s="66">
        <v>2016</v>
      </c>
      <c r="AC748" s="130">
        <v>27000</v>
      </c>
      <c r="AD748" s="130">
        <v>24000</v>
      </c>
      <c r="AE748" s="48" t="s">
        <v>101</v>
      </c>
      <c r="AF748" s="132">
        <v>45532</v>
      </c>
      <c r="AG748" s="132">
        <v>45535</v>
      </c>
      <c r="AH748" s="141"/>
      <c r="AI748" s="180"/>
    </row>
    <row r="749" spans="1:45">
      <c r="A749" s="66">
        <v>10778</v>
      </c>
      <c r="B749" s="63"/>
      <c r="C749" s="84" t="s">
        <v>994</v>
      </c>
      <c r="D749" s="84">
        <v>5021</v>
      </c>
      <c r="E749" s="150" t="s">
        <v>1668</v>
      </c>
      <c r="F749" s="150" t="s">
        <v>1669</v>
      </c>
      <c r="G749" s="84" t="s">
        <v>1668</v>
      </c>
      <c r="H749" s="84">
        <v>1522</v>
      </c>
      <c r="I749" s="84" t="s">
        <v>99</v>
      </c>
      <c r="J749" s="84">
        <v>1</v>
      </c>
      <c r="K749" s="162">
        <v>45527</v>
      </c>
      <c r="L749" s="84">
        <v>0</v>
      </c>
      <c r="M749" s="195">
        <v>141</v>
      </c>
      <c r="N749" s="102">
        <v>45527</v>
      </c>
      <c r="O749" s="99">
        <v>45530</v>
      </c>
      <c r="P749" s="100">
        <v>3</v>
      </c>
      <c r="Q749" s="66" t="s">
        <v>85</v>
      </c>
      <c r="R749" s="66" t="s">
        <v>86</v>
      </c>
      <c r="S749" s="66" t="s">
        <v>85</v>
      </c>
      <c r="T749" s="66" t="s">
        <v>87</v>
      </c>
      <c r="U749" s="113">
        <v>141</v>
      </c>
      <c r="V749" s="88" t="s">
        <v>88</v>
      </c>
      <c r="W749" s="111" t="s">
        <v>89</v>
      </c>
      <c r="X749" s="111" t="s">
        <v>90</v>
      </c>
      <c r="Y749" s="66" t="s">
        <v>594</v>
      </c>
      <c r="Z749" s="66">
        <v>10</v>
      </c>
      <c r="AA749" s="117" t="s">
        <v>163</v>
      </c>
      <c r="AB749" s="112">
        <v>2016</v>
      </c>
      <c r="AC749" s="130">
        <v>27000</v>
      </c>
      <c r="AD749" s="130">
        <v>24000</v>
      </c>
      <c r="AE749" s="48" t="s">
        <v>101</v>
      </c>
      <c r="AF749" s="132">
        <v>45523</v>
      </c>
      <c r="AG749" s="132">
        <v>45530</v>
      </c>
      <c r="AH749" s="141"/>
      <c r="AI749" s="141"/>
    </row>
    <row r="750" spans="1:45">
      <c r="A750" s="66"/>
      <c r="B750" s="63"/>
      <c r="C750" s="84" t="s">
        <v>994</v>
      </c>
      <c r="D750" s="84">
        <v>4757</v>
      </c>
      <c r="E750" s="150" t="s">
        <v>425</v>
      </c>
      <c r="F750" s="150" t="s">
        <v>2010</v>
      </c>
      <c r="G750" s="84" t="s">
        <v>2011</v>
      </c>
      <c r="H750" s="84">
        <v>1438</v>
      </c>
      <c r="I750" s="84" t="s">
        <v>154</v>
      </c>
      <c r="J750" s="84">
        <v>1</v>
      </c>
      <c r="K750" s="162">
        <v>45481</v>
      </c>
      <c r="L750" s="84">
        <v>29</v>
      </c>
      <c r="M750" s="104">
        <v>141</v>
      </c>
      <c r="N750" s="102">
        <v>45510</v>
      </c>
      <c r="O750" s="99">
        <v>45512</v>
      </c>
      <c r="P750" s="100">
        <v>31</v>
      </c>
      <c r="Q750" s="66" t="s">
        <v>85</v>
      </c>
      <c r="R750" s="66" t="s">
        <v>86</v>
      </c>
      <c r="S750" s="66" t="s">
        <v>85</v>
      </c>
      <c r="T750" s="66" t="s">
        <v>87</v>
      </c>
      <c r="U750" s="113">
        <v>141</v>
      </c>
      <c r="V750" s="88" t="s">
        <v>88</v>
      </c>
      <c r="W750" s="88" t="s">
        <v>89</v>
      </c>
      <c r="X750" s="88" t="s">
        <v>90</v>
      </c>
      <c r="Y750" s="66" t="s">
        <v>594</v>
      </c>
      <c r="Z750" s="66">
        <v>10</v>
      </c>
      <c r="AA750" s="117" t="s">
        <v>163</v>
      </c>
      <c r="AB750" s="66">
        <v>2016</v>
      </c>
      <c r="AC750" s="130">
        <v>27000</v>
      </c>
      <c r="AD750" s="130">
        <v>24000</v>
      </c>
      <c r="AE750" s="48" t="s">
        <v>101</v>
      </c>
      <c r="AF750" s="132">
        <v>45331</v>
      </c>
      <c r="AG750" s="132">
        <v>45511</v>
      </c>
      <c r="AH750" s="141"/>
      <c r="AI750" s="180"/>
    </row>
    <row r="751" spans="1:45">
      <c r="A751" s="66" t="s">
        <v>2012</v>
      </c>
      <c r="B751" s="66">
        <v>10901</v>
      </c>
      <c r="C751" s="63" t="s">
        <v>994</v>
      </c>
      <c r="D751" s="63">
        <v>4719</v>
      </c>
      <c r="E751" s="86" t="s">
        <v>2013</v>
      </c>
      <c r="F751" s="86" t="s">
        <v>1386</v>
      </c>
      <c r="G751" s="63" t="s">
        <v>2014</v>
      </c>
      <c r="H751" s="63">
        <v>1425</v>
      </c>
      <c r="I751" s="63" t="s">
        <v>154</v>
      </c>
      <c r="J751" s="63">
        <v>1</v>
      </c>
      <c r="K751" s="164">
        <v>45306</v>
      </c>
      <c r="L751" s="63">
        <v>27</v>
      </c>
      <c r="M751" s="104">
        <v>141</v>
      </c>
      <c r="N751" s="98">
        <v>45333</v>
      </c>
      <c r="O751" s="99">
        <v>45316</v>
      </c>
      <c r="P751" s="100">
        <v>10</v>
      </c>
      <c r="Q751" s="66" t="s">
        <v>85</v>
      </c>
      <c r="R751" s="66" t="s">
        <v>86</v>
      </c>
      <c r="S751" s="66" t="s">
        <v>85</v>
      </c>
      <c r="T751" s="66" t="s">
        <v>87</v>
      </c>
      <c r="U751" s="113">
        <v>141</v>
      </c>
      <c r="V751" s="88" t="s">
        <v>88</v>
      </c>
      <c r="W751" s="111" t="s">
        <v>89</v>
      </c>
      <c r="X751" s="111" t="s">
        <v>90</v>
      </c>
      <c r="Y751" s="66" t="s">
        <v>594</v>
      </c>
      <c r="Z751" s="66">
        <v>10</v>
      </c>
      <c r="AA751" s="117" t="s">
        <v>163</v>
      </c>
      <c r="AB751" s="112">
        <v>2016</v>
      </c>
      <c r="AC751" s="130">
        <v>27000</v>
      </c>
      <c r="AD751" s="130"/>
      <c r="AE751" s="48" t="s">
        <v>101</v>
      </c>
      <c r="AF751" s="132">
        <v>45306</v>
      </c>
      <c r="AG751" s="132">
        <v>45316</v>
      </c>
      <c r="AH751" s="141"/>
      <c r="AI751" s="180"/>
    </row>
    <row r="752" spans="1:45">
      <c r="A752" s="66"/>
      <c r="B752" s="63"/>
      <c r="C752" s="84" t="s">
        <v>994</v>
      </c>
      <c r="D752" s="84">
        <v>4655</v>
      </c>
      <c r="E752" s="150" t="s">
        <v>1147</v>
      </c>
      <c r="F752" s="150" t="s">
        <v>1392</v>
      </c>
      <c r="G752" s="84" t="s">
        <v>479</v>
      </c>
      <c r="H752" s="63">
        <v>1420</v>
      </c>
      <c r="I752" s="84" t="s">
        <v>99</v>
      </c>
      <c r="J752" s="84">
        <v>1</v>
      </c>
      <c r="K752" s="162">
        <v>45264</v>
      </c>
      <c r="L752" s="63">
        <v>27</v>
      </c>
      <c r="M752" s="104">
        <v>141</v>
      </c>
      <c r="N752" s="102">
        <f>K752+L752</f>
        <v>45291</v>
      </c>
      <c r="O752" s="99">
        <f ca="1">TODAY()</f>
        <v>45957</v>
      </c>
      <c r="P752" s="100">
        <f ca="1">O752-K752</f>
        <v>693</v>
      </c>
      <c r="Q752" s="66" t="s">
        <v>85</v>
      </c>
      <c r="R752" s="66" t="s">
        <v>86</v>
      </c>
      <c r="S752" s="66" t="s">
        <v>86</v>
      </c>
      <c r="T752" s="66" t="s">
        <v>87</v>
      </c>
      <c r="U752" s="113">
        <v>141</v>
      </c>
      <c r="V752" s="88" t="s">
        <v>88</v>
      </c>
      <c r="W752" s="111" t="s">
        <v>89</v>
      </c>
      <c r="X752" s="111" t="s">
        <v>90</v>
      </c>
      <c r="Y752" s="66" t="s">
        <v>2015</v>
      </c>
      <c r="Z752" s="66">
        <v>10</v>
      </c>
      <c r="AA752" s="117" t="s">
        <v>163</v>
      </c>
      <c r="AB752" s="112">
        <v>2016</v>
      </c>
      <c r="AC752" s="130">
        <v>27000</v>
      </c>
      <c r="AD752" s="130"/>
      <c r="AE752" s="48" t="s">
        <v>101</v>
      </c>
      <c r="AF752" s="132">
        <v>45264</v>
      </c>
      <c r="AG752" s="132">
        <v>45296</v>
      </c>
      <c r="AH752" s="141"/>
      <c r="AI752" s="141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</row>
    <row r="753" spans="1:45">
      <c r="A753" s="66">
        <v>11023</v>
      </c>
      <c r="B753" s="63"/>
      <c r="C753" s="63" t="s">
        <v>994</v>
      </c>
      <c r="D753" s="63">
        <v>4645</v>
      </c>
      <c r="E753" s="150" t="s">
        <v>2016</v>
      </c>
      <c r="F753" s="90" t="s">
        <v>2017</v>
      </c>
      <c r="G753" s="92" t="s">
        <v>2016</v>
      </c>
      <c r="H753" s="63">
        <v>1417</v>
      </c>
      <c r="I753" s="86" t="s">
        <v>1151</v>
      </c>
      <c r="J753" s="150">
        <v>1</v>
      </c>
      <c r="K753" s="164">
        <v>45257</v>
      </c>
      <c r="L753" s="63">
        <v>0</v>
      </c>
      <c r="M753" s="66">
        <v>141</v>
      </c>
      <c r="N753" s="107">
        <v>45257</v>
      </c>
      <c r="O753" s="99">
        <v>45259</v>
      </c>
      <c r="P753" s="100">
        <v>2</v>
      </c>
      <c r="Q753" s="66" t="s">
        <v>85</v>
      </c>
      <c r="R753" s="66" t="s">
        <v>86</v>
      </c>
      <c r="S753" s="66" t="s">
        <v>86</v>
      </c>
      <c r="T753" s="66" t="s">
        <v>87</v>
      </c>
      <c r="U753" s="113">
        <v>141</v>
      </c>
      <c r="V753" s="88" t="s">
        <v>88</v>
      </c>
      <c r="W753" s="88" t="s">
        <v>89</v>
      </c>
      <c r="X753" s="88" t="s">
        <v>90</v>
      </c>
      <c r="Y753" s="66" t="s">
        <v>2015</v>
      </c>
      <c r="Z753" s="66">
        <v>10</v>
      </c>
      <c r="AA753" s="117" t="s">
        <v>163</v>
      </c>
      <c r="AB753" s="66">
        <v>2016</v>
      </c>
      <c r="AC753" s="130">
        <v>27000</v>
      </c>
      <c r="AD753" s="130"/>
      <c r="AE753" s="48" t="s">
        <v>101</v>
      </c>
      <c r="AF753" s="132">
        <v>45257</v>
      </c>
      <c r="AG753" s="132">
        <v>45258</v>
      </c>
      <c r="AH753" s="141"/>
      <c r="AI753" s="141"/>
    </row>
    <row r="754" spans="1:45">
      <c r="A754" s="63"/>
      <c r="B754" s="63"/>
      <c r="C754" s="84" t="s">
        <v>994</v>
      </c>
      <c r="D754" s="84">
        <v>4583</v>
      </c>
      <c r="E754" s="150" t="s">
        <v>2018</v>
      </c>
      <c r="F754" s="272" t="s">
        <v>2019</v>
      </c>
      <c r="G754" s="272" t="s">
        <v>2020</v>
      </c>
      <c r="H754" s="84"/>
      <c r="I754" s="84" t="s">
        <v>1151</v>
      </c>
      <c r="J754" s="84">
        <v>1</v>
      </c>
      <c r="K754" s="162">
        <v>45217</v>
      </c>
      <c r="L754" s="84">
        <v>29</v>
      </c>
      <c r="M754" s="51">
        <v>141</v>
      </c>
      <c r="N754" s="107">
        <f>K754+L754</f>
        <v>45246</v>
      </c>
      <c r="O754" s="99">
        <v>45252</v>
      </c>
      <c r="P754" s="100">
        <v>35</v>
      </c>
      <c r="Q754" s="66" t="s">
        <v>85</v>
      </c>
      <c r="R754" s="66" t="s">
        <v>86</v>
      </c>
      <c r="S754" s="66" t="s">
        <v>86</v>
      </c>
      <c r="T754" s="66" t="s">
        <v>87</v>
      </c>
      <c r="U754" s="113">
        <v>141</v>
      </c>
      <c r="V754" s="88" t="s">
        <v>88</v>
      </c>
      <c r="W754" s="88" t="s">
        <v>89</v>
      </c>
      <c r="X754" s="88" t="s">
        <v>90</v>
      </c>
      <c r="Y754" s="66" t="s">
        <v>2015</v>
      </c>
      <c r="Z754" s="66">
        <v>10</v>
      </c>
      <c r="AA754" s="117" t="s">
        <v>163</v>
      </c>
      <c r="AB754" s="66">
        <v>2016</v>
      </c>
      <c r="AC754" s="130">
        <v>27000</v>
      </c>
      <c r="AD754" s="130"/>
      <c r="AE754" s="48" t="s">
        <v>101</v>
      </c>
      <c r="AF754" s="132">
        <v>45217</v>
      </c>
      <c r="AG754" s="132">
        <v>45251</v>
      </c>
      <c r="AH754" s="141"/>
      <c r="AI754" s="180"/>
    </row>
    <row r="755" spans="1:45">
      <c r="A755" s="63"/>
      <c r="B755" s="63"/>
      <c r="C755" s="63" t="s">
        <v>994</v>
      </c>
      <c r="D755" s="63">
        <v>4580</v>
      </c>
      <c r="E755" s="150" t="s">
        <v>97</v>
      </c>
      <c r="F755" s="150" t="s">
        <v>97</v>
      </c>
      <c r="G755" s="156" t="s">
        <v>1146</v>
      </c>
      <c r="H755" s="89">
        <v>1365</v>
      </c>
      <c r="I755" s="85" t="s">
        <v>99</v>
      </c>
      <c r="J755" s="84">
        <v>1</v>
      </c>
      <c r="K755" s="106">
        <v>45212</v>
      </c>
      <c r="L755" s="89">
        <v>2</v>
      </c>
      <c r="M755" s="66">
        <v>141</v>
      </c>
      <c r="N755" s="165">
        <v>45214</v>
      </c>
      <c r="O755" s="99">
        <v>45213</v>
      </c>
      <c r="P755" s="100">
        <v>1</v>
      </c>
      <c r="Q755" s="66" t="s">
        <v>85</v>
      </c>
      <c r="R755" s="66" t="s">
        <v>86</v>
      </c>
      <c r="S755" s="66" t="s">
        <v>86</v>
      </c>
      <c r="T755" s="66" t="s">
        <v>87</v>
      </c>
      <c r="U755" s="113">
        <v>141</v>
      </c>
      <c r="V755" s="88" t="s">
        <v>88</v>
      </c>
      <c r="W755" s="88" t="s">
        <v>89</v>
      </c>
      <c r="X755" s="88" t="s">
        <v>90</v>
      </c>
      <c r="Y755" s="66" t="s">
        <v>2015</v>
      </c>
      <c r="Z755" s="66">
        <v>10</v>
      </c>
      <c r="AA755" s="117" t="s">
        <v>163</v>
      </c>
      <c r="AB755" s="66">
        <v>2016</v>
      </c>
      <c r="AC755" s="130">
        <v>27000</v>
      </c>
      <c r="AD755" s="130"/>
      <c r="AE755" s="48" t="s">
        <v>101</v>
      </c>
      <c r="AF755" s="132">
        <v>45212</v>
      </c>
      <c r="AG755" s="132">
        <v>45213</v>
      </c>
      <c r="AH755" s="141"/>
      <c r="AI755" s="180"/>
    </row>
    <row r="756" spans="1:45">
      <c r="A756" s="66" t="s">
        <v>1995</v>
      </c>
      <c r="B756" s="66" t="s">
        <v>2021</v>
      </c>
      <c r="C756" s="63" t="s">
        <v>994</v>
      </c>
      <c r="D756" s="63">
        <v>4558</v>
      </c>
      <c r="E756" s="150" t="s">
        <v>1396</v>
      </c>
      <c r="F756" s="150" t="s">
        <v>1396</v>
      </c>
      <c r="G756" s="156" t="s">
        <v>2022</v>
      </c>
      <c r="H756" s="89">
        <v>1353</v>
      </c>
      <c r="I756" s="85" t="s">
        <v>1151</v>
      </c>
      <c r="J756" s="84">
        <v>1</v>
      </c>
      <c r="K756" s="106">
        <v>45198</v>
      </c>
      <c r="L756" s="89">
        <v>2</v>
      </c>
      <c r="M756" s="66">
        <v>141</v>
      </c>
      <c r="N756" s="107">
        <v>45200</v>
      </c>
      <c r="O756" s="99">
        <v>45202</v>
      </c>
      <c r="P756" s="100">
        <v>4</v>
      </c>
      <c r="Q756" s="66" t="s">
        <v>85</v>
      </c>
      <c r="R756" s="66" t="s">
        <v>86</v>
      </c>
      <c r="S756" s="66" t="s">
        <v>86</v>
      </c>
      <c r="T756" s="66" t="s">
        <v>87</v>
      </c>
      <c r="U756" s="113">
        <v>141</v>
      </c>
      <c r="V756" s="88" t="s">
        <v>88</v>
      </c>
      <c r="W756" s="88" t="s">
        <v>89</v>
      </c>
      <c r="X756" s="88" t="s">
        <v>90</v>
      </c>
      <c r="Y756" s="66" t="s">
        <v>2015</v>
      </c>
      <c r="Z756" s="66">
        <v>10</v>
      </c>
      <c r="AA756" s="117" t="s">
        <v>163</v>
      </c>
      <c r="AB756" s="66">
        <v>2016</v>
      </c>
      <c r="AC756" s="130">
        <v>27000</v>
      </c>
      <c r="AD756" s="130"/>
      <c r="AE756" s="48" t="s">
        <v>101</v>
      </c>
      <c r="AF756" s="132">
        <v>45198</v>
      </c>
      <c r="AG756" s="132">
        <v>45202</v>
      </c>
      <c r="AH756" s="141"/>
      <c r="AI756" s="62" t="s">
        <v>342</v>
      </c>
      <c r="AJ756" s="303"/>
      <c r="AK756" s="303" t="s">
        <v>213</v>
      </c>
      <c r="AL756" s="263" t="s">
        <v>214</v>
      </c>
      <c r="AM756" s="140" t="s">
        <v>343</v>
      </c>
      <c r="AN756" s="140" t="s">
        <v>344</v>
      </c>
      <c r="AO756" s="304">
        <v>40766.92</v>
      </c>
      <c r="AP756" s="305"/>
      <c r="AQ756" s="306">
        <f>IF(AR756="mxn",AO756/#REF!,AO756)</f>
        <v>40766.92</v>
      </c>
      <c r="AR756" s="140" t="s">
        <v>216</v>
      </c>
      <c r="AS756" s="38"/>
    </row>
    <row r="757" spans="1:45">
      <c r="A757" s="66">
        <v>10682</v>
      </c>
      <c r="B757" s="88" t="s">
        <v>2023</v>
      </c>
      <c r="C757" s="84" t="s">
        <v>994</v>
      </c>
      <c r="D757" s="63">
        <v>4548</v>
      </c>
      <c r="E757" s="150" t="s">
        <v>2024</v>
      </c>
      <c r="F757" s="85" t="s">
        <v>1782</v>
      </c>
      <c r="G757" s="156" t="s">
        <v>1384</v>
      </c>
      <c r="H757" s="89">
        <v>1351</v>
      </c>
      <c r="I757" s="85" t="s">
        <v>154</v>
      </c>
      <c r="J757" s="84">
        <v>1</v>
      </c>
      <c r="K757" s="106">
        <v>45192</v>
      </c>
      <c r="L757" s="89">
        <v>1</v>
      </c>
      <c r="M757" s="66">
        <v>141</v>
      </c>
      <c r="N757" s="107">
        <v>45193</v>
      </c>
      <c r="O757" s="99">
        <v>45195</v>
      </c>
      <c r="P757" s="100">
        <v>3</v>
      </c>
      <c r="Q757" s="66" t="s">
        <v>85</v>
      </c>
      <c r="R757" s="66" t="s">
        <v>86</v>
      </c>
      <c r="S757" s="66" t="s">
        <v>86</v>
      </c>
      <c r="T757" s="66" t="s">
        <v>87</v>
      </c>
      <c r="U757" s="113">
        <v>141</v>
      </c>
      <c r="V757" s="88" t="s">
        <v>88</v>
      </c>
      <c r="W757" s="88" t="s">
        <v>89</v>
      </c>
      <c r="X757" s="88" t="s">
        <v>90</v>
      </c>
      <c r="Y757" s="66" t="s">
        <v>2015</v>
      </c>
      <c r="Z757" s="66">
        <v>10</v>
      </c>
      <c r="AA757" s="117" t="s">
        <v>163</v>
      </c>
      <c r="AB757" s="66">
        <v>2016</v>
      </c>
      <c r="AC757" s="130">
        <v>27000</v>
      </c>
      <c r="AD757" s="130"/>
      <c r="AE757" s="48" t="s">
        <v>101</v>
      </c>
      <c r="AF757" s="132">
        <v>45192</v>
      </c>
      <c r="AG757" s="132">
        <v>45194</v>
      </c>
      <c r="AH757" s="141"/>
      <c r="AI757" s="62" t="s">
        <v>863</v>
      </c>
      <c r="AJ757" s="303"/>
      <c r="AK757" s="303" t="s">
        <v>432</v>
      </c>
      <c r="AL757" s="263">
        <v>44518</v>
      </c>
      <c r="AM757" s="140" t="s">
        <v>215</v>
      </c>
      <c r="AN757" s="140">
        <v>8118691977</v>
      </c>
      <c r="AO757" s="304">
        <v>43973</v>
      </c>
      <c r="AP757" s="305"/>
      <c r="AQ757" s="306">
        <f>IF(AR757="mxn",AO757/#REF!,AO757)</f>
        <v>43973</v>
      </c>
      <c r="AR757" s="140" t="s">
        <v>216</v>
      </c>
      <c r="AS757" s="38"/>
    </row>
    <row r="758" spans="1:45">
      <c r="A758" s="66" t="s">
        <v>2025</v>
      </c>
      <c r="B758" s="66" t="s">
        <v>2026</v>
      </c>
      <c r="C758" s="84" t="s">
        <v>994</v>
      </c>
      <c r="D758" s="63">
        <v>2366</v>
      </c>
      <c r="E758" s="150" t="s">
        <v>722</v>
      </c>
      <c r="F758" s="85" t="s">
        <v>2027</v>
      </c>
      <c r="G758" s="156" t="s">
        <v>529</v>
      </c>
      <c r="H758" s="89">
        <v>955</v>
      </c>
      <c r="I758" s="85" t="s">
        <v>154</v>
      </c>
      <c r="J758" s="84">
        <v>1</v>
      </c>
      <c r="K758" s="106">
        <v>45152</v>
      </c>
      <c r="L758" s="89">
        <v>29</v>
      </c>
      <c r="M758" s="66">
        <v>141</v>
      </c>
      <c r="N758" s="107">
        <v>45181</v>
      </c>
      <c r="O758" s="99">
        <v>45184</v>
      </c>
      <c r="P758" s="100">
        <v>32</v>
      </c>
      <c r="Q758" s="66" t="s">
        <v>85</v>
      </c>
      <c r="R758" s="66" t="s">
        <v>86</v>
      </c>
      <c r="S758" s="66" t="s">
        <v>86</v>
      </c>
      <c r="T758" s="66" t="s">
        <v>87</v>
      </c>
      <c r="U758" s="170">
        <v>141</v>
      </c>
      <c r="V758" s="88" t="s">
        <v>88</v>
      </c>
      <c r="W758" s="88" t="s">
        <v>89</v>
      </c>
      <c r="X758" s="88" t="s">
        <v>90</v>
      </c>
      <c r="Y758" s="66" t="s">
        <v>2015</v>
      </c>
      <c r="Z758" s="66">
        <v>10</v>
      </c>
      <c r="AA758" s="117" t="s">
        <v>163</v>
      </c>
      <c r="AB758" s="66">
        <v>2016</v>
      </c>
      <c r="AC758" s="130">
        <v>27000</v>
      </c>
      <c r="AD758" s="130"/>
      <c r="AE758" s="48" t="s">
        <v>101</v>
      </c>
      <c r="AF758" s="132">
        <v>44372</v>
      </c>
      <c r="AG758" s="132">
        <v>45183</v>
      </c>
      <c r="AH758" s="141"/>
      <c r="AI758" s="141"/>
    </row>
    <row r="759" spans="1:45">
      <c r="A759" s="63"/>
      <c r="B759" s="63"/>
      <c r="C759" s="64" t="s">
        <v>994</v>
      </c>
      <c r="D759" s="67">
        <v>5077</v>
      </c>
      <c r="E759" s="68" t="s">
        <v>1967</v>
      </c>
      <c r="F759" s="69" t="s">
        <v>1968</v>
      </c>
      <c r="G759" s="48" t="s">
        <v>2028</v>
      </c>
      <c r="H759" s="48">
        <v>1410</v>
      </c>
      <c r="I759" s="48" t="s">
        <v>154</v>
      </c>
      <c r="J759" s="64">
        <v>1</v>
      </c>
      <c r="K759" s="101">
        <v>45639</v>
      </c>
      <c r="L759" s="48">
        <v>27</v>
      </c>
      <c r="M759" s="104">
        <v>142</v>
      </c>
      <c r="N759" s="102">
        <f>K759+L759</f>
        <v>45666</v>
      </c>
      <c r="O759" s="99">
        <f ca="1">TODAY()</f>
        <v>45957</v>
      </c>
      <c r="P759" s="100">
        <f ca="1">O759-K759</f>
        <v>318</v>
      </c>
      <c r="Q759" s="66" t="s">
        <v>85</v>
      </c>
      <c r="R759" s="66" t="s">
        <v>86</v>
      </c>
      <c r="S759" s="66" t="s">
        <v>85</v>
      </c>
      <c r="T759" s="66" t="s">
        <v>87</v>
      </c>
      <c r="U759" s="113">
        <v>142</v>
      </c>
      <c r="V759" s="88" t="s">
        <v>88</v>
      </c>
      <c r="W759" s="88" t="s">
        <v>89</v>
      </c>
      <c r="X759" s="88" t="s">
        <v>90</v>
      </c>
      <c r="Y759" s="66" t="s">
        <v>597</v>
      </c>
      <c r="Z759" s="66">
        <v>10</v>
      </c>
      <c r="AA759" s="117" t="s">
        <v>163</v>
      </c>
      <c r="AB759" s="66">
        <v>2016</v>
      </c>
      <c r="AC759" s="130">
        <v>27000</v>
      </c>
      <c r="AD759" s="130">
        <v>36000</v>
      </c>
      <c r="AE759" s="48" t="s">
        <v>101</v>
      </c>
      <c r="AF759" s="132">
        <v>45555</v>
      </c>
      <c r="AG759" s="132">
        <v>45666</v>
      </c>
      <c r="AH759" s="141"/>
      <c r="AI759" s="180"/>
    </row>
    <row r="760" spans="1:45">
      <c r="A760" s="63"/>
      <c r="B760" s="63"/>
      <c r="C760" s="157" t="s">
        <v>1179</v>
      </c>
      <c r="D760" s="157">
        <v>4743</v>
      </c>
      <c r="E760" s="214" t="s">
        <v>2029</v>
      </c>
      <c r="F760" s="214" t="s">
        <v>2030</v>
      </c>
      <c r="G760" s="157" t="s">
        <v>2029</v>
      </c>
      <c r="H760" s="157">
        <v>1334</v>
      </c>
      <c r="I760" s="157" t="s">
        <v>154</v>
      </c>
      <c r="J760" s="157">
        <v>1</v>
      </c>
      <c r="K760" s="189">
        <v>45474</v>
      </c>
      <c r="L760" s="157">
        <v>29</v>
      </c>
      <c r="M760" s="104">
        <v>142</v>
      </c>
      <c r="N760" s="102">
        <v>45503</v>
      </c>
      <c r="O760" s="99">
        <v>45505</v>
      </c>
      <c r="P760" s="100">
        <v>31</v>
      </c>
      <c r="Q760" s="66" t="s">
        <v>85</v>
      </c>
      <c r="R760" s="66" t="s">
        <v>86</v>
      </c>
      <c r="S760" s="66" t="s">
        <v>85</v>
      </c>
      <c r="T760" s="66" t="s">
        <v>87</v>
      </c>
      <c r="U760" s="113">
        <v>142</v>
      </c>
      <c r="V760" s="88" t="s">
        <v>88</v>
      </c>
      <c r="W760" s="88" t="s">
        <v>89</v>
      </c>
      <c r="X760" s="88" t="s">
        <v>90</v>
      </c>
      <c r="Y760" s="66" t="s">
        <v>597</v>
      </c>
      <c r="Z760" s="66">
        <v>10</v>
      </c>
      <c r="AA760" s="117" t="s">
        <v>163</v>
      </c>
      <c r="AB760" s="112">
        <v>2016</v>
      </c>
      <c r="AC760" s="130">
        <v>27000</v>
      </c>
      <c r="AD760" s="130">
        <v>36000</v>
      </c>
      <c r="AE760" s="48" t="s">
        <v>101</v>
      </c>
      <c r="AF760" s="132">
        <v>45324</v>
      </c>
      <c r="AG760" s="132"/>
      <c r="AH760" s="141" t="s">
        <v>2031</v>
      </c>
      <c r="AI760" s="180"/>
    </row>
    <row r="761" spans="1:45">
      <c r="A761" s="63"/>
      <c r="B761" s="66">
        <v>10766</v>
      </c>
      <c r="C761" s="84" t="s">
        <v>994</v>
      </c>
      <c r="D761" s="84">
        <v>4656</v>
      </c>
      <c r="E761" s="150" t="s">
        <v>1147</v>
      </c>
      <c r="F761" s="150" t="s">
        <v>1392</v>
      </c>
      <c r="G761" s="84" t="s">
        <v>479</v>
      </c>
      <c r="H761" s="84">
        <v>1329</v>
      </c>
      <c r="I761" s="84" t="s">
        <v>99</v>
      </c>
      <c r="J761" s="84">
        <v>1</v>
      </c>
      <c r="K761" s="162">
        <v>45264</v>
      </c>
      <c r="L761" s="84">
        <v>27</v>
      </c>
      <c r="M761" s="104">
        <v>142</v>
      </c>
      <c r="N761" s="102">
        <f>K761+L761</f>
        <v>45291</v>
      </c>
      <c r="O761" s="99">
        <f ca="1">TODAY()</f>
        <v>45957</v>
      </c>
      <c r="P761" s="100">
        <f ca="1">O761-K761</f>
        <v>693</v>
      </c>
      <c r="Q761" s="66" t="s">
        <v>85</v>
      </c>
      <c r="R761" s="66" t="s">
        <v>86</v>
      </c>
      <c r="S761" s="66" t="s">
        <v>86</v>
      </c>
      <c r="T761" s="66" t="s">
        <v>87</v>
      </c>
      <c r="U761" s="113">
        <v>142</v>
      </c>
      <c r="V761" s="88" t="s">
        <v>88</v>
      </c>
      <c r="W761" s="88" t="s">
        <v>89</v>
      </c>
      <c r="X761" s="88" t="s">
        <v>90</v>
      </c>
      <c r="Y761" s="66" t="s">
        <v>597</v>
      </c>
      <c r="Z761" s="66">
        <v>10</v>
      </c>
      <c r="AA761" s="117" t="s">
        <v>163</v>
      </c>
      <c r="AB761" s="66">
        <v>2016</v>
      </c>
      <c r="AC761" s="130">
        <v>27000</v>
      </c>
      <c r="AD761" s="130"/>
      <c r="AE761" s="48" t="s">
        <v>101</v>
      </c>
      <c r="AF761" s="132">
        <v>45264</v>
      </c>
      <c r="AG761" s="132">
        <v>45296</v>
      </c>
      <c r="AH761" s="141"/>
      <c r="AI761" s="180"/>
    </row>
    <row r="762" spans="1:45">
      <c r="A762" s="66" t="s">
        <v>95</v>
      </c>
      <c r="B762" s="66">
        <v>10768</v>
      </c>
      <c r="C762" s="84" t="s">
        <v>994</v>
      </c>
      <c r="D762" s="84">
        <v>4399</v>
      </c>
      <c r="E762" s="150" t="s">
        <v>1039</v>
      </c>
      <c r="F762" s="150" t="s">
        <v>1039</v>
      </c>
      <c r="G762" s="156" t="s">
        <v>1197</v>
      </c>
      <c r="H762" s="84">
        <v>1227</v>
      </c>
      <c r="I762" s="84" t="s">
        <v>99</v>
      </c>
      <c r="J762" s="84">
        <v>1</v>
      </c>
      <c r="K762" s="162">
        <v>45219</v>
      </c>
      <c r="L762" s="84">
        <v>27</v>
      </c>
      <c r="M762" s="66">
        <v>142</v>
      </c>
      <c r="N762" s="107">
        <v>45246</v>
      </c>
      <c r="O762" s="99">
        <v>45251</v>
      </c>
      <c r="P762" s="100">
        <v>32</v>
      </c>
      <c r="Q762" s="66" t="s">
        <v>85</v>
      </c>
      <c r="R762" s="66" t="s">
        <v>86</v>
      </c>
      <c r="S762" s="66" t="s">
        <v>86</v>
      </c>
      <c r="T762" s="66" t="s">
        <v>87</v>
      </c>
      <c r="U762" s="170">
        <v>142</v>
      </c>
      <c r="V762" s="88" t="s">
        <v>88</v>
      </c>
      <c r="W762" s="88" t="s">
        <v>89</v>
      </c>
      <c r="X762" s="88" t="s">
        <v>90</v>
      </c>
      <c r="Y762" s="66" t="s">
        <v>597</v>
      </c>
      <c r="Z762" s="66">
        <v>10</v>
      </c>
      <c r="AA762" s="117" t="s">
        <v>163</v>
      </c>
      <c r="AB762" s="66">
        <v>2016</v>
      </c>
      <c r="AC762" s="130">
        <v>27000</v>
      </c>
      <c r="AD762" s="130"/>
      <c r="AE762" s="48" t="s">
        <v>101</v>
      </c>
      <c r="AF762" s="132">
        <v>45107</v>
      </c>
      <c r="AG762" s="132">
        <v>45248</v>
      </c>
      <c r="AH762" s="141"/>
      <c r="AI762" s="180"/>
    </row>
    <row r="763" spans="1:45">
      <c r="A763" s="82" t="s">
        <v>2032</v>
      </c>
      <c r="B763" s="82">
        <v>10768</v>
      </c>
      <c r="C763" s="157" t="s">
        <v>1179</v>
      </c>
      <c r="D763" s="83">
        <v>4385</v>
      </c>
      <c r="E763" s="50" t="s">
        <v>1140</v>
      </c>
      <c r="F763" s="50" t="s">
        <v>1140</v>
      </c>
      <c r="G763" s="206" t="s">
        <v>2033</v>
      </c>
      <c r="H763" s="157">
        <v>1227</v>
      </c>
      <c r="I763" s="214" t="s">
        <v>154</v>
      </c>
      <c r="J763" s="157">
        <v>1</v>
      </c>
      <c r="K763" s="167">
        <v>45098</v>
      </c>
      <c r="L763" s="51">
        <v>27</v>
      </c>
      <c r="M763" s="66">
        <v>142</v>
      </c>
      <c r="N763" s="165">
        <v>45125</v>
      </c>
      <c r="O763" s="99">
        <v>45105</v>
      </c>
      <c r="P763" s="100">
        <v>7</v>
      </c>
      <c r="Q763" s="66" t="s">
        <v>160</v>
      </c>
      <c r="R763" s="66" t="s">
        <v>86</v>
      </c>
      <c r="S763" s="66" t="s">
        <v>86</v>
      </c>
      <c r="T763" s="66" t="s">
        <v>87</v>
      </c>
      <c r="U763" s="113">
        <v>142</v>
      </c>
      <c r="V763" s="111" t="s">
        <v>88</v>
      </c>
      <c r="W763" s="111" t="s">
        <v>89</v>
      </c>
      <c r="X763" s="88" t="s">
        <v>90</v>
      </c>
      <c r="Y763" s="66" t="s">
        <v>597</v>
      </c>
      <c r="Z763" s="66">
        <v>10</v>
      </c>
      <c r="AA763" s="117" t="s">
        <v>163</v>
      </c>
      <c r="AB763" s="66">
        <v>2016</v>
      </c>
      <c r="AC763" s="130">
        <v>27000</v>
      </c>
      <c r="AD763" s="130"/>
      <c r="AE763" s="48" t="s">
        <v>101</v>
      </c>
      <c r="AF763" s="132">
        <v>45098</v>
      </c>
      <c r="AG763" s="132"/>
      <c r="AH763" s="141" t="s">
        <v>2034</v>
      </c>
      <c r="AI763" s="81"/>
      <c r="AJ763" s="127" t="s">
        <v>2035</v>
      </c>
      <c r="AK763" s="303"/>
      <c r="AL763" s="303" t="s">
        <v>432</v>
      </c>
      <c r="AM763" s="263">
        <v>44449</v>
      </c>
      <c r="AN763" s="140" t="s">
        <v>343</v>
      </c>
      <c r="AO763" s="140" t="s">
        <v>344</v>
      </c>
      <c r="AP763" s="304">
        <v>14973</v>
      </c>
      <c r="AQ763" s="305"/>
      <c r="AR763" s="306">
        <f>IF(AS763="mxn",AP763/#REF!,AP763)</f>
        <v>14973</v>
      </c>
      <c r="AS763" s="140" t="s">
        <v>216</v>
      </c>
    </row>
    <row r="764" spans="1:45">
      <c r="A764" s="66">
        <v>10776</v>
      </c>
      <c r="B764" s="66">
        <v>10964</v>
      </c>
      <c r="C764" s="84" t="s">
        <v>994</v>
      </c>
      <c r="D764" s="92">
        <v>4362</v>
      </c>
      <c r="E764" s="87" t="s">
        <v>2036</v>
      </c>
      <c r="F764" s="150" t="s">
        <v>2037</v>
      </c>
      <c r="G764" s="156" t="s">
        <v>2038</v>
      </c>
      <c r="H764" s="84">
        <v>1217</v>
      </c>
      <c r="I764" s="150" t="s">
        <v>154</v>
      </c>
      <c r="J764" s="84">
        <v>1</v>
      </c>
      <c r="K764" s="106">
        <v>45083</v>
      </c>
      <c r="L764" s="63">
        <v>6</v>
      </c>
      <c r="M764" s="66">
        <v>142</v>
      </c>
      <c r="N764" s="107">
        <v>45089</v>
      </c>
      <c r="O764" s="99">
        <v>45097</v>
      </c>
      <c r="P764" s="100">
        <v>14</v>
      </c>
      <c r="Q764" s="66" t="s">
        <v>160</v>
      </c>
      <c r="R764" s="66" t="s">
        <v>86</v>
      </c>
      <c r="S764" s="66" t="s">
        <v>86</v>
      </c>
      <c r="T764" s="66" t="s">
        <v>87</v>
      </c>
      <c r="U764" s="113">
        <v>142</v>
      </c>
      <c r="V764" s="111" t="s">
        <v>88</v>
      </c>
      <c r="W764" s="88" t="s">
        <v>89</v>
      </c>
      <c r="X764" s="88" t="s">
        <v>90</v>
      </c>
      <c r="Y764" s="66" t="s">
        <v>597</v>
      </c>
      <c r="Z764" s="66">
        <v>10</v>
      </c>
      <c r="AA764" s="117" t="s">
        <v>163</v>
      </c>
      <c r="AB764" s="66">
        <v>2016</v>
      </c>
      <c r="AC764" s="130">
        <v>27000</v>
      </c>
      <c r="AD764" s="130"/>
      <c r="AE764" s="48" t="s">
        <v>101</v>
      </c>
      <c r="AF764" s="132">
        <v>45083</v>
      </c>
      <c r="AG764" s="132">
        <v>45097</v>
      </c>
      <c r="AH764" s="141"/>
      <c r="AI764" s="141" t="s">
        <v>2039</v>
      </c>
    </row>
    <row r="765" spans="1:45">
      <c r="A765" s="66">
        <v>10778</v>
      </c>
      <c r="B765" s="66">
        <v>10964</v>
      </c>
      <c r="C765" s="84" t="s">
        <v>994</v>
      </c>
      <c r="D765" s="92">
        <v>4344</v>
      </c>
      <c r="E765" s="87" t="s">
        <v>151</v>
      </c>
      <c r="F765" s="150" t="s">
        <v>1311</v>
      </c>
      <c r="G765" s="156" t="s">
        <v>531</v>
      </c>
      <c r="H765" s="84">
        <v>1215</v>
      </c>
      <c r="I765" s="150" t="s">
        <v>154</v>
      </c>
      <c r="J765" s="84">
        <v>1</v>
      </c>
      <c r="K765" s="106">
        <v>45069</v>
      </c>
      <c r="L765" s="63">
        <v>6</v>
      </c>
      <c r="M765" s="66">
        <v>142</v>
      </c>
      <c r="N765" s="165">
        <v>45075</v>
      </c>
      <c r="O765" s="99">
        <v>45077</v>
      </c>
      <c r="P765" s="100">
        <v>8</v>
      </c>
      <c r="Q765" s="66" t="s">
        <v>160</v>
      </c>
      <c r="R765" s="66" t="s">
        <v>86</v>
      </c>
      <c r="S765" s="66" t="s">
        <v>86</v>
      </c>
      <c r="T765" s="66" t="s">
        <v>87</v>
      </c>
      <c r="U765" s="113">
        <v>142</v>
      </c>
      <c r="V765" s="88" t="s">
        <v>88</v>
      </c>
      <c r="W765" s="88" t="s">
        <v>89</v>
      </c>
      <c r="X765" s="88" t="s">
        <v>90</v>
      </c>
      <c r="Y765" s="66" t="s">
        <v>597</v>
      </c>
      <c r="Z765" s="66">
        <v>10</v>
      </c>
      <c r="AA765" s="117" t="s">
        <v>163</v>
      </c>
      <c r="AB765" s="66">
        <v>2016</v>
      </c>
      <c r="AC765" s="130">
        <v>27000</v>
      </c>
      <c r="AD765" s="130"/>
      <c r="AE765" s="48" t="s">
        <v>101</v>
      </c>
      <c r="AF765" s="132">
        <v>45069</v>
      </c>
      <c r="AG765" s="132">
        <v>45076</v>
      </c>
      <c r="AH765" s="141"/>
      <c r="AI765" s="141"/>
      <c r="AJ765" s="179"/>
    </row>
    <row r="766" spans="1:45">
      <c r="A766" s="66">
        <v>10763</v>
      </c>
      <c r="B766" s="63"/>
      <c r="C766" s="84" t="s">
        <v>994</v>
      </c>
      <c r="D766" s="92">
        <v>4328</v>
      </c>
      <c r="E766" s="87" t="s">
        <v>2040</v>
      </c>
      <c r="F766" s="150" t="s">
        <v>2041</v>
      </c>
      <c r="G766" s="156" t="s">
        <v>2042</v>
      </c>
      <c r="H766" s="84">
        <v>1199</v>
      </c>
      <c r="I766" s="150" t="s">
        <v>154</v>
      </c>
      <c r="J766" s="84">
        <v>1</v>
      </c>
      <c r="K766" s="106">
        <v>45058</v>
      </c>
      <c r="L766" s="63">
        <v>6</v>
      </c>
      <c r="M766" s="66">
        <v>142</v>
      </c>
      <c r="N766" s="107">
        <v>45064</v>
      </c>
      <c r="O766" s="99">
        <v>45068</v>
      </c>
      <c r="P766" s="100">
        <v>10</v>
      </c>
      <c r="Q766" s="66" t="s">
        <v>160</v>
      </c>
      <c r="R766" s="66" t="s">
        <v>86</v>
      </c>
      <c r="S766" s="66" t="s">
        <v>86</v>
      </c>
      <c r="T766" s="66" t="s">
        <v>87</v>
      </c>
      <c r="U766" s="113">
        <v>142</v>
      </c>
      <c r="V766" s="88" t="s">
        <v>88</v>
      </c>
      <c r="W766" s="88" t="s">
        <v>89</v>
      </c>
      <c r="X766" s="88" t="s">
        <v>90</v>
      </c>
      <c r="Y766" s="66" t="s">
        <v>597</v>
      </c>
      <c r="Z766" s="66">
        <v>10</v>
      </c>
      <c r="AA766" s="117" t="s">
        <v>163</v>
      </c>
      <c r="AB766" s="66">
        <v>2016</v>
      </c>
      <c r="AC766" s="130">
        <v>27000</v>
      </c>
      <c r="AD766" s="130"/>
      <c r="AE766" s="48" t="s">
        <v>101</v>
      </c>
      <c r="AF766" s="132">
        <v>45058</v>
      </c>
      <c r="AG766" s="132">
        <v>45065</v>
      </c>
      <c r="AH766" s="141"/>
      <c r="AI766" s="141"/>
      <c r="AK766" s="298"/>
      <c r="AL766" s="180"/>
      <c r="AM766" s="180"/>
      <c r="AN766" s="180"/>
      <c r="AO766" s="180"/>
      <c r="AP766" s="180"/>
      <c r="AQ766" s="180"/>
      <c r="AR766" s="180"/>
      <c r="AS766" s="180"/>
    </row>
    <row r="767" spans="1:45">
      <c r="A767" s="66">
        <v>11662</v>
      </c>
      <c r="B767" s="63"/>
      <c r="C767" s="84" t="s">
        <v>994</v>
      </c>
      <c r="D767" s="92">
        <v>4032</v>
      </c>
      <c r="E767" s="87" t="s">
        <v>2043</v>
      </c>
      <c r="F767" s="150" t="s">
        <v>2044</v>
      </c>
      <c r="G767" s="156" t="s">
        <v>529</v>
      </c>
      <c r="H767" s="84">
        <v>1112</v>
      </c>
      <c r="I767" s="150" t="s">
        <v>1151</v>
      </c>
      <c r="J767" s="84">
        <v>1</v>
      </c>
      <c r="K767" s="106">
        <v>45044</v>
      </c>
      <c r="L767" s="63">
        <v>27</v>
      </c>
      <c r="M767" s="66">
        <v>142</v>
      </c>
      <c r="N767" s="165">
        <v>45071</v>
      </c>
      <c r="O767" s="99">
        <v>45056</v>
      </c>
      <c r="P767" s="100">
        <v>12</v>
      </c>
      <c r="Q767" s="66" t="s">
        <v>160</v>
      </c>
      <c r="R767" s="66" t="s">
        <v>86</v>
      </c>
      <c r="S767" s="66" t="s">
        <v>86</v>
      </c>
      <c r="T767" s="66" t="s">
        <v>87</v>
      </c>
      <c r="U767" s="113">
        <v>142</v>
      </c>
      <c r="V767" s="88" t="s">
        <v>88</v>
      </c>
      <c r="W767" s="88" t="s">
        <v>89</v>
      </c>
      <c r="X767" s="88" t="s">
        <v>90</v>
      </c>
      <c r="Y767" s="66" t="s">
        <v>597</v>
      </c>
      <c r="Z767" s="66">
        <v>10</v>
      </c>
      <c r="AA767" s="117" t="s">
        <v>163</v>
      </c>
      <c r="AB767" s="66">
        <v>2016</v>
      </c>
      <c r="AC767" s="130">
        <v>27000</v>
      </c>
      <c r="AD767" s="130"/>
      <c r="AE767" s="803"/>
      <c r="AF767" s="72" t="s">
        <v>101</v>
      </c>
      <c r="AG767" s="132">
        <v>44876</v>
      </c>
      <c r="AH767" s="144">
        <v>45055</v>
      </c>
      <c r="AI767" s="141"/>
    </row>
    <row r="768" spans="1:45">
      <c r="A768" s="66" t="s">
        <v>2045</v>
      </c>
      <c r="B768" s="66" t="s">
        <v>2046</v>
      </c>
      <c r="C768" s="84" t="s">
        <v>994</v>
      </c>
      <c r="D768" s="92">
        <v>3993</v>
      </c>
      <c r="E768" s="87" t="s">
        <v>1149</v>
      </c>
      <c r="F768" s="150" t="s">
        <v>1150</v>
      </c>
      <c r="G768" s="85" t="s">
        <v>1199</v>
      </c>
      <c r="H768" s="84">
        <v>1102</v>
      </c>
      <c r="I768" s="150" t="s">
        <v>154</v>
      </c>
      <c r="J768" s="84">
        <v>1</v>
      </c>
      <c r="K768" s="106">
        <v>44863</v>
      </c>
      <c r="L768" s="63">
        <v>6</v>
      </c>
      <c r="M768" s="66">
        <v>142</v>
      </c>
      <c r="N768" s="166">
        <v>44869</v>
      </c>
      <c r="O768" s="99">
        <v>44874</v>
      </c>
      <c r="P768" s="100">
        <v>11</v>
      </c>
      <c r="Q768" s="66" t="s">
        <v>160</v>
      </c>
      <c r="R768" s="66" t="s">
        <v>86</v>
      </c>
      <c r="S768" s="66" t="s">
        <v>86</v>
      </c>
      <c r="T768" s="66" t="s">
        <v>87</v>
      </c>
      <c r="U768" s="152">
        <v>142</v>
      </c>
      <c r="V768" s="88" t="s">
        <v>88</v>
      </c>
      <c r="W768" s="111" t="s">
        <v>89</v>
      </c>
      <c r="X768" s="111" t="s">
        <v>90</v>
      </c>
      <c r="Y768" s="66" t="s">
        <v>597</v>
      </c>
      <c r="Z768" s="130"/>
      <c r="AA768" s="130"/>
      <c r="AB768" s="66">
        <v>2016</v>
      </c>
      <c r="AC768" s="130">
        <v>27000</v>
      </c>
      <c r="AD768" s="130"/>
      <c r="AE768" s="62" t="s">
        <v>101</v>
      </c>
      <c r="AF768" s="173">
        <v>44860</v>
      </c>
      <c r="AG768" s="132">
        <v>44873</v>
      </c>
      <c r="AH768" s="141"/>
      <c r="AI768" s="144"/>
      <c r="AJ768" s="140"/>
      <c r="AK768" s="38"/>
      <c r="AL768" s="38"/>
      <c r="AM768" s="38"/>
      <c r="AN768" s="38"/>
      <c r="AO768" s="38"/>
      <c r="AP768" s="38"/>
      <c r="AQ768" s="38"/>
      <c r="AR768" s="38"/>
      <c r="AS768" s="38"/>
    </row>
    <row r="769" spans="1:45">
      <c r="A769" s="66" t="s">
        <v>1940</v>
      </c>
      <c r="B769" s="63"/>
      <c r="C769" s="84" t="s">
        <v>994</v>
      </c>
      <c r="D769" s="92">
        <v>3927</v>
      </c>
      <c r="E769" s="87" t="s">
        <v>1149</v>
      </c>
      <c r="F769" s="150" t="s">
        <v>2047</v>
      </c>
      <c r="G769" s="85" t="s">
        <v>1199</v>
      </c>
      <c r="H769" s="84">
        <v>1088</v>
      </c>
      <c r="I769" s="150" t="s">
        <v>154</v>
      </c>
      <c r="J769" s="84">
        <v>1</v>
      </c>
      <c r="K769" s="106">
        <v>44849</v>
      </c>
      <c r="L769" s="63">
        <v>6</v>
      </c>
      <c r="M769" s="66">
        <v>142</v>
      </c>
      <c r="N769" s="107">
        <v>44855</v>
      </c>
      <c r="O769" s="99">
        <v>44859</v>
      </c>
      <c r="P769" s="100">
        <v>10</v>
      </c>
      <c r="Q769" s="66" t="s">
        <v>160</v>
      </c>
      <c r="R769" s="66" t="s">
        <v>86</v>
      </c>
      <c r="S769" s="66" t="s">
        <v>86</v>
      </c>
      <c r="T769" s="66" t="s">
        <v>87</v>
      </c>
      <c r="U769" s="152">
        <v>142</v>
      </c>
      <c r="V769" s="88" t="s">
        <v>88</v>
      </c>
      <c r="W769" s="88" t="s">
        <v>89</v>
      </c>
      <c r="X769" s="111" t="s">
        <v>90</v>
      </c>
      <c r="Y769" s="66" t="s">
        <v>597</v>
      </c>
      <c r="Z769" s="130"/>
      <c r="AA769" s="130"/>
      <c r="AB769" s="137">
        <v>2016</v>
      </c>
      <c r="AC769" s="130">
        <v>27000</v>
      </c>
      <c r="AD769" s="130"/>
      <c r="AE769" s="62" t="s">
        <v>101</v>
      </c>
      <c r="AF769" s="173">
        <v>44830</v>
      </c>
      <c r="AG769" s="132">
        <v>44858</v>
      </c>
      <c r="AH769" s="141"/>
      <c r="AI769" s="180"/>
    </row>
    <row r="770" spans="1:45">
      <c r="A770" s="66" t="s">
        <v>95</v>
      </c>
      <c r="B770" s="66" t="s">
        <v>95</v>
      </c>
      <c r="C770" s="84" t="s">
        <v>994</v>
      </c>
      <c r="D770" s="92">
        <v>3911</v>
      </c>
      <c r="E770" s="87" t="s">
        <v>97</v>
      </c>
      <c r="F770" s="87" t="s">
        <v>97</v>
      </c>
      <c r="G770" s="85" t="s">
        <v>2048</v>
      </c>
      <c r="H770" s="84">
        <v>1086</v>
      </c>
      <c r="I770" s="150" t="s">
        <v>99</v>
      </c>
      <c r="J770" s="84">
        <v>1</v>
      </c>
      <c r="K770" s="106">
        <v>44823</v>
      </c>
      <c r="L770" s="63">
        <v>6</v>
      </c>
      <c r="M770" s="66">
        <v>142</v>
      </c>
      <c r="N770" s="107">
        <v>44829</v>
      </c>
      <c r="O770" s="99">
        <v>44828</v>
      </c>
      <c r="P770" s="100">
        <v>5</v>
      </c>
      <c r="Q770" s="66" t="s">
        <v>160</v>
      </c>
      <c r="R770" s="66" t="s">
        <v>86</v>
      </c>
      <c r="S770" s="66" t="s">
        <v>86</v>
      </c>
      <c r="T770" s="66" t="s">
        <v>87</v>
      </c>
      <c r="U770" s="152">
        <v>142</v>
      </c>
      <c r="V770" s="88" t="s">
        <v>88</v>
      </c>
      <c r="W770" s="88" t="s">
        <v>89</v>
      </c>
      <c r="X770" s="111" t="s">
        <v>90</v>
      </c>
      <c r="Y770" s="66" t="s">
        <v>597</v>
      </c>
      <c r="Z770" s="130"/>
      <c r="AA770" s="130"/>
      <c r="AB770" s="66">
        <v>2016</v>
      </c>
      <c r="AC770" s="130">
        <v>26000</v>
      </c>
      <c r="AD770" s="130"/>
      <c r="AE770" s="62" t="s">
        <v>101</v>
      </c>
      <c r="AF770" s="173">
        <v>44823</v>
      </c>
      <c r="AG770" s="132">
        <v>44827</v>
      </c>
      <c r="AH770" s="141"/>
      <c r="AI770" s="141"/>
    </row>
    <row r="771" spans="1:45">
      <c r="A771" s="66"/>
      <c r="B771" s="63"/>
      <c r="C771" s="84" t="s">
        <v>994</v>
      </c>
      <c r="D771" s="92">
        <v>3895</v>
      </c>
      <c r="E771" s="87" t="s">
        <v>2049</v>
      </c>
      <c r="F771" s="86" t="s">
        <v>2050</v>
      </c>
      <c r="G771" s="85" t="s">
        <v>2051</v>
      </c>
      <c r="H771" s="84">
        <v>1080</v>
      </c>
      <c r="I771" s="150" t="s">
        <v>1151</v>
      </c>
      <c r="J771" s="84">
        <v>1</v>
      </c>
      <c r="K771" s="106">
        <v>44817</v>
      </c>
      <c r="L771" s="63">
        <v>6</v>
      </c>
      <c r="M771" s="66">
        <v>142</v>
      </c>
      <c r="N771" s="107">
        <v>44823</v>
      </c>
      <c r="O771" s="99">
        <v>44823</v>
      </c>
      <c r="P771" s="100">
        <v>6</v>
      </c>
      <c r="Q771" s="66" t="s">
        <v>160</v>
      </c>
      <c r="R771" s="66" t="s">
        <v>86</v>
      </c>
      <c r="S771" s="66" t="s">
        <v>86</v>
      </c>
      <c r="T771" s="66" t="s">
        <v>87</v>
      </c>
      <c r="U771" s="152">
        <v>142</v>
      </c>
      <c r="V771" s="88" t="s">
        <v>88</v>
      </c>
      <c r="W771" s="88" t="s">
        <v>89</v>
      </c>
      <c r="X771" s="111" t="s">
        <v>90</v>
      </c>
      <c r="Y771" s="66" t="s">
        <v>597</v>
      </c>
      <c r="Z771" s="130"/>
      <c r="AA771" s="130"/>
      <c r="AB771" s="66">
        <v>2016</v>
      </c>
      <c r="AC771" s="130">
        <v>26000</v>
      </c>
      <c r="AD771" s="130"/>
      <c r="AE771" s="62" t="s">
        <v>101</v>
      </c>
      <c r="AF771" s="173">
        <v>44816</v>
      </c>
      <c r="AG771" s="132">
        <v>44819</v>
      </c>
      <c r="AH771" s="141"/>
      <c r="AI771" s="141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</row>
    <row r="772" spans="1:45">
      <c r="A772" s="66"/>
      <c r="B772" s="66">
        <v>10802</v>
      </c>
      <c r="C772" s="84" t="s">
        <v>994</v>
      </c>
      <c r="D772" s="92">
        <v>3883</v>
      </c>
      <c r="E772" s="87" t="s">
        <v>97</v>
      </c>
      <c r="F772" s="87" t="s">
        <v>97</v>
      </c>
      <c r="G772" s="85" t="s">
        <v>699</v>
      </c>
      <c r="H772" s="84">
        <v>1080</v>
      </c>
      <c r="I772" s="150" t="s">
        <v>99</v>
      </c>
      <c r="J772" s="84">
        <v>1</v>
      </c>
      <c r="K772" s="106">
        <v>44812</v>
      </c>
      <c r="L772" s="63">
        <v>1</v>
      </c>
      <c r="M772" s="66">
        <v>142</v>
      </c>
      <c r="N772" s="107">
        <v>44813</v>
      </c>
      <c r="O772" s="99">
        <v>44816</v>
      </c>
      <c r="P772" s="100">
        <v>4</v>
      </c>
      <c r="Q772" s="66" t="s">
        <v>160</v>
      </c>
      <c r="R772" s="66"/>
      <c r="S772" s="66" t="s">
        <v>86</v>
      </c>
      <c r="T772" s="66" t="s">
        <v>87</v>
      </c>
      <c r="U772" s="152">
        <v>142</v>
      </c>
      <c r="V772" s="88" t="s">
        <v>88</v>
      </c>
      <c r="W772" s="88" t="s">
        <v>89</v>
      </c>
      <c r="X772" s="88" t="s">
        <v>90</v>
      </c>
      <c r="Y772" s="66" t="s">
        <v>597</v>
      </c>
      <c r="Z772" s="130"/>
      <c r="AA772" s="130"/>
      <c r="AB772" s="66">
        <v>2016</v>
      </c>
      <c r="AC772" s="130">
        <v>26000</v>
      </c>
      <c r="AD772" s="130"/>
      <c r="AE772" s="62" t="s">
        <v>101</v>
      </c>
      <c r="AF772" s="173">
        <v>44812</v>
      </c>
      <c r="AG772" s="132">
        <v>44816</v>
      </c>
      <c r="AH772" s="141"/>
      <c r="AI772" s="180"/>
    </row>
    <row r="773" spans="1:45">
      <c r="A773" s="63"/>
      <c r="B773" s="66"/>
      <c r="C773" s="84" t="s">
        <v>1338</v>
      </c>
      <c r="D773" s="92">
        <v>3878</v>
      </c>
      <c r="E773" s="87" t="s">
        <v>2049</v>
      </c>
      <c r="F773" s="86" t="s">
        <v>2050</v>
      </c>
      <c r="G773" s="85" t="s">
        <v>2051</v>
      </c>
      <c r="H773" s="84">
        <v>1080</v>
      </c>
      <c r="I773" s="150" t="s">
        <v>1151</v>
      </c>
      <c r="J773" s="84">
        <v>1</v>
      </c>
      <c r="K773" s="106">
        <v>44809</v>
      </c>
      <c r="L773" s="63">
        <v>6</v>
      </c>
      <c r="M773" s="66">
        <v>142</v>
      </c>
      <c r="N773" s="165">
        <v>44815</v>
      </c>
      <c r="O773" s="99">
        <v>44810</v>
      </c>
      <c r="P773" s="100">
        <v>1</v>
      </c>
      <c r="Q773" s="66" t="s">
        <v>160</v>
      </c>
      <c r="R773" s="66"/>
      <c r="S773" s="66" t="s">
        <v>86</v>
      </c>
      <c r="T773" s="66" t="s">
        <v>87</v>
      </c>
      <c r="U773" s="152">
        <v>142</v>
      </c>
      <c r="V773" s="88" t="s">
        <v>88</v>
      </c>
      <c r="W773" s="88" t="s">
        <v>89</v>
      </c>
      <c r="X773" s="88" t="s">
        <v>90</v>
      </c>
      <c r="Y773" s="66" t="s">
        <v>597</v>
      </c>
      <c r="Z773" s="130"/>
      <c r="AA773" s="130"/>
      <c r="AB773" s="66">
        <v>2016</v>
      </c>
      <c r="AC773" s="130">
        <v>26000</v>
      </c>
      <c r="AD773" s="130"/>
      <c r="AE773" s="62" t="s">
        <v>101</v>
      </c>
      <c r="AF773" s="173">
        <v>44809</v>
      </c>
      <c r="AG773" s="132"/>
      <c r="AH773" s="141" t="s">
        <v>2052</v>
      </c>
      <c r="AI773" s="141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</row>
    <row r="774" spans="1:45">
      <c r="A774" s="63"/>
      <c r="B774" s="66">
        <v>10808</v>
      </c>
      <c r="C774" s="84" t="s">
        <v>994</v>
      </c>
      <c r="D774" s="63">
        <v>3842</v>
      </c>
      <c r="E774" s="87" t="s">
        <v>2053</v>
      </c>
      <c r="F774" s="87" t="s">
        <v>2053</v>
      </c>
      <c r="G774" s="87" t="s">
        <v>144</v>
      </c>
      <c r="H774" s="63"/>
      <c r="I774" s="85" t="s">
        <v>154</v>
      </c>
      <c r="J774" s="84">
        <v>1</v>
      </c>
      <c r="K774" s="168">
        <v>44798</v>
      </c>
      <c r="L774" s="63">
        <v>6</v>
      </c>
      <c r="M774" s="66">
        <v>142</v>
      </c>
      <c r="N774" s="165">
        <v>44804</v>
      </c>
      <c r="O774" s="99">
        <v>44804</v>
      </c>
      <c r="P774" s="100">
        <v>6</v>
      </c>
      <c r="Q774" s="66" t="s">
        <v>160</v>
      </c>
      <c r="R774" s="66"/>
      <c r="S774" s="66" t="s">
        <v>86</v>
      </c>
      <c r="T774" s="66" t="s">
        <v>87</v>
      </c>
      <c r="U774" s="152">
        <v>142</v>
      </c>
      <c r="V774" s="88" t="s">
        <v>88</v>
      </c>
      <c r="W774" s="88" t="s">
        <v>89</v>
      </c>
      <c r="X774" s="88" t="s">
        <v>90</v>
      </c>
      <c r="Y774" s="66" t="s">
        <v>597</v>
      </c>
      <c r="Z774" s="130"/>
      <c r="AA774" s="130"/>
      <c r="AB774" s="66">
        <v>2016</v>
      </c>
      <c r="AC774" s="130">
        <v>26000</v>
      </c>
      <c r="AD774" s="130"/>
      <c r="AE774" s="62" t="s">
        <v>101</v>
      </c>
      <c r="AF774" s="173">
        <v>44798</v>
      </c>
      <c r="AG774" s="132">
        <v>44804</v>
      </c>
      <c r="AH774" s="141"/>
      <c r="AI774" s="141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</row>
    <row r="775" spans="1:45">
      <c r="A775" s="88" t="s">
        <v>1908</v>
      </c>
      <c r="B775" s="66" t="s">
        <v>2054</v>
      </c>
      <c r="C775" s="84" t="s">
        <v>994</v>
      </c>
      <c r="D775" s="63">
        <v>3750</v>
      </c>
      <c r="E775" s="87" t="s">
        <v>151</v>
      </c>
      <c r="F775" s="87" t="s">
        <v>1075</v>
      </c>
      <c r="G775" s="87" t="s">
        <v>2055</v>
      </c>
      <c r="H775" s="63"/>
      <c r="I775" s="85" t="s">
        <v>154</v>
      </c>
      <c r="J775" s="84">
        <v>1</v>
      </c>
      <c r="K775" s="168">
        <v>44769</v>
      </c>
      <c r="L775" s="63">
        <v>14</v>
      </c>
      <c r="M775" s="66">
        <v>142</v>
      </c>
      <c r="N775" s="107">
        <v>44783</v>
      </c>
      <c r="O775" s="99">
        <v>44795</v>
      </c>
      <c r="P775" s="100">
        <v>26</v>
      </c>
      <c r="Q775" s="66" t="s">
        <v>160</v>
      </c>
      <c r="R775" s="66"/>
      <c r="S775" s="66" t="s">
        <v>86</v>
      </c>
      <c r="T775" s="66" t="s">
        <v>87</v>
      </c>
      <c r="U775" s="152">
        <v>142</v>
      </c>
      <c r="V775" s="88" t="s">
        <v>88</v>
      </c>
      <c r="W775" s="88" t="s">
        <v>89</v>
      </c>
      <c r="X775" s="88" t="s">
        <v>90</v>
      </c>
      <c r="Y775" s="66" t="s">
        <v>597</v>
      </c>
      <c r="Z775" s="130"/>
      <c r="AA775" s="130"/>
      <c r="AB775" s="66">
        <v>2016</v>
      </c>
      <c r="AC775" s="130">
        <v>26000</v>
      </c>
      <c r="AD775" s="130"/>
      <c r="AE775" s="62" t="s">
        <v>101</v>
      </c>
      <c r="AF775" s="173">
        <v>44716</v>
      </c>
      <c r="AG775" s="132">
        <v>44795</v>
      </c>
      <c r="AH775" s="141"/>
      <c r="AI775" s="180"/>
    </row>
    <row r="776" spans="1:45">
      <c r="A776" s="66">
        <v>11143</v>
      </c>
      <c r="B776" s="63"/>
      <c r="C776" s="72" t="s">
        <v>994</v>
      </c>
      <c r="D776" s="48">
        <v>3669</v>
      </c>
      <c r="E776" s="141" t="s">
        <v>267</v>
      </c>
      <c r="F776" s="141" t="s">
        <v>1069</v>
      </c>
      <c r="G776" s="141" t="s">
        <v>1517</v>
      </c>
      <c r="H776" s="48"/>
      <c r="I776" s="81" t="s">
        <v>154</v>
      </c>
      <c r="J776" s="72">
        <v>1</v>
      </c>
      <c r="K776" s="210">
        <v>44745</v>
      </c>
      <c r="L776" s="48">
        <v>6</v>
      </c>
      <c r="M776" s="66">
        <v>142</v>
      </c>
      <c r="N776" s="107">
        <v>44751</v>
      </c>
      <c r="O776" s="99">
        <v>44754</v>
      </c>
      <c r="P776" s="100">
        <v>9</v>
      </c>
      <c r="Q776" s="66" t="s">
        <v>160</v>
      </c>
      <c r="R776" s="66"/>
      <c r="S776" s="66" t="s">
        <v>86</v>
      </c>
      <c r="T776" s="66" t="s">
        <v>87</v>
      </c>
      <c r="U776" s="152">
        <v>142</v>
      </c>
      <c r="V776" s="88" t="s">
        <v>88</v>
      </c>
      <c r="W776" s="88" t="s">
        <v>89</v>
      </c>
      <c r="X776" s="111" t="s">
        <v>90</v>
      </c>
      <c r="Y776" s="66" t="s">
        <v>597</v>
      </c>
      <c r="Z776" s="130"/>
      <c r="AA776" s="130"/>
      <c r="AB776" s="66">
        <v>2016</v>
      </c>
      <c r="AC776" s="130">
        <v>26000</v>
      </c>
      <c r="AD776" s="130"/>
      <c r="AE776" s="797" t="s">
        <v>101</v>
      </c>
      <c r="AF776" s="173">
        <v>44716</v>
      </c>
      <c r="AG776" s="132"/>
      <c r="AH776" s="141"/>
      <c r="AI776" s="141"/>
    </row>
    <row r="777" spans="1:45">
      <c r="A777" s="66">
        <v>10813</v>
      </c>
      <c r="B777" s="66">
        <v>10985</v>
      </c>
      <c r="C777" s="84" t="s">
        <v>994</v>
      </c>
      <c r="D777" s="63">
        <v>3533</v>
      </c>
      <c r="E777" s="87" t="s">
        <v>1880</v>
      </c>
      <c r="F777" s="87" t="s">
        <v>1069</v>
      </c>
      <c r="G777" s="87" t="s">
        <v>2056</v>
      </c>
      <c r="H777" s="63">
        <v>984</v>
      </c>
      <c r="I777" s="85" t="s">
        <v>154</v>
      </c>
      <c r="J777" s="84">
        <v>1</v>
      </c>
      <c r="K777" s="168">
        <v>44698</v>
      </c>
      <c r="L777" s="63">
        <v>14</v>
      </c>
      <c r="M777" s="66">
        <v>142</v>
      </c>
      <c r="N777" s="107">
        <v>44712</v>
      </c>
      <c r="O777" s="99">
        <v>44713</v>
      </c>
      <c r="P777" s="100">
        <v>15</v>
      </c>
      <c r="Q777" s="66" t="s">
        <v>160</v>
      </c>
      <c r="R777" s="66"/>
      <c r="S777" s="66" t="s">
        <v>86</v>
      </c>
      <c r="T777" s="66" t="s">
        <v>87</v>
      </c>
      <c r="U777" s="152">
        <v>142</v>
      </c>
      <c r="V777" s="111" t="s">
        <v>88</v>
      </c>
      <c r="W777" s="88" t="s">
        <v>89</v>
      </c>
      <c r="X777" s="88" t="s">
        <v>90</v>
      </c>
      <c r="Y777" s="66" t="s">
        <v>597</v>
      </c>
      <c r="Z777" s="130"/>
      <c r="AA777" s="130"/>
      <c r="AB777" s="66">
        <v>2016</v>
      </c>
      <c r="AC777" s="130">
        <v>26000</v>
      </c>
      <c r="AD777" s="130"/>
      <c r="AE777" s="192"/>
      <c r="AF777" s="173" t="s">
        <v>101</v>
      </c>
      <c r="AG777" s="173">
        <v>44638</v>
      </c>
      <c r="AH777" s="144">
        <v>44713</v>
      </c>
      <c r="AI777" s="144"/>
    </row>
    <row r="778" spans="1:45">
      <c r="A778" s="66">
        <v>10812</v>
      </c>
      <c r="B778" s="63"/>
      <c r="C778" s="63" t="s">
        <v>994</v>
      </c>
      <c r="D778" s="63">
        <v>3525</v>
      </c>
      <c r="E778" s="87" t="s">
        <v>2057</v>
      </c>
      <c r="F778" s="87" t="s">
        <v>2058</v>
      </c>
      <c r="G778" s="87" t="s">
        <v>2059</v>
      </c>
      <c r="H778" s="63">
        <v>977</v>
      </c>
      <c r="I778" s="85" t="s">
        <v>1151</v>
      </c>
      <c r="J778" s="84">
        <v>1</v>
      </c>
      <c r="K778" s="168">
        <v>44629</v>
      </c>
      <c r="L778" s="63">
        <v>6</v>
      </c>
      <c r="M778" s="63">
        <v>142</v>
      </c>
      <c r="N778" s="107">
        <v>44635</v>
      </c>
      <c r="O778" s="99">
        <v>44636</v>
      </c>
      <c r="P778" s="100">
        <v>7</v>
      </c>
      <c r="Q778" s="66" t="s">
        <v>160</v>
      </c>
      <c r="R778" s="66"/>
      <c r="S778" s="66" t="s">
        <v>86</v>
      </c>
      <c r="T778" s="66" t="s">
        <v>87</v>
      </c>
      <c r="U778" s="152">
        <v>142</v>
      </c>
      <c r="V778" s="111" t="s">
        <v>88</v>
      </c>
      <c r="W778" s="111" t="s">
        <v>89</v>
      </c>
      <c r="X778" s="88" t="s">
        <v>90</v>
      </c>
      <c r="Y778" s="66" t="s">
        <v>597</v>
      </c>
      <c r="Z778" s="130"/>
      <c r="AA778" s="130"/>
      <c r="AB778" s="66">
        <v>2016</v>
      </c>
      <c r="AC778" s="130">
        <v>26000</v>
      </c>
      <c r="AD778" s="130"/>
      <c r="AE778" s="797" t="s">
        <v>101</v>
      </c>
      <c r="AF778" s="173">
        <v>44629</v>
      </c>
      <c r="AG778" s="132">
        <v>44635</v>
      </c>
      <c r="AH778" s="141"/>
      <c r="AI778" s="141"/>
    </row>
    <row r="779" spans="1:45">
      <c r="A779" s="63"/>
      <c r="B779" s="63"/>
      <c r="C779" s="84" t="s">
        <v>994</v>
      </c>
      <c r="D779" s="63">
        <v>3515</v>
      </c>
      <c r="E779" s="87" t="s">
        <v>2060</v>
      </c>
      <c r="F779" s="87" t="s">
        <v>2061</v>
      </c>
      <c r="G779" s="87" t="s">
        <v>2062</v>
      </c>
      <c r="H779" s="63">
        <v>964</v>
      </c>
      <c r="I779" s="85" t="s">
        <v>99</v>
      </c>
      <c r="J779" s="84">
        <v>1</v>
      </c>
      <c r="K779" s="106">
        <v>44621</v>
      </c>
      <c r="L779" s="63">
        <v>6</v>
      </c>
      <c r="M779" s="63">
        <v>142</v>
      </c>
      <c r="N779" s="107">
        <v>44627</v>
      </c>
      <c r="O779" s="99">
        <v>44628</v>
      </c>
      <c r="P779" s="100">
        <v>7</v>
      </c>
      <c r="Q779" s="66" t="s">
        <v>160</v>
      </c>
      <c r="R779" s="66"/>
      <c r="S779" s="66" t="s">
        <v>86</v>
      </c>
      <c r="T779" s="66" t="s">
        <v>87</v>
      </c>
      <c r="U779" s="152">
        <v>142</v>
      </c>
      <c r="V779" s="88" t="s">
        <v>88</v>
      </c>
      <c r="W779" s="88" t="s">
        <v>89</v>
      </c>
      <c r="X779" s="111" t="s">
        <v>90</v>
      </c>
      <c r="Y779" s="66" t="s">
        <v>597</v>
      </c>
      <c r="Z779" s="130"/>
      <c r="AA779" s="130"/>
      <c r="AB779" s="66">
        <v>2016</v>
      </c>
      <c r="AC779" s="130">
        <v>26000</v>
      </c>
      <c r="AD779" s="130"/>
      <c r="AE779" s="797" t="s">
        <v>101</v>
      </c>
      <c r="AF779" s="173">
        <v>44621</v>
      </c>
      <c r="AG779" s="132">
        <v>44628</v>
      </c>
      <c r="AH779" s="141"/>
      <c r="AI779" s="141"/>
    </row>
    <row r="780" spans="1:45">
      <c r="A780" s="66">
        <v>10815</v>
      </c>
      <c r="B780" s="66">
        <v>10971</v>
      </c>
      <c r="C780" s="84" t="s">
        <v>994</v>
      </c>
      <c r="D780" s="63">
        <v>3506</v>
      </c>
      <c r="E780" s="87" t="s">
        <v>2063</v>
      </c>
      <c r="F780" s="87" t="s">
        <v>2064</v>
      </c>
      <c r="G780" s="87" t="s">
        <v>2065</v>
      </c>
      <c r="H780" s="63">
        <v>964</v>
      </c>
      <c r="I780" s="85" t="s">
        <v>1151</v>
      </c>
      <c r="J780" s="84">
        <v>1</v>
      </c>
      <c r="K780" s="106">
        <v>44616</v>
      </c>
      <c r="L780" s="63">
        <v>1</v>
      </c>
      <c r="M780" s="66">
        <v>142</v>
      </c>
      <c r="N780" s="107">
        <v>44617</v>
      </c>
      <c r="O780" s="99">
        <v>44620</v>
      </c>
      <c r="P780" s="100">
        <v>4</v>
      </c>
      <c r="Q780" s="66" t="s">
        <v>160</v>
      </c>
      <c r="R780" s="66"/>
      <c r="S780" s="66" t="s">
        <v>86</v>
      </c>
      <c r="T780" s="66" t="s">
        <v>87</v>
      </c>
      <c r="U780" s="152">
        <v>142</v>
      </c>
      <c r="V780" s="88" t="s">
        <v>88</v>
      </c>
      <c r="W780" s="88" t="s">
        <v>89</v>
      </c>
      <c r="X780" s="88" t="s">
        <v>90</v>
      </c>
      <c r="Y780" s="66" t="s">
        <v>597</v>
      </c>
      <c r="Z780" s="130"/>
      <c r="AA780" s="130"/>
      <c r="AB780" s="66">
        <v>2016</v>
      </c>
      <c r="AC780" s="130">
        <v>26000</v>
      </c>
      <c r="AD780" s="130"/>
      <c r="AE780" s="797" t="s">
        <v>101</v>
      </c>
      <c r="AF780" s="173">
        <v>44616</v>
      </c>
      <c r="AG780" s="132">
        <v>44620</v>
      </c>
      <c r="AH780" s="141"/>
      <c r="AI780" s="141"/>
    </row>
    <row r="781" spans="1:45">
      <c r="A781" s="66"/>
      <c r="B781" s="66">
        <v>10821</v>
      </c>
      <c r="C781" s="84" t="s">
        <v>994</v>
      </c>
      <c r="D781" s="63">
        <v>3462</v>
      </c>
      <c r="E781" s="87" t="s">
        <v>151</v>
      </c>
      <c r="F781" s="87" t="s">
        <v>1075</v>
      </c>
      <c r="G781" s="87" t="s">
        <v>1384</v>
      </c>
      <c r="H781" s="63">
        <v>949</v>
      </c>
      <c r="I781" s="85" t="s">
        <v>154</v>
      </c>
      <c r="J781" s="84">
        <v>1</v>
      </c>
      <c r="K781" s="106">
        <v>44585</v>
      </c>
      <c r="L781" s="63">
        <v>29</v>
      </c>
      <c r="M781" s="66">
        <v>142</v>
      </c>
      <c r="N781" s="107">
        <v>44614</v>
      </c>
      <c r="O781" s="99">
        <v>44615</v>
      </c>
      <c r="P781" s="100">
        <v>30</v>
      </c>
      <c r="Q781" s="66" t="s">
        <v>160</v>
      </c>
      <c r="R781" s="66"/>
      <c r="S781" s="66" t="s">
        <v>86</v>
      </c>
      <c r="T781" s="66" t="s">
        <v>87</v>
      </c>
      <c r="U781" s="152">
        <v>142</v>
      </c>
      <c r="V781" s="111" t="s">
        <v>88</v>
      </c>
      <c r="W781" s="111" t="s">
        <v>89</v>
      </c>
      <c r="X781" s="88" t="s">
        <v>90</v>
      </c>
      <c r="Y781" s="66" t="s">
        <v>597</v>
      </c>
      <c r="Z781" s="130"/>
      <c r="AA781" s="130"/>
      <c r="AB781" s="66">
        <v>2016</v>
      </c>
      <c r="AC781" s="130">
        <v>26000</v>
      </c>
      <c r="AD781" s="130"/>
      <c r="AE781" s="797" t="s">
        <v>101</v>
      </c>
      <c r="AF781" s="173">
        <v>44585</v>
      </c>
      <c r="AG781" s="132">
        <v>44615</v>
      </c>
      <c r="AH781" s="141"/>
      <c r="AI781" s="180"/>
    </row>
    <row r="782" spans="1:45">
      <c r="A782" s="66"/>
      <c r="B782" s="63"/>
      <c r="C782" s="84" t="s">
        <v>1338</v>
      </c>
      <c r="D782" s="63">
        <v>3461</v>
      </c>
      <c r="E782" s="87" t="s">
        <v>1173</v>
      </c>
      <c r="F782" s="256" t="s">
        <v>1174</v>
      </c>
      <c r="G782" s="256" t="s">
        <v>2066</v>
      </c>
      <c r="H782" s="63">
        <v>949</v>
      </c>
      <c r="I782" s="85" t="s">
        <v>99</v>
      </c>
      <c r="J782" s="84">
        <v>1</v>
      </c>
      <c r="K782" s="106">
        <v>44582</v>
      </c>
      <c r="L782" s="63">
        <v>0</v>
      </c>
      <c r="M782" s="66">
        <v>142</v>
      </c>
      <c r="N782" s="165">
        <v>44582</v>
      </c>
      <c r="O782" s="99">
        <v>44585</v>
      </c>
      <c r="P782" s="100">
        <v>3</v>
      </c>
      <c r="Q782" s="66" t="s">
        <v>160</v>
      </c>
      <c r="R782" s="66"/>
      <c r="S782" s="66" t="s">
        <v>86</v>
      </c>
      <c r="T782" s="66" t="s">
        <v>87</v>
      </c>
      <c r="U782" s="152">
        <v>142</v>
      </c>
      <c r="V782" s="88" t="s">
        <v>88</v>
      </c>
      <c r="W782" s="88" t="s">
        <v>89</v>
      </c>
      <c r="X782" s="88" t="s">
        <v>90</v>
      </c>
      <c r="Y782" s="66" t="s">
        <v>597</v>
      </c>
      <c r="Z782" s="130"/>
      <c r="AA782" s="130"/>
      <c r="AB782" s="66">
        <v>2016</v>
      </c>
      <c r="AC782" s="130">
        <v>26000</v>
      </c>
      <c r="AD782" s="130"/>
      <c r="AE782" s="797" t="s">
        <v>101</v>
      </c>
      <c r="AF782" s="173">
        <v>44582</v>
      </c>
      <c r="AG782" s="132"/>
      <c r="AH782" s="141" t="s">
        <v>1340</v>
      </c>
      <c r="AI782" s="180"/>
    </row>
    <row r="783" spans="1:45">
      <c r="A783" s="66"/>
      <c r="B783" s="63"/>
      <c r="C783" s="64" t="s">
        <v>994</v>
      </c>
      <c r="D783" s="67">
        <v>5260</v>
      </c>
      <c r="E783" s="68" t="s">
        <v>229</v>
      </c>
      <c r="F783" s="68" t="s">
        <v>230</v>
      </c>
      <c r="G783" s="48" t="s">
        <v>1501</v>
      </c>
      <c r="H783" s="48">
        <v>6959</v>
      </c>
      <c r="I783" s="64" t="s">
        <v>99</v>
      </c>
      <c r="J783" s="64">
        <v>1</v>
      </c>
      <c r="K783" s="101">
        <v>45714</v>
      </c>
      <c r="L783" s="48">
        <v>13</v>
      </c>
      <c r="M783" s="104">
        <v>143</v>
      </c>
      <c r="N783" s="98">
        <f>K783+L783</f>
        <v>45727</v>
      </c>
      <c r="O783" s="99">
        <f ca="1">TODAY()</f>
        <v>45957</v>
      </c>
      <c r="P783" s="100">
        <f ca="1">O783-K783</f>
        <v>243</v>
      </c>
      <c r="Q783" s="66" t="s">
        <v>85</v>
      </c>
      <c r="R783" s="66">
        <v>0</v>
      </c>
      <c r="S783" s="66" t="s">
        <v>85</v>
      </c>
      <c r="T783" s="66" t="s">
        <v>138</v>
      </c>
      <c r="U783" s="113">
        <v>143</v>
      </c>
      <c r="V783" s="88" t="s">
        <v>284</v>
      </c>
      <c r="W783" s="88" t="s">
        <v>89</v>
      </c>
      <c r="X783" s="88" t="s">
        <v>396</v>
      </c>
      <c r="Y783" s="66" t="s">
        <v>602</v>
      </c>
      <c r="Z783" s="66">
        <v>10</v>
      </c>
      <c r="AA783" s="117" t="s">
        <v>143</v>
      </c>
      <c r="AB783" s="66">
        <v>2014</v>
      </c>
      <c r="AC783" s="130">
        <v>33000</v>
      </c>
      <c r="AD783" s="119">
        <v>35200</v>
      </c>
      <c r="AE783" s="48" t="s">
        <v>101</v>
      </c>
      <c r="AF783" s="132">
        <v>45644</v>
      </c>
      <c r="AG783" s="132">
        <v>45727</v>
      </c>
      <c r="AH783" s="141"/>
      <c r="AI783" s="180"/>
    </row>
    <row r="784" spans="1:45">
      <c r="A784" s="66">
        <v>10853</v>
      </c>
      <c r="B784" s="66" t="s">
        <v>2067</v>
      </c>
      <c r="C784" s="72" t="s">
        <v>994</v>
      </c>
      <c r="D784" s="67">
        <v>5254</v>
      </c>
      <c r="E784" s="68" t="s">
        <v>1365</v>
      </c>
      <c r="F784" s="68" t="s">
        <v>2068</v>
      </c>
      <c r="G784" s="48" t="s">
        <v>2069</v>
      </c>
      <c r="H784" s="48">
        <v>6945</v>
      </c>
      <c r="I784" s="48" t="s">
        <v>99</v>
      </c>
      <c r="J784" s="72">
        <v>1</v>
      </c>
      <c r="K784" s="101">
        <v>45638</v>
      </c>
      <c r="L784" s="48">
        <v>6</v>
      </c>
      <c r="M784" s="104">
        <v>143</v>
      </c>
      <c r="N784" s="102">
        <f>K784+L784</f>
        <v>45644</v>
      </c>
      <c r="O784" s="99">
        <f ca="1">TODAY()</f>
        <v>45957</v>
      </c>
      <c r="P784" s="100">
        <f ca="1">O784-K784</f>
        <v>319</v>
      </c>
      <c r="Q784" s="66" t="s">
        <v>85</v>
      </c>
      <c r="R784" s="66">
        <v>0</v>
      </c>
      <c r="S784" s="66" t="s">
        <v>85</v>
      </c>
      <c r="T784" s="66" t="s">
        <v>138</v>
      </c>
      <c r="U784" s="113">
        <v>143</v>
      </c>
      <c r="V784" s="88" t="s">
        <v>284</v>
      </c>
      <c r="W784" s="88" t="s">
        <v>89</v>
      </c>
      <c r="X784" s="88" t="s">
        <v>396</v>
      </c>
      <c r="Y784" s="66" t="s">
        <v>602</v>
      </c>
      <c r="Z784" s="66">
        <v>10</v>
      </c>
      <c r="AA784" s="117" t="s">
        <v>143</v>
      </c>
      <c r="AB784" s="66">
        <v>2014</v>
      </c>
      <c r="AC784" s="130">
        <v>33000</v>
      </c>
      <c r="AD784" s="119">
        <v>35200</v>
      </c>
      <c r="AE784" s="48" t="s">
        <v>101</v>
      </c>
      <c r="AF784" s="127">
        <v>45638</v>
      </c>
      <c r="AG784" s="132">
        <v>45642</v>
      </c>
      <c r="AH784" s="141"/>
      <c r="AI784" s="141"/>
    </row>
    <row r="785" spans="1:35">
      <c r="A785" s="66"/>
      <c r="B785" s="66">
        <v>10821</v>
      </c>
      <c r="C785" s="72" t="s">
        <v>994</v>
      </c>
      <c r="D785" s="67">
        <v>5052</v>
      </c>
      <c r="E785" s="68" t="s">
        <v>588</v>
      </c>
      <c r="F785" s="68" t="s">
        <v>588</v>
      </c>
      <c r="G785" s="48" t="s">
        <v>589</v>
      </c>
      <c r="H785" s="48">
        <v>6855</v>
      </c>
      <c r="I785" s="48" t="s">
        <v>99</v>
      </c>
      <c r="J785" s="72">
        <v>1</v>
      </c>
      <c r="K785" s="101">
        <v>45628</v>
      </c>
      <c r="L785" s="48">
        <v>6</v>
      </c>
      <c r="M785" s="104">
        <v>143</v>
      </c>
      <c r="N785" s="102">
        <f>K785+L785</f>
        <v>45634</v>
      </c>
      <c r="O785" s="99">
        <f ca="1">TODAY()</f>
        <v>45957</v>
      </c>
      <c r="P785" s="100">
        <f ca="1">O785-K785</f>
        <v>329</v>
      </c>
      <c r="Q785" s="66" t="s">
        <v>85</v>
      </c>
      <c r="R785" s="66">
        <v>0</v>
      </c>
      <c r="S785" s="66" t="s">
        <v>85</v>
      </c>
      <c r="T785" s="66" t="s">
        <v>138</v>
      </c>
      <c r="U785" s="113">
        <v>143</v>
      </c>
      <c r="V785" s="88" t="s">
        <v>284</v>
      </c>
      <c r="W785" s="88" t="s">
        <v>89</v>
      </c>
      <c r="X785" s="111" t="s">
        <v>396</v>
      </c>
      <c r="Y785" s="66" t="s">
        <v>602</v>
      </c>
      <c r="Z785" s="66">
        <v>10</v>
      </c>
      <c r="AA785" s="117" t="s">
        <v>143</v>
      </c>
      <c r="AB785" s="66">
        <v>2014</v>
      </c>
      <c r="AC785" s="130">
        <v>33000</v>
      </c>
      <c r="AD785" s="119">
        <v>35200</v>
      </c>
      <c r="AE785" s="48" t="s">
        <v>207</v>
      </c>
      <c r="AF785" s="127">
        <v>45544</v>
      </c>
      <c r="AG785" s="132">
        <v>45637</v>
      </c>
      <c r="AH785" s="141"/>
      <c r="AI785" s="180"/>
    </row>
    <row r="786" spans="1:35">
      <c r="A786" s="82">
        <v>10854</v>
      </c>
      <c r="B786" s="84"/>
      <c r="C786" s="84" t="s">
        <v>994</v>
      </c>
      <c r="D786" s="84">
        <v>5000</v>
      </c>
      <c r="E786" s="150" t="s">
        <v>1365</v>
      </c>
      <c r="F786" s="150" t="s">
        <v>738</v>
      </c>
      <c r="G786" s="84" t="s">
        <v>2070</v>
      </c>
      <c r="H786" s="84">
        <v>6803</v>
      </c>
      <c r="I786" s="84" t="s">
        <v>99</v>
      </c>
      <c r="J786" s="84">
        <v>1</v>
      </c>
      <c r="K786" s="162">
        <v>45512</v>
      </c>
      <c r="L786" s="84">
        <v>27</v>
      </c>
      <c r="M786" s="104">
        <v>143</v>
      </c>
      <c r="N786" s="102">
        <v>45539</v>
      </c>
      <c r="O786" s="99">
        <v>45540</v>
      </c>
      <c r="P786" s="100">
        <v>28</v>
      </c>
      <c r="Q786" s="66" t="s">
        <v>85</v>
      </c>
      <c r="R786" s="66">
        <v>0</v>
      </c>
      <c r="S786" s="66" t="s">
        <v>85</v>
      </c>
      <c r="T786" s="66" t="s">
        <v>138</v>
      </c>
      <c r="U786" s="113">
        <v>143</v>
      </c>
      <c r="V786" s="88" t="s">
        <v>284</v>
      </c>
      <c r="W786" s="88" t="s">
        <v>89</v>
      </c>
      <c r="X786" s="88" t="s">
        <v>396</v>
      </c>
      <c r="Y786" s="66" t="s">
        <v>602</v>
      </c>
      <c r="Z786" s="66">
        <v>10</v>
      </c>
      <c r="AA786" s="117" t="s">
        <v>143</v>
      </c>
      <c r="AB786" s="66">
        <v>2014</v>
      </c>
      <c r="AC786" s="130">
        <v>33000</v>
      </c>
      <c r="AD786" s="119">
        <v>35200</v>
      </c>
      <c r="AE786" s="48" t="s">
        <v>101</v>
      </c>
      <c r="AF786" s="132">
        <v>45512</v>
      </c>
      <c r="AG786" s="132">
        <v>45540</v>
      </c>
      <c r="AH786" s="141"/>
      <c r="AI786" s="81"/>
    </row>
    <row r="787" spans="1:35">
      <c r="A787" s="66"/>
      <c r="B787" s="66">
        <v>10855</v>
      </c>
      <c r="C787" s="63" t="s">
        <v>1338</v>
      </c>
      <c r="D787" s="63">
        <v>4819</v>
      </c>
      <c r="E787" s="307" t="s">
        <v>1486</v>
      </c>
      <c r="F787" s="307" t="s">
        <v>817</v>
      </c>
      <c r="G787" s="63" t="s">
        <v>2071</v>
      </c>
      <c r="H787" s="63">
        <v>6497</v>
      </c>
      <c r="I787" s="63" t="s">
        <v>154</v>
      </c>
      <c r="J787" s="63">
        <v>1</v>
      </c>
      <c r="K787" s="164">
        <v>45383</v>
      </c>
      <c r="L787" s="63">
        <v>27</v>
      </c>
      <c r="M787" s="104">
        <v>143</v>
      </c>
      <c r="N787" s="98">
        <v>45410</v>
      </c>
      <c r="O787" s="99">
        <v>45383</v>
      </c>
      <c r="P787" s="100">
        <v>0</v>
      </c>
      <c r="Q787" s="66" t="s">
        <v>85</v>
      </c>
      <c r="R787" s="66">
        <v>0</v>
      </c>
      <c r="S787" s="66" t="s">
        <v>85</v>
      </c>
      <c r="T787" s="66" t="s">
        <v>138</v>
      </c>
      <c r="U787" s="113">
        <v>143</v>
      </c>
      <c r="V787" s="88" t="s">
        <v>284</v>
      </c>
      <c r="W787" s="88" t="s">
        <v>89</v>
      </c>
      <c r="X787" s="88" t="s">
        <v>396</v>
      </c>
      <c r="Y787" s="66" t="s">
        <v>602</v>
      </c>
      <c r="Z787" s="66">
        <v>10</v>
      </c>
      <c r="AA787" s="117" t="s">
        <v>143</v>
      </c>
      <c r="AB787" s="66">
        <v>2014</v>
      </c>
      <c r="AC787" s="130">
        <v>33000</v>
      </c>
      <c r="AD787" s="119">
        <v>35200</v>
      </c>
      <c r="AE787" s="48" t="s">
        <v>101</v>
      </c>
      <c r="AF787" s="132">
        <v>45379</v>
      </c>
      <c r="AG787" s="132"/>
      <c r="AH787" s="141" t="s">
        <v>1340</v>
      </c>
      <c r="AI787" s="180"/>
    </row>
    <row r="788" spans="1:35">
      <c r="A788" s="66" t="s">
        <v>2072</v>
      </c>
      <c r="B788" s="63"/>
      <c r="C788" s="84" t="s">
        <v>994</v>
      </c>
      <c r="D788" s="84">
        <v>4706</v>
      </c>
      <c r="E788" s="150" t="s">
        <v>493</v>
      </c>
      <c r="F788" s="150" t="s">
        <v>1923</v>
      </c>
      <c r="G788" s="84" t="s">
        <v>1924</v>
      </c>
      <c r="H788" s="84">
        <v>4894</v>
      </c>
      <c r="I788" s="84" t="s">
        <v>1090</v>
      </c>
      <c r="J788" s="84">
        <v>1</v>
      </c>
      <c r="K788" s="162">
        <v>45485</v>
      </c>
      <c r="L788" s="84">
        <v>13</v>
      </c>
      <c r="M788" s="104">
        <v>143</v>
      </c>
      <c r="N788" s="102">
        <v>45498</v>
      </c>
      <c r="O788" s="99">
        <v>45502</v>
      </c>
      <c r="P788" s="100">
        <v>17</v>
      </c>
      <c r="Q788" s="66" t="s">
        <v>85</v>
      </c>
      <c r="R788" s="66">
        <v>0</v>
      </c>
      <c r="S788" s="66" t="s">
        <v>85</v>
      </c>
      <c r="T788" s="66" t="s">
        <v>138</v>
      </c>
      <c r="U788" s="113">
        <v>143</v>
      </c>
      <c r="V788" s="88" t="s">
        <v>284</v>
      </c>
      <c r="W788" s="88" t="s">
        <v>89</v>
      </c>
      <c r="X788" s="88" t="s">
        <v>396</v>
      </c>
      <c r="Y788" s="66" t="s">
        <v>602</v>
      </c>
      <c r="Z788" s="66">
        <v>10</v>
      </c>
      <c r="AA788" s="117" t="s">
        <v>143</v>
      </c>
      <c r="AB788" s="66">
        <v>2014</v>
      </c>
      <c r="AC788" s="130">
        <v>33000</v>
      </c>
      <c r="AD788" s="119">
        <v>35200</v>
      </c>
      <c r="AE788" s="48" t="s">
        <v>101</v>
      </c>
      <c r="AF788" s="132">
        <v>45331</v>
      </c>
      <c r="AG788" s="132">
        <v>45502</v>
      </c>
      <c r="AH788" s="141"/>
      <c r="AI788" s="141"/>
    </row>
    <row r="789" spans="1:35">
      <c r="A789" s="66"/>
      <c r="B789" s="66">
        <v>10802</v>
      </c>
      <c r="C789" s="63" t="s">
        <v>994</v>
      </c>
      <c r="D789" s="63">
        <v>4602</v>
      </c>
      <c r="E789" s="85" t="s">
        <v>1099</v>
      </c>
      <c r="F789" s="295" t="s">
        <v>1100</v>
      </c>
      <c r="G789" s="84" t="s">
        <v>2073</v>
      </c>
      <c r="H789" s="63">
        <v>6168</v>
      </c>
      <c r="I789" s="63" t="s">
        <v>154</v>
      </c>
      <c r="J789" s="84">
        <v>1</v>
      </c>
      <c r="K789" s="164">
        <v>45344</v>
      </c>
      <c r="L789" s="63">
        <v>29</v>
      </c>
      <c r="M789" s="104">
        <v>143</v>
      </c>
      <c r="N789" s="102">
        <f>K789+L789</f>
        <v>45373</v>
      </c>
      <c r="O789" s="99">
        <f ca="1">TODAY()</f>
        <v>45957</v>
      </c>
      <c r="P789" s="100">
        <f ca="1">O789-K789</f>
        <v>613</v>
      </c>
      <c r="Q789" s="66" t="s">
        <v>85</v>
      </c>
      <c r="R789" s="66">
        <v>0</v>
      </c>
      <c r="S789" s="66" t="s">
        <v>85</v>
      </c>
      <c r="T789" s="66" t="s">
        <v>138</v>
      </c>
      <c r="U789" s="66">
        <v>143</v>
      </c>
      <c r="V789" s="88" t="s">
        <v>284</v>
      </c>
      <c r="W789" s="88" t="s">
        <v>89</v>
      </c>
      <c r="X789" s="88" t="s">
        <v>396</v>
      </c>
      <c r="Y789" s="66" t="s">
        <v>602</v>
      </c>
      <c r="Z789" s="66">
        <v>10</v>
      </c>
      <c r="AA789" s="117" t="s">
        <v>143</v>
      </c>
      <c r="AB789" s="66">
        <v>2014</v>
      </c>
      <c r="AC789" s="130">
        <v>33000</v>
      </c>
      <c r="AD789" s="130">
        <v>35200</v>
      </c>
      <c r="AE789" s="48" t="s">
        <v>101</v>
      </c>
      <c r="AF789" s="132">
        <v>45224</v>
      </c>
      <c r="AG789" s="132">
        <v>45377</v>
      </c>
      <c r="AH789" s="141"/>
      <c r="AI789" s="180"/>
    </row>
    <row r="790" spans="1:35">
      <c r="A790" s="63"/>
      <c r="B790" s="63"/>
      <c r="C790" s="84" t="s">
        <v>994</v>
      </c>
      <c r="D790" s="92">
        <v>4096</v>
      </c>
      <c r="E790" s="87" t="s">
        <v>151</v>
      </c>
      <c r="F790" s="87" t="s">
        <v>1085</v>
      </c>
      <c r="G790" s="87" t="s">
        <v>1198</v>
      </c>
      <c r="H790" s="63"/>
      <c r="I790" s="85" t="s">
        <v>154</v>
      </c>
      <c r="J790" s="63">
        <v>1</v>
      </c>
      <c r="K790" s="106">
        <v>45151</v>
      </c>
      <c r="L790" s="63">
        <v>29</v>
      </c>
      <c r="M790" s="230">
        <v>143</v>
      </c>
      <c r="N790" s="107">
        <v>45180</v>
      </c>
      <c r="O790" s="99">
        <v>45182</v>
      </c>
      <c r="P790" s="100">
        <v>31</v>
      </c>
      <c r="Q790" s="66" t="s">
        <v>85</v>
      </c>
      <c r="R790" s="66">
        <v>0</v>
      </c>
      <c r="S790" s="66" t="s">
        <v>86</v>
      </c>
      <c r="T790" s="66" t="s">
        <v>138</v>
      </c>
      <c r="U790" s="51">
        <v>143</v>
      </c>
      <c r="V790" s="88" t="s">
        <v>284</v>
      </c>
      <c r="W790" s="88" t="s">
        <v>89</v>
      </c>
      <c r="X790" s="88" t="s">
        <v>396</v>
      </c>
      <c r="Y790" s="66" t="s">
        <v>602</v>
      </c>
      <c r="Z790" s="66">
        <v>10</v>
      </c>
      <c r="AA790" s="117" t="s">
        <v>143</v>
      </c>
      <c r="AB790" s="66">
        <v>2014</v>
      </c>
      <c r="AC790" s="130">
        <v>33000</v>
      </c>
      <c r="AD790" s="130"/>
      <c r="AE790" s="48" t="s">
        <v>101</v>
      </c>
      <c r="AF790" s="132">
        <v>44893</v>
      </c>
      <c r="AG790" s="132">
        <v>45182</v>
      </c>
      <c r="AH790" s="141"/>
      <c r="AI790" s="180"/>
    </row>
    <row r="791" spans="1:35">
      <c r="A791" s="66">
        <v>11028</v>
      </c>
      <c r="B791" s="66">
        <v>11225</v>
      </c>
      <c r="C791" s="84" t="s">
        <v>994</v>
      </c>
      <c r="D791" s="92">
        <v>4066</v>
      </c>
      <c r="E791" s="87" t="s">
        <v>1944</v>
      </c>
      <c r="F791" s="256" t="s">
        <v>1945</v>
      </c>
      <c r="G791" s="256" t="s">
        <v>2074</v>
      </c>
      <c r="H791" s="63">
        <v>5609</v>
      </c>
      <c r="I791" s="85" t="s">
        <v>99</v>
      </c>
      <c r="J791" s="63">
        <v>1</v>
      </c>
      <c r="K791" s="106">
        <v>44893</v>
      </c>
      <c r="L791" s="63">
        <v>6</v>
      </c>
      <c r="M791" s="48">
        <v>143</v>
      </c>
      <c r="N791" s="107">
        <v>44899</v>
      </c>
      <c r="O791" s="99">
        <v>44912</v>
      </c>
      <c r="P791" s="100">
        <v>19</v>
      </c>
      <c r="Q791" s="66" t="s">
        <v>160</v>
      </c>
      <c r="R791" s="66" t="s">
        <v>320</v>
      </c>
      <c r="S791" s="66" t="s">
        <v>86</v>
      </c>
      <c r="T791" s="66" t="s">
        <v>138</v>
      </c>
      <c r="U791" s="66">
        <v>143</v>
      </c>
      <c r="V791" s="88" t="s">
        <v>284</v>
      </c>
      <c r="W791" s="88" t="s">
        <v>89</v>
      </c>
      <c r="X791" s="88" t="s">
        <v>396</v>
      </c>
      <c r="Y791" s="66" t="s">
        <v>602</v>
      </c>
      <c r="Z791" s="130"/>
      <c r="AA791" s="130"/>
      <c r="AB791" s="66">
        <v>2014</v>
      </c>
      <c r="AC791" s="130">
        <v>33000</v>
      </c>
      <c r="AD791" s="130"/>
      <c r="AE791" s="192"/>
      <c r="AF791" s="72" t="s">
        <v>101</v>
      </c>
      <c r="AG791" s="132">
        <v>44893</v>
      </c>
      <c r="AH791" s="144">
        <v>44910</v>
      </c>
      <c r="AI791" s="141"/>
    </row>
    <row r="792" spans="1:35">
      <c r="A792" s="63"/>
      <c r="B792" s="63"/>
      <c r="C792" s="84" t="s">
        <v>994</v>
      </c>
      <c r="D792" s="63">
        <v>3807</v>
      </c>
      <c r="E792" s="87" t="s">
        <v>877</v>
      </c>
      <c r="F792" s="156" t="s">
        <v>878</v>
      </c>
      <c r="G792" s="85" t="s">
        <v>1478</v>
      </c>
      <c r="H792" s="84">
        <v>5375</v>
      </c>
      <c r="I792" s="156" t="s">
        <v>1151</v>
      </c>
      <c r="J792" s="160">
        <v>1</v>
      </c>
      <c r="K792" s="106">
        <v>44833</v>
      </c>
      <c r="L792" s="201">
        <v>27</v>
      </c>
      <c r="M792" s="66">
        <v>143</v>
      </c>
      <c r="N792" s="107">
        <v>44860</v>
      </c>
      <c r="O792" s="99">
        <v>44893</v>
      </c>
      <c r="P792" s="100">
        <v>60</v>
      </c>
      <c r="Q792" s="66" t="s">
        <v>160</v>
      </c>
      <c r="R792" s="66" t="s">
        <v>320</v>
      </c>
      <c r="S792" s="66" t="s">
        <v>86</v>
      </c>
      <c r="T792" s="66" t="s">
        <v>138</v>
      </c>
      <c r="U792" s="66">
        <v>143</v>
      </c>
      <c r="V792" s="88" t="s">
        <v>284</v>
      </c>
      <c r="W792" s="88" t="s">
        <v>89</v>
      </c>
      <c r="X792" s="88" t="s">
        <v>396</v>
      </c>
      <c r="Y792" s="66" t="s">
        <v>602</v>
      </c>
      <c r="Z792" s="130"/>
      <c r="AA792" s="130"/>
      <c r="AB792" s="66">
        <v>2014</v>
      </c>
      <c r="AC792" s="130">
        <v>33000</v>
      </c>
      <c r="AD792" s="130"/>
      <c r="AE792" s="62" t="s">
        <v>101</v>
      </c>
      <c r="AF792" s="173">
        <v>44776</v>
      </c>
      <c r="AG792" s="132">
        <v>44891</v>
      </c>
      <c r="AH792" s="141"/>
      <c r="AI792" s="141"/>
    </row>
    <row r="793" spans="1:35">
      <c r="A793" s="63"/>
      <c r="B793" s="66">
        <v>10856</v>
      </c>
      <c r="C793" s="84" t="s">
        <v>994</v>
      </c>
      <c r="D793" s="63">
        <v>3520</v>
      </c>
      <c r="E793" s="156" t="s">
        <v>1049</v>
      </c>
      <c r="F793" s="156" t="s">
        <v>1049</v>
      </c>
      <c r="G793" s="87" t="s">
        <v>1822</v>
      </c>
      <c r="H793" s="84">
        <v>4906</v>
      </c>
      <c r="I793" s="156" t="s">
        <v>1151</v>
      </c>
      <c r="J793" s="160">
        <v>1</v>
      </c>
      <c r="K793" s="168">
        <v>44742</v>
      </c>
      <c r="L793" s="201">
        <v>27</v>
      </c>
      <c r="M793" s="63">
        <v>143</v>
      </c>
      <c r="N793" s="107">
        <v>44769</v>
      </c>
      <c r="O793" s="99">
        <v>44775</v>
      </c>
      <c r="P793" s="100">
        <v>33</v>
      </c>
      <c r="Q793" s="66" t="s">
        <v>160</v>
      </c>
      <c r="R793" s="66"/>
      <c r="S793" s="66" t="s">
        <v>86</v>
      </c>
      <c r="T793" s="66" t="s">
        <v>138</v>
      </c>
      <c r="U793" s="66">
        <v>143</v>
      </c>
      <c r="V793" s="88" t="s">
        <v>284</v>
      </c>
      <c r="W793" s="111" t="s">
        <v>89</v>
      </c>
      <c r="X793" s="111" t="s">
        <v>396</v>
      </c>
      <c r="Y793" s="66" t="s">
        <v>602</v>
      </c>
      <c r="Z793" s="130"/>
      <c r="AA793" s="130"/>
      <c r="AB793" s="112">
        <v>2014</v>
      </c>
      <c r="AC793" s="130">
        <v>30000</v>
      </c>
      <c r="AD793" s="130"/>
      <c r="AE793" s="62" t="s">
        <v>101</v>
      </c>
      <c r="AF793" s="173">
        <v>44627</v>
      </c>
      <c r="AG793" s="132">
        <v>44774</v>
      </c>
      <c r="AH793" s="141"/>
      <c r="AI793" s="180"/>
    </row>
    <row r="794" spans="1:35">
      <c r="A794" s="63"/>
      <c r="B794" s="66">
        <v>10856</v>
      </c>
      <c r="C794" s="84" t="s">
        <v>994</v>
      </c>
      <c r="D794" s="63">
        <v>3411</v>
      </c>
      <c r="E794" s="156" t="s">
        <v>1180</v>
      </c>
      <c r="F794" s="156" t="s">
        <v>1181</v>
      </c>
      <c r="G794" s="85" t="s">
        <v>2075</v>
      </c>
      <c r="H794" s="84">
        <v>4693</v>
      </c>
      <c r="I794" s="156" t="s">
        <v>1151</v>
      </c>
      <c r="J794" s="160">
        <v>1</v>
      </c>
      <c r="K794" s="168">
        <v>44613</v>
      </c>
      <c r="L794" s="201">
        <v>27</v>
      </c>
      <c r="M794" s="63">
        <v>143</v>
      </c>
      <c r="N794" s="107">
        <v>44640</v>
      </c>
      <c r="O794" s="99">
        <v>44616</v>
      </c>
      <c r="P794" s="100">
        <v>3</v>
      </c>
      <c r="Q794" s="66" t="s">
        <v>160</v>
      </c>
      <c r="R794" s="66"/>
      <c r="S794" s="66" t="s">
        <v>86</v>
      </c>
      <c r="T794" s="66" t="s">
        <v>138</v>
      </c>
      <c r="U794" s="66">
        <v>143</v>
      </c>
      <c r="V794" s="88" t="s">
        <v>284</v>
      </c>
      <c r="W794" s="111" t="s">
        <v>89</v>
      </c>
      <c r="X794" s="111" t="s">
        <v>396</v>
      </c>
      <c r="Y794" s="66" t="s">
        <v>602</v>
      </c>
      <c r="Z794" s="130"/>
      <c r="AA794" s="130"/>
      <c r="AB794" s="112">
        <v>2014</v>
      </c>
      <c r="AC794" s="130">
        <v>30000</v>
      </c>
      <c r="AD794" s="130"/>
      <c r="AE794" s="797" t="s">
        <v>101</v>
      </c>
      <c r="AF794" s="173">
        <v>44557</v>
      </c>
      <c r="AG794" s="132">
        <v>44616</v>
      </c>
      <c r="AH794" s="141"/>
      <c r="AI794" s="180"/>
    </row>
    <row r="795" spans="1:35">
      <c r="A795" s="63"/>
      <c r="B795" s="66">
        <v>10755</v>
      </c>
      <c r="C795" s="64" t="s">
        <v>994</v>
      </c>
      <c r="D795" s="67">
        <v>4915</v>
      </c>
      <c r="E795" s="68" t="s">
        <v>151</v>
      </c>
      <c r="F795" s="69" t="s">
        <v>1075</v>
      </c>
      <c r="G795" s="48" t="s">
        <v>1922</v>
      </c>
      <c r="H795" s="48">
        <v>648</v>
      </c>
      <c r="I795" s="48" t="s">
        <v>154</v>
      </c>
      <c r="J795" s="64">
        <v>1</v>
      </c>
      <c r="K795" s="101">
        <v>45688</v>
      </c>
      <c r="L795" s="48">
        <v>29</v>
      </c>
      <c r="M795" s="104">
        <v>145</v>
      </c>
      <c r="N795" s="102">
        <v>45717</v>
      </c>
      <c r="O795" s="99">
        <v>45722</v>
      </c>
      <c r="P795" s="100">
        <v>34</v>
      </c>
      <c r="Q795" s="66" t="s">
        <v>85</v>
      </c>
      <c r="R795" s="66" t="s">
        <v>214</v>
      </c>
      <c r="S795" s="66" t="s">
        <v>85</v>
      </c>
      <c r="T795" s="66" t="s">
        <v>138</v>
      </c>
      <c r="U795" s="113">
        <v>145</v>
      </c>
      <c r="V795" s="88" t="s">
        <v>155</v>
      </c>
      <c r="W795" s="88" t="s">
        <v>583</v>
      </c>
      <c r="X795" s="88" t="s">
        <v>217</v>
      </c>
      <c r="Y795" s="66">
        <v>231006426</v>
      </c>
      <c r="Z795" s="66">
        <v>60</v>
      </c>
      <c r="AA795" s="117" t="s">
        <v>143</v>
      </c>
      <c r="AB795" s="66">
        <v>2023</v>
      </c>
      <c r="AC795" s="130">
        <v>35000</v>
      </c>
      <c r="AD795" s="119">
        <v>35000</v>
      </c>
      <c r="AE795" s="48" t="s">
        <v>101</v>
      </c>
      <c r="AF795" s="127">
        <v>45446</v>
      </c>
      <c r="AG795" s="132">
        <v>45721</v>
      </c>
      <c r="AH795" s="141"/>
      <c r="AI795" s="180"/>
    </row>
    <row r="796" spans="1:35">
      <c r="A796" s="66">
        <v>10785</v>
      </c>
      <c r="B796" s="63"/>
      <c r="C796" s="84" t="s">
        <v>994</v>
      </c>
      <c r="D796" s="84">
        <v>4789</v>
      </c>
      <c r="E796" s="150" t="s">
        <v>151</v>
      </c>
      <c r="F796" s="150" t="s">
        <v>2076</v>
      </c>
      <c r="G796" s="84" t="s">
        <v>2077</v>
      </c>
      <c r="H796" s="84" t="s">
        <v>0</v>
      </c>
      <c r="I796" s="84" t="s">
        <v>154</v>
      </c>
      <c r="J796" s="84">
        <v>1</v>
      </c>
      <c r="K796" s="162">
        <v>45411</v>
      </c>
      <c r="L796" s="84">
        <v>29</v>
      </c>
      <c r="M796" s="104">
        <v>145</v>
      </c>
      <c r="N796" s="98">
        <v>45440</v>
      </c>
      <c r="O796" s="99">
        <v>45437</v>
      </c>
      <c r="P796" s="100">
        <v>26</v>
      </c>
      <c r="Q796" s="66" t="s">
        <v>85</v>
      </c>
      <c r="R796" s="66" t="s">
        <v>214</v>
      </c>
      <c r="S796" s="66" t="s">
        <v>85</v>
      </c>
      <c r="T796" s="66" t="s">
        <v>138</v>
      </c>
      <c r="U796" s="113">
        <v>145</v>
      </c>
      <c r="V796" s="88" t="s">
        <v>617</v>
      </c>
      <c r="W796" s="88" t="s">
        <v>583</v>
      </c>
      <c r="X796" s="88" t="s">
        <v>217</v>
      </c>
      <c r="Y796" s="66">
        <v>231006426</v>
      </c>
      <c r="Z796" s="66">
        <v>60</v>
      </c>
      <c r="AA796" s="117" t="s">
        <v>143</v>
      </c>
      <c r="AB796" s="66">
        <v>2023</v>
      </c>
      <c r="AC796" s="130">
        <v>35000</v>
      </c>
      <c r="AD796" s="119">
        <v>35000</v>
      </c>
      <c r="AE796" s="48" t="s">
        <v>101</v>
      </c>
      <c r="AF796" s="132">
        <v>45350</v>
      </c>
      <c r="AG796" s="132">
        <v>45436</v>
      </c>
      <c r="AH796" s="141"/>
      <c r="AI796" s="180"/>
    </row>
    <row r="797" spans="1:35">
      <c r="A797" s="66">
        <v>10526</v>
      </c>
      <c r="B797" s="66"/>
      <c r="C797" s="63" t="s">
        <v>994</v>
      </c>
      <c r="D797" s="63">
        <v>4724</v>
      </c>
      <c r="E797" s="86" t="s">
        <v>151</v>
      </c>
      <c r="F797" s="87" t="s">
        <v>1493</v>
      </c>
      <c r="G797" s="63" t="s">
        <v>1499</v>
      </c>
      <c r="H797" s="63">
        <v>263</v>
      </c>
      <c r="I797" s="63" t="s">
        <v>154</v>
      </c>
      <c r="J797" s="63">
        <v>1</v>
      </c>
      <c r="K797" s="164">
        <v>45310</v>
      </c>
      <c r="L797" s="63">
        <v>6</v>
      </c>
      <c r="M797" s="104">
        <v>145</v>
      </c>
      <c r="N797" s="102">
        <v>45316</v>
      </c>
      <c r="O797" s="99">
        <v>45316</v>
      </c>
      <c r="P797" s="100">
        <v>6</v>
      </c>
      <c r="Q797" s="66" t="s">
        <v>85</v>
      </c>
      <c r="R797" s="66" t="s">
        <v>214</v>
      </c>
      <c r="S797" s="66" t="s">
        <v>85</v>
      </c>
      <c r="T797" s="66" t="s">
        <v>138</v>
      </c>
      <c r="U797" s="113">
        <v>145</v>
      </c>
      <c r="V797" s="88" t="s">
        <v>617</v>
      </c>
      <c r="W797" s="88" t="s">
        <v>583</v>
      </c>
      <c r="X797" s="88" t="s">
        <v>217</v>
      </c>
      <c r="Y797" s="66">
        <v>231006426</v>
      </c>
      <c r="Z797" s="66">
        <v>60</v>
      </c>
      <c r="AA797" s="117" t="s">
        <v>143</v>
      </c>
      <c r="AB797" s="66">
        <v>2023</v>
      </c>
      <c r="AC797" s="130">
        <v>35000</v>
      </c>
      <c r="AD797" s="130">
        <v>13666.67</v>
      </c>
      <c r="AE797" s="48" t="s">
        <v>101</v>
      </c>
      <c r="AF797" s="132">
        <v>45310</v>
      </c>
      <c r="AG797" s="132">
        <v>45316</v>
      </c>
      <c r="AH797" s="141"/>
      <c r="AI797" s="180"/>
    </row>
    <row r="798" spans="1:35">
      <c r="A798" s="66" t="s">
        <v>2078</v>
      </c>
      <c r="B798" s="63"/>
      <c r="C798" s="63" t="s">
        <v>994</v>
      </c>
      <c r="D798" s="84">
        <v>4684</v>
      </c>
      <c r="E798" s="150" t="s">
        <v>1152</v>
      </c>
      <c r="F798" s="150" t="s">
        <v>1153</v>
      </c>
      <c r="G798" s="84" t="s">
        <v>1152</v>
      </c>
      <c r="H798" s="84">
        <v>136</v>
      </c>
      <c r="I798" s="84" t="s">
        <v>99</v>
      </c>
      <c r="J798" s="84">
        <v>1</v>
      </c>
      <c r="K798" s="162">
        <v>45286</v>
      </c>
      <c r="L798" s="84">
        <v>13</v>
      </c>
      <c r="M798" s="104">
        <v>145</v>
      </c>
      <c r="N798" s="102">
        <v>45299</v>
      </c>
      <c r="O798" s="99">
        <v>45306</v>
      </c>
      <c r="P798" s="100">
        <v>20</v>
      </c>
      <c r="Q798" s="66" t="s">
        <v>85</v>
      </c>
      <c r="R798" s="66" t="s">
        <v>214</v>
      </c>
      <c r="S798" s="66" t="s">
        <v>85</v>
      </c>
      <c r="T798" s="66" t="s">
        <v>138</v>
      </c>
      <c r="U798" s="113">
        <v>145</v>
      </c>
      <c r="V798" s="88" t="s">
        <v>617</v>
      </c>
      <c r="W798" s="88" t="s">
        <v>583</v>
      </c>
      <c r="X798" s="88" t="s">
        <v>217</v>
      </c>
      <c r="Y798" s="66">
        <v>231006426</v>
      </c>
      <c r="Z798" s="66">
        <v>60</v>
      </c>
      <c r="AA798" s="117" t="s">
        <v>143</v>
      </c>
      <c r="AB798" s="66">
        <v>2023</v>
      </c>
      <c r="AC798" s="130">
        <v>35000</v>
      </c>
      <c r="AD798" s="130">
        <v>12000</v>
      </c>
      <c r="AE798" s="48" t="s">
        <v>101</v>
      </c>
      <c r="AF798" s="132">
        <v>45286</v>
      </c>
      <c r="AG798" s="132">
        <v>45304</v>
      </c>
      <c r="AH798" s="141"/>
      <c r="AI798" s="141"/>
    </row>
    <row r="799" spans="1:35">
      <c r="A799" s="63"/>
      <c r="B799" s="63"/>
      <c r="C799" s="84" t="s">
        <v>994</v>
      </c>
      <c r="D799" s="84">
        <v>4547</v>
      </c>
      <c r="E799" s="150" t="s">
        <v>877</v>
      </c>
      <c r="F799" s="150" t="s">
        <v>1251</v>
      </c>
      <c r="G799" s="150" t="s">
        <v>1665</v>
      </c>
      <c r="H799" s="84">
        <v>0</v>
      </c>
      <c r="I799" s="84" t="s">
        <v>1151</v>
      </c>
      <c r="J799" s="84">
        <v>1</v>
      </c>
      <c r="K799" s="162">
        <v>45192</v>
      </c>
      <c r="L799" s="84">
        <v>6</v>
      </c>
      <c r="M799" s="230">
        <v>145</v>
      </c>
      <c r="N799" s="107">
        <v>45198</v>
      </c>
      <c r="O799" s="99">
        <v>45236</v>
      </c>
      <c r="P799" s="100">
        <v>44</v>
      </c>
      <c r="Q799" s="66" t="s">
        <v>85</v>
      </c>
      <c r="R799" s="66" t="s">
        <v>214</v>
      </c>
      <c r="S799" s="66" t="s">
        <v>85</v>
      </c>
      <c r="T799" s="66" t="s">
        <v>138</v>
      </c>
      <c r="U799" s="113">
        <v>145</v>
      </c>
      <c r="V799" s="88" t="s">
        <v>617</v>
      </c>
      <c r="W799" s="88" t="s">
        <v>583</v>
      </c>
      <c r="X799" s="88" t="s">
        <v>217</v>
      </c>
      <c r="Y799" s="66">
        <v>231006426</v>
      </c>
      <c r="Z799" s="66">
        <v>60</v>
      </c>
      <c r="AA799" s="117" t="s">
        <v>143</v>
      </c>
      <c r="AB799" s="66">
        <v>2023</v>
      </c>
      <c r="AC799" s="130">
        <v>35000</v>
      </c>
      <c r="AD799" s="130"/>
      <c r="AE799" s="48" t="s">
        <v>101</v>
      </c>
      <c r="AF799" s="132">
        <v>45192</v>
      </c>
      <c r="AG799" s="132">
        <v>45233</v>
      </c>
      <c r="AH799" s="141"/>
      <c r="AI799" s="141"/>
    </row>
    <row r="800" spans="1:35">
      <c r="A800" s="63"/>
      <c r="B800" s="66">
        <v>10755</v>
      </c>
      <c r="C800" s="157" t="s">
        <v>1179</v>
      </c>
      <c r="D800" s="190">
        <v>4152</v>
      </c>
      <c r="E800" s="50" t="s">
        <v>2000</v>
      </c>
      <c r="F800" s="50" t="s">
        <v>2001</v>
      </c>
      <c r="G800" s="214" t="s">
        <v>2002</v>
      </c>
      <c r="H800" s="51">
        <v>691</v>
      </c>
      <c r="I800" s="214" t="s">
        <v>1151</v>
      </c>
      <c r="J800" s="157">
        <v>1</v>
      </c>
      <c r="K800" s="215">
        <v>44975</v>
      </c>
      <c r="L800" s="190">
        <v>27</v>
      </c>
      <c r="M800" s="66">
        <v>145</v>
      </c>
      <c r="N800" s="165">
        <v>45002</v>
      </c>
      <c r="O800" s="99">
        <v>44993</v>
      </c>
      <c r="P800" s="100">
        <v>18</v>
      </c>
      <c r="Q800" s="66" t="s">
        <v>544</v>
      </c>
      <c r="R800" s="66" t="s">
        <v>86</v>
      </c>
      <c r="S800" s="66" t="s">
        <v>86</v>
      </c>
      <c r="T800" s="66" t="s">
        <v>87</v>
      </c>
      <c r="U800" s="113">
        <v>145</v>
      </c>
      <c r="V800" s="88" t="s">
        <v>88</v>
      </c>
      <c r="W800" s="88" t="s">
        <v>89</v>
      </c>
      <c r="X800" s="88" t="s">
        <v>586</v>
      </c>
      <c r="Y800" s="66" t="s">
        <v>2079</v>
      </c>
      <c r="Z800" s="130"/>
      <c r="AA800" s="130"/>
      <c r="AB800" s="66">
        <v>2018</v>
      </c>
      <c r="AC800" s="130">
        <v>33000</v>
      </c>
      <c r="AD800" s="130"/>
      <c r="AE800" s="48" t="s">
        <v>101</v>
      </c>
      <c r="AF800" s="132">
        <v>44947</v>
      </c>
      <c r="AG800" s="132"/>
      <c r="AH800" s="141" t="s">
        <v>2080</v>
      </c>
      <c r="AI800" s="180"/>
    </row>
    <row r="801" spans="1:36">
      <c r="A801" s="66">
        <v>10752</v>
      </c>
      <c r="B801" s="63"/>
      <c r="C801" s="84" t="s">
        <v>994</v>
      </c>
      <c r="D801" s="92">
        <v>4067</v>
      </c>
      <c r="E801" s="87" t="s">
        <v>1161</v>
      </c>
      <c r="F801" s="87" t="s">
        <v>1162</v>
      </c>
      <c r="G801" s="150" t="s">
        <v>1163</v>
      </c>
      <c r="H801" s="84">
        <v>654</v>
      </c>
      <c r="I801" s="150" t="s">
        <v>154</v>
      </c>
      <c r="J801" s="84">
        <v>1</v>
      </c>
      <c r="K801" s="209">
        <v>44922</v>
      </c>
      <c r="L801" s="92">
        <v>21</v>
      </c>
      <c r="M801" s="66">
        <v>145</v>
      </c>
      <c r="N801" s="107">
        <v>44943</v>
      </c>
      <c r="O801" s="99">
        <v>44947</v>
      </c>
      <c r="P801" s="100">
        <v>25</v>
      </c>
      <c r="Q801" s="66" t="s">
        <v>544</v>
      </c>
      <c r="R801" s="66" t="s">
        <v>86</v>
      </c>
      <c r="S801" s="66" t="s">
        <v>86</v>
      </c>
      <c r="T801" s="66" t="s">
        <v>87</v>
      </c>
      <c r="U801" s="113">
        <v>145</v>
      </c>
      <c r="V801" s="88" t="s">
        <v>88</v>
      </c>
      <c r="W801" s="88" t="s">
        <v>89</v>
      </c>
      <c r="X801" s="88" t="s">
        <v>586</v>
      </c>
      <c r="Y801" s="66" t="s">
        <v>2079</v>
      </c>
      <c r="Z801" s="130"/>
      <c r="AA801" s="130"/>
      <c r="AB801" s="66">
        <v>2018</v>
      </c>
      <c r="AC801" s="130">
        <v>33000</v>
      </c>
      <c r="AD801" s="130"/>
      <c r="AE801" s="801"/>
      <c r="AF801" s="72" t="s">
        <v>101</v>
      </c>
      <c r="AG801" s="132">
        <v>44894</v>
      </c>
      <c r="AH801" s="144">
        <v>44946</v>
      </c>
      <c r="AI801" s="141"/>
      <c r="AJ801" s="140"/>
    </row>
    <row r="802" spans="1:36">
      <c r="A802" s="66">
        <v>11143</v>
      </c>
      <c r="B802" s="63"/>
      <c r="C802" s="84" t="s">
        <v>994</v>
      </c>
      <c r="D802" s="92">
        <v>3915</v>
      </c>
      <c r="E802" s="90" t="s">
        <v>151</v>
      </c>
      <c r="F802" s="156" t="s">
        <v>1383</v>
      </c>
      <c r="G802" s="85" t="s">
        <v>2081</v>
      </c>
      <c r="H802" s="63">
        <v>0</v>
      </c>
      <c r="I802" s="87" t="s">
        <v>154</v>
      </c>
      <c r="J802" s="63">
        <v>1</v>
      </c>
      <c r="K802" s="106">
        <v>45145</v>
      </c>
      <c r="L802" s="63">
        <v>29</v>
      </c>
      <c r="M802" s="230">
        <v>145</v>
      </c>
      <c r="N802" s="107">
        <v>45174</v>
      </c>
      <c r="O802" s="99">
        <v>45175</v>
      </c>
      <c r="P802" s="100">
        <v>30</v>
      </c>
      <c r="Q802" s="66" t="s">
        <v>544</v>
      </c>
      <c r="R802" s="66" t="s">
        <v>86</v>
      </c>
      <c r="S802" s="66" t="s">
        <v>86</v>
      </c>
      <c r="T802" s="66" t="s">
        <v>87</v>
      </c>
      <c r="U802" s="113">
        <v>145</v>
      </c>
      <c r="V802" s="88" t="s">
        <v>88</v>
      </c>
      <c r="W802" s="88" t="s">
        <v>89</v>
      </c>
      <c r="X802" s="88" t="s">
        <v>586</v>
      </c>
      <c r="Y802" s="66" t="s">
        <v>2082</v>
      </c>
      <c r="Z802" s="66">
        <v>10</v>
      </c>
      <c r="AA802" s="117" t="s">
        <v>227</v>
      </c>
      <c r="AB802" s="66">
        <v>2022</v>
      </c>
      <c r="AC802" s="130">
        <v>33000</v>
      </c>
      <c r="AD802" s="130"/>
      <c r="AE802" s="48" t="s">
        <v>101</v>
      </c>
      <c r="AF802" s="132">
        <v>44825</v>
      </c>
      <c r="AG802" s="132">
        <v>45175</v>
      </c>
      <c r="AH802" s="141"/>
      <c r="AI802" s="141"/>
    </row>
    <row r="803" spans="1:36">
      <c r="A803" s="66" t="s">
        <v>1813</v>
      </c>
      <c r="B803" s="66">
        <v>10944</v>
      </c>
      <c r="C803" s="84" t="s">
        <v>994</v>
      </c>
      <c r="D803" s="92">
        <v>3789</v>
      </c>
      <c r="E803" s="87" t="s">
        <v>1200</v>
      </c>
      <c r="F803" s="86" t="s">
        <v>1200</v>
      </c>
      <c r="G803" s="272" t="s">
        <v>1990</v>
      </c>
      <c r="H803" s="84">
        <v>577</v>
      </c>
      <c r="I803" s="150" t="s">
        <v>154</v>
      </c>
      <c r="J803" s="84">
        <v>1</v>
      </c>
      <c r="K803" s="209">
        <v>44853</v>
      </c>
      <c r="L803" s="92">
        <v>27</v>
      </c>
      <c r="M803" s="66">
        <v>145</v>
      </c>
      <c r="N803" s="107">
        <v>44880</v>
      </c>
      <c r="O803" s="99">
        <v>44891</v>
      </c>
      <c r="P803" s="100">
        <v>38</v>
      </c>
      <c r="Q803" s="66" t="s">
        <v>544</v>
      </c>
      <c r="R803" s="66" t="s">
        <v>86</v>
      </c>
      <c r="S803" s="66" t="s">
        <v>86</v>
      </c>
      <c r="T803" s="66" t="s">
        <v>87</v>
      </c>
      <c r="U803" s="113">
        <v>145</v>
      </c>
      <c r="V803" s="88" t="s">
        <v>88</v>
      </c>
      <c r="W803" s="88" t="s">
        <v>89</v>
      </c>
      <c r="X803" s="88" t="s">
        <v>586</v>
      </c>
      <c r="Y803" s="66" t="s">
        <v>2079</v>
      </c>
      <c r="Z803" s="130"/>
      <c r="AA803" s="130"/>
      <c r="AB803" s="66">
        <v>2018</v>
      </c>
      <c r="AC803" s="130">
        <v>33000</v>
      </c>
      <c r="AD803" s="130"/>
      <c r="AE803" s="62" t="s">
        <v>101</v>
      </c>
      <c r="AF803" s="132">
        <v>44769</v>
      </c>
      <c r="AG803" s="132">
        <v>44890</v>
      </c>
      <c r="AH803" s="141"/>
      <c r="AI803" s="141"/>
    </row>
    <row r="804" spans="1:36">
      <c r="A804" s="66">
        <v>10802</v>
      </c>
      <c r="B804" s="66">
        <v>10873</v>
      </c>
      <c r="C804" s="84" t="s">
        <v>994</v>
      </c>
      <c r="D804" s="92">
        <v>3644</v>
      </c>
      <c r="E804" s="86" t="s">
        <v>1068</v>
      </c>
      <c r="F804" s="90" t="s">
        <v>1069</v>
      </c>
      <c r="G804" s="150" t="s">
        <v>2083</v>
      </c>
      <c r="H804" s="84">
        <v>519</v>
      </c>
      <c r="I804" s="150" t="s">
        <v>154</v>
      </c>
      <c r="J804" s="84">
        <v>1</v>
      </c>
      <c r="K804" s="209">
        <v>44734</v>
      </c>
      <c r="L804" s="92">
        <v>29</v>
      </c>
      <c r="M804" s="66">
        <v>145</v>
      </c>
      <c r="N804" s="107">
        <v>44763</v>
      </c>
      <c r="O804" s="99">
        <v>44769</v>
      </c>
      <c r="P804" s="100">
        <v>35</v>
      </c>
      <c r="Q804" s="66" t="s">
        <v>544</v>
      </c>
      <c r="R804" s="66"/>
      <c r="S804" s="66" t="s">
        <v>86</v>
      </c>
      <c r="T804" s="66" t="s">
        <v>87</v>
      </c>
      <c r="U804" s="113">
        <v>145</v>
      </c>
      <c r="V804" s="88" t="s">
        <v>88</v>
      </c>
      <c r="W804" s="88" t="s">
        <v>89</v>
      </c>
      <c r="X804" s="88" t="s">
        <v>586</v>
      </c>
      <c r="Y804" s="66" t="s">
        <v>2079</v>
      </c>
      <c r="Z804" s="220"/>
      <c r="AA804" s="220"/>
      <c r="AB804" s="66">
        <v>2018</v>
      </c>
      <c r="AC804" s="220">
        <v>30000</v>
      </c>
      <c r="AD804" s="220"/>
      <c r="AE804" s="62" t="s">
        <v>101</v>
      </c>
      <c r="AF804" s="132">
        <v>44704</v>
      </c>
      <c r="AG804" s="132">
        <v>44768</v>
      </c>
      <c r="AH804" s="141"/>
      <c r="AI804" s="180"/>
    </row>
    <row r="805" spans="1:36">
      <c r="A805" s="63"/>
      <c r="B805" s="63"/>
      <c r="C805" s="84" t="s">
        <v>994</v>
      </c>
      <c r="D805" s="92">
        <v>3046</v>
      </c>
      <c r="E805" s="90" t="s">
        <v>1768</v>
      </c>
      <c r="F805" s="90" t="s">
        <v>1768</v>
      </c>
      <c r="G805" s="150" t="s">
        <v>1201</v>
      </c>
      <c r="H805" s="84">
        <v>173</v>
      </c>
      <c r="I805" s="150" t="s">
        <v>1151</v>
      </c>
      <c r="J805" s="84">
        <v>1</v>
      </c>
      <c r="K805" s="209">
        <v>44684</v>
      </c>
      <c r="L805" s="92">
        <v>27</v>
      </c>
      <c r="M805" s="48">
        <v>145</v>
      </c>
      <c r="N805" s="165">
        <v>44711</v>
      </c>
      <c r="O805" s="99">
        <v>44702</v>
      </c>
      <c r="P805" s="100">
        <v>18</v>
      </c>
      <c r="Q805" s="66" t="s">
        <v>544</v>
      </c>
      <c r="R805" s="66"/>
      <c r="S805" s="66" t="s">
        <v>86</v>
      </c>
      <c r="T805" s="66" t="s">
        <v>87</v>
      </c>
      <c r="U805" s="113">
        <v>145</v>
      </c>
      <c r="V805" s="111" t="s">
        <v>88</v>
      </c>
      <c r="W805" s="88" t="s">
        <v>89</v>
      </c>
      <c r="X805" s="88" t="s">
        <v>586</v>
      </c>
      <c r="Y805" s="66" t="s">
        <v>2079</v>
      </c>
      <c r="Z805" s="220"/>
      <c r="AA805" s="220"/>
      <c r="AB805" s="66">
        <v>2018</v>
      </c>
      <c r="AC805" s="220">
        <v>30000</v>
      </c>
      <c r="AD805" s="220"/>
      <c r="AE805" s="62" t="s">
        <v>101</v>
      </c>
      <c r="AF805" s="132">
        <v>44348</v>
      </c>
      <c r="AG805" s="132">
        <v>44701</v>
      </c>
      <c r="AH805" s="141"/>
      <c r="AI805" s="141"/>
    </row>
    <row r="806" spans="1:36">
      <c r="A806" s="66">
        <v>10755</v>
      </c>
      <c r="B806" s="66" t="s">
        <v>2084</v>
      </c>
      <c r="C806" s="72" t="s">
        <v>994</v>
      </c>
      <c r="D806" s="67">
        <v>4980</v>
      </c>
      <c r="E806" s="69" t="s">
        <v>2085</v>
      </c>
      <c r="F806" s="69" t="s">
        <v>2085</v>
      </c>
      <c r="G806" s="67" t="s">
        <v>2086</v>
      </c>
      <c r="H806" s="67">
        <v>387</v>
      </c>
      <c r="I806" s="67" t="s">
        <v>154</v>
      </c>
      <c r="J806" s="67">
        <v>1</v>
      </c>
      <c r="K806" s="231">
        <v>45496</v>
      </c>
      <c r="L806" s="67">
        <v>27</v>
      </c>
      <c r="M806" s="190">
        <v>146</v>
      </c>
      <c r="N806" s="98">
        <f>K806+L806</f>
        <v>45523</v>
      </c>
      <c r="O806" s="99">
        <f ca="1">TODAY()</f>
        <v>45957</v>
      </c>
      <c r="P806" s="100">
        <f ca="1">O806-K806</f>
        <v>461</v>
      </c>
      <c r="Q806" s="66" t="s">
        <v>160</v>
      </c>
      <c r="R806" s="66" t="s">
        <v>86</v>
      </c>
      <c r="S806" s="66" t="s">
        <v>86</v>
      </c>
      <c r="T806" s="66" t="s">
        <v>87</v>
      </c>
      <c r="U806" s="113">
        <v>146</v>
      </c>
      <c r="V806" s="88" t="s">
        <v>88</v>
      </c>
      <c r="W806" s="88" t="s">
        <v>89</v>
      </c>
      <c r="X806" s="88" t="s">
        <v>586</v>
      </c>
      <c r="Y806" s="66" t="s">
        <v>611</v>
      </c>
      <c r="Z806" s="66">
        <v>10</v>
      </c>
      <c r="AA806" s="117" t="s">
        <v>227</v>
      </c>
      <c r="AB806" s="66">
        <v>2023</v>
      </c>
      <c r="AC806" s="130">
        <v>33000</v>
      </c>
      <c r="AD806" s="217">
        <v>28000</v>
      </c>
      <c r="AE806" s="289">
        <v>0</v>
      </c>
      <c r="AF806" s="136">
        <v>27700</v>
      </c>
      <c r="AG806" s="147">
        <f>AD806-AF806</f>
        <v>300</v>
      </c>
      <c r="AH806" s="73" t="s">
        <v>101</v>
      </c>
      <c r="AI806" s="141"/>
    </row>
    <row r="807" spans="1:36">
      <c r="A807" s="63"/>
      <c r="B807" s="66" t="s">
        <v>2084</v>
      </c>
      <c r="C807" s="84" t="s">
        <v>994</v>
      </c>
      <c r="D807" s="92">
        <v>4961</v>
      </c>
      <c r="E807" s="151" t="s">
        <v>1446</v>
      </c>
      <c r="F807" s="151" t="s">
        <v>1447</v>
      </c>
      <c r="G807" s="92" t="s">
        <v>2002</v>
      </c>
      <c r="H807" s="92">
        <v>376</v>
      </c>
      <c r="I807" s="92" t="s">
        <v>154</v>
      </c>
      <c r="J807" s="92">
        <v>1</v>
      </c>
      <c r="K807" s="109">
        <v>45482</v>
      </c>
      <c r="L807" s="92">
        <v>6</v>
      </c>
      <c r="M807" s="104">
        <v>146</v>
      </c>
      <c r="N807" s="102">
        <v>45488</v>
      </c>
      <c r="O807" s="99">
        <v>45490</v>
      </c>
      <c r="P807" s="100">
        <v>8</v>
      </c>
      <c r="Q807" s="66" t="s">
        <v>160</v>
      </c>
      <c r="R807" s="66" t="s">
        <v>86</v>
      </c>
      <c r="S807" s="66" t="s">
        <v>86</v>
      </c>
      <c r="T807" s="66" t="s">
        <v>87</v>
      </c>
      <c r="U807" s="113">
        <v>146</v>
      </c>
      <c r="V807" s="88" t="s">
        <v>88</v>
      </c>
      <c r="W807" s="88" t="s">
        <v>89</v>
      </c>
      <c r="X807" s="88" t="s">
        <v>586</v>
      </c>
      <c r="Y807" s="66" t="s">
        <v>611</v>
      </c>
      <c r="Z807" s="66">
        <v>10</v>
      </c>
      <c r="AA807" s="117" t="s">
        <v>227</v>
      </c>
      <c r="AB807" s="66">
        <v>2023</v>
      </c>
      <c r="AC807" s="130">
        <v>33000</v>
      </c>
      <c r="AD807" s="130">
        <v>28000</v>
      </c>
      <c r="AE807" s="48" t="s">
        <v>101</v>
      </c>
      <c r="AF807" s="132">
        <v>45482</v>
      </c>
      <c r="AG807" s="132">
        <v>45489</v>
      </c>
      <c r="AH807" s="141"/>
      <c r="AI807" s="141"/>
    </row>
    <row r="808" spans="1:36">
      <c r="A808" s="63"/>
      <c r="B808" s="66" t="s">
        <v>2084</v>
      </c>
      <c r="C808" s="198" t="s">
        <v>994</v>
      </c>
      <c r="D808" s="198">
        <v>4454</v>
      </c>
      <c r="E808" s="200" t="s">
        <v>425</v>
      </c>
      <c r="F808" s="200" t="s">
        <v>2087</v>
      </c>
      <c r="G808" s="198" t="s">
        <v>1994</v>
      </c>
      <c r="H808" s="198">
        <v>59</v>
      </c>
      <c r="I808" s="198" t="s">
        <v>154</v>
      </c>
      <c r="J808" s="198">
        <v>1</v>
      </c>
      <c r="K808" s="211">
        <v>45441</v>
      </c>
      <c r="L808" s="198">
        <v>6</v>
      </c>
      <c r="M808" s="104">
        <v>146</v>
      </c>
      <c r="N808" s="102">
        <f>K808+L808</f>
        <v>45447</v>
      </c>
      <c r="O808" s="99">
        <f ca="1">TODAY()</f>
        <v>45957</v>
      </c>
      <c r="P808" s="100">
        <f ca="1">O808-K808</f>
        <v>516</v>
      </c>
      <c r="Q808" s="66" t="s">
        <v>160</v>
      </c>
      <c r="R808" s="66" t="s">
        <v>86</v>
      </c>
      <c r="S808" s="66" t="s">
        <v>86</v>
      </c>
      <c r="T808" s="66" t="s">
        <v>87</v>
      </c>
      <c r="U808" s="113">
        <v>146</v>
      </c>
      <c r="V808" s="88" t="s">
        <v>88</v>
      </c>
      <c r="W808" s="88" t="s">
        <v>89</v>
      </c>
      <c r="X808" s="88" t="s">
        <v>586</v>
      </c>
      <c r="Y808" s="66" t="s">
        <v>611</v>
      </c>
      <c r="Z808" s="66">
        <v>10</v>
      </c>
      <c r="AA808" s="117" t="s">
        <v>227</v>
      </c>
      <c r="AB808" s="66">
        <v>2023</v>
      </c>
      <c r="AC808" s="130">
        <v>33000</v>
      </c>
      <c r="AD808" s="130">
        <v>28000</v>
      </c>
      <c r="AE808" s="48" t="s">
        <v>101</v>
      </c>
      <c r="AF808" s="132">
        <v>45141</v>
      </c>
      <c r="AG808" s="132">
        <v>45450</v>
      </c>
      <c r="AH808" s="141"/>
      <c r="AI808" s="141"/>
    </row>
    <row r="809" spans="1:36">
      <c r="A809" s="63"/>
      <c r="B809" s="66" t="s">
        <v>2088</v>
      </c>
      <c r="C809" s="84" t="s">
        <v>994</v>
      </c>
      <c r="D809" s="89">
        <v>4301</v>
      </c>
      <c r="E809" s="156" t="s">
        <v>1180</v>
      </c>
      <c r="F809" s="90" t="s">
        <v>1181</v>
      </c>
      <c r="G809" s="85" t="s">
        <v>1548</v>
      </c>
      <c r="H809" s="84">
        <v>14</v>
      </c>
      <c r="I809" s="87" t="s">
        <v>1151</v>
      </c>
      <c r="J809" s="63">
        <v>1</v>
      </c>
      <c r="K809" s="106">
        <v>45105</v>
      </c>
      <c r="L809" s="63">
        <v>29</v>
      </c>
      <c r="M809" s="66">
        <v>146</v>
      </c>
      <c r="N809" s="107">
        <v>45134</v>
      </c>
      <c r="O809" s="99">
        <v>45138</v>
      </c>
      <c r="P809" s="100">
        <v>33</v>
      </c>
      <c r="Q809" s="66" t="s">
        <v>544</v>
      </c>
      <c r="R809" s="66" t="s">
        <v>86</v>
      </c>
      <c r="S809" s="66" t="s">
        <v>86</v>
      </c>
      <c r="T809" s="66" t="s">
        <v>87</v>
      </c>
      <c r="U809" s="113">
        <v>146</v>
      </c>
      <c r="V809" s="88" t="s">
        <v>88</v>
      </c>
      <c r="W809" s="88" t="s">
        <v>89</v>
      </c>
      <c r="X809" s="88" t="s">
        <v>586</v>
      </c>
      <c r="Y809" s="66" t="s">
        <v>611</v>
      </c>
      <c r="Z809" s="66">
        <v>10</v>
      </c>
      <c r="AA809" s="117" t="s">
        <v>227</v>
      </c>
      <c r="AB809" s="66">
        <v>2023</v>
      </c>
      <c r="AC809" s="130">
        <v>33000</v>
      </c>
      <c r="AD809" s="130"/>
      <c r="AE809" s="48" t="s">
        <v>101</v>
      </c>
      <c r="AF809" s="132">
        <v>45045</v>
      </c>
      <c r="AG809" s="132">
        <v>45136</v>
      </c>
      <c r="AH809" s="141"/>
      <c r="AI809" s="141"/>
    </row>
    <row r="810" spans="1:36">
      <c r="A810" s="63">
        <v>10821</v>
      </c>
      <c r="B810" s="63" t="s">
        <v>2088</v>
      </c>
      <c r="C810" s="84" t="s">
        <v>994</v>
      </c>
      <c r="D810" s="89">
        <v>3980</v>
      </c>
      <c r="E810" s="156" t="s">
        <v>1313</v>
      </c>
      <c r="F810" s="156" t="s">
        <v>1200</v>
      </c>
      <c r="G810" s="85" t="s">
        <v>1990</v>
      </c>
      <c r="H810" s="84">
        <v>647</v>
      </c>
      <c r="I810" s="156" t="s">
        <v>154</v>
      </c>
      <c r="J810" s="84">
        <v>1</v>
      </c>
      <c r="K810" s="106">
        <v>44855</v>
      </c>
      <c r="L810" s="63">
        <v>27</v>
      </c>
      <c r="M810" s="66">
        <v>146</v>
      </c>
      <c r="N810" s="107">
        <v>44882</v>
      </c>
      <c r="O810" s="99">
        <v>44893</v>
      </c>
      <c r="P810" s="100">
        <v>38</v>
      </c>
      <c r="Q810" s="66" t="s">
        <v>544</v>
      </c>
      <c r="R810" s="66" t="s">
        <v>86</v>
      </c>
      <c r="S810" s="66" t="s">
        <v>86</v>
      </c>
      <c r="T810" s="66" t="s">
        <v>87</v>
      </c>
      <c r="U810" s="113">
        <v>146</v>
      </c>
      <c r="V810" s="88" t="s">
        <v>88</v>
      </c>
      <c r="W810" s="88" t="s">
        <v>89</v>
      </c>
      <c r="X810" s="88" t="s">
        <v>586</v>
      </c>
      <c r="Y810" s="66" t="s">
        <v>2089</v>
      </c>
      <c r="Z810" s="130"/>
      <c r="AA810" s="130"/>
      <c r="AB810" s="66">
        <v>2018</v>
      </c>
      <c r="AC810" s="130">
        <v>33000</v>
      </c>
      <c r="AD810" s="130"/>
      <c r="AE810" s="62" t="s">
        <v>101</v>
      </c>
      <c r="AF810" s="173">
        <v>44855</v>
      </c>
      <c r="AG810" s="132">
        <v>44890</v>
      </c>
      <c r="AH810" s="141"/>
      <c r="AI810" s="87"/>
    </row>
    <row r="811" spans="1:36">
      <c r="A811" s="66">
        <v>202</v>
      </c>
      <c r="B811" s="66">
        <v>209</v>
      </c>
      <c r="C811" s="157" t="s">
        <v>1179</v>
      </c>
      <c r="D811" s="190">
        <v>3738</v>
      </c>
      <c r="E811" s="206" t="s">
        <v>151</v>
      </c>
      <c r="F811" s="205" t="s">
        <v>1425</v>
      </c>
      <c r="G811" s="185" t="s">
        <v>1501</v>
      </c>
      <c r="H811" s="157">
        <v>0</v>
      </c>
      <c r="I811" s="50" t="s">
        <v>154</v>
      </c>
      <c r="J811" s="51">
        <v>1</v>
      </c>
      <c r="K811" s="167">
        <v>45030</v>
      </c>
      <c r="L811" s="51">
        <v>29</v>
      </c>
      <c r="M811" s="66">
        <v>146</v>
      </c>
      <c r="N811" s="165">
        <v>45059</v>
      </c>
      <c r="O811" s="99">
        <v>45034</v>
      </c>
      <c r="P811" s="100">
        <v>4</v>
      </c>
      <c r="Q811" s="66" t="s">
        <v>544</v>
      </c>
      <c r="R811" s="66" t="s">
        <v>86</v>
      </c>
      <c r="S811" s="66" t="s">
        <v>86</v>
      </c>
      <c r="T811" s="66" t="s">
        <v>87</v>
      </c>
      <c r="U811" s="113">
        <v>146</v>
      </c>
      <c r="V811" s="88" t="s">
        <v>88</v>
      </c>
      <c r="W811" s="111" t="s">
        <v>89</v>
      </c>
      <c r="X811" s="111" t="s">
        <v>586</v>
      </c>
      <c r="Y811" s="66" t="s">
        <v>611</v>
      </c>
      <c r="Z811" s="130"/>
      <c r="AA811" s="130"/>
      <c r="AB811" s="112">
        <v>2018</v>
      </c>
      <c r="AC811" s="130">
        <v>33000</v>
      </c>
      <c r="AD811" s="130"/>
      <c r="AE811" s="801"/>
      <c r="AF811" s="72" t="s">
        <v>101</v>
      </c>
      <c r="AG811" s="132">
        <v>44748</v>
      </c>
      <c r="AH811" s="144"/>
      <c r="AI811" s="180"/>
    </row>
    <row r="812" spans="1:36">
      <c r="A812" s="66">
        <v>11143</v>
      </c>
      <c r="B812" s="63"/>
      <c r="C812" s="84" t="s">
        <v>994</v>
      </c>
      <c r="D812" s="89">
        <v>3589</v>
      </c>
      <c r="E812" s="156" t="s">
        <v>425</v>
      </c>
      <c r="F812" s="156" t="s">
        <v>2090</v>
      </c>
      <c r="G812" s="85" t="s">
        <v>1994</v>
      </c>
      <c r="H812" s="84">
        <v>536</v>
      </c>
      <c r="I812" s="156" t="s">
        <v>154</v>
      </c>
      <c r="J812" s="84">
        <v>1</v>
      </c>
      <c r="K812" s="106">
        <v>44823</v>
      </c>
      <c r="L812" s="63">
        <v>29</v>
      </c>
      <c r="M812" s="66">
        <v>146</v>
      </c>
      <c r="N812" s="107">
        <v>44852</v>
      </c>
      <c r="O812" s="99">
        <v>44855</v>
      </c>
      <c r="P812" s="100">
        <v>32</v>
      </c>
      <c r="Q812" s="66" t="s">
        <v>544</v>
      </c>
      <c r="R812" s="66" t="s">
        <v>86</v>
      </c>
      <c r="S812" s="66" t="s">
        <v>86</v>
      </c>
      <c r="T812" s="66" t="s">
        <v>87</v>
      </c>
      <c r="U812" s="113">
        <v>146</v>
      </c>
      <c r="V812" s="88" t="s">
        <v>88</v>
      </c>
      <c r="W812" s="88" t="s">
        <v>89</v>
      </c>
      <c r="X812" s="88" t="s">
        <v>586</v>
      </c>
      <c r="Y812" s="66" t="s">
        <v>2089</v>
      </c>
      <c r="Z812" s="130"/>
      <c r="AA812" s="130"/>
      <c r="AB812" s="66">
        <v>2018</v>
      </c>
      <c r="AC812" s="130">
        <v>33000</v>
      </c>
      <c r="AD812" s="130"/>
      <c r="AE812" s="62" t="s">
        <v>101</v>
      </c>
      <c r="AF812" s="173">
        <v>44673</v>
      </c>
      <c r="AG812" s="132">
        <v>44853</v>
      </c>
      <c r="AH812" s="141"/>
      <c r="AI812" s="141"/>
    </row>
    <row r="813" spans="1:36">
      <c r="A813" s="66" t="s">
        <v>1561</v>
      </c>
      <c r="B813" s="66">
        <v>10889</v>
      </c>
      <c r="C813" s="84" t="s">
        <v>994</v>
      </c>
      <c r="D813" s="89">
        <v>3527</v>
      </c>
      <c r="E813" s="156" t="s">
        <v>1880</v>
      </c>
      <c r="F813" s="156" t="s">
        <v>1069</v>
      </c>
      <c r="G813" s="85" t="s">
        <v>2056</v>
      </c>
      <c r="H813" s="84">
        <v>478</v>
      </c>
      <c r="I813" s="156" t="s">
        <v>154</v>
      </c>
      <c r="J813" s="84">
        <v>1</v>
      </c>
      <c r="K813" s="106">
        <v>44630</v>
      </c>
      <c r="L813" s="63">
        <v>29</v>
      </c>
      <c r="M813" s="66">
        <v>146</v>
      </c>
      <c r="N813" s="107">
        <v>44659</v>
      </c>
      <c r="O813" s="99">
        <v>44664</v>
      </c>
      <c r="P813" s="100">
        <v>34</v>
      </c>
      <c r="Q813" s="66" t="s">
        <v>544</v>
      </c>
      <c r="R813" s="66"/>
      <c r="S813" s="66" t="s">
        <v>86</v>
      </c>
      <c r="T813" s="66" t="s">
        <v>87</v>
      </c>
      <c r="U813" s="113">
        <v>146</v>
      </c>
      <c r="V813" s="111" t="s">
        <v>88</v>
      </c>
      <c r="W813" s="111" t="s">
        <v>89</v>
      </c>
      <c r="X813" s="88" t="s">
        <v>586</v>
      </c>
      <c r="Y813" s="66" t="s">
        <v>2089</v>
      </c>
      <c r="Z813" s="220"/>
      <c r="AA813" s="220"/>
      <c r="AB813" s="66">
        <v>2018</v>
      </c>
      <c r="AC813" s="220">
        <v>30000</v>
      </c>
      <c r="AD813" s="220"/>
      <c r="AE813" s="62" t="s">
        <v>101</v>
      </c>
      <c r="AF813" s="173">
        <v>44630</v>
      </c>
      <c r="AG813" s="132">
        <v>44660</v>
      </c>
      <c r="AH813" s="141"/>
      <c r="AI813" s="140"/>
    </row>
    <row r="814" spans="1:36">
      <c r="A814" s="66">
        <v>10856</v>
      </c>
      <c r="B814" s="66">
        <v>10889</v>
      </c>
      <c r="C814" s="84" t="s">
        <v>994</v>
      </c>
      <c r="D814" s="89">
        <v>3326</v>
      </c>
      <c r="E814" s="156" t="s">
        <v>151</v>
      </c>
      <c r="F814" s="156" t="s">
        <v>1075</v>
      </c>
      <c r="G814" s="85" t="s">
        <v>1501</v>
      </c>
      <c r="H814" s="84">
        <v>422</v>
      </c>
      <c r="I814" s="156" t="s">
        <v>154</v>
      </c>
      <c r="J814" s="84">
        <v>1</v>
      </c>
      <c r="K814" s="106">
        <v>44599</v>
      </c>
      <c r="L814" s="63">
        <v>29</v>
      </c>
      <c r="M814" s="66">
        <v>146</v>
      </c>
      <c r="N814" s="107">
        <v>44628</v>
      </c>
      <c r="O814" s="99">
        <v>44630</v>
      </c>
      <c r="P814" s="100">
        <v>31</v>
      </c>
      <c r="Q814" s="66" t="s">
        <v>544</v>
      </c>
      <c r="R814" s="66"/>
      <c r="S814" s="66" t="s">
        <v>86</v>
      </c>
      <c r="T814" s="66" t="s">
        <v>87</v>
      </c>
      <c r="U814" s="113">
        <v>146</v>
      </c>
      <c r="V814" s="111" t="s">
        <v>88</v>
      </c>
      <c r="W814" s="88" t="s">
        <v>89</v>
      </c>
      <c r="X814" s="88" t="s">
        <v>586</v>
      </c>
      <c r="Y814" s="66" t="s">
        <v>2089</v>
      </c>
      <c r="Z814" s="220"/>
      <c r="AA814" s="220"/>
      <c r="AB814" s="66">
        <v>2018</v>
      </c>
      <c r="AC814" s="220">
        <v>30000</v>
      </c>
      <c r="AD814" s="220"/>
      <c r="AE814" s="62" t="s">
        <v>101</v>
      </c>
      <c r="AF814" s="173">
        <v>44518</v>
      </c>
      <c r="AG814" s="132">
        <v>44629</v>
      </c>
      <c r="AH814" s="141"/>
      <c r="AI814" s="140"/>
    </row>
    <row r="815" spans="1:36">
      <c r="A815" s="66">
        <v>11044</v>
      </c>
      <c r="B815" s="66">
        <v>11304</v>
      </c>
      <c r="C815" s="198" t="s">
        <v>994</v>
      </c>
      <c r="D815" s="198">
        <v>4865</v>
      </c>
      <c r="E815" s="200" t="s">
        <v>1134</v>
      </c>
      <c r="F815" s="154" t="s">
        <v>1135</v>
      </c>
      <c r="G815" s="200" t="s">
        <v>2091</v>
      </c>
      <c r="H815" s="198">
        <v>1187</v>
      </c>
      <c r="I815" s="198" t="s">
        <v>154</v>
      </c>
      <c r="J815" s="198">
        <v>1</v>
      </c>
      <c r="K815" s="211">
        <v>45411</v>
      </c>
      <c r="L815" s="198">
        <v>27</v>
      </c>
      <c r="M815" s="104">
        <v>147</v>
      </c>
      <c r="N815" s="102">
        <v>45438</v>
      </c>
      <c r="O815" s="99">
        <v>45443</v>
      </c>
      <c r="P815" s="100">
        <v>32</v>
      </c>
      <c r="Q815" s="66" t="s">
        <v>85</v>
      </c>
      <c r="R815" s="66" t="s">
        <v>320</v>
      </c>
      <c r="S815" s="66" t="s">
        <v>85</v>
      </c>
      <c r="T815" s="66" t="s">
        <v>87</v>
      </c>
      <c r="U815" s="113">
        <v>147</v>
      </c>
      <c r="V815" s="88" t="s">
        <v>88</v>
      </c>
      <c r="W815" s="88" t="s">
        <v>89</v>
      </c>
      <c r="X815" s="88" t="s">
        <v>586</v>
      </c>
      <c r="Y815" s="66" t="s">
        <v>2092</v>
      </c>
      <c r="Z815" s="66">
        <v>10</v>
      </c>
      <c r="AA815" s="117" t="s">
        <v>227</v>
      </c>
      <c r="AB815" s="66">
        <v>2007</v>
      </c>
      <c r="AC815" s="130">
        <v>33000</v>
      </c>
      <c r="AD815" s="119">
        <v>35200</v>
      </c>
      <c r="AE815" s="127" t="s">
        <v>101</v>
      </c>
      <c r="AF815" s="132">
        <v>45411</v>
      </c>
      <c r="AG815" s="132">
        <v>45442</v>
      </c>
      <c r="AH815" s="141"/>
      <c r="AI815" s="140"/>
    </row>
    <row r="816" spans="1:36">
      <c r="A816" s="66">
        <v>10785</v>
      </c>
      <c r="B816" s="66">
        <v>10908</v>
      </c>
      <c r="C816" s="92" t="s">
        <v>994</v>
      </c>
      <c r="D816" s="92">
        <v>4841</v>
      </c>
      <c r="E816" s="151" t="s">
        <v>1636</v>
      </c>
      <c r="F816" s="308" t="s">
        <v>1390</v>
      </c>
      <c r="G816" s="309" t="s">
        <v>529</v>
      </c>
      <c r="H816" s="92">
        <v>1178</v>
      </c>
      <c r="I816" s="92" t="s">
        <v>99</v>
      </c>
      <c r="J816" s="92">
        <v>1</v>
      </c>
      <c r="K816" s="109">
        <v>45404</v>
      </c>
      <c r="L816" s="92">
        <v>0</v>
      </c>
      <c r="M816" s="195">
        <v>147</v>
      </c>
      <c r="N816" s="102">
        <v>45404</v>
      </c>
      <c r="O816" s="99">
        <v>45406</v>
      </c>
      <c r="P816" s="100">
        <v>2</v>
      </c>
      <c r="Q816" s="66" t="s">
        <v>85</v>
      </c>
      <c r="R816" s="66" t="s">
        <v>320</v>
      </c>
      <c r="S816" s="66" t="s">
        <v>85</v>
      </c>
      <c r="T816" s="66" t="s">
        <v>87</v>
      </c>
      <c r="U816" s="113">
        <v>147</v>
      </c>
      <c r="V816" s="88" t="s">
        <v>88</v>
      </c>
      <c r="W816" s="88" t="s">
        <v>89</v>
      </c>
      <c r="X816" s="88" t="s">
        <v>586</v>
      </c>
      <c r="Y816" s="66" t="s">
        <v>2092</v>
      </c>
      <c r="Z816" s="66">
        <v>10</v>
      </c>
      <c r="AA816" s="117" t="s">
        <v>227</v>
      </c>
      <c r="AB816" s="66">
        <v>2007</v>
      </c>
      <c r="AC816" s="130">
        <v>33000</v>
      </c>
      <c r="AD816" s="119">
        <v>11000</v>
      </c>
      <c r="AE816" s="48" t="s">
        <v>101</v>
      </c>
      <c r="AF816" s="132">
        <v>45397</v>
      </c>
      <c r="AG816" s="260">
        <v>45405</v>
      </c>
      <c r="AH816" s="144"/>
      <c r="AI816" s="140"/>
    </row>
    <row r="817" spans="1:35">
      <c r="A817" s="66">
        <v>11024</v>
      </c>
      <c r="B817" s="63"/>
      <c r="C817" s="257" t="s">
        <v>994</v>
      </c>
      <c r="D817" s="198">
        <v>4807</v>
      </c>
      <c r="E817" s="200" t="s">
        <v>1231</v>
      </c>
      <c r="F817" s="200" t="s">
        <v>1231</v>
      </c>
      <c r="G817" s="198" t="s">
        <v>2093</v>
      </c>
      <c r="H817" s="257">
        <v>1174</v>
      </c>
      <c r="I817" s="198" t="s">
        <v>99</v>
      </c>
      <c r="J817" s="257">
        <v>1</v>
      </c>
      <c r="K817" s="300">
        <v>45367</v>
      </c>
      <c r="L817" s="198">
        <v>6</v>
      </c>
      <c r="M817" s="104">
        <v>147</v>
      </c>
      <c r="N817" s="102">
        <f>K817+L817</f>
        <v>45373</v>
      </c>
      <c r="O817" s="99">
        <f ca="1">TODAY()</f>
        <v>45957</v>
      </c>
      <c r="P817" s="100">
        <f ca="1">O817-K817</f>
        <v>590</v>
      </c>
      <c r="Q817" s="66" t="s">
        <v>85</v>
      </c>
      <c r="R817" s="66" t="s">
        <v>320</v>
      </c>
      <c r="S817" s="66" t="s">
        <v>85</v>
      </c>
      <c r="T817" s="66" t="s">
        <v>87</v>
      </c>
      <c r="U817" s="113">
        <v>147</v>
      </c>
      <c r="V817" s="88" t="s">
        <v>88</v>
      </c>
      <c r="W817" s="88" t="s">
        <v>89</v>
      </c>
      <c r="X817" s="88" t="s">
        <v>586</v>
      </c>
      <c r="Y817" s="66" t="s">
        <v>2092</v>
      </c>
      <c r="Z817" s="66">
        <v>10</v>
      </c>
      <c r="AA817" s="117" t="s">
        <v>227</v>
      </c>
      <c r="AB817" s="66">
        <v>2007</v>
      </c>
      <c r="AC817" s="130">
        <v>33000</v>
      </c>
      <c r="AD817" s="119">
        <v>33000</v>
      </c>
      <c r="AE817" s="48" t="s">
        <v>101</v>
      </c>
      <c r="AF817" s="132">
        <v>45367</v>
      </c>
      <c r="AG817" s="260">
        <v>45376</v>
      </c>
      <c r="AH817" s="141"/>
      <c r="AI817" s="140"/>
    </row>
    <row r="818" spans="1:35">
      <c r="A818" s="63"/>
      <c r="B818" s="63"/>
      <c r="C818" s="63" t="s">
        <v>994</v>
      </c>
      <c r="D818" s="84">
        <v>4800</v>
      </c>
      <c r="E818" s="150" t="s">
        <v>2094</v>
      </c>
      <c r="F818" s="150" t="s">
        <v>1220</v>
      </c>
      <c r="G818" s="150" t="s">
        <v>2095</v>
      </c>
      <c r="H818" s="63">
        <v>1170</v>
      </c>
      <c r="I818" s="84" t="s">
        <v>99</v>
      </c>
      <c r="J818" s="63">
        <v>1</v>
      </c>
      <c r="K818" s="164">
        <v>45362</v>
      </c>
      <c r="L818" s="84">
        <v>3</v>
      </c>
      <c r="M818" s="104">
        <v>147</v>
      </c>
      <c r="N818" s="98">
        <v>45365</v>
      </c>
      <c r="O818" s="99">
        <v>45366</v>
      </c>
      <c r="P818" s="100">
        <v>4</v>
      </c>
      <c r="Q818" s="66" t="s">
        <v>85</v>
      </c>
      <c r="R818" s="66" t="s">
        <v>320</v>
      </c>
      <c r="S818" s="66" t="s">
        <v>85</v>
      </c>
      <c r="T818" s="66" t="s">
        <v>87</v>
      </c>
      <c r="U818" s="113">
        <v>147</v>
      </c>
      <c r="V818" s="88" t="s">
        <v>88</v>
      </c>
      <c r="W818" s="88" t="s">
        <v>89</v>
      </c>
      <c r="X818" s="88" t="s">
        <v>586</v>
      </c>
      <c r="Y818" s="66" t="s">
        <v>2092</v>
      </c>
      <c r="Z818" s="66">
        <v>10</v>
      </c>
      <c r="AA818" s="117" t="s">
        <v>227</v>
      </c>
      <c r="AB818" s="66">
        <v>2007</v>
      </c>
      <c r="AC818" s="130">
        <v>33000</v>
      </c>
      <c r="AD818" s="119">
        <v>33000</v>
      </c>
      <c r="AE818" s="48" t="s">
        <v>101</v>
      </c>
      <c r="AF818" s="132">
        <v>45362</v>
      </c>
      <c r="AG818" s="260">
        <v>45366</v>
      </c>
      <c r="AH818" s="141"/>
      <c r="AI818" s="177"/>
    </row>
    <row r="819" spans="1:35">
      <c r="A819" s="66" t="s">
        <v>2012</v>
      </c>
      <c r="B819" s="66" t="s">
        <v>2096</v>
      </c>
      <c r="C819" s="63" t="s">
        <v>994</v>
      </c>
      <c r="D819" s="84">
        <v>4728</v>
      </c>
      <c r="E819" s="150" t="s">
        <v>1193</v>
      </c>
      <c r="F819" s="150" t="s">
        <v>1129</v>
      </c>
      <c r="G819" s="150" t="s">
        <v>1194</v>
      </c>
      <c r="H819" s="63">
        <v>1128</v>
      </c>
      <c r="I819" s="84" t="s">
        <v>1090</v>
      </c>
      <c r="J819" s="63">
        <v>1</v>
      </c>
      <c r="K819" s="164">
        <v>45342</v>
      </c>
      <c r="L819" s="84">
        <v>27</v>
      </c>
      <c r="M819" s="104">
        <v>147</v>
      </c>
      <c r="N819" s="98">
        <v>45369</v>
      </c>
      <c r="O819" s="99">
        <v>45352</v>
      </c>
      <c r="P819" s="100">
        <v>10</v>
      </c>
      <c r="Q819" s="66" t="s">
        <v>85</v>
      </c>
      <c r="R819" s="66" t="s">
        <v>320</v>
      </c>
      <c r="S819" s="66" t="s">
        <v>85</v>
      </c>
      <c r="T819" s="66" t="s">
        <v>87</v>
      </c>
      <c r="U819" s="113">
        <v>147</v>
      </c>
      <c r="V819" s="111" t="s">
        <v>88</v>
      </c>
      <c r="W819" s="88" t="s">
        <v>89</v>
      </c>
      <c r="X819" s="111" t="s">
        <v>586</v>
      </c>
      <c r="Y819" s="66" t="s">
        <v>2092</v>
      </c>
      <c r="Z819" s="66">
        <v>10</v>
      </c>
      <c r="AA819" s="117" t="s">
        <v>227</v>
      </c>
      <c r="AB819" s="66">
        <v>2007</v>
      </c>
      <c r="AC819" s="130">
        <v>33000</v>
      </c>
      <c r="AD819" s="119">
        <v>33000</v>
      </c>
      <c r="AE819" s="48" t="s">
        <v>101</v>
      </c>
      <c r="AF819" s="132">
        <v>45313</v>
      </c>
      <c r="AG819" s="260">
        <v>45352</v>
      </c>
      <c r="AH819" s="141"/>
      <c r="AI819" s="140"/>
    </row>
    <row r="820" spans="1:35">
      <c r="A820" s="63"/>
      <c r="B820" s="63"/>
      <c r="C820" s="63" t="s">
        <v>994</v>
      </c>
      <c r="D820" s="63">
        <v>4601</v>
      </c>
      <c r="E820" s="150" t="s">
        <v>1486</v>
      </c>
      <c r="F820" s="90" t="s">
        <v>1840</v>
      </c>
      <c r="G820" s="92" t="s">
        <v>479</v>
      </c>
      <c r="H820" s="63">
        <v>1077</v>
      </c>
      <c r="I820" s="63" t="s">
        <v>154</v>
      </c>
      <c r="J820" s="84">
        <v>1</v>
      </c>
      <c r="K820" s="164">
        <v>45280</v>
      </c>
      <c r="L820" s="63">
        <v>27</v>
      </c>
      <c r="M820" s="104">
        <v>147</v>
      </c>
      <c r="N820" s="98">
        <v>45307</v>
      </c>
      <c r="O820" s="99">
        <v>45294</v>
      </c>
      <c r="P820" s="100">
        <v>14</v>
      </c>
      <c r="Q820" s="66" t="s">
        <v>85</v>
      </c>
      <c r="R820" s="66" t="s">
        <v>320</v>
      </c>
      <c r="S820" s="66" t="s">
        <v>85</v>
      </c>
      <c r="T820" s="66" t="s">
        <v>87</v>
      </c>
      <c r="U820" s="113">
        <v>147</v>
      </c>
      <c r="V820" s="88" t="s">
        <v>88</v>
      </c>
      <c r="W820" s="88" t="s">
        <v>89</v>
      </c>
      <c r="X820" s="88" t="s">
        <v>586</v>
      </c>
      <c r="Y820" s="66" t="s">
        <v>2092</v>
      </c>
      <c r="Z820" s="66">
        <v>10</v>
      </c>
      <c r="AA820" s="117" t="s">
        <v>227</v>
      </c>
      <c r="AB820" s="66">
        <v>2007</v>
      </c>
      <c r="AC820" s="130">
        <v>33000</v>
      </c>
      <c r="AD820" s="192">
        <v>33000</v>
      </c>
      <c r="AE820" s="48" t="s">
        <v>101</v>
      </c>
      <c r="AF820" s="132">
        <v>45224</v>
      </c>
      <c r="AG820" s="260">
        <v>45289</v>
      </c>
      <c r="AH820" s="141"/>
      <c r="AI820" s="140"/>
    </row>
    <row r="821" spans="1:35">
      <c r="A821" s="63"/>
      <c r="B821" s="63"/>
      <c r="C821" s="84" t="s">
        <v>994</v>
      </c>
      <c r="D821" s="195">
        <v>4557</v>
      </c>
      <c r="E821" s="238" t="s">
        <v>1486</v>
      </c>
      <c r="F821" s="69" t="s">
        <v>2097</v>
      </c>
      <c r="G821" s="81" t="s">
        <v>479</v>
      </c>
      <c r="H821" s="72">
        <v>1077</v>
      </c>
      <c r="I821" s="141" t="s">
        <v>154</v>
      </c>
      <c r="J821" s="48">
        <v>1</v>
      </c>
      <c r="K821" s="188">
        <v>45198</v>
      </c>
      <c r="L821" s="48">
        <v>27</v>
      </c>
      <c r="M821" s="66">
        <v>147</v>
      </c>
      <c r="N821" s="165">
        <v>45225</v>
      </c>
      <c r="O821" s="99">
        <v>45218</v>
      </c>
      <c r="P821" s="100">
        <v>20</v>
      </c>
      <c r="Q821" s="66" t="s">
        <v>85</v>
      </c>
      <c r="R821" s="66" t="s">
        <v>320</v>
      </c>
      <c r="S821" s="66" t="s">
        <v>85</v>
      </c>
      <c r="T821" s="66" t="s">
        <v>87</v>
      </c>
      <c r="U821" s="113">
        <v>147</v>
      </c>
      <c r="V821" s="88" t="s">
        <v>88</v>
      </c>
      <c r="W821" s="88" t="s">
        <v>89</v>
      </c>
      <c r="X821" s="88" t="s">
        <v>586</v>
      </c>
      <c r="Y821" s="66" t="s">
        <v>2092</v>
      </c>
      <c r="Z821" s="66">
        <v>10</v>
      </c>
      <c r="AA821" s="117" t="s">
        <v>227</v>
      </c>
      <c r="AB821" s="66">
        <v>2007</v>
      </c>
      <c r="AC821" s="130">
        <v>33000</v>
      </c>
      <c r="AD821" s="130"/>
      <c r="AE821" s="48" t="s">
        <v>101</v>
      </c>
      <c r="AF821" s="132">
        <v>45198</v>
      </c>
      <c r="AG821" s="260"/>
      <c r="AH821" s="141"/>
    </row>
    <row r="822" spans="1:35">
      <c r="A822" s="63"/>
      <c r="B822" s="63"/>
      <c r="C822" s="84" t="s">
        <v>994</v>
      </c>
      <c r="D822" s="89">
        <v>4384</v>
      </c>
      <c r="E822" s="156" t="s">
        <v>193</v>
      </c>
      <c r="F822" s="151" t="s">
        <v>1363</v>
      </c>
      <c r="G822" s="85" t="s">
        <v>2098</v>
      </c>
      <c r="H822" s="84">
        <v>957</v>
      </c>
      <c r="I822" s="87" t="s">
        <v>154</v>
      </c>
      <c r="J822" s="63">
        <v>1</v>
      </c>
      <c r="K822" s="106">
        <v>45166</v>
      </c>
      <c r="L822" s="63">
        <v>27</v>
      </c>
      <c r="M822" s="66">
        <v>147</v>
      </c>
      <c r="N822" s="107">
        <v>45193</v>
      </c>
      <c r="O822" s="99">
        <v>45195</v>
      </c>
      <c r="P822" s="100">
        <v>29</v>
      </c>
      <c r="Q822" s="66" t="s">
        <v>85</v>
      </c>
      <c r="R822" s="66" t="s">
        <v>320</v>
      </c>
      <c r="S822" s="66" t="s">
        <v>85</v>
      </c>
      <c r="T822" s="66" t="s">
        <v>87</v>
      </c>
      <c r="U822" s="113">
        <v>147</v>
      </c>
      <c r="V822" s="111" t="s">
        <v>88</v>
      </c>
      <c r="W822" s="111" t="s">
        <v>89</v>
      </c>
      <c r="X822" s="88" t="s">
        <v>586</v>
      </c>
      <c r="Y822" s="66" t="s">
        <v>2092</v>
      </c>
      <c r="Z822" s="66">
        <v>10</v>
      </c>
      <c r="AA822" s="117" t="s">
        <v>227</v>
      </c>
      <c r="AB822" s="112">
        <v>2007</v>
      </c>
      <c r="AC822" s="130">
        <v>33000</v>
      </c>
      <c r="AD822" s="130"/>
      <c r="AE822" s="48" t="s">
        <v>101</v>
      </c>
      <c r="AF822" s="132">
        <v>45096</v>
      </c>
      <c r="AG822" s="260">
        <v>45195</v>
      </c>
      <c r="AH822" s="141"/>
    </row>
    <row r="823" spans="1:35">
      <c r="A823" s="66">
        <v>11887</v>
      </c>
      <c r="B823" s="63"/>
      <c r="C823" s="84" t="s">
        <v>994</v>
      </c>
      <c r="D823" s="63">
        <v>4185</v>
      </c>
      <c r="E823" s="87" t="s">
        <v>2099</v>
      </c>
      <c r="F823" s="87" t="s">
        <v>2099</v>
      </c>
      <c r="G823" s="86" t="s">
        <v>278</v>
      </c>
      <c r="H823" s="89">
        <v>854</v>
      </c>
      <c r="I823" s="85" t="s">
        <v>1151</v>
      </c>
      <c r="J823" s="84">
        <v>1</v>
      </c>
      <c r="K823" s="106">
        <v>44970</v>
      </c>
      <c r="L823" s="89">
        <v>6</v>
      </c>
      <c r="M823" s="66">
        <v>147</v>
      </c>
      <c r="N823" s="107">
        <v>44976</v>
      </c>
      <c r="O823" s="99">
        <v>44978</v>
      </c>
      <c r="P823" s="100">
        <v>8</v>
      </c>
      <c r="Q823" s="66" t="s">
        <v>85</v>
      </c>
      <c r="R823" s="66" t="s">
        <v>320</v>
      </c>
      <c r="S823" s="66" t="s">
        <v>85</v>
      </c>
      <c r="T823" s="66" t="s">
        <v>87</v>
      </c>
      <c r="U823" s="113">
        <v>147</v>
      </c>
      <c r="V823" s="88" t="s">
        <v>88</v>
      </c>
      <c r="W823" s="88" t="s">
        <v>89</v>
      </c>
      <c r="X823" s="88" t="s">
        <v>586</v>
      </c>
      <c r="Y823" s="66" t="s">
        <v>2092</v>
      </c>
      <c r="Z823" s="130"/>
      <c r="AA823" s="130"/>
      <c r="AB823" s="66">
        <v>2007</v>
      </c>
      <c r="AC823" s="130">
        <v>33000</v>
      </c>
      <c r="AD823" s="130"/>
      <c r="AE823" s="48" t="s">
        <v>101</v>
      </c>
      <c r="AF823" s="260">
        <v>44961</v>
      </c>
      <c r="AG823" s="260">
        <v>44977</v>
      </c>
      <c r="AH823" s="141"/>
    </row>
    <row r="824" spans="1:35">
      <c r="A824" s="66">
        <v>11229</v>
      </c>
      <c r="B824" s="66">
        <v>11491</v>
      </c>
      <c r="C824" s="157" t="s">
        <v>1179</v>
      </c>
      <c r="D824" s="51">
        <v>4124</v>
      </c>
      <c r="E824" s="50" t="s">
        <v>1464</v>
      </c>
      <c r="F824" s="214" t="s">
        <v>2100</v>
      </c>
      <c r="G824" s="159" t="s">
        <v>450</v>
      </c>
      <c r="H824" s="190">
        <v>826</v>
      </c>
      <c r="I824" s="185" t="s">
        <v>99</v>
      </c>
      <c r="J824" s="157">
        <v>1</v>
      </c>
      <c r="K824" s="167">
        <v>44928</v>
      </c>
      <c r="L824" s="190">
        <v>27</v>
      </c>
      <c r="M824" s="66">
        <v>147</v>
      </c>
      <c r="N824" s="165">
        <v>44955</v>
      </c>
      <c r="O824" s="99">
        <v>44943</v>
      </c>
      <c r="P824" s="100">
        <v>15</v>
      </c>
      <c r="Q824" s="66" t="s">
        <v>85</v>
      </c>
      <c r="R824" s="66" t="s">
        <v>320</v>
      </c>
      <c r="S824" s="66" t="s">
        <v>85</v>
      </c>
      <c r="T824" s="66" t="s">
        <v>87</v>
      </c>
      <c r="U824" s="113">
        <v>147</v>
      </c>
      <c r="V824" s="88" t="s">
        <v>88</v>
      </c>
      <c r="W824" s="88" t="s">
        <v>89</v>
      </c>
      <c r="X824" s="88" t="s">
        <v>586</v>
      </c>
      <c r="Y824" s="66" t="s">
        <v>2092</v>
      </c>
      <c r="Z824" s="130"/>
      <c r="AA824" s="130"/>
      <c r="AB824" s="66">
        <v>2007</v>
      </c>
      <c r="AC824" s="130">
        <v>33000</v>
      </c>
      <c r="AD824" s="130"/>
      <c r="AE824" s="48" t="s">
        <v>101</v>
      </c>
      <c r="AF824" s="260">
        <v>44928</v>
      </c>
      <c r="AG824" s="260"/>
      <c r="AH824" s="141" t="s">
        <v>2101</v>
      </c>
    </row>
    <row r="825" spans="1:35">
      <c r="A825" s="63"/>
      <c r="B825" s="63"/>
      <c r="C825" s="84" t="s">
        <v>994</v>
      </c>
      <c r="D825" s="63">
        <v>4121</v>
      </c>
      <c r="E825" s="87" t="s">
        <v>193</v>
      </c>
      <c r="F825" s="151" t="s">
        <v>1363</v>
      </c>
      <c r="G825" s="150" t="s">
        <v>2102</v>
      </c>
      <c r="H825" s="89"/>
      <c r="I825" s="150" t="s">
        <v>154</v>
      </c>
      <c r="J825" s="84">
        <v>1</v>
      </c>
      <c r="K825" s="168">
        <v>45012</v>
      </c>
      <c r="L825" s="89">
        <v>6</v>
      </c>
      <c r="M825" s="66">
        <v>147</v>
      </c>
      <c r="N825" s="166">
        <v>45018</v>
      </c>
      <c r="O825" s="99">
        <v>45022</v>
      </c>
      <c r="P825" s="100">
        <v>10</v>
      </c>
      <c r="Q825" s="66" t="s">
        <v>85</v>
      </c>
      <c r="R825" s="66" t="s">
        <v>320</v>
      </c>
      <c r="S825" s="66" t="s">
        <v>85</v>
      </c>
      <c r="T825" s="66" t="s">
        <v>87</v>
      </c>
      <c r="U825" s="113">
        <v>147</v>
      </c>
      <c r="V825" s="88" t="s">
        <v>88</v>
      </c>
      <c r="W825" s="88" t="s">
        <v>89</v>
      </c>
      <c r="X825" s="88" t="s">
        <v>586</v>
      </c>
      <c r="Y825" s="66" t="s">
        <v>2092</v>
      </c>
      <c r="Z825" s="130"/>
      <c r="AA825" s="130"/>
      <c r="AB825" s="66">
        <v>2007</v>
      </c>
      <c r="AC825" s="130">
        <v>33000</v>
      </c>
      <c r="AD825" s="130"/>
      <c r="AE825" s="48" t="s">
        <v>101</v>
      </c>
      <c r="AF825" s="132">
        <v>44923</v>
      </c>
      <c r="AG825" s="260">
        <v>45021</v>
      </c>
      <c r="AH825" s="141"/>
    </row>
    <row r="826" spans="1:35">
      <c r="A826" s="66" t="s">
        <v>2103</v>
      </c>
      <c r="B826" s="63"/>
      <c r="C826" s="84" t="s">
        <v>994</v>
      </c>
      <c r="D826" s="63">
        <v>4075</v>
      </c>
      <c r="E826" s="87" t="s">
        <v>1147</v>
      </c>
      <c r="F826" s="87" t="s">
        <v>1943</v>
      </c>
      <c r="G826" s="87" t="s">
        <v>479</v>
      </c>
      <c r="H826" s="89">
        <v>826</v>
      </c>
      <c r="I826" s="85" t="s">
        <v>99</v>
      </c>
      <c r="J826" s="84">
        <v>1</v>
      </c>
      <c r="K826" s="106">
        <v>44897</v>
      </c>
      <c r="L826" s="89">
        <v>27</v>
      </c>
      <c r="M826" s="63">
        <v>147</v>
      </c>
      <c r="N826" s="106">
        <v>44924</v>
      </c>
      <c r="O826" s="310">
        <v>44928</v>
      </c>
      <c r="P826" s="311">
        <v>31</v>
      </c>
      <c r="Q826" s="63" t="s">
        <v>85</v>
      </c>
      <c r="R826" s="63" t="s">
        <v>320</v>
      </c>
      <c r="S826" s="63" t="s">
        <v>85</v>
      </c>
      <c r="T826" s="63" t="s">
        <v>87</v>
      </c>
      <c r="U826" s="186">
        <v>147</v>
      </c>
      <c r="V826" s="86" t="s">
        <v>88</v>
      </c>
      <c r="W826" s="86" t="s">
        <v>89</v>
      </c>
      <c r="X826" s="86" t="s">
        <v>586</v>
      </c>
      <c r="Y826" s="63" t="s">
        <v>2092</v>
      </c>
      <c r="Z826" s="312"/>
      <c r="AA826" s="312"/>
      <c r="AB826" s="63">
        <v>2007</v>
      </c>
      <c r="AC826" s="312">
        <v>33000</v>
      </c>
      <c r="AD826" s="312"/>
      <c r="AE826" s="807"/>
      <c r="AF826" s="84" t="s">
        <v>101</v>
      </c>
      <c r="AG826" s="788">
        <v>44897</v>
      </c>
      <c r="AH826" s="314">
        <v>44926</v>
      </c>
    </row>
    <row r="827" spans="1:35">
      <c r="A827" s="63"/>
      <c r="B827" s="63"/>
      <c r="C827" s="84" t="s">
        <v>994</v>
      </c>
      <c r="D827" s="63">
        <v>4051</v>
      </c>
      <c r="E827" s="87" t="s">
        <v>2104</v>
      </c>
      <c r="F827" s="87" t="s">
        <v>2105</v>
      </c>
      <c r="G827" s="86" t="s">
        <v>1166</v>
      </c>
      <c r="H827" s="89">
        <v>815</v>
      </c>
      <c r="I827" s="85" t="s">
        <v>99</v>
      </c>
      <c r="J827" s="84">
        <v>1</v>
      </c>
      <c r="K827" s="106">
        <v>44889</v>
      </c>
      <c r="L827" s="89">
        <v>6</v>
      </c>
      <c r="M827" s="63">
        <v>147</v>
      </c>
      <c r="N827" s="107">
        <v>44895</v>
      </c>
      <c r="O827" s="99">
        <v>44897</v>
      </c>
      <c r="P827" s="100">
        <v>8</v>
      </c>
      <c r="Q827" s="66" t="s">
        <v>85</v>
      </c>
      <c r="R827" s="66" t="s">
        <v>320</v>
      </c>
      <c r="S827" s="66" t="s">
        <v>85</v>
      </c>
      <c r="T827" s="66" t="s">
        <v>87</v>
      </c>
      <c r="U827" s="113">
        <v>147</v>
      </c>
      <c r="V827" s="88" t="s">
        <v>88</v>
      </c>
      <c r="W827" s="88" t="s">
        <v>89</v>
      </c>
      <c r="X827" s="88" t="s">
        <v>586</v>
      </c>
      <c r="Y827" s="66" t="s">
        <v>2092</v>
      </c>
      <c r="Z827" s="130"/>
      <c r="AA827" s="130"/>
      <c r="AB827" s="66">
        <v>2007</v>
      </c>
      <c r="AC827" s="130">
        <v>33000</v>
      </c>
      <c r="AD827" s="130"/>
      <c r="AE827" s="48" t="s">
        <v>101</v>
      </c>
      <c r="AF827" s="260">
        <v>44888</v>
      </c>
      <c r="AG827" s="260">
        <v>44896</v>
      </c>
      <c r="AH827" s="141"/>
    </row>
    <row r="828" spans="1:35">
      <c r="A828" s="63"/>
      <c r="B828" s="63"/>
      <c r="C828" s="84" t="s">
        <v>994</v>
      </c>
      <c r="D828" s="63">
        <v>4047</v>
      </c>
      <c r="E828" s="87" t="s">
        <v>97</v>
      </c>
      <c r="F828" s="87" t="s">
        <v>97</v>
      </c>
      <c r="G828" s="86" t="s">
        <v>2106</v>
      </c>
      <c r="H828" s="89">
        <v>809</v>
      </c>
      <c r="I828" s="85" t="s">
        <v>99</v>
      </c>
      <c r="J828" s="84">
        <v>1</v>
      </c>
      <c r="K828" s="106">
        <v>44884</v>
      </c>
      <c r="L828" s="89">
        <v>2</v>
      </c>
      <c r="M828" s="66">
        <v>147</v>
      </c>
      <c r="N828" s="165">
        <v>44886</v>
      </c>
      <c r="O828" s="99">
        <v>44887</v>
      </c>
      <c r="P828" s="100">
        <v>3</v>
      </c>
      <c r="Q828" s="66" t="s">
        <v>85</v>
      </c>
      <c r="R828" s="66" t="s">
        <v>320</v>
      </c>
      <c r="S828" s="66" t="s">
        <v>85</v>
      </c>
      <c r="T828" s="66" t="s">
        <v>87</v>
      </c>
      <c r="U828" s="113">
        <v>147</v>
      </c>
      <c r="V828" s="88" t="s">
        <v>88</v>
      </c>
      <c r="W828" s="111" t="s">
        <v>89</v>
      </c>
      <c r="X828" s="111" t="s">
        <v>586</v>
      </c>
      <c r="Y828" s="66" t="s">
        <v>2092</v>
      </c>
      <c r="Z828" s="130"/>
      <c r="AA828" s="130"/>
      <c r="AB828" s="112">
        <v>2007</v>
      </c>
      <c r="AC828" s="130">
        <v>33000</v>
      </c>
      <c r="AD828" s="130"/>
      <c r="AE828" s="62" t="s">
        <v>101</v>
      </c>
      <c r="AF828" s="313">
        <v>44880</v>
      </c>
      <c r="AG828" s="260">
        <v>44887</v>
      </c>
      <c r="AH828" s="141"/>
    </row>
    <row r="829" spans="1:35">
      <c r="A829" s="63"/>
      <c r="B829" s="63"/>
      <c r="C829" s="72" t="s">
        <v>994</v>
      </c>
      <c r="D829" s="48">
        <v>4036</v>
      </c>
      <c r="E829" s="238" t="s">
        <v>97</v>
      </c>
      <c r="F829" s="238" t="s">
        <v>97</v>
      </c>
      <c r="G829" s="75" t="s">
        <v>2107</v>
      </c>
      <c r="H829" s="195">
        <v>809</v>
      </c>
      <c r="I829" s="81" t="s">
        <v>99</v>
      </c>
      <c r="J829" s="72">
        <v>1</v>
      </c>
      <c r="K829" s="188">
        <v>44880</v>
      </c>
      <c r="L829" s="195">
        <v>3</v>
      </c>
      <c r="M829" s="66">
        <v>147</v>
      </c>
      <c r="N829" s="107">
        <v>44883</v>
      </c>
      <c r="O829" s="99">
        <v>44883</v>
      </c>
      <c r="P829" s="100">
        <v>3</v>
      </c>
      <c r="Q829" s="66" t="s">
        <v>85</v>
      </c>
      <c r="R829" s="66" t="s">
        <v>320</v>
      </c>
      <c r="S829" s="66" t="s">
        <v>85</v>
      </c>
      <c r="T829" s="66" t="s">
        <v>87</v>
      </c>
      <c r="U829" s="113">
        <v>147</v>
      </c>
      <c r="V829" s="88" t="s">
        <v>88</v>
      </c>
      <c r="W829" s="111" t="s">
        <v>89</v>
      </c>
      <c r="X829" s="111" t="s">
        <v>586</v>
      </c>
      <c r="Y829" s="66" t="s">
        <v>2092</v>
      </c>
      <c r="Z829" s="130"/>
      <c r="AA829" s="130"/>
      <c r="AB829" s="66">
        <v>2007</v>
      </c>
      <c r="AC829" s="130">
        <v>33000</v>
      </c>
      <c r="AD829" s="130"/>
      <c r="AE829" s="62" t="s">
        <v>101</v>
      </c>
      <c r="AF829" s="313">
        <v>44880</v>
      </c>
      <c r="AG829" s="260"/>
      <c r="AH829" s="141"/>
    </row>
    <row r="830" spans="1:35">
      <c r="A830" s="63"/>
      <c r="B830" s="63"/>
      <c r="C830" s="72" t="s">
        <v>994</v>
      </c>
      <c r="D830" s="48">
        <v>4017</v>
      </c>
      <c r="E830" s="238" t="s">
        <v>97</v>
      </c>
      <c r="F830" s="238" t="s">
        <v>97</v>
      </c>
      <c r="G830" s="75" t="s">
        <v>1988</v>
      </c>
      <c r="H830" s="195">
        <v>804</v>
      </c>
      <c r="I830" s="81" t="s">
        <v>99</v>
      </c>
      <c r="J830" s="72">
        <v>1</v>
      </c>
      <c r="K830" s="188">
        <v>44872</v>
      </c>
      <c r="L830" s="195">
        <v>6</v>
      </c>
      <c r="M830" s="66">
        <v>147</v>
      </c>
      <c r="N830" s="107">
        <v>44878</v>
      </c>
      <c r="O830" s="99">
        <v>44880</v>
      </c>
      <c r="P830" s="100">
        <v>8</v>
      </c>
      <c r="Q830" s="66" t="s">
        <v>85</v>
      </c>
      <c r="R830" s="66" t="s">
        <v>320</v>
      </c>
      <c r="S830" s="66" t="s">
        <v>85</v>
      </c>
      <c r="T830" s="66" t="s">
        <v>87</v>
      </c>
      <c r="U830" s="113">
        <v>147</v>
      </c>
      <c r="V830" s="88" t="s">
        <v>88</v>
      </c>
      <c r="W830" s="111" t="s">
        <v>89</v>
      </c>
      <c r="X830" s="111" t="s">
        <v>586</v>
      </c>
      <c r="Y830" s="66" t="s">
        <v>2092</v>
      </c>
      <c r="Z830" s="130"/>
      <c r="AA830" s="130"/>
      <c r="AB830" s="66">
        <v>2007</v>
      </c>
      <c r="AC830" s="130">
        <v>33000</v>
      </c>
      <c r="AD830" s="130"/>
      <c r="AE830" s="62" t="s">
        <v>101</v>
      </c>
      <c r="AF830" s="313">
        <v>44867</v>
      </c>
      <c r="AG830" s="260">
        <v>44879</v>
      </c>
      <c r="AH830" s="141"/>
    </row>
    <row r="831" spans="1:35">
      <c r="A831" s="66" t="s">
        <v>2108</v>
      </c>
      <c r="B831" s="63"/>
      <c r="C831" s="72" t="s">
        <v>96</v>
      </c>
      <c r="D831" s="48">
        <v>4015</v>
      </c>
      <c r="E831" s="238" t="s">
        <v>97</v>
      </c>
      <c r="F831" s="238" t="s">
        <v>97</v>
      </c>
      <c r="G831" s="75" t="s">
        <v>1988</v>
      </c>
      <c r="H831" s="195">
        <v>756</v>
      </c>
      <c r="I831" s="81" t="s">
        <v>99</v>
      </c>
      <c r="J831" s="72">
        <v>1</v>
      </c>
      <c r="K831" s="188">
        <v>44867</v>
      </c>
      <c r="L831" s="195">
        <v>2</v>
      </c>
      <c r="M831" s="66">
        <v>147</v>
      </c>
      <c r="N831" s="166">
        <v>44869</v>
      </c>
      <c r="O831" s="99">
        <v>44872</v>
      </c>
      <c r="P831" s="100">
        <v>5</v>
      </c>
      <c r="Q831" s="66" t="s">
        <v>85</v>
      </c>
      <c r="R831" s="66" t="s">
        <v>320</v>
      </c>
      <c r="S831" s="66" t="s">
        <v>85</v>
      </c>
      <c r="T831" s="66" t="s">
        <v>87</v>
      </c>
      <c r="U831" s="113">
        <v>147</v>
      </c>
      <c r="V831" s="88" t="s">
        <v>88</v>
      </c>
      <c r="W831" s="111" t="s">
        <v>89</v>
      </c>
      <c r="X831" s="111" t="s">
        <v>586</v>
      </c>
      <c r="Y831" s="66" t="s">
        <v>2092</v>
      </c>
      <c r="Z831" s="130"/>
      <c r="AA831" s="130"/>
      <c r="AB831" s="66">
        <v>2007</v>
      </c>
      <c r="AC831" s="130">
        <v>33000</v>
      </c>
      <c r="AD831" s="130"/>
      <c r="AE831" s="62" t="s">
        <v>101</v>
      </c>
      <c r="AF831" s="313">
        <v>44867</v>
      </c>
      <c r="AG831" s="260"/>
      <c r="AH831" s="180"/>
    </row>
    <row r="832" spans="1:35">
      <c r="A832" s="66">
        <v>11628</v>
      </c>
      <c r="B832" s="63"/>
      <c r="C832" s="72" t="s">
        <v>96</v>
      </c>
      <c r="D832" s="48">
        <v>4004</v>
      </c>
      <c r="E832" s="238" t="s">
        <v>97</v>
      </c>
      <c r="F832" s="238" t="s">
        <v>97</v>
      </c>
      <c r="G832" s="75" t="s">
        <v>2002</v>
      </c>
      <c r="H832" s="195">
        <v>756</v>
      </c>
      <c r="I832" s="81" t="s">
        <v>99</v>
      </c>
      <c r="J832" s="72">
        <v>1</v>
      </c>
      <c r="K832" s="188">
        <v>44867</v>
      </c>
      <c r="L832" s="195">
        <v>2</v>
      </c>
      <c r="M832" s="66">
        <v>147</v>
      </c>
      <c r="N832" s="165">
        <f>K832+L832</f>
        <v>44869</v>
      </c>
      <c r="O832" s="99">
        <f ca="1">TODAY()</f>
        <v>45957</v>
      </c>
      <c r="P832" s="100">
        <f ca="1">O832-K832</f>
        <v>1090</v>
      </c>
      <c r="Q832" s="66" t="s">
        <v>85</v>
      </c>
      <c r="R832" s="66" t="s">
        <v>320</v>
      </c>
      <c r="S832" s="66" t="s">
        <v>85</v>
      </c>
      <c r="T832" s="66" t="s">
        <v>87</v>
      </c>
      <c r="U832" s="113">
        <v>147</v>
      </c>
      <c r="V832" s="88" t="s">
        <v>88</v>
      </c>
      <c r="W832" s="88" t="s">
        <v>89</v>
      </c>
      <c r="X832" s="88" t="s">
        <v>586</v>
      </c>
      <c r="Y832" s="66" t="s">
        <v>2092</v>
      </c>
      <c r="Z832" s="130"/>
      <c r="AA832" s="130"/>
      <c r="AB832" s="66">
        <v>2007</v>
      </c>
      <c r="AC832" s="130">
        <v>33000</v>
      </c>
      <c r="AD832" s="130"/>
      <c r="AE832" s="62" t="s">
        <v>101</v>
      </c>
      <c r="AF832" s="313">
        <v>44867</v>
      </c>
      <c r="AG832" s="260"/>
      <c r="AH832" s="141"/>
    </row>
    <row r="833" spans="1:34">
      <c r="A833" s="63"/>
      <c r="B833" s="66">
        <v>10980</v>
      </c>
      <c r="C833" s="84" t="s">
        <v>994</v>
      </c>
      <c r="D833" s="63">
        <v>3996</v>
      </c>
      <c r="E833" s="156" t="s">
        <v>2109</v>
      </c>
      <c r="F833" s="156" t="s">
        <v>2110</v>
      </c>
      <c r="G833" s="150" t="s">
        <v>2022</v>
      </c>
      <c r="H833" s="89">
        <v>756</v>
      </c>
      <c r="I833" s="85" t="s">
        <v>1151</v>
      </c>
      <c r="J833" s="84">
        <v>1</v>
      </c>
      <c r="K833" s="106">
        <v>44861</v>
      </c>
      <c r="L833" s="89">
        <v>0</v>
      </c>
      <c r="M833" s="66">
        <v>147</v>
      </c>
      <c r="N833" s="165">
        <v>44861</v>
      </c>
      <c r="O833" s="99">
        <v>44865</v>
      </c>
      <c r="P833" s="100">
        <v>4</v>
      </c>
      <c r="Q833" s="66" t="s">
        <v>85</v>
      </c>
      <c r="R833" s="66" t="s">
        <v>320</v>
      </c>
      <c r="S833" s="66" t="s">
        <v>85</v>
      </c>
      <c r="T833" s="66" t="s">
        <v>87</v>
      </c>
      <c r="U833" s="113">
        <v>147</v>
      </c>
      <c r="V833" s="88" t="s">
        <v>88</v>
      </c>
      <c r="W833" s="88" t="s">
        <v>89</v>
      </c>
      <c r="X833" s="88" t="s">
        <v>586</v>
      </c>
      <c r="Y833" s="66" t="s">
        <v>2092</v>
      </c>
      <c r="Z833" s="130"/>
      <c r="AA833" s="130"/>
      <c r="AB833" s="66">
        <v>2007</v>
      </c>
      <c r="AC833" s="130">
        <v>33000</v>
      </c>
      <c r="AD833" s="130"/>
      <c r="AE833" s="62" t="s">
        <v>101</v>
      </c>
      <c r="AF833" s="313">
        <v>44861</v>
      </c>
      <c r="AG833" s="260">
        <v>44863</v>
      </c>
      <c r="AH833" s="141"/>
    </row>
    <row r="834" spans="1:34">
      <c r="A834" s="66">
        <v>10763</v>
      </c>
      <c r="B834" s="63"/>
      <c r="C834" s="84" t="s">
        <v>994</v>
      </c>
      <c r="D834" s="63">
        <v>3894</v>
      </c>
      <c r="E834" s="156" t="s">
        <v>2111</v>
      </c>
      <c r="F834" s="156" t="s">
        <v>2111</v>
      </c>
      <c r="G834" s="150" t="s">
        <v>2112</v>
      </c>
      <c r="H834" s="89">
        <v>756</v>
      </c>
      <c r="I834" s="85" t="s">
        <v>99</v>
      </c>
      <c r="J834" s="84">
        <v>1</v>
      </c>
      <c r="K834" s="106">
        <v>44851</v>
      </c>
      <c r="L834" s="89">
        <v>6</v>
      </c>
      <c r="M834" s="66">
        <v>147</v>
      </c>
      <c r="N834" s="107">
        <v>44857</v>
      </c>
      <c r="O834" s="99">
        <v>44861</v>
      </c>
      <c r="P834" s="100">
        <v>10</v>
      </c>
      <c r="Q834" s="66" t="s">
        <v>85</v>
      </c>
      <c r="R834" s="66" t="s">
        <v>320</v>
      </c>
      <c r="S834" s="66" t="s">
        <v>85</v>
      </c>
      <c r="T834" s="66" t="s">
        <v>87</v>
      </c>
      <c r="U834" s="113">
        <v>147</v>
      </c>
      <c r="V834" s="88" t="s">
        <v>88</v>
      </c>
      <c r="W834" s="88" t="s">
        <v>89</v>
      </c>
      <c r="X834" s="88" t="s">
        <v>586</v>
      </c>
      <c r="Y834" s="66" t="s">
        <v>2092</v>
      </c>
      <c r="Z834" s="130"/>
      <c r="AA834" s="130"/>
      <c r="AB834" s="66">
        <v>2007</v>
      </c>
      <c r="AC834" s="130">
        <v>33000</v>
      </c>
      <c r="AD834" s="130"/>
      <c r="AE834" s="62" t="s">
        <v>101</v>
      </c>
      <c r="AF834" s="313">
        <v>44816</v>
      </c>
      <c r="AG834" s="260">
        <v>44859</v>
      </c>
      <c r="AH834" s="141"/>
    </row>
    <row r="835" spans="1:34">
      <c r="A835" s="63"/>
      <c r="B835" s="63"/>
      <c r="C835" s="84" t="s">
        <v>994</v>
      </c>
      <c r="D835" s="89">
        <v>3738</v>
      </c>
      <c r="E835" s="156" t="s">
        <v>151</v>
      </c>
      <c r="F835" s="90" t="s">
        <v>1425</v>
      </c>
      <c r="G835" s="85" t="s">
        <v>1501</v>
      </c>
      <c r="H835" s="84">
        <v>924</v>
      </c>
      <c r="I835" s="87" t="s">
        <v>154</v>
      </c>
      <c r="J835" s="63">
        <v>1</v>
      </c>
      <c r="K835" s="106">
        <v>45060</v>
      </c>
      <c r="L835" s="63">
        <v>29</v>
      </c>
      <c r="M835" s="66">
        <v>147</v>
      </c>
      <c r="N835" s="107">
        <v>45089</v>
      </c>
      <c r="O835" s="99">
        <v>45096</v>
      </c>
      <c r="P835" s="100">
        <v>36</v>
      </c>
      <c r="Q835" s="66" t="s">
        <v>85</v>
      </c>
      <c r="R835" s="66" t="s">
        <v>320</v>
      </c>
      <c r="S835" s="66" t="s">
        <v>85</v>
      </c>
      <c r="T835" s="66" t="s">
        <v>87</v>
      </c>
      <c r="U835" s="113">
        <v>147</v>
      </c>
      <c r="V835" s="111" t="s">
        <v>88</v>
      </c>
      <c r="W835" s="88" t="s">
        <v>89</v>
      </c>
      <c r="X835" s="88" t="s">
        <v>586</v>
      </c>
      <c r="Y835" s="66" t="s">
        <v>2092</v>
      </c>
      <c r="Z835" s="66">
        <v>10</v>
      </c>
      <c r="AA835" s="117" t="s">
        <v>227</v>
      </c>
      <c r="AB835" s="66">
        <v>2007</v>
      </c>
      <c r="AC835" s="130">
        <v>33000</v>
      </c>
      <c r="AD835" s="130"/>
      <c r="AE835" s="48" t="s">
        <v>101</v>
      </c>
      <c r="AF835" s="132">
        <v>44748</v>
      </c>
      <c r="AG835" s="260">
        <v>45093</v>
      </c>
      <c r="AH835" s="141"/>
    </row>
    <row r="836" spans="1:34">
      <c r="A836" s="63"/>
      <c r="B836" s="63"/>
      <c r="C836" s="84" t="s">
        <v>994</v>
      </c>
      <c r="D836" s="63">
        <v>3612</v>
      </c>
      <c r="E836" s="156" t="s">
        <v>1068</v>
      </c>
      <c r="F836" s="156" t="s">
        <v>1069</v>
      </c>
      <c r="G836" s="150" t="s">
        <v>2083</v>
      </c>
      <c r="H836" s="89"/>
      <c r="I836" s="85" t="s">
        <v>154</v>
      </c>
      <c r="J836" s="84">
        <v>1</v>
      </c>
      <c r="K836" s="106">
        <v>44780</v>
      </c>
      <c r="L836" s="89">
        <v>29</v>
      </c>
      <c r="M836" s="66">
        <v>147</v>
      </c>
      <c r="N836" s="107">
        <v>44809</v>
      </c>
      <c r="O836" s="99">
        <v>44816</v>
      </c>
      <c r="P836" s="100">
        <v>36</v>
      </c>
      <c r="Q836" s="66" t="s">
        <v>85</v>
      </c>
      <c r="R836" s="66"/>
      <c r="S836" s="66" t="s">
        <v>85</v>
      </c>
      <c r="T836" s="66" t="s">
        <v>87</v>
      </c>
      <c r="U836" s="66">
        <v>147</v>
      </c>
      <c r="V836" s="88" t="s">
        <v>88</v>
      </c>
      <c r="W836" s="88" t="s">
        <v>89</v>
      </c>
      <c r="X836" s="88" t="s">
        <v>586</v>
      </c>
      <c r="Y836" s="66" t="s">
        <v>2092</v>
      </c>
      <c r="Z836" s="130"/>
      <c r="AA836" s="130"/>
      <c r="AB836" s="66">
        <v>2007</v>
      </c>
      <c r="AC836" s="130">
        <v>30000</v>
      </c>
      <c r="AD836" s="130"/>
      <c r="AE836" s="62" t="s">
        <v>101</v>
      </c>
      <c r="AF836" s="313">
        <v>44690</v>
      </c>
      <c r="AG836" s="260">
        <v>44812</v>
      </c>
      <c r="AH836" s="141"/>
    </row>
    <row r="837" spans="1:34">
      <c r="A837" s="63"/>
      <c r="B837" s="63"/>
      <c r="C837" s="84" t="s">
        <v>994</v>
      </c>
      <c r="D837" s="63">
        <v>3206</v>
      </c>
      <c r="E837" s="156" t="s">
        <v>2113</v>
      </c>
      <c r="F837" s="156" t="s">
        <v>2114</v>
      </c>
      <c r="G837" s="85" t="s">
        <v>2115</v>
      </c>
      <c r="H837" s="89">
        <v>470</v>
      </c>
      <c r="I837" s="85" t="s">
        <v>1151</v>
      </c>
      <c r="J837" s="84">
        <v>1</v>
      </c>
      <c r="K837" s="106">
        <v>44645</v>
      </c>
      <c r="L837" s="84">
        <v>29</v>
      </c>
      <c r="M837" s="66">
        <v>147</v>
      </c>
      <c r="N837" s="107">
        <v>44674</v>
      </c>
      <c r="O837" s="99">
        <v>44684</v>
      </c>
      <c r="P837" s="100">
        <v>39</v>
      </c>
      <c r="Q837" s="66" t="s">
        <v>85</v>
      </c>
      <c r="R837" s="66"/>
      <c r="S837" s="66" t="s">
        <v>85</v>
      </c>
      <c r="T837" s="66" t="s">
        <v>87</v>
      </c>
      <c r="U837" s="113">
        <v>147</v>
      </c>
      <c r="V837" s="88" t="s">
        <v>88</v>
      </c>
      <c r="W837" s="88" t="s">
        <v>89</v>
      </c>
      <c r="X837" s="88" t="s">
        <v>586</v>
      </c>
      <c r="Y837" s="66" t="s">
        <v>2092</v>
      </c>
      <c r="Z837" s="130"/>
      <c r="AA837" s="130"/>
      <c r="AB837" s="66">
        <v>2007</v>
      </c>
      <c r="AC837" s="130">
        <v>30000</v>
      </c>
      <c r="AD837" s="130"/>
      <c r="AE837" s="797" t="s">
        <v>101</v>
      </c>
      <c r="AF837" s="313">
        <v>44405</v>
      </c>
      <c r="AG837" s="260">
        <v>44683</v>
      </c>
      <c r="AH837" s="141"/>
    </row>
    <row r="838" spans="1:34">
      <c r="A838" s="63"/>
      <c r="B838" s="63"/>
      <c r="C838" s="63" t="s">
        <v>994</v>
      </c>
      <c r="D838" s="63">
        <v>4796</v>
      </c>
      <c r="E838" s="86" t="s">
        <v>2116</v>
      </c>
      <c r="F838" s="86" t="s">
        <v>2117</v>
      </c>
      <c r="G838" s="86" t="s">
        <v>2038</v>
      </c>
      <c r="H838" s="63">
        <v>1025</v>
      </c>
      <c r="I838" s="63" t="s">
        <v>154</v>
      </c>
      <c r="J838" s="63">
        <v>1</v>
      </c>
      <c r="K838" s="164">
        <v>45358</v>
      </c>
      <c r="L838" s="63">
        <v>6</v>
      </c>
      <c r="M838" s="104">
        <v>148</v>
      </c>
      <c r="N838" s="102">
        <v>45364</v>
      </c>
      <c r="O838" s="99">
        <v>45366</v>
      </c>
      <c r="P838" s="100">
        <v>8</v>
      </c>
      <c r="Q838" s="66" t="s">
        <v>85</v>
      </c>
      <c r="R838" s="66" t="s">
        <v>320</v>
      </c>
      <c r="S838" s="66" t="s">
        <v>85</v>
      </c>
      <c r="T838" s="66" t="s">
        <v>87</v>
      </c>
      <c r="U838" s="113">
        <v>148</v>
      </c>
      <c r="V838" s="111" t="s">
        <v>624</v>
      </c>
      <c r="W838" s="88" t="s">
        <v>89</v>
      </c>
      <c r="X838" s="88" t="s">
        <v>90</v>
      </c>
      <c r="Y838" s="66" t="s">
        <v>625</v>
      </c>
      <c r="Z838" s="66">
        <v>10</v>
      </c>
      <c r="AA838" s="117" t="s">
        <v>163</v>
      </c>
      <c r="AB838" s="66">
        <v>2016</v>
      </c>
      <c r="AC838" s="130">
        <v>27000</v>
      </c>
      <c r="AD838" s="119">
        <v>9666.66</v>
      </c>
      <c r="AE838" s="48" t="s">
        <v>101</v>
      </c>
      <c r="AF838" s="132">
        <v>45358</v>
      </c>
      <c r="AG838" s="132">
        <v>45365</v>
      </c>
      <c r="AH838" s="141"/>
    </row>
    <row r="839" spans="1:34">
      <c r="A839" s="63"/>
      <c r="B839" s="63"/>
      <c r="C839" s="63" t="s">
        <v>994</v>
      </c>
      <c r="D839" s="63">
        <v>4712</v>
      </c>
      <c r="E839" s="150" t="s">
        <v>1180</v>
      </c>
      <c r="F839" s="90" t="s">
        <v>1181</v>
      </c>
      <c r="G839" s="92" t="s">
        <v>529</v>
      </c>
      <c r="H839" s="63">
        <v>1014</v>
      </c>
      <c r="I839" s="63" t="s">
        <v>99</v>
      </c>
      <c r="J839" s="84">
        <v>1</v>
      </c>
      <c r="K839" s="164">
        <v>45331</v>
      </c>
      <c r="L839" s="63">
        <v>6</v>
      </c>
      <c r="M839" s="104">
        <v>148</v>
      </c>
      <c r="N839" s="102">
        <v>45337</v>
      </c>
      <c r="O839" s="99">
        <v>45341</v>
      </c>
      <c r="P839" s="100">
        <v>10</v>
      </c>
      <c r="Q839" s="66" t="s">
        <v>85</v>
      </c>
      <c r="R839" s="66" t="s">
        <v>320</v>
      </c>
      <c r="S839" s="66" t="s">
        <v>85</v>
      </c>
      <c r="T839" s="66" t="s">
        <v>87</v>
      </c>
      <c r="U839" s="113">
        <v>148</v>
      </c>
      <c r="V839" s="88" t="s">
        <v>624</v>
      </c>
      <c r="W839" s="88" t="s">
        <v>89</v>
      </c>
      <c r="X839" s="88" t="s">
        <v>90</v>
      </c>
      <c r="Y839" s="66" t="s">
        <v>625</v>
      </c>
      <c r="Z839" s="66">
        <v>10</v>
      </c>
      <c r="AA839" s="117" t="s">
        <v>163</v>
      </c>
      <c r="AB839" s="66">
        <v>2016</v>
      </c>
      <c r="AC839" s="130">
        <v>27000</v>
      </c>
      <c r="AD839" s="130">
        <v>24000</v>
      </c>
      <c r="AE839" s="48" t="s">
        <v>1205</v>
      </c>
      <c r="AF839" s="132">
        <v>45303</v>
      </c>
      <c r="AG839" s="132">
        <v>45342</v>
      </c>
      <c r="AH839" s="141"/>
    </row>
    <row r="840" spans="1:34">
      <c r="A840" s="63"/>
      <c r="B840" s="63"/>
      <c r="C840" s="63" t="s">
        <v>994</v>
      </c>
      <c r="D840" s="63">
        <v>4662</v>
      </c>
      <c r="E840" s="150" t="s">
        <v>1147</v>
      </c>
      <c r="F840" s="90" t="s">
        <v>2118</v>
      </c>
      <c r="G840" s="92" t="s">
        <v>479</v>
      </c>
      <c r="H840" s="63">
        <v>1006</v>
      </c>
      <c r="I840" s="63" t="s">
        <v>99</v>
      </c>
      <c r="J840" s="84">
        <v>1</v>
      </c>
      <c r="K840" s="164">
        <v>45265</v>
      </c>
      <c r="L840" s="63">
        <v>27</v>
      </c>
      <c r="M840" s="104">
        <v>148</v>
      </c>
      <c r="N840" s="102">
        <v>45292</v>
      </c>
      <c r="O840" s="99">
        <v>45296</v>
      </c>
      <c r="P840" s="100">
        <v>31</v>
      </c>
      <c r="Q840" s="66" t="s">
        <v>85</v>
      </c>
      <c r="R840" s="66" t="s">
        <v>320</v>
      </c>
      <c r="S840" s="66" t="s">
        <v>86</v>
      </c>
      <c r="T840" s="66" t="s">
        <v>87</v>
      </c>
      <c r="U840" s="113">
        <v>148</v>
      </c>
      <c r="V840" s="88" t="s">
        <v>624</v>
      </c>
      <c r="W840" s="88" t="s">
        <v>89</v>
      </c>
      <c r="X840" s="88" t="s">
        <v>90</v>
      </c>
      <c r="Y840" s="66" t="s">
        <v>625</v>
      </c>
      <c r="Z840" s="66">
        <v>10</v>
      </c>
      <c r="AA840" s="117" t="s">
        <v>163</v>
      </c>
      <c r="AB840" s="66">
        <v>2016</v>
      </c>
      <c r="AC840" s="130">
        <v>27000</v>
      </c>
      <c r="AD840" s="130">
        <v>24000</v>
      </c>
      <c r="AE840" s="48" t="s">
        <v>101</v>
      </c>
      <c r="AF840" s="132">
        <v>45265</v>
      </c>
      <c r="AG840" s="132">
        <v>45294</v>
      </c>
      <c r="AH840" s="141"/>
    </row>
    <row r="841" spans="1:34">
      <c r="A841" s="66">
        <v>10729</v>
      </c>
      <c r="B841" s="66">
        <v>10945</v>
      </c>
      <c r="C841" s="63" t="s">
        <v>994</v>
      </c>
      <c r="D841" s="63">
        <v>4527</v>
      </c>
      <c r="E841" s="150" t="s">
        <v>1394</v>
      </c>
      <c r="F841" s="90" t="s">
        <v>1395</v>
      </c>
      <c r="G841" s="92" t="s">
        <v>699</v>
      </c>
      <c r="H841" s="63">
        <v>938</v>
      </c>
      <c r="I841" s="63" t="s">
        <v>1151</v>
      </c>
      <c r="J841" s="150">
        <v>1</v>
      </c>
      <c r="K841" s="164">
        <v>45239</v>
      </c>
      <c r="L841" s="63">
        <v>27</v>
      </c>
      <c r="M841" s="230">
        <v>148</v>
      </c>
      <c r="N841" s="107">
        <v>45266</v>
      </c>
      <c r="O841" s="99">
        <v>45265</v>
      </c>
      <c r="P841" s="100">
        <v>26</v>
      </c>
      <c r="Q841" s="66" t="s">
        <v>85</v>
      </c>
      <c r="R841" s="66" t="s">
        <v>320</v>
      </c>
      <c r="S841" s="66" t="s">
        <v>86</v>
      </c>
      <c r="T841" s="66" t="s">
        <v>87</v>
      </c>
      <c r="U841" s="113">
        <v>148</v>
      </c>
      <c r="V841" s="88" t="s">
        <v>624</v>
      </c>
      <c r="W841" s="88" t="s">
        <v>89</v>
      </c>
      <c r="X841" s="88" t="s">
        <v>90</v>
      </c>
      <c r="Y841" s="66" t="s">
        <v>625</v>
      </c>
      <c r="Z841" s="66">
        <v>10</v>
      </c>
      <c r="AA841" s="117" t="s">
        <v>163</v>
      </c>
      <c r="AB841" s="66">
        <v>2016</v>
      </c>
      <c r="AC841" s="130">
        <v>27000</v>
      </c>
      <c r="AD841" s="130"/>
      <c r="AE841" s="48" t="s">
        <v>101</v>
      </c>
      <c r="AF841" s="132">
        <v>45216</v>
      </c>
      <c r="AG841" s="132">
        <v>45264</v>
      </c>
      <c r="AH841" s="141"/>
    </row>
    <row r="842" spans="1:34">
      <c r="A842" s="63"/>
      <c r="B842" s="63"/>
      <c r="C842" s="84" t="s">
        <v>994</v>
      </c>
      <c r="D842" s="63">
        <v>4518</v>
      </c>
      <c r="E842" s="156" t="s">
        <v>2119</v>
      </c>
      <c r="F842" s="156" t="s">
        <v>2119</v>
      </c>
      <c r="G842" s="85" t="s">
        <v>2120</v>
      </c>
      <c r="H842" s="63">
        <v>918</v>
      </c>
      <c r="I842" s="87" t="s">
        <v>99</v>
      </c>
      <c r="J842" s="84">
        <v>1</v>
      </c>
      <c r="K842" s="106">
        <v>45173</v>
      </c>
      <c r="L842" s="63">
        <v>1</v>
      </c>
      <c r="M842" s="230">
        <v>148</v>
      </c>
      <c r="N842" s="107">
        <v>45174</v>
      </c>
      <c r="O842" s="99">
        <v>45175</v>
      </c>
      <c r="P842" s="100">
        <v>2</v>
      </c>
      <c r="Q842" s="66" t="s">
        <v>85</v>
      </c>
      <c r="R842" s="66" t="s">
        <v>320</v>
      </c>
      <c r="S842" s="66" t="s">
        <v>86</v>
      </c>
      <c r="T842" s="66" t="s">
        <v>87</v>
      </c>
      <c r="U842" s="170">
        <v>148</v>
      </c>
      <c r="V842" s="88" t="s">
        <v>624</v>
      </c>
      <c r="W842" s="88" t="s">
        <v>89</v>
      </c>
      <c r="X842" s="88" t="s">
        <v>90</v>
      </c>
      <c r="Y842" s="66" t="s">
        <v>625</v>
      </c>
      <c r="Z842" s="66">
        <v>10</v>
      </c>
      <c r="AA842" s="117" t="s">
        <v>163</v>
      </c>
      <c r="AB842" s="66">
        <v>2016</v>
      </c>
      <c r="AC842" s="130">
        <v>27000</v>
      </c>
      <c r="AD842" s="130"/>
      <c r="AE842" s="48" t="s">
        <v>101</v>
      </c>
      <c r="AF842" s="132">
        <v>45173</v>
      </c>
      <c r="AG842" s="132">
        <v>45174</v>
      </c>
      <c r="AH842" s="141"/>
    </row>
    <row r="843" spans="1:34">
      <c r="A843" s="66">
        <v>10733</v>
      </c>
      <c r="B843" s="66">
        <v>10941</v>
      </c>
      <c r="C843" s="72" t="s">
        <v>994</v>
      </c>
      <c r="D843" s="48">
        <v>4515</v>
      </c>
      <c r="E843" s="238" t="s">
        <v>2121</v>
      </c>
      <c r="F843" s="238" t="s">
        <v>2122</v>
      </c>
      <c r="G843" s="81" t="s">
        <v>2065</v>
      </c>
      <c r="H843" s="48">
        <v>918</v>
      </c>
      <c r="I843" s="141" t="s">
        <v>1151</v>
      </c>
      <c r="J843" s="72">
        <v>1</v>
      </c>
      <c r="K843" s="188">
        <v>45171</v>
      </c>
      <c r="L843" s="48">
        <v>0</v>
      </c>
      <c r="M843" s="230">
        <v>148</v>
      </c>
      <c r="N843" s="107">
        <f>K843+L843</f>
        <v>45171</v>
      </c>
      <c r="O843" s="99">
        <f ca="1">TODAY()</f>
        <v>45957</v>
      </c>
      <c r="P843" s="100">
        <f ca="1">O843-K843</f>
        <v>786</v>
      </c>
      <c r="Q843" s="66" t="s">
        <v>85</v>
      </c>
      <c r="R843" s="66" t="s">
        <v>320</v>
      </c>
      <c r="S843" s="66" t="s">
        <v>86</v>
      </c>
      <c r="T843" s="66" t="s">
        <v>87</v>
      </c>
      <c r="U843" s="170">
        <v>148</v>
      </c>
      <c r="V843" s="88" t="s">
        <v>624</v>
      </c>
      <c r="W843" s="88" t="s">
        <v>89</v>
      </c>
      <c r="X843" s="88" t="s">
        <v>90</v>
      </c>
      <c r="Y843" s="66" t="s">
        <v>625</v>
      </c>
      <c r="Z843" s="66">
        <v>10</v>
      </c>
      <c r="AA843" s="117" t="s">
        <v>163</v>
      </c>
      <c r="AB843" s="66">
        <v>2016</v>
      </c>
      <c r="AC843" s="130">
        <v>27000</v>
      </c>
      <c r="AD843" s="130"/>
      <c r="AE843" s="48" t="s">
        <v>101</v>
      </c>
      <c r="AF843" s="132">
        <v>45127</v>
      </c>
      <c r="AG843" s="132">
        <v>45169</v>
      </c>
      <c r="AH843" s="180"/>
    </row>
    <row r="844" spans="1:34">
      <c r="A844" s="63"/>
      <c r="B844" s="63"/>
      <c r="C844" s="84" t="s">
        <v>994</v>
      </c>
      <c r="D844" s="92">
        <v>4503</v>
      </c>
      <c r="E844" s="156" t="s">
        <v>1152</v>
      </c>
      <c r="F844" s="91" t="s">
        <v>2123</v>
      </c>
      <c r="G844" s="85" t="s">
        <v>2124</v>
      </c>
      <c r="H844" s="201">
        <v>920</v>
      </c>
      <c r="I844" s="85" t="s">
        <v>99</v>
      </c>
      <c r="J844" s="160">
        <v>1</v>
      </c>
      <c r="K844" s="168">
        <v>45197</v>
      </c>
      <c r="L844" s="89">
        <v>13</v>
      </c>
      <c r="M844" s="230">
        <v>148</v>
      </c>
      <c r="N844" s="166">
        <v>45210</v>
      </c>
      <c r="O844" s="99">
        <v>45211</v>
      </c>
      <c r="P844" s="100">
        <v>14</v>
      </c>
      <c r="Q844" s="66" t="s">
        <v>85</v>
      </c>
      <c r="R844" s="66" t="s">
        <v>320</v>
      </c>
      <c r="S844" s="66" t="s">
        <v>86</v>
      </c>
      <c r="T844" s="66" t="s">
        <v>87</v>
      </c>
      <c r="U844" s="170">
        <v>148</v>
      </c>
      <c r="V844" s="88" t="s">
        <v>624</v>
      </c>
      <c r="W844" s="88" t="s">
        <v>89</v>
      </c>
      <c r="X844" s="88" t="s">
        <v>90</v>
      </c>
      <c r="Y844" s="66" t="s">
        <v>625</v>
      </c>
      <c r="Z844" s="66">
        <v>10</v>
      </c>
      <c r="AA844" s="117" t="s">
        <v>163</v>
      </c>
      <c r="AB844" s="66">
        <v>2016</v>
      </c>
      <c r="AC844" s="130">
        <v>27000</v>
      </c>
      <c r="AD844" s="130"/>
      <c r="AE844" s="48" t="s">
        <v>101</v>
      </c>
      <c r="AF844" s="132">
        <v>45078</v>
      </c>
      <c r="AG844" s="132">
        <v>45211</v>
      </c>
      <c r="AH844" s="141"/>
    </row>
    <row r="845" spans="1:34">
      <c r="A845" s="63"/>
      <c r="B845" s="63"/>
      <c r="C845" s="84" t="s">
        <v>994</v>
      </c>
      <c r="D845" s="63">
        <v>4441</v>
      </c>
      <c r="E845" s="156" t="s">
        <v>97</v>
      </c>
      <c r="F845" s="156" t="s">
        <v>97</v>
      </c>
      <c r="G845" s="85" t="s">
        <v>1218</v>
      </c>
      <c r="H845" s="63">
        <v>897</v>
      </c>
      <c r="I845" s="87" t="s">
        <v>99</v>
      </c>
      <c r="J845" s="84">
        <v>1</v>
      </c>
      <c r="K845" s="106">
        <v>45155</v>
      </c>
      <c r="L845" s="63">
        <v>13</v>
      </c>
      <c r="M845" s="230">
        <v>148</v>
      </c>
      <c r="N845" s="107">
        <v>45168</v>
      </c>
      <c r="O845" s="99">
        <v>45171</v>
      </c>
      <c r="P845" s="100">
        <v>16</v>
      </c>
      <c r="Q845" s="66" t="s">
        <v>85</v>
      </c>
      <c r="R845" s="66" t="s">
        <v>320</v>
      </c>
      <c r="S845" s="66" t="s">
        <v>86</v>
      </c>
      <c r="T845" s="66" t="s">
        <v>87</v>
      </c>
      <c r="U845" s="170">
        <v>148</v>
      </c>
      <c r="V845" s="88" t="s">
        <v>624</v>
      </c>
      <c r="W845" s="111" t="s">
        <v>89</v>
      </c>
      <c r="X845" s="111" t="s">
        <v>90</v>
      </c>
      <c r="Y845" s="66" t="s">
        <v>625</v>
      </c>
      <c r="Z845" s="66">
        <v>10</v>
      </c>
      <c r="AA845" s="117" t="s">
        <v>163</v>
      </c>
      <c r="AB845" s="112">
        <v>2016</v>
      </c>
      <c r="AC845" s="130">
        <v>27000</v>
      </c>
      <c r="AD845" s="130"/>
      <c r="AE845" s="48" t="s">
        <v>101</v>
      </c>
      <c r="AF845" s="132">
        <v>45127</v>
      </c>
      <c r="AG845" s="132">
        <v>45169</v>
      </c>
      <c r="AH845" s="180"/>
    </row>
    <row r="846" spans="1:34">
      <c r="A846" s="66" t="s">
        <v>2125</v>
      </c>
      <c r="B846" s="63"/>
      <c r="C846" s="84" t="s">
        <v>994</v>
      </c>
      <c r="D846" s="63">
        <v>4405</v>
      </c>
      <c r="E846" s="156" t="s">
        <v>1231</v>
      </c>
      <c r="F846" s="156" t="s">
        <v>1231</v>
      </c>
      <c r="G846" s="85" t="s">
        <v>2126</v>
      </c>
      <c r="H846" s="63">
        <v>884</v>
      </c>
      <c r="I846" s="87" t="s">
        <v>1151</v>
      </c>
      <c r="J846" s="84">
        <v>1</v>
      </c>
      <c r="K846" s="106">
        <v>45118</v>
      </c>
      <c r="L846" s="63">
        <v>6</v>
      </c>
      <c r="M846" s="315">
        <v>148</v>
      </c>
      <c r="N846" s="107">
        <v>45124</v>
      </c>
      <c r="O846" s="99">
        <v>45127</v>
      </c>
      <c r="P846" s="100">
        <v>9</v>
      </c>
      <c r="Q846" s="66" t="s">
        <v>160</v>
      </c>
      <c r="R846" s="66" t="s">
        <v>320</v>
      </c>
      <c r="S846" s="66" t="s">
        <v>86</v>
      </c>
      <c r="T846" s="66" t="s">
        <v>87</v>
      </c>
      <c r="U846" s="113">
        <v>148</v>
      </c>
      <c r="V846" s="88" t="s">
        <v>624</v>
      </c>
      <c r="W846" s="88" t="s">
        <v>89</v>
      </c>
      <c r="X846" s="88" t="s">
        <v>90</v>
      </c>
      <c r="Y846" s="66" t="s">
        <v>625</v>
      </c>
      <c r="Z846" s="66">
        <v>10</v>
      </c>
      <c r="AA846" s="117" t="s">
        <v>163</v>
      </c>
      <c r="AB846" s="66">
        <v>2016</v>
      </c>
      <c r="AC846" s="130">
        <v>27000</v>
      </c>
      <c r="AD846" s="130"/>
      <c r="AE846" s="48" t="s">
        <v>101</v>
      </c>
      <c r="AF846" s="132">
        <v>45111</v>
      </c>
      <c r="AG846" s="132">
        <v>45126</v>
      </c>
      <c r="AH846" s="141"/>
    </row>
    <row r="847" spans="1:34">
      <c r="A847" s="66">
        <v>11047</v>
      </c>
      <c r="B847" s="63"/>
      <c r="C847" s="84" t="s">
        <v>994</v>
      </c>
      <c r="D847" s="63">
        <v>4359</v>
      </c>
      <c r="E847" s="86" t="s">
        <v>2127</v>
      </c>
      <c r="F847" s="85" t="s">
        <v>2128</v>
      </c>
      <c r="G847" s="85" t="s">
        <v>1453</v>
      </c>
      <c r="H847" s="160">
        <v>874</v>
      </c>
      <c r="I847" s="85" t="s">
        <v>1151</v>
      </c>
      <c r="J847" s="160">
        <v>1</v>
      </c>
      <c r="K847" s="168">
        <v>45079</v>
      </c>
      <c r="L847" s="89">
        <v>1</v>
      </c>
      <c r="M847" s="315">
        <v>148</v>
      </c>
      <c r="N847" s="107">
        <v>45080</v>
      </c>
      <c r="O847" s="99">
        <v>45085</v>
      </c>
      <c r="P847" s="100">
        <v>6</v>
      </c>
      <c r="Q847" s="66" t="s">
        <v>160</v>
      </c>
      <c r="R847" s="66" t="s">
        <v>320</v>
      </c>
      <c r="S847" s="66" t="s">
        <v>86</v>
      </c>
      <c r="T847" s="66" t="s">
        <v>87</v>
      </c>
      <c r="U847" s="66">
        <v>148</v>
      </c>
      <c r="V847" s="88" t="s">
        <v>624</v>
      </c>
      <c r="W847" s="88" t="s">
        <v>89</v>
      </c>
      <c r="X847" s="88" t="s">
        <v>90</v>
      </c>
      <c r="Y847" s="66" t="s">
        <v>625</v>
      </c>
      <c r="Z847" s="66">
        <v>10</v>
      </c>
      <c r="AA847" s="117" t="s">
        <v>163</v>
      </c>
      <c r="AB847" s="66">
        <v>2016</v>
      </c>
      <c r="AC847" s="130">
        <v>27000</v>
      </c>
      <c r="AD847" s="130"/>
      <c r="AE847" s="48" t="s">
        <v>101</v>
      </c>
      <c r="AF847" s="132">
        <v>45079</v>
      </c>
      <c r="AG847" s="132">
        <v>45084</v>
      </c>
      <c r="AH847" s="141"/>
    </row>
    <row r="848" spans="1:34">
      <c r="A848" s="63"/>
      <c r="B848" s="63"/>
      <c r="C848" s="84" t="s">
        <v>994</v>
      </c>
      <c r="D848" s="63">
        <v>4348</v>
      </c>
      <c r="E848" s="156" t="s">
        <v>2129</v>
      </c>
      <c r="F848" s="156" t="s">
        <v>2130</v>
      </c>
      <c r="G848" s="85" t="s">
        <v>2131</v>
      </c>
      <c r="H848" s="63">
        <v>878</v>
      </c>
      <c r="I848" s="87" t="s">
        <v>1151</v>
      </c>
      <c r="J848" s="84">
        <v>1</v>
      </c>
      <c r="K848" s="106">
        <v>45079</v>
      </c>
      <c r="L848" s="63">
        <v>27</v>
      </c>
      <c r="M848" s="315">
        <v>148</v>
      </c>
      <c r="N848" s="107">
        <v>45106</v>
      </c>
      <c r="O848" s="99">
        <v>45110</v>
      </c>
      <c r="P848" s="100">
        <v>31</v>
      </c>
      <c r="Q848" s="66" t="s">
        <v>160</v>
      </c>
      <c r="R848" s="66" t="s">
        <v>320</v>
      </c>
      <c r="S848" s="66" t="s">
        <v>86</v>
      </c>
      <c r="T848" s="66" t="s">
        <v>87</v>
      </c>
      <c r="U848" s="113">
        <v>148</v>
      </c>
      <c r="V848" s="88" t="s">
        <v>624</v>
      </c>
      <c r="W848" s="88" t="s">
        <v>89</v>
      </c>
      <c r="X848" s="88" t="s">
        <v>90</v>
      </c>
      <c r="Y848" s="66" t="s">
        <v>625</v>
      </c>
      <c r="Z848" s="66">
        <v>10</v>
      </c>
      <c r="AA848" s="117" t="s">
        <v>163</v>
      </c>
      <c r="AB848" s="66">
        <v>2016</v>
      </c>
      <c r="AC848" s="130">
        <v>27000</v>
      </c>
      <c r="AD848" s="130"/>
      <c r="AE848" s="48" t="s">
        <v>101</v>
      </c>
      <c r="AF848" s="132">
        <v>45072</v>
      </c>
      <c r="AG848" s="132">
        <v>45103</v>
      </c>
      <c r="AH848" s="141"/>
    </row>
    <row r="849" spans="1:34">
      <c r="A849" s="63"/>
      <c r="B849" s="63"/>
      <c r="C849" s="84" t="s">
        <v>994</v>
      </c>
      <c r="D849" s="63">
        <v>4273</v>
      </c>
      <c r="E849" s="86" t="s">
        <v>1514</v>
      </c>
      <c r="F849" s="91" t="s">
        <v>1515</v>
      </c>
      <c r="G849" s="269" t="s">
        <v>531</v>
      </c>
      <c r="H849" s="201"/>
      <c r="I849" s="85" t="s">
        <v>154</v>
      </c>
      <c r="J849" s="160">
        <v>1</v>
      </c>
      <c r="K849" s="168">
        <v>45061</v>
      </c>
      <c r="L849" s="89">
        <v>7</v>
      </c>
      <c r="M849" s="230">
        <v>148</v>
      </c>
      <c r="N849" s="107">
        <v>45068</v>
      </c>
      <c r="O849" s="99">
        <v>45071</v>
      </c>
      <c r="P849" s="100">
        <v>10</v>
      </c>
      <c r="Q849" s="66" t="s">
        <v>160</v>
      </c>
      <c r="R849" s="66" t="s">
        <v>320</v>
      </c>
      <c r="S849" s="66" t="s">
        <v>86</v>
      </c>
      <c r="T849" s="66" t="s">
        <v>87</v>
      </c>
      <c r="U849" s="113">
        <v>148</v>
      </c>
      <c r="V849" s="88" t="s">
        <v>624</v>
      </c>
      <c r="W849" s="88" t="s">
        <v>89</v>
      </c>
      <c r="X849" s="88" t="s">
        <v>90</v>
      </c>
      <c r="Y849" s="66" t="s">
        <v>625</v>
      </c>
      <c r="Z849" s="66">
        <v>10</v>
      </c>
      <c r="AA849" s="117" t="s">
        <v>163</v>
      </c>
      <c r="AB849" s="66">
        <v>2016</v>
      </c>
      <c r="AC849" s="130">
        <v>27000</v>
      </c>
      <c r="AD849" s="130"/>
      <c r="AE849" s="48" t="s">
        <v>101</v>
      </c>
      <c r="AF849" s="132">
        <v>45019</v>
      </c>
      <c r="AG849" s="132">
        <v>45070</v>
      </c>
      <c r="AH849" s="141"/>
    </row>
    <row r="850" spans="1:34">
      <c r="A850" s="63"/>
      <c r="B850" s="63"/>
      <c r="C850" s="84" t="s">
        <v>994</v>
      </c>
      <c r="D850" s="63">
        <v>4241</v>
      </c>
      <c r="E850" s="86" t="s">
        <v>1152</v>
      </c>
      <c r="F850" s="91" t="s">
        <v>1153</v>
      </c>
      <c r="G850" s="85" t="s">
        <v>529</v>
      </c>
      <c r="H850" s="201">
        <v>782</v>
      </c>
      <c r="I850" s="85" t="s">
        <v>1151</v>
      </c>
      <c r="J850" s="160">
        <v>1</v>
      </c>
      <c r="K850" s="168">
        <v>45005</v>
      </c>
      <c r="L850" s="89">
        <v>6</v>
      </c>
      <c r="M850" s="66">
        <v>148</v>
      </c>
      <c r="N850" s="229">
        <v>45011</v>
      </c>
      <c r="O850" s="99">
        <v>45014</v>
      </c>
      <c r="P850" s="100">
        <v>9</v>
      </c>
      <c r="Q850" s="66" t="s">
        <v>160</v>
      </c>
      <c r="R850" s="66" t="s">
        <v>320</v>
      </c>
      <c r="S850" s="66" t="s">
        <v>86</v>
      </c>
      <c r="T850" s="66" t="s">
        <v>87</v>
      </c>
      <c r="U850" s="113">
        <v>148</v>
      </c>
      <c r="V850" s="88" t="s">
        <v>624</v>
      </c>
      <c r="W850" s="88" t="s">
        <v>89</v>
      </c>
      <c r="X850" s="88" t="s">
        <v>90</v>
      </c>
      <c r="Y850" s="66" t="s">
        <v>625</v>
      </c>
      <c r="Z850" s="130"/>
      <c r="AA850" s="130"/>
      <c r="AB850" s="66">
        <v>2016</v>
      </c>
      <c r="AC850" s="130">
        <v>27000</v>
      </c>
      <c r="AD850" s="130"/>
      <c r="AE850" s="48" t="s">
        <v>101</v>
      </c>
      <c r="AF850" s="132">
        <v>44998</v>
      </c>
      <c r="AG850" s="132">
        <v>45012</v>
      </c>
      <c r="AH850" s="141"/>
    </row>
    <row r="851" spans="1:34">
      <c r="A851" s="63"/>
      <c r="B851" s="63"/>
      <c r="C851" s="84" t="s">
        <v>994</v>
      </c>
      <c r="D851" s="63">
        <v>4210</v>
      </c>
      <c r="E851" s="86" t="s">
        <v>2132</v>
      </c>
      <c r="F851" s="91" t="s">
        <v>2133</v>
      </c>
      <c r="G851" s="85" t="s">
        <v>2134</v>
      </c>
      <c r="H851" s="201"/>
      <c r="I851" s="85" t="s">
        <v>99</v>
      </c>
      <c r="J851" s="160">
        <v>1</v>
      </c>
      <c r="K851" s="168">
        <v>44986</v>
      </c>
      <c r="L851" s="89">
        <v>6</v>
      </c>
      <c r="M851" s="63">
        <v>148</v>
      </c>
      <c r="N851" s="107">
        <v>44992</v>
      </c>
      <c r="O851" s="99">
        <v>44993</v>
      </c>
      <c r="P851" s="100">
        <v>7</v>
      </c>
      <c r="Q851" s="66" t="s">
        <v>160</v>
      </c>
      <c r="R851" s="66" t="s">
        <v>320</v>
      </c>
      <c r="S851" s="66" t="s">
        <v>86</v>
      </c>
      <c r="T851" s="66" t="s">
        <v>87</v>
      </c>
      <c r="U851" s="113">
        <v>148</v>
      </c>
      <c r="V851" s="88" t="s">
        <v>624</v>
      </c>
      <c r="W851" s="88" t="s">
        <v>89</v>
      </c>
      <c r="X851" s="88" t="s">
        <v>90</v>
      </c>
      <c r="Y851" s="66" t="s">
        <v>625</v>
      </c>
      <c r="Z851" s="130"/>
      <c r="AA851" s="130"/>
      <c r="AB851" s="66">
        <v>2016</v>
      </c>
      <c r="AC851" s="130">
        <v>27000</v>
      </c>
      <c r="AD851" s="130"/>
      <c r="AE851" s="48" t="s">
        <v>101</v>
      </c>
      <c r="AF851" s="132">
        <v>44978</v>
      </c>
      <c r="AG851" s="132">
        <v>44992</v>
      </c>
      <c r="AH851" s="141"/>
    </row>
    <row r="852" spans="1:34">
      <c r="A852" s="66">
        <v>11168</v>
      </c>
      <c r="B852" s="63"/>
      <c r="C852" s="84" t="s">
        <v>994</v>
      </c>
      <c r="D852" s="92">
        <v>3960</v>
      </c>
      <c r="E852" s="87" t="s">
        <v>1147</v>
      </c>
      <c r="F852" s="87" t="s">
        <v>1943</v>
      </c>
      <c r="G852" s="87" t="s">
        <v>479</v>
      </c>
      <c r="H852" s="63">
        <v>710</v>
      </c>
      <c r="I852" s="85" t="s">
        <v>99</v>
      </c>
      <c r="J852" s="84">
        <v>1</v>
      </c>
      <c r="K852" s="168">
        <v>44873</v>
      </c>
      <c r="L852" s="92">
        <v>27</v>
      </c>
      <c r="M852" s="66">
        <v>148</v>
      </c>
      <c r="N852" s="107">
        <v>44900</v>
      </c>
      <c r="O852" s="99">
        <v>44942</v>
      </c>
      <c r="P852" s="100">
        <v>69</v>
      </c>
      <c r="Q852" s="66" t="s">
        <v>160</v>
      </c>
      <c r="R852" s="66" t="s">
        <v>320</v>
      </c>
      <c r="S852" s="66" t="s">
        <v>86</v>
      </c>
      <c r="T852" s="66" t="s">
        <v>87</v>
      </c>
      <c r="U852" s="113">
        <v>148</v>
      </c>
      <c r="V852" s="88" t="s">
        <v>624</v>
      </c>
      <c r="W852" s="88" t="s">
        <v>89</v>
      </c>
      <c r="X852" s="88" t="s">
        <v>90</v>
      </c>
      <c r="Y852" s="66" t="s">
        <v>625</v>
      </c>
      <c r="Z852" s="130"/>
      <c r="AA852" s="130"/>
      <c r="AB852" s="66">
        <v>2016</v>
      </c>
      <c r="AC852" s="130">
        <v>27000</v>
      </c>
      <c r="AD852" s="130"/>
      <c r="AE852" s="192"/>
      <c r="AF852" s="72" t="s">
        <v>101</v>
      </c>
      <c r="AG852" s="132">
        <v>44845</v>
      </c>
      <c r="AH852" s="144">
        <v>44938</v>
      </c>
    </row>
    <row r="853" spans="1:34">
      <c r="A853" s="63"/>
      <c r="B853" s="63"/>
      <c r="C853" s="84" t="s">
        <v>994</v>
      </c>
      <c r="D853" s="92">
        <v>3942</v>
      </c>
      <c r="E853" s="87" t="s">
        <v>2135</v>
      </c>
      <c r="F853" s="87" t="s">
        <v>2136</v>
      </c>
      <c r="G853" s="87" t="s">
        <v>2135</v>
      </c>
      <c r="H853" s="63"/>
      <c r="I853" s="85" t="s">
        <v>154</v>
      </c>
      <c r="J853" s="84">
        <v>1</v>
      </c>
      <c r="K853" s="168">
        <v>44838</v>
      </c>
      <c r="L853" s="92">
        <v>6</v>
      </c>
      <c r="M853" s="66">
        <v>148</v>
      </c>
      <c r="N853" s="107">
        <v>44844</v>
      </c>
      <c r="O853" s="99">
        <v>44844</v>
      </c>
      <c r="P853" s="100">
        <v>6</v>
      </c>
      <c r="Q853" s="66" t="s">
        <v>160</v>
      </c>
      <c r="R853" s="66" t="s">
        <v>320</v>
      </c>
      <c r="S853" s="66" t="s">
        <v>86</v>
      </c>
      <c r="T853" s="66" t="s">
        <v>87</v>
      </c>
      <c r="U853" s="113">
        <v>148</v>
      </c>
      <c r="V853" s="88" t="s">
        <v>624</v>
      </c>
      <c r="W853" s="88" t="s">
        <v>89</v>
      </c>
      <c r="X853" s="88" t="s">
        <v>90</v>
      </c>
      <c r="Y853" s="66" t="s">
        <v>625</v>
      </c>
      <c r="Z853" s="130"/>
      <c r="AA853" s="130"/>
      <c r="AB853" s="66">
        <v>2016</v>
      </c>
      <c r="AC853" s="130">
        <v>26000</v>
      </c>
      <c r="AD853" s="130"/>
      <c r="AE853" s="62" t="s">
        <v>101</v>
      </c>
      <c r="AF853" s="173">
        <v>44838</v>
      </c>
      <c r="AG853" s="132">
        <v>44841</v>
      </c>
      <c r="AH853" s="141"/>
    </row>
    <row r="854" spans="1:34">
      <c r="A854" s="63"/>
      <c r="B854" s="63"/>
      <c r="C854" s="84" t="s">
        <v>994</v>
      </c>
      <c r="D854" s="92">
        <v>3926</v>
      </c>
      <c r="E854" s="87" t="s">
        <v>1938</v>
      </c>
      <c r="F854" s="87" t="s">
        <v>2137</v>
      </c>
      <c r="G854" s="85" t="s">
        <v>2138</v>
      </c>
      <c r="H854" s="63"/>
      <c r="I854" s="85" t="s">
        <v>1151</v>
      </c>
      <c r="J854" s="84">
        <v>1</v>
      </c>
      <c r="K854" s="168">
        <v>44828</v>
      </c>
      <c r="L854" s="92">
        <v>6</v>
      </c>
      <c r="M854" s="66">
        <v>148</v>
      </c>
      <c r="N854" s="107">
        <v>44834</v>
      </c>
      <c r="O854" s="99">
        <v>44838</v>
      </c>
      <c r="P854" s="100">
        <v>10</v>
      </c>
      <c r="Q854" s="66" t="s">
        <v>160</v>
      </c>
      <c r="R854" s="66" t="s">
        <v>320</v>
      </c>
      <c r="S854" s="66" t="s">
        <v>86</v>
      </c>
      <c r="T854" s="66" t="s">
        <v>87</v>
      </c>
      <c r="U854" s="113">
        <v>148</v>
      </c>
      <c r="V854" s="88" t="s">
        <v>624</v>
      </c>
      <c r="W854" s="88" t="s">
        <v>89</v>
      </c>
      <c r="X854" s="88" t="s">
        <v>90</v>
      </c>
      <c r="Y854" s="66" t="s">
        <v>625</v>
      </c>
      <c r="Z854" s="130"/>
      <c r="AA854" s="130"/>
      <c r="AB854" s="66">
        <v>2016</v>
      </c>
      <c r="AC854" s="130">
        <v>26000</v>
      </c>
      <c r="AD854" s="130"/>
      <c r="AE854" s="62" t="s">
        <v>101</v>
      </c>
      <c r="AF854" s="173">
        <v>44828</v>
      </c>
      <c r="AG854" s="132">
        <v>44838</v>
      </c>
      <c r="AH854" s="141"/>
    </row>
    <row r="855" spans="1:34">
      <c r="A855" s="63"/>
      <c r="B855" s="63"/>
      <c r="C855" s="84" t="s">
        <v>994</v>
      </c>
      <c r="D855" s="92">
        <v>3917</v>
      </c>
      <c r="E855" s="87" t="s">
        <v>1209</v>
      </c>
      <c r="F855" s="87" t="s">
        <v>1209</v>
      </c>
      <c r="G855" s="85" t="s">
        <v>2139</v>
      </c>
      <c r="H855" s="63">
        <v>688</v>
      </c>
      <c r="I855" s="85" t="s">
        <v>99</v>
      </c>
      <c r="J855" s="84">
        <v>1</v>
      </c>
      <c r="K855" s="168">
        <v>44825</v>
      </c>
      <c r="L855" s="92">
        <v>1</v>
      </c>
      <c r="M855" s="66">
        <v>148</v>
      </c>
      <c r="N855" s="107">
        <v>44826</v>
      </c>
      <c r="O855" s="99">
        <v>44828</v>
      </c>
      <c r="P855" s="100">
        <v>3</v>
      </c>
      <c r="Q855" s="66" t="s">
        <v>160</v>
      </c>
      <c r="R855" s="66" t="s">
        <v>320</v>
      </c>
      <c r="S855" s="66" t="s">
        <v>86</v>
      </c>
      <c r="T855" s="66" t="s">
        <v>87</v>
      </c>
      <c r="U855" s="113">
        <v>148</v>
      </c>
      <c r="V855" s="88" t="s">
        <v>624</v>
      </c>
      <c r="W855" s="111" t="s">
        <v>89</v>
      </c>
      <c r="X855" s="111" t="s">
        <v>90</v>
      </c>
      <c r="Y855" s="66" t="s">
        <v>625</v>
      </c>
      <c r="Z855" s="130"/>
      <c r="AA855" s="130"/>
      <c r="AB855" s="112">
        <v>2016</v>
      </c>
      <c r="AC855" s="130">
        <v>26000</v>
      </c>
      <c r="AD855" s="130"/>
      <c r="AE855" s="62" t="s">
        <v>101</v>
      </c>
      <c r="AF855" s="173">
        <v>44825</v>
      </c>
      <c r="AG855" s="132">
        <v>44827</v>
      </c>
      <c r="AH855" s="141"/>
    </row>
    <row r="856" spans="1:34">
      <c r="A856" s="63"/>
      <c r="B856" s="63"/>
      <c r="C856" s="84" t="s">
        <v>994</v>
      </c>
      <c r="D856" s="92">
        <v>3848</v>
      </c>
      <c r="E856" s="87" t="s">
        <v>1149</v>
      </c>
      <c r="F856" s="156" t="s">
        <v>1329</v>
      </c>
      <c r="G856" s="85" t="s">
        <v>1199</v>
      </c>
      <c r="H856" s="63">
        <v>680</v>
      </c>
      <c r="I856" s="85" t="s">
        <v>154</v>
      </c>
      <c r="J856" s="84">
        <v>1</v>
      </c>
      <c r="K856" s="168">
        <v>44812</v>
      </c>
      <c r="L856" s="92">
        <v>6</v>
      </c>
      <c r="M856" s="66">
        <v>148</v>
      </c>
      <c r="N856" s="107">
        <v>44818</v>
      </c>
      <c r="O856" s="99">
        <v>44819</v>
      </c>
      <c r="P856" s="100">
        <v>7</v>
      </c>
      <c r="Q856" s="66" t="s">
        <v>160</v>
      </c>
      <c r="R856" s="66"/>
      <c r="S856" s="66" t="s">
        <v>320</v>
      </c>
      <c r="T856" s="66" t="s">
        <v>86</v>
      </c>
      <c r="U856" s="66" t="s">
        <v>87</v>
      </c>
      <c r="V856" s="113">
        <v>148</v>
      </c>
      <c r="W856" s="88" t="s">
        <v>624</v>
      </c>
      <c r="X856" s="111" t="s">
        <v>89</v>
      </c>
      <c r="Y856" s="88" t="s">
        <v>90</v>
      </c>
      <c r="Z856" s="66"/>
      <c r="AA856" s="66"/>
      <c r="AB856" s="66" t="s">
        <v>625</v>
      </c>
      <c r="AC856" s="66">
        <v>2016</v>
      </c>
      <c r="AD856" s="66"/>
      <c r="AE856" s="62" t="s">
        <v>101</v>
      </c>
      <c r="AF856" s="173">
        <v>44805</v>
      </c>
      <c r="AG856" s="132">
        <v>44818</v>
      </c>
      <c r="AH856" s="141"/>
    </row>
    <row r="857" spans="1:34">
      <c r="A857" s="66">
        <v>10763</v>
      </c>
      <c r="B857" s="63"/>
      <c r="C857" s="84" t="s">
        <v>994</v>
      </c>
      <c r="D857" s="92">
        <v>3846</v>
      </c>
      <c r="E857" s="87" t="s">
        <v>1231</v>
      </c>
      <c r="F857" s="156" t="s">
        <v>1231</v>
      </c>
      <c r="G857" s="85" t="s">
        <v>2140</v>
      </c>
      <c r="H857" s="63">
        <v>674</v>
      </c>
      <c r="I857" s="85" t="s">
        <v>1151</v>
      </c>
      <c r="J857" s="84">
        <v>1</v>
      </c>
      <c r="K857" s="168">
        <v>44799</v>
      </c>
      <c r="L857" s="92">
        <v>6</v>
      </c>
      <c r="M857" s="66">
        <v>148</v>
      </c>
      <c r="N857" s="107">
        <v>44805</v>
      </c>
      <c r="O857" s="99">
        <v>44804</v>
      </c>
      <c r="P857" s="100">
        <v>5</v>
      </c>
      <c r="Q857" s="66" t="s">
        <v>160</v>
      </c>
      <c r="R857" s="66"/>
      <c r="S857" s="66" t="s">
        <v>86</v>
      </c>
      <c r="T857" s="66" t="s">
        <v>87</v>
      </c>
      <c r="U857" s="113">
        <v>148</v>
      </c>
      <c r="V857" s="88" t="s">
        <v>624</v>
      </c>
      <c r="W857" s="111" t="s">
        <v>89</v>
      </c>
      <c r="X857" s="111" t="s">
        <v>90</v>
      </c>
      <c r="Y857" s="66" t="s">
        <v>625</v>
      </c>
      <c r="Z857" s="130"/>
      <c r="AA857" s="130"/>
      <c r="AB857" s="66">
        <v>2016</v>
      </c>
      <c r="AC857" s="130">
        <v>26000</v>
      </c>
      <c r="AD857" s="130"/>
      <c r="AE857" s="62" t="s">
        <v>101</v>
      </c>
      <c r="AF857" s="173">
        <v>44799</v>
      </c>
      <c r="AG857" s="132">
        <v>44804</v>
      </c>
      <c r="AH857" s="141"/>
    </row>
    <row r="858" spans="1:34">
      <c r="A858" s="66">
        <v>11049</v>
      </c>
      <c r="B858" s="63"/>
      <c r="C858" s="84" t="s">
        <v>994</v>
      </c>
      <c r="D858" s="92">
        <v>3829</v>
      </c>
      <c r="E858" s="150" t="s">
        <v>2141</v>
      </c>
      <c r="F858" s="156" t="s">
        <v>1432</v>
      </c>
      <c r="G858" s="85" t="s">
        <v>2142</v>
      </c>
      <c r="H858" s="63">
        <v>669</v>
      </c>
      <c r="I858" s="85" t="s">
        <v>1151</v>
      </c>
      <c r="J858" s="84">
        <v>1</v>
      </c>
      <c r="K858" s="168">
        <v>44797</v>
      </c>
      <c r="L858" s="92">
        <v>0</v>
      </c>
      <c r="M858" s="66">
        <v>148</v>
      </c>
      <c r="N858" s="107">
        <v>44797</v>
      </c>
      <c r="O858" s="99">
        <v>44798</v>
      </c>
      <c r="P858" s="100">
        <v>1</v>
      </c>
      <c r="Q858" s="66" t="s">
        <v>160</v>
      </c>
      <c r="R858" s="66"/>
      <c r="S858" s="66" t="s">
        <v>86</v>
      </c>
      <c r="T858" s="66" t="s">
        <v>87</v>
      </c>
      <c r="U858" s="113">
        <v>148</v>
      </c>
      <c r="V858" s="88" t="s">
        <v>624</v>
      </c>
      <c r="W858" s="88" t="s">
        <v>89</v>
      </c>
      <c r="X858" s="88" t="s">
        <v>90</v>
      </c>
      <c r="Y858" s="66" t="s">
        <v>625</v>
      </c>
      <c r="Z858" s="130"/>
      <c r="AA858" s="130"/>
      <c r="AB858" s="66">
        <v>2016</v>
      </c>
      <c r="AC858" s="130">
        <v>26000</v>
      </c>
      <c r="AD858" s="130"/>
      <c r="AE858" s="62" t="s">
        <v>101</v>
      </c>
      <c r="AF858" s="173">
        <v>44790</v>
      </c>
      <c r="AG858" s="132">
        <v>44798</v>
      </c>
      <c r="AH858" s="141"/>
    </row>
    <row r="859" spans="1:34">
      <c r="A859" s="66">
        <v>11171</v>
      </c>
      <c r="B859" s="66">
        <v>11323</v>
      </c>
      <c r="C859" s="84" t="s">
        <v>994</v>
      </c>
      <c r="D859" s="92">
        <v>3827</v>
      </c>
      <c r="E859" s="150" t="s">
        <v>1173</v>
      </c>
      <c r="F859" s="156" t="s">
        <v>622</v>
      </c>
      <c r="G859" s="269" t="s">
        <v>623</v>
      </c>
      <c r="H859" s="63">
        <v>665</v>
      </c>
      <c r="I859" s="85" t="s">
        <v>99</v>
      </c>
      <c r="J859" s="84">
        <v>1</v>
      </c>
      <c r="K859" s="168">
        <v>44786</v>
      </c>
      <c r="L859" s="92">
        <v>2</v>
      </c>
      <c r="M859" s="66">
        <v>148</v>
      </c>
      <c r="N859" s="166">
        <v>44788</v>
      </c>
      <c r="O859" s="99">
        <v>44789</v>
      </c>
      <c r="P859" s="100">
        <v>3</v>
      </c>
      <c r="Q859" s="66" t="s">
        <v>160</v>
      </c>
      <c r="R859" s="66"/>
      <c r="S859" s="66" t="s">
        <v>86</v>
      </c>
      <c r="T859" s="66" t="s">
        <v>87</v>
      </c>
      <c r="U859" s="113">
        <v>148</v>
      </c>
      <c r="V859" s="88" t="s">
        <v>624</v>
      </c>
      <c r="W859" s="88" t="s">
        <v>89</v>
      </c>
      <c r="X859" s="88" t="s">
        <v>90</v>
      </c>
      <c r="Y859" s="66" t="s">
        <v>625</v>
      </c>
      <c r="Z859" s="130"/>
      <c r="AA859" s="130"/>
      <c r="AB859" s="66">
        <v>2016</v>
      </c>
      <c r="AC859" s="130">
        <v>26000</v>
      </c>
      <c r="AD859" s="130"/>
      <c r="AE859" s="62" t="s">
        <v>101</v>
      </c>
      <c r="AF859" s="173">
        <v>44784</v>
      </c>
      <c r="AG859" s="132">
        <v>44789</v>
      </c>
      <c r="AH859" s="141"/>
    </row>
    <row r="860" spans="1:34">
      <c r="A860" s="63"/>
      <c r="B860" s="63"/>
      <c r="C860" s="72" t="s">
        <v>994</v>
      </c>
      <c r="D860" s="67">
        <v>3820</v>
      </c>
      <c r="E860" s="75" t="s">
        <v>1149</v>
      </c>
      <c r="F860" s="75" t="s">
        <v>1329</v>
      </c>
      <c r="G860" s="73" t="s">
        <v>1199</v>
      </c>
      <c r="H860" s="48">
        <v>665</v>
      </c>
      <c r="I860" s="75" t="s">
        <v>154</v>
      </c>
      <c r="J860" s="72">
        <v>1</v>
      </c>
      <c r="K860" s="210">
        <v>44784</v>
      </c>
      <c r="L860" s="67">
        <v>0</v>
      </c>
      <c r="M860" s="66">
        <v>148</v>
      </c>
      <c r="N860" s="165">
        <v>44784</v>
      </c>
      <c r="O860" s="99">
        <v>44785</v>
      </c>
      <c r="P860" s="100">
        <v>1</v>
      </c>
      <c r="Q860" s="66" t="s">
        <v>160</v>
      </c>
      <c r="R860" s="66"/>
      <c r="S860" s="66" t="s">
        <v>86</v>
      </c>
      <c r="T860" s="66" t="s">
        <v>87</v>
      </c>
      <c r="U860" s="113">
        <v>148</v>
      </c>
      <c r="V860" s="88" t="s">
        <v>624</v>
      </c>
      <c r="W860" s="88" t="s">
        <v>89</v>
      </c>
      <c r="X860" s="111" t="s">
        <v>90</v>
      </c>
      <c r="Y860" s="66" t="s">
        <v>625</v>
      </c>
      <c r="Z860" s="130"/>
      <c r="AA860" s="130"/>
      <c r="AB860" s="66">
        <v>2016</v>
      </c>
      <c r="AC860" s="130">
        <v>26000</v>
      </c>
      <c r="AD860" s="130"/>
      <c r="AE860" s="62" t="s">
        <v>101</v>
      </c>
      <c r="AF860" s="173">
        <v>44784</v>
      </c>
      <c r="AG860" s="132">
        <v>44785</v>
      </c>
      <c r="AH860" s="141"/>
    </row>
    <row r="861" spans="1:34">
      <c r="A861" s="66">
        <v>10763</v>
      </c>
      <c r="B861" s="63"/>
      <c r="C861" s="84" t="s">
        <v>1338</v>
      </c>
      <c r="D861" s="92">
        <v>3818</v>
      </c>
      <c r="E861" s="150" t="s">
        <v>1314</v>
      </c>
      <c r="F861" s="150" t="s">
        <v>1315</v>
      </c>
      <c r="G861" s="86" t="s">
        <v>2143</v>
      </c>
      <c r="H861" s="63">
        <v>665</v>
      </c>
      <c r="I861" s="150" t="s">
        <v>154</v>
      </c>
      <c r="J861" s="84">
        <v>1</v>
      </c>
      <c r="K861" s="168">
        <v>44783</v>
      </c>
      <c r="L861" s="92">
        <v>13</v>
      </c>
      <c r="M861" s="66">
        <v>148</v>
      </c>
      <c r="N861" s="107">
        <v>44796</v>
      </c>
      <c r="O861" s="99">
        <v>44784</v>
      </c>
      <c r="P861" s="100">
        <v>1</v>
      </c>
      <c r="Q861" s="66" t="s">
        <v>160</v>
      </c>
      <c r="R861" s="66"/>
      <c r="S861" s="66" t="s">
        <v>86</v>
      </c>
      <c r="T861" s="66" t="s">
        <v>87</v>
      </c>
      <c r="U861" s="113">
        <v>148</v>
      </c>
      <c r="V861" s="88" t="s">
        <v>624</v>
      </c>
      <c r="W861" s="88" t="s">
        <v>89</v>
      </c>
      <c r="X861" s="88" t="s">
        <v>90</v>
      </c>
      <c r="Y861" s="66" t="s">
        <v>625</v>
      </c>
      <c r="Z861" s="130"/>
      <c r="AA861" s="130"/>
      <c r="AB861" s="66">
        <v>2016</v>
      </c>
      <c r="AC861" s="130">
        <v>26000</v>
      </c>
      <c r="AD861" s="130"/>
      <c r="AE861" s="62" t="s">
        <v>101</v>
      </c>
      <c r="AF861" s="173">
        <v>44783</v>
      </c>
      <c r="AG861" s="132"/>
      <c r="AH861" s="141" t="s">
        <v>1340</v>
      </c>
    </row>
    <row r="862" spans="1:34">
      <c r="A862" s="66">
        <v>11299</v>
      </c>
      <c r="B862" s="66">
        <v>11366</v>
      </c>
      <c r="C862" s="84" t="s">
        <v>994</v>
      </c>
      <c r="D862" s="92">
        <v>3814</v>
      </c>
      <c r="E862" s="150" t="s">
        <v>1173</v>
      </c>
      <c r="F862" s="150" t="s">
        <v>622</v>
      </c>
      <c r="G862" s="86" t="s">
        <v>623</v>
      </c>
      <c r="H862" s="63">
        <v>661</v>
      </c>
      <c r="I862" s="150" t="s">
        <v>99</v>
      </c>
      <c r="J862" s="84">
        <v>1</v>
      </c>
      <c r="K862" s="168">
        <v>44779</v>
      </c>
      <c r="L862" s="92">
        <v>2</v>
      </c>
      <c r="M862" s="66">
        <v>148</v>
      </c>
      <c r="N862" s="107">
        <v>44781</v>
      </c>
      <c r="O862" s="99">
        <v>44783</v>
      </c>
      <c r="P862" s="100">
        <v>4</v>
      </c>
      <c r="Q862" s="66" t="s">
        <v>160</v>
      </c>
      <c r="R862" s="66"/>
      <c r="S862" s="66" t="s">
        <v>86</v>
      </c>
      <c r="T862" s="66" t="s">
        <v>87</v>
      </c>
      <c r="U862" s="113">
        <v>148</v>
      </c>
      <c r="V862" s="88" t="s">
        <v>624</v>
      </c>
      <c r="W862" s="88" t="s">
        <v>89</v>
      </c>
      <c r="X862" s="88" t="s">
        <v>90</v>
      </c>
      <c r="Y862" s="66" t="s">
        <v>625</v>
      </c>
      <c r="Z862" s="130"/>
      <c r="AA862" s="130"/>
      <c r="AB862" s="66">
        <v>2016</v>
      </c>
      <c r="AC862" s="130">
        <v>26000</v>
      </c>
      <c r="AD862" s="130"/>
      <c r="AE862" s="62" t="s">
        <v>101</v>
      </c>
      <c r="AF862" s="173">
        <v>44779</v>
      </c>
      <c r="AG862" s="132">
        <v>44782</v>
      </c>
      <c r="AH862" s="141"/>
    </row>
    <row r="863" spans="1:34">
      <c r="A863" s="63"/>
      <c r="B863" s="63"/>
      <c r="C863" s="84" t="s">
        <v>994</v>
      </c>
      <c r="D863" s="92">
        <v>3769</v>
      </c>
      <c r="E863" s="150" t="s">
        <v>1967</v>
      </c>
      <c r="F863" s="150" t="s">
        <v>1968</v>
      </c>
      <c r="G863" s="86" t="s">
        <v>2144</v>
      </c>
      <c r="H863" s="63">
        <v>652</v>
      </c>
      <c r="I863" s="150" t="s">
        <v>154</v>
      </c>
      <c r="J863" s="84">
        <v>1</v>
      </c>
      <c r="K863" s="168">
        <v>44763</v>
      </c>
      <c r="L863" s="92">
        <v>13</v>
      </c>
      <c r="M863" s="66">
        <v>148</v>
      </c>
      <c r="N863" s="107">
        <v>44776</v>
      </c>
      <c r="O863" s="99">
        <v>44778</v>
      </c>
      <c r="P863" s="100">
        <v>15</v>
      </c>
      <c r="Q863" s="66" t="s">
        <v>160</v>
      </c>
      <c r="R863" s="66"/>
      <c r="S863" s="66" t="s">
        <v>86</v>
      </c>
      <c r="T863" s="66" t="s">
        <v>87</v>
      </c>
      <c r="U863" s="113">
        <v>148</v>
      </c>
      <c r="V863" s="88" t="s">
        <v>624</v>
      </c>
      <c r="W863" s="111" t="s">
        <v>89</v>
      </c>
      <c r="X863" s="111" t="s">
        <v>90</v>
      </c>
      <c r="Y863" s="66" t="s">
        <v>625</v>
      </c>
      <c r="Z863" s="130"/>
      <c r="AA863" s="130"/>
      <c r="AB863" s="66">
        <v>2016</v>
      </c>
      <c r="AC863" s="130">
        <v>26000</v>
      </c>
      <c r="AD863" s="130"/>
      <c r="AE863" s="62" t="s">
        <v>101</v>
      </c>
      <c r="AF863" s="173">
        <v>44763</v>
      </c>
      <c r="AG863" s="132">
        <v>44778</v>
      </c>
      <c r="AH863" s="141"/>
    </row>
    <row r="864" spans="1:34">
      <c r="A864" s="63"/>
      <c r="B864" s="66">
        <v>11209</v>
      </c>
      <c r="C864" s="84" t="s">
        <v>994</v>
      </c>
      <c r="D864" s="92">
        <v>3764</v>
      </c>
      <c r="E864" s="150" t="s">
        <v>1173</v>
      </c>
      <c r="F864" s="150" t="s">
        <v>1186</v>
      </c>
      <c r="G864" s="86" t="s">
        <v>623</v>
      </c>
      <c r="H864" s="63"/>
      <c r="I864" s="150" t="s">
        <v>99</v>
      </c>
      <c r="J864" s="84">
        <v>1</v>
      </c>
      <c r="K864" s="168">
        <v>44758</v>
      </c>
      <c r="L864" s="92">
        <v>1</v>
      </c>
      <c r="M864" s="66">
        <v>148</v>
      </c>
      <c r="N864" s="107">
        <v>44759</v>
      </c>
      <c r="O864" s="99">
        <v>44762</v>
      </c>
      <c r="P864" s="100">
        <v>4</v>
      </c>
      <c r="Q864" s="66" t="s">
        <v>160</v>
      </c>
      <c r="R864" s="66"/>
      <c r="S864" s="66" t="s">
        <v>86</v>
      </c>
      <c r="T864" s="66" t="s">
        <v>87</v>
      </c>
      <c r="U864" s="113">
        <v>148</v>
      </c>
      <c r="V864" s="88" t="s">
        <v>624</v>
      </c>
      <c r="W864" s="88" t="s">
        <v>89</v>
      </c>
      <c r="X864" s="88" t="s">
        <v>90</v>
      </c>
      <c r="Y864" s="66" t="s">
        <v>625</v>
      </c>
      <c r="Z864" s="130"/>
      <c r="AA864" s="130"/>
      <c r="AB864" s="66">
        <v>2016</v>
      </c>
      <c r="AC864" s="130">
        <v>26000</v>
      </c>
      <c r="AD864" s="130"/>
      <c r="AE864" s="62" t="s">
        <v>101</v>
      </c>
      <c r="AF864" s="173">
        <v>44758</v>
      </c>
      <c r="AG864" s="132">
        <v>44761</v>
      </c>
      <c r="AH864" s="141"/>
    </row>
    <row r="865" spans="1:34">
      <c r="A865" s="66">
        <v>11300</v>
      </c>
      <c r="B865" s="66">
        <v>11367</v>
      </c>
      <c r="C865" s="84" t="s">
        <v>994</v>
      </c>
      <c r="D865" s="92">
        <v>3729</v>
      </c>
      <c r="E865" s="150" t="s">
        <v>1173</v>
      </c>
      <c r="F865" s="150" t="s">
        <v>1186</v>
      </c>
      <c r="G865" s="85" t="s">
        <v>623</v>
      </c>
      <c r="H865" s="63">
        <v>645</v>
      </c>
      <c r="I865" s="85" t="s">
        <v>99</v>
      </c>
      <c r="J865" s="84">
        <v>1</v>
      </c>
      <c r="K865" s="106">
        <v>44744</v>
      </c>
      <c r="L865" s="63">
        <v>1</v>
      </c>
      <c r="M865" s="66">
        <v>148</v>
      </c>
      <c r="N865" s="165">
        <v>44745</v>
      </c>
      <c r="O865" s="99">
        <v>44747</v>
      </c>
      <c r="P865" s="100">
        <v>3</v>
      </c>
      <c r="Q865" s="66" t="s">
        <v>160</v>
      </c>
      <c r="R865" s="66"/>
      <c r="S865" s="66" t="s">
        <v>86</v>
      </c>
      <c r="T865" s="66" t="s">
        <v>87</v>
      </c>
      <c r="U865" s="113">
        <v>148</v>
      </c>
      <c r="V865" s="88" t="s">
        <v>624</v>
      </c>
      <c r="W865" s="88" t="s">
        <v>89</v>
      </c>
      <c r="X865" s="88" t="s">
        <v>90</v>
      </c>
      <c r="Y865" s="66" t="s">
        <v>625</v>
      </c>
      <c r="Z865" s="130"/>
      <c r="AA865" s="130"/>
      <c r="AB865" s="66">
        <v>2016</v>
      </c>
      <c r="AC865" s="130">
        <v>26000</v>
      </c>
      <c r="AD865" s="130"/>
      <c r="AE865" s="797">
        <v>44744</v>
      </c>
      <c r="AF865" s="132">
        <v>44746</v>
      </c>
      <c r="AG865" s="72"/>
      <c r="AH865" s="180"/>
    </row>
    <row r="866" spans="1:34">
      <c r="A866" s="66">
        <v>11107</v>
      </c>
      <c r="B866" s="63"/>
      <c r="C866" s="84" t="s">
        <v>994</v>
      </c>
      <c r="D866" s="92">
        <v>3719</v>
      </c>
      <c r="E866" s="150" t="s">
        <v>1149</v>
      </c>
      <c r="F866" s="150" t="s">
        <v>2047</v>
      </c>
      <c r="G866" s="85" t="s">
        <v>2145</v>
      </c>
      <c r="H866" s="63">
        <v>643</v>
      </c>
      <c r="I866" s="85" t="s">
        <v>1151</v>
      </c>
      <c r="J866" s="84">
        <v>1</v>
      </c>
      <c r="K866" s="106">
        <v>44740</v>
      </c>
      <c r="L866" s="63">
        <v>0</v>
      </c>
      <c r="M866" s="66">
        <v>148</v>
      </c>
      <c r="N866" s="165">
        <v>44740</v>
      </c>
      <c r="O866" s="99">
        <v>44743</v>
      </c>
      <c r="P866" s="100">
        <v>3</v>
      </c>
      <c r="Q866" s="66" t="s">
        <v>160</v>
      </c>
      <c r="R866" s="66"/>
      <c r="S866" s="66" t="s">
        <v>86</v>
      </c>
      <c r="T866" s="66" t="s">
        <v>87</v>
      </c>
      <c r="U866" s="113">
        <v>148</v>
      </c>
      <c r="V866" s="88" t="s">
        <v>624</v>
      </c>
      <c r="W866" s="88" t="s">
        <v>89</v>
      </c>
      <c r="X866" s="88" t="s">
        <v>90</v>
      </c>
      <c r="Y866" s="66" t="s">
        <v>625</v>
      </c>
      <c r="Z866" s="130"/>
      <c r="AA866" s="130"/>
      <c r="AB866" s="66">
        <v>2016</v>
      </c>
      <c r="AC866" s="130">
        <v>26000</v>
      </c>
      <c r="AD866" s="130"/>
      <c r="AE866" s="797">
        <v>44740</v>
      </c>
      <c r="AF866" s="132">
        <v>44741</v>
      </c>
      <c r="AG866" s="72"/>
      <c r="AH866" s="180"/>
    </row>
    <row r="867" spans="1:34">
      <c r="A867" s="66" t="s">
        <v>2146</v>
      </c>
      <c r="B867" s="66">
        <v>11240</v>
      </c>
      <c r="C867" s="84" t="s">
        <v>994</v>
      </c>
      <c r="D867" s="92">
        <v>3710</v>
      </c>
      <c r="E867" s="150" t="s">
        <v>2147</v>
      </c>
      <c r="F867" s="150" t="s">
        <v>2147</v>
      </c>
      <c r="G867" s="85" t="s">
        <v>2148</v>
      </c>
      <c r="H867" s="63">
        <v>638</v>
      </c>
      <c r="I867" s="85" t="s">
        <v>1151</v>
      </c>
      <c r="J867" s="84">
        <v>1</v>
      </c>
      <c r="K867" s="106">
        <v>44736</v>
      </c>
      <c r="L867" s="63">
        <v>1</v>
      </c>
      <c r="M867" s="48">
        <v>148</v>
      </c>
      <c r="N867" s="107">
        <v>44737</v>
      </c>
      <c r="O867" s="99">
        <v>44740</v>
      </c>
      <c r="P867" s="100">
        <v>4</v>
      </c>
      <c r="Q867" s="66" t="s">
        <v>160</v>
      </c>
      <c r="R867" s="66"/>
      <c r="S867" s="66" t="s">
        <v>86</v>
      </c>
      <c r="T867" s="66" t="s">
        <v>87</v>
      </c>
      <c r="U867" s="113">
        <v>148</v>
      </c>
      <c r="V867" s="88" t="s">
        <v>624</v>
      </c>
      <c r="W867" s="88" t="s">
        <v>89</v>
      </c>
      <c r="X867" s="88" t="s">
        <v>90</v>
      </c>
      <c r="Y867" s="66" t="s">
        <v>625</v>
      </c>
      <c r="Z867" s="130"/>
      <c r="AA867" s="130"/>
      <c r="AB867" s="66">
        <v>2016</v>
      </c>
      <c r="AC867" s="130">
        <v>26000</v>
      </c>
      <c r="AD867" s="130"/>
      <c r="AE867" s="797">
        <v>44736</v>
      </c>
      <c r="AF867" s="132">
        <v>44739</v>
      </c>
      <c r="AG867" s="72"/>
      <c r="AH867" s="180"/>
    </row>
    <row r="868" spans="1:34">
      <c r="A868" s="63"/>
      <c r="B868" s="63"/>
      <c r="C868" s="84" t="s">
        <v>994</v>
      </c>
      <c r="D868" s="92">
        <v>3696</v>
      </c>
      <c r="E868" s="87" t="s">
        <v>1439</v>
      </c>
      <c r="F868" s="223" t="s">
        <v>394</v>
      </c>
      <c r="G868" s="269" t="s">
        <v>2149</v>
      </c>
      <c r="H868" s="63">
        <v>638</v>
      </c>
      <c r="I868" s="85" t="s">
        <v>1151</v>
      </c>
      <c r="J868" s="84">
        <v>1</v>
      </c>
      <c r="K868" s="106">
        <v>44732</v>
      </c>
      <c r="L868" s="63">
        <v>6</v>
      </c>
      <c r="M868" s="48">
        <v>148</v>
      </c>
      <c r="N868" s="165">
        <v>44738</v>
      </c>
      <c r="O868" s="99">
        <v>44736</v>
      </c>
      <c r="P868" s="100">
        <v>4</v>
      </c>
      <c r="Q868" s="66" t="s">
        <v>160</v>
      </c>
      <c r="R868" s="66"/>
      <c r="S868" s="66" t="s">
        <v>86</v>
      </c>
      <c r="T868" s="66" t="s">
        <v>87</v>
      </c>
      <c r="U868" s="113">
        <v>148</v>
      </c>
      <c r="V868" s="88" t="s">
        <v>624</v>
      </c>
      <c r="W868" s="88" t="s">
        <v>89</v>
      </c>
      <c r="X868" s="88" t="s">
        <v>90</v>
      </c>
      <c r="Y868" s="66" t="s">
        <v>625</v>
      </c>
      <c r="Z868" s="130"/>
      <c r="AA868" s="130"/>
      <c r="AB868" s="66">
        <v>2016</v>
      </c>
      <c r="AC868" s="130">
        <v>26000</v>
      </c>
      <c r="AD868" s="130"/>
      <c r="AE868" s="797">
        <v>44732</v>
      </c>
      <c r="AF868" s="132">
        <v>44736</v>
      </c>
      <c r="AG868" s="72"/>
      <c r="AH868" s="180"/>
    </row>
    <row r="869" spans="1:34">
      <c r="A869" s="63"/>
      <c r="B869" s="63"/>
      <c r="C869" s="84" t="s">
        <v>994</v>
      </c>
      <c r="D869" s="63">
        <v>3592</v>
      </c>
      <c r="E869" s="87" t="s">
        <v>1164</v>
      </c>
      <c r="F869" s="156" t="s">
        <v>2150</v>
      </c>
      <c r="G869" s="85" t="s">
        <v>2151</v>
      </c>
      <c r="H869" s="63">
        <v>598</v>
      </c>
      <c r="I869" s="85" t="s">
        <v>154</v>
      </c>
      <c r="J869" s="84">
        <v>1</v>
      </c>
      <c r="K869" s="106">
        <v>44678</v>
      </c>
      <c r="L869" s="63">
        <v>27</v>
      </c>
      <c r="M869" s="66">
        <v>148</v>
      </c>
      <c r="N869" s="107">
        <v>44705</v>
      </c>
      <c r="O869" s="99">
        <v>44706</v>
      </c>
      <c r="P869" s="100">
        <v>28</v>
      </c>
      <c r="Q869" s="66" t="s">
        <v>160</v>
      </c>
      <c r="R869" s="66"/>
      <c r="S869" s="66" t="s">
        <v>86</v>
      </c>
      <c r="T869" s="66" t="s">
        <v>87</v>
      </c>
      <c r="U869" s="113">
        <v>148</v>
      </c>
      <c r="V869" s="88" t="s">
        <v>624</v>
      </c>
      <c r="W869" s="88" t="s">
        <v>89</v>
      </c>
      <c r="X869" s="88" t="s">
        <v>90</v>
      </c>
      <c r="Y869" s="66" t="s">
        <v>625</v>
      </c>
      <c r="Z869" s="130"/>
      <c r="AA869" s="130"/>
      <c r="AB869" s="66">
        <v>2016</v>
      </c>
      <c r="AC869" s="130">
        <v>26000</v>
      </c>
      <c r="AD869" s="130"/>
      <c r="AE869" s="797" t="s">
        <v>101</v>
      </c>
      <c r="AF869" s="173">
        <v>44678</v>
      </c>
      <c r="AG869" s="132">
        <v>44706</v>
      </c>
      <c r="AH869" s="141"/>
    </row>
    <row r="870" spans="1:34">
      <c r="A870" s="66" t="s">
        <v>2152</v>
      </c>
      <c r="B870" s="63"/>
      <c r="C870" s="84" t="s">
        <v>994</v>
      </c>
      <c r="D870" s="63">
        <v>3570</v>
      </c>
      <c r="E870" s="87" t="s">
        <v>1967</v>
      </c>
      <c r="F870" s="156" t="s">
        <v>2153</v>
      </c>
      <c r="G870" s="85" t="s">
        <v>2154</v>
      </c>
      <c r="H870" s="63">
        <v>591</v>
      </c>
      <c r="I870" s="85" t="s">
        <v>154</v>
      </c>
      <c r="J870" s="84">
        <v>1</v>
      </c>
      <c r="K870" s="106">
        <v>44664</v>
      </c>
      <c r="L870" s="63">
        <v>4</v>
      </c>
      <c r="M870" s="66">
        <v>148</v>
      </c>
      <c r="N870" s="107">
        <v>44668</v>
      </c>
      <c r="O870" s="99">
        <v>44676</v>
      </c>
      <c r="P870" s="100">
        <v>12</v>
      </c>
      <c r="Q870" s="66" t="s">
        <v>160</v>
      </c>
      <c r="R870" s="66"/>
      <c r="S870" s="66" t="s">
        <v>86</v>
      </c>
      <c r="T870" s="66" t="s">
        <v>87</v>
      </c>
      <c r="U870" s="113">
        <v>148</v>
      </c>
      <c r="V870" s="111" t="s">
        <v>624</v>
      </c>
      <c r="W870" s="88" t="s">
        <v>89</v>
      </c>
      <c r="X870" s="111" t="s">
        <v>90</v>
      </c>
      <c r="Y870" s="66" t="s">
        <v>625</v>
      </c>
      <c r="Z870" s="130"/>
      <c r="AA870" s="130"/>
      <c r="AB870" s="66">
        <v>2016</v>
      </c>
      <c r="AC870" s="130">
        <v>26000</v>
      </c>
      <c r="AD870" s="130"/>
      <c r="AE870" s="797" t="s">
        <v>101</v>
      </c>
      <c r="AF870" s="173">
        <v>44657</v>
      </c>
      <c r="AG870" s="132">
        <v>44676</v>
      </c>
      <c r="AH870" s="141"/>
    </row>
    <row r="871" spans="1:34">
      <c r="A871" s="66" t="s">
        <v>2152</v>
      </c>
      <c r="B871" s="63"/>
      <c r="C871" s="84" t="s">
        <v>994</v>
      </c>
      <c r="D871" s="63">
        <v>3563</v>
      </c>
      <c r="E871" s="87" t="s">
        <v>1173</v>
      </c>
      <c r="F871" s="156" t="s">
        <v>1186</v>
      </c>
      <c r="G871" s="85" t="s">
        <v>623</v>
      </c>
      <c r="H871" s="63">
        <v>587</v>
      </c>
      <c r="I871" s="85" t="s">
        <v>99</v>
      </c>
      <c r="J871" s="84">
        <v>1</v>
      </c>
      <c r="K871" s="106">
        <v>44653</v>
      </c>
      <c r="L871" s="63">
        <v>1</v>
      </c>
      <c r="M871" s="66">
        <v>148</v>
      </c>
      <c r="N871" s="107">
        <v>44654</v>
      </c>
      <c r="O871" s="99">
        <v>44656</v>
      </c>
      <c r="P871" s="100">
        <v>3</v>
      </c>
      <c r="Q871" s="66" t="s">
        <v>160</v>
      </c>
      <c r="R871" s="66"/>
      <c r="S871" s="66" t="s">
        <v>86</v>
      </c>
      <c r="T871" s="66" t="s">
        <v>87</v>
      </c>
      <c r="U871" s="113">
        <v>148</v>
      </c>
      <c r="V871" s="88" t="s">
        <v>624</v>
      </c>
      <c r="W871" s="88" t="s">
        <v>89</v>
      </c>
      <c r="X871" s="88" t="s">
        <v>90</v>
      </c>
      <c r="Y871" s="66" t="s">
        <v>625</v>
      </c>
      <c r="Z871" s="130"/>
      <c r="AA871" s="130"/>
      <c r="AB871" s="66">
        <v>2016</v>
      </c>
      <c r="AC871" s="130">
        <v>26000</v>
      </c>
      <c r="AD871" s="130"/>
      <c r="AE871" s="797" t="s">
        <v>101</v>
      </c>
      <c r="AF871" s="173">
        <v>44653</v>
      </c>
      <c r="AG871" s="132">
        <v>44655</v>
      </c>
      <c r="AH871" s="141"/>
    </row>
    <row r="872" spans="1:34">
      <c r="A872" s="66" t="s">
        <v>2155</v>
      </c>
      <c r="B872" s="63"/>
      <c r="C872" s="84" t="s">
        <v>994</v>
      </c>
      <c r="D872" s="63">
        <v>3559</v>
      </c>
      <c r="E872" s="87" t="s">
        <v>2135</v>
      </c>
      <c r="F872" s="156" t="s">
        <v>2136</v>
      </c>
      <c r="G872" s="85" t="s">
        <v>529</v>
      </c>
      <c r="H872" s="63">
        <v>586</v>
      </c>
      <c r="I872" s="85" t="s">
        <v>154</v>
      </c>
      <c r="J872" s="84">
        <v>1</v>
      </c>
      <c r="K872" s="168">
        <v>44651</v>
      </c>
      <c r="L872" s="63">
        <v>1</v>
      </c>
      <c r="M872" s="66">
        <v>148</v>
      </c>
      <c r="N872" s="107">
        <v>44652</v>
      </c>
      <c r="O872" s="99">
        <v>44652</v>
      </c>
      <c r="P872" s="100">
        <v>1</v>
      </c>
      <c r="Q872" s="66" t="s">
        <v>160</v>
      </c>
      <c r="R872" s="66"/>
      <c r="S872" s="66" t="s">
        <v>86</v>
      </c>
      <c r="T872" s="66" t="s">
        <v>87</v>
      </c>
      <c r="U872" s="113">
        <v>148</v>
      </c>
      <c r="V872" s="88" t="s">
        <v>624</v>
      </c>
      <c r="W872" s="88" t="s">
        <v>89</v>
      </c>
      <c r="X872" s="88" t="s">
        <v>90</v>
      </c>
      <c r="Y872" s="66" t="s">
        <v>625</v>
      </c>
      <c r="Z872" s="130"/>
      <c r="AA872" s="130"/>
      <c r="AB872" s="66">
        <v>2016</v>
      </c>
      <c r="AC872" s="130">
        <v>26000</v>
      </c>
      <c r="AD872" s="130"/>
      <c r="AE872" s="797" t="s">
        <v>101</v>
      </c>
      <c r="AF872" s="173">
        <v>44651</v>
      </c>
      <c r="AG872" s="132">
        <v>44652</v>
      </c>
      <c r="AH872" s="141"/>
    </row>
    <row r="873" spans="1:34">
      <c r="A873" s="63"/>
      <c r="B873" s="63"/>
      <c r="C873" s="84" t="s">
        <v>994</v>
      </c>
      <c r="D873" s="63">
        <v>3548</v>
      </c>
      <c r="E873" s="87" t="s">
        <v>2156</v>
      </c>
      <c r="F873" s="151" t="s">
        <v>1874</v>
      </c>
      <c r="G873" s="87" t="s">
        <v>529</v>
      </c>
      <c r="H873" s="63">
        <v>583</v>
      </c>
      <c r="I873" s="85" t="s">
        <v>99</v>
      </c>
      <c r="J873" s="84">
        <v>1</v>
      </c>
      <c r="K873" s="168">
        <v>44645</v>
      </c>
      <c r="L873" s="63">
        <v>2</v>
      </c>
      <c r="M873" s="66">
        <v>148</v>
      </c>
      <c r="N873" s="107">
        <v>44647</v>
      </c>
      <c r="O873" s="99">
        <v>44649</v>
      </c>
      <c r="P873" s="100">
        <v>4</v>
      </c>
      <c r="Q873" s="66" t="s">
        <v>160</v>
      </c>
      <c r="R873" s="66"/>
      <c r="S873" s="66" t="s">
        <v>86</v>
      </c>
      <c r="T873" s="66" t="s">
        <v>87</v>
      </c>
      <c r="U873" s="113">
        <v>148</v>
      </c>
      <c r="V873" s="88" t="s">
        <v>624</v>
      </c>
      <c r="W873" s="88" t="s">
        <v>89</v>
      </c>
      <c r="X873" s="88" t="s">
        <v>90</v>
      </c>
      <c r="Y873" s="66" t="s">
        <v>625</v>
      </c>
      <c r="Z873" s="130"/>
      <c r="AA873" s="130"/>
      <c r="AB873" s="66">
        <v>2016</v>
      </c>
      <c r="AC873" s="130">
        <v>26000</v>
      </c>
      <c r="AD873" s="130"/>
      <c r="AE873" s="797" t="s">
        <v>101</v>
      </c>
      <c r="AF873" s="173">
        <v>44645</v>
      </c>
      <c r="AG873" s="132">
        <v>44648</v>
      </c>
      <c r="AH873" s="141"/>
    </row>
    <row r="874" spans="1:34">
      <c r="A874" s="63"/>
      <c r="B874" s="63"/>
      <c r="C874" s="157" t="s">
        <v>1179</v>
      </c>
      <c r="D874" s="83">
        <v>3545</v>
      </c>
      <c r="E874" s="214" t="s">
        <v>1200</v>
      </c>
      <c r="F874" s="214" t="s">
        <v>1200</v>
      </c>
      <c r="G874" s="159" t="s">
        <v>1441</v>
      </c>
      <c r="H874" s="51">
        <v>645</v>
      </c>
      <c r="I874" s="214" t="s">
        <v>154</v>
      </c>
      <c r="J874" s="157">
        <v>1</v>
      </c>
      <c r="K874" s="215">
        <v>44732</v>
      </c>
      <c r="L874" s="83">
        <v>27</v>
      </c>
      <c r="M874" s="66">
        <v>148</v>
      </c>
      <c r="N874" s="165">
        <v>44759</v>
      </c>
      <c r="O874" s="99">
        <v>44755</v>
      </c>
      <c r="P874" s="100">
        <v>23</v>
      </c>
      <c r="Q874" s="66" t="s">
        <v>160</v>
      </c>
      <c r="R874" s="66"/>
      <c r="S874" s="66" t="s">
        <v>86</v>
      </c>
      <c r="T874" s="66" t="s">
        <v>87</v>
      </c>
      <c r="U874" s="113">
        <v>148</v>
      </c>
      <c r="V874" s="88" t="s">
        <v>624</v>
      </c>
      <c r="W874" s="88" t="s">
        <v>89</v>
      </c>
      <c r="X874" s="88" t="s">
        <v>90</v>
      </c>
      <c r="Y874" s="66" t="s">
        <v>625</v>
      </c>
      <c r="Z874" s="130"/>
      <c r="AA874" s="130"/>
      <c r="AB874" s="66">
        <v>2016</v>
      </c>
      <c r="AC874" s="130">
        <v>26000</v>
      </c>
      <c r="AD874" s="130"/>
      <c r="AE874" s="62" t="s">
        <v>101</v>
      </c>
      <c r="AF874" s="173">
        <v>44648</v>
      </c>
      <c r="AG874" s="132"/>
      <c r="AH874" s="141" t="s">
        <v>2157</v>
      </c>
    </row>
    <row r="875" spans="1:34">
      <c r="A875" s="63"/>
      <c r="B875" s="63"/>
      <c r="C875" s="84" t="s">
        <v>994</v>
      </c>
      <c r="D875" s="63">
        <v>3542</v>
      </c>
      <c r="E875" s="87" t="s">
        <v>1967</v>
      </c>
      <c r="F875" s="151" t="s">
        <v>1968</v>
      </c>
      <c r="G875" s="256" t="s">
        <v>2158</v>
      </c>
      <c r="H875" s="63">
        <v>582</v>
      </c>
      <c r="I875" s="85" t="s">
        <v>154</v>
      </c>
      <c r="J875" s="84">
        <v>1</v>
      </c>
      <c r="K875" s="168">
        <v>44643</v>
      </c>
      <c r="L875" s="63">
        <v>0</v>
      </c>
      <c r="M875" s="66">
        <v>148</v>
      </c>
      <c r="N875" s="165">
        <v>44643</v>
      </c>
      <c r="O875" s="99">
        <v>44645</v>
      </c>
      <c r="P875" s="100">
        <v>2</v>
      </c>
      <c r="Q875" s="66" t="s">
        <v>160</v>
      </c>
      <c r="R875" s="66"/>
      <c r="S875" s="66" t="s">
        <v>86</v>
      </c>
      <c r="T875" s="66" t="s">
        <v>87</v>
      </c>
      <c r="U875" s="113">
        <v>148</v>
      </c>
      <c r="V875" s="88" t="s">
        <v>624</v>
      </c>
      <c r="W875" s="88" t="s">
        <v>89</v>
      </c>
      <c r="X875" s="88" t="s">
        <v>90</v>
      </c>
      <c r="Y875" s="66" t="s">
        <v>625</v>
      </c>
      <c r="Z875" s="130"/>
      <c r="AA875" s="130"/>
      <c r="AB875" s="66">
        <v>2016</v>
      </c>
      <c r="AC875" s="130">
        <v>26000</v>
      </c>
      <c r="AD875" s="130"/>
      <c r="AE875" s="797" t="s">
        <v>101</v>
      </c>
      <c r="AF875" s="173">
        <v>44643</v>
      </c>
      <c r="AG875" s="132">
        <v>44645</v>
      </c>
      <c r="AH875" s="141"/>
    </row>
    <row r="876" spans="1:34">
      <c r="A876" s="66">
        <v>11063</v>
      </c>
      <c r="B876" s="63"/>
      <c r="C876" s="84" t="s">
        <v>994</v>
      </c>
      <c r="D876" s="63">
        <v>3532</v>
      </c>
      <c r="E876" s="87" t="s">
        <v>2159</v>
      </c>
      <c r="F876" s="87" t="s">
        <v>1432</v>
      </c>
      <c r="G876" s="87" t="s">
        <v>2126</v>
      </c>
      <c r="H876" s="63">
        <v>580</v>
      </c>
      <c r="I876" s="85" t="s">
        <v>1151</v>
      </c>
      <c r="J876" s="84">
        <v>1</v>
      </c>
      <c r="K876" s="168">
        <v>44637</v>
      </c>
      <c r="L876" s="63">
        <v>2</v>
      </c>
      <c r="M876" s="66">
        <v>148</v>
      </c>
      <c r="N876" s="107">
        <v>44639</v>
      </c>
      <c r="O876" s="99">
        <v>44642</v>
      </c>
      <c r="P876" s="100">
        <v>5</v>
      </c>
      <c r="Q876" s="66" t="s">
        <v>160</v>
      </c>
      <c r="R876" s="66"/>
      <c r="S876" s="66" t="s">
        <v>86</v>
      </c>
      <c r="T876" s="66" t="s">
        <v>87</v>
      </c>
      <c r="U876" s="113">
        <v>148</v>
      </c>
      <c r="V876" s="111" t="s">
        <v>624</v>
      </c>
      <c r="W876" s="88" t="s">
        <v>89</v>
      </c>
      <c r="X876" s="88" t="s">
        <v>90</v>
      </c>
      <c r="Y876" s="66" t="s">
        <v>625</v>
      </c>
      <c r="Z876" s="130"/>
      <c r="AA876" s="130"/>
      <c r="AB876" s="66">
        <v>2016</v>
      </c>
      <c r="AC876" s="130">
        <v>26000</v>
      </c>
      <c r="AD876" s="130"/>
      <c r="AE876" s="797" t="s">
        <v>101</v>
      </c>
      <c r="AF876" s="173">
        <v>44637</v>
      </c>
      <c r="AG876" s="132">
        <v>44642</v>
      </c>
      <c r="AH876" s="141"/>
    </row>
    <row r="877" spans="1:34">
      <c r="A877" s="66" t="s">
        <v>2160</v>
      </c>
      <c r="B877" s="63"/>
      <c r="C877" s="63" t="s">
        <v>994</v>
      </c>
      <c r="D877" s="63">
        <v>3523</v>
      </c>
      <c r="E877" s="87" t="s">
        <v>2161</v>
      </c>
      <c r="F877" s="87" t="s">
        <v>2161</v>
      </c>
      <c r="G877" s="87" t="s">
        <v>2162</v>
      </c>
      <c r="H877" s="63">
        <v>573</v>
      </c>
      <c r="I877" s="85" t="s">
        <v>1151</v>
      </c>
      <c r="J877" s="84">
        <v>1</v>
      </c>
      <c r="K877" s="106">
        <v>44628</v>
      </c>
      <c r="L877" s="63">
        <v>6</v>
      </c>
      <c r="M877" s="63">
        <v>148</v>
      </c>
      <c r="N877" s="107">
        <v>44634</v>
      </c>
      <c r="O877" s="99">
        <v>44636</v>
      </c>
      <c r="P877" s="100">
        <v>8</v>
      </c>
      <c r="Q877" s="66" t="s">
        <v>160</v>
      </c>
      <c r="R877" s="66"/>
      <c r="S877" s="66" t="s">
        <v>86</v>
      </c>
      <c r="T877" s="66" t="s">
        <v>87</v>
      </c>
      <c r="U877" s="113">
        <v>148</v>
      </c>
      <c r="V877" s="111" t="s">
        <v>624</v>
      </c>
      <c r="W877" s="88" t="s">
        <v>89</v>
      </c>
      <c r="X877" s="88" t="s">
        <v>90</v>
      </c>
      <c r="Y877" s="66" t="s">
        <v>625</v>
      </c>
      <c r="Z877" s="130"/>
      <c r="AA877" s="130"/>
      <c r="AB877" s="66">
        <v>2016</v>
      </c>
      <c r="AC877" s="130">
        <v>26000</v>
      </c>
      <c r="AD877" s="130"/>
      <c r="AE877" s="797" t="s">
        <v>101</v>
      </c>
      <c r="AF877" s="173">
        <v>44628</v>
      </c>
      <c r="AG877" s="132">
        <v>44635</v>
      </c>
      <c r="AH877" s="141"/>
    </row>
    <row r="878" spans="1:34">
      <c r="A878" s="66">
        <v>11091</v>
      </c>
      <c r="B878" s="63"/>
      <c r="C878" s="84" t="s">
        <v>994</v>
      </c>
      <c r="D878" s="63">
        <v>3442</v>
      </c>
      <c r="E878" s="87" t="s">
        <v>1180</v>
      </c>
      <c r="F878" s="87" t="s">
        <v>1181</v>
      </c>
      <c r="G878" s="87" t="s">
        <v>529</v>
      </c>
      <c r="H878" s="63">
        <v>565</v>
      </c>
      <c r="I878" s="85" t="s">
        <v>1151</v>
      </c>
      <c r="J878" s="84">
        <v>1</v>
      </c>
      <c r="K878" s="106">
        <v>44579</v>
      </c>
      <c r="L878" s="63">
        <v>6</v>
      </c>
      <c r="M878" s="51">
        <v>148</v>
      </c>
      <c r="N878" s="107">
        <v>44585</v>
      </c>
      <c r="O878" s="99">
        <v>44588</v>
      </c>
      <c r="P878" s="100">
        <v>9</v>
      </c>
      <c r="Q878" s="66" t="s">
        <v>160</v>
      </c>
      <c r="R878" s="66"/>
      <c r="S878" s="66" t="s">
        <v>86</v>
      </c>
      <c r="T878" s="66" t="s">
        <v>87</v>
      </c>
      <c r="U878" s="113">
        <v>148</v>
      </c>
      <c r="V878" s="88" t="s">
        <v>624</v>
      </c>
      <c r="W878" s="88" t="s">
        <v>89</v>
      </c>
      <c r="X878" s="88" t="s">
        <v>90</v>
      </c>
      <c r="Y878" s="66" t="s">
        <v>625</v>
      </c>
      <c r="Z878" s="130"/>
      <c r="AA878" s="130"/>
      <c r="AB878" s="66">
        <v>2016</v>
      </c>
      <c r="AC878" s="130">
        <v>26000</v>
      </c>
      <c r="AD878" s="130"/>
      <c r="AE878" s="797" t="s">
        <v>101</v>
      </c>
      <c r="AF878" s="173">
        <v>44572</v>
      </c>
      <c r="AG878" s="132">
        <v>44587</v>
      </c>
      <c r="AH878" s="141"/>
    </row>
    <row r="879" spans="1:34">
      <c r="A879" s="66">
        <v>11561</v>
      </c>
      <c r="B879" s="88" t="s">
        <v>2163</v>
      </c>
      <c r="C879" s="157" t="s">
        <v>1179</v>
      </c>
      <c r="D879" s="51">
        <v>2301</v>
      </c>
      <c r="E879" s="159" t="s">
        <v>1343</v>
      </c>
      <c r="F879" s="208" t="s">
        <v>1406</v>
      </c>
      <c r="G879" s="185" t="s">
        <v>1407</v>
      </c>
      <c r="H879" s="207">
        <v>757</v>
      </c>
      <c r="I879" s="185" t="s">
        <v>154</v>
      </c>
      <c r="J879" s="204">
        <v>1</v>
      </c>
      <c r="K879" s="215">
        <v>44956</v>
      </c>
      <c r="L879" s="190">
        <v>27</v>
      </c>
      <c r="M879" s="66">
        <v>148</v>
      </c>
      <c r="N879" s="107">
        <v>44983</v>
      </c>
      <c r="O879" s="99">
        <v>44978</v>
      </c>
      <c r="P879" s="100">
        <v>22</v>
      </c>
      <c r="Q879" s="66" t="s">
        <v>160</v>
      </c>
      <c r="R879" s="66" t="s">
        <v>320</v>
      </c>
      <c r="S879" s="66" t="s">
        <v>86</v>
      </c>
      <c r="T879" s="66" t="s">
        <v>87</v>
      </c>
      <c r="U879" s="113">
        <v>148</v>
      </c>
      <c r="V879" s="88" t="s">
        <v>624</v>
      </c>
      <c r="W879" s="88" t="s">
        <v>89</v>
      </c>
      <c r="X879" s="88" t="s">
        <v>90</v>
      </c>
      <c r="Y879" s="66" t="s">
        <v>625</v>
      </c>
      <c r="Z879" s="130"/>
      <c r="AA879" s="130"/>
      <c r="AB879" s="66">
        <v>2016</v>
      </c>
      <c r="AC879" s="130">
        <v>27000</v>
      </c>
      <c r="AD879" s="130"/>
      <c r="AE879" s="192"/>
      <c r="AF879" s="72" t="s">
        <v>101</v>
      </c>
      <c r="AG879" s="132">
        <v>44047</v>
      </c>
      <c r="AH879" s="144"/>
    </row>
    <row r="880" spans="1:34">
      <c r="A880" s="63"/>
      <c r="B880" s="63"/>
      <c r="C880" s="64" t="s">
        <v>994</v>
      </c>
      <c r="D880" s="67">
        <v>5378</v>
      </c>
      <c r="E880" s="69" t="s">
        <v>2164</v>
      </c>
      <c r="F880" s="69" t="s">
        <v>2165</v>
      </c>
      <c r="G880" s="48" t="s">
        <v>2166</v>
      </c>
      <c r="H880" s="48">
        <v>1585</v>
      </c>
      <c r="I880" s="64" t="s">
        <v>99</v>
      </c>
      <c r="J880" s="64">
        <v>1</v>
      </c>
      <c r="K880" s="101">
        <v>45699</v>
      </c>
      <c r="L880" s="48">
        <v>27</v>
      </c>
      <c r="M880" s="104">
        <v>149</v>
      </c>
      <c r="N880" s="98">
        <f t="shared" ref="N880:N885" si="9">K880+L880</f>
        <v>45726</v>
      </c>
      <c r="O880" s="99">
        <f t="shared" ref="O880:O885" ca="1" si="10">TODAY()</f>
        <v>45957</v>
      </c>
      <c r="P880" s="100">
        <f t="shared" ref="P880:P885" ca="1" si="11">O880-K880</f>
        <v>258</v>
      </c>
      <c r="Q880" s="66" t="s">
        <v>160</v>
      </c>
      <c r="R880" s="66" t="s">
        <v>85</v>
      </c>
      <c r="S880" s="66" t="s">
        <v>86</v>
      </c>
      <c r="T880" s="66" t="s">
        <v>87</v>
      </c>
      <c r="U880" s="113">
        <v>149</v>
      </c>
      <c r="V880" s="280" t="s">
        <v>88</v>
      </c>
      <c r="W880" s="88" t="s">
        <v>631</v>
      </c>
      <c r="X880" s="88" t="s">
        <v>90</v>
      </c>
      <c r="Y880" s="66" t="s">
        <v>632</v>
      </c>
      <c r="Z880" s="66">
        <v>10</v>
      </c>
      <c r="AA880" s="117" t="s">
        <v>92</v>
      </c>
      <c r="AB880" s="66"/>
      <c r="AC880" s="118">
        <v>33000</v>
      </c>
      <c r="AD880" s="119">
        <v>0</v>
      </c>
      <c r="AE880" s="48" t="s">
        <v>101</v>
      </c>
      <c r="AF880" s="127">
        <v>45333</v>
      </c>
      <c r="AG880" s="132">
        <v>45692</v>
      </c>
      <c r="AH880" s="141"/>
    </row>
    <row r="881" spans="1:35">
      <c r="A881" s="63"/>
      <c r="B881" s="63"/>
      <c r="C881" s="64" t="s">
        <v>1079</v>
      </c>
      <c r="D881" s="67">
        <v>5340</v>
      </c>
      <c r="E881" s="69" t="s">
        <v>742</v>
      </c>
      <c r="F881" s="68" t="s">
        <v>742</v>
      </c>
      <c r="G881" s="48" t="s">
        <v>503</v>
      </c>
      <c r="H881" s="48">
        <v>1582</v>
      </c>
      <c r="I881" s="48" t="s">
        <v>154</v>
      </c>
      <c r="J881" s="64">
        <v>1</v>
      </c>
      <c r="K881" s="101">
        <v>45683</v>
      </c>
      <c r="L881" s="48">
        <v>2</v>
      </c>
      <c r="M881" s="104">
        <v>149</v>
      </c>
      <c r="N881" s="102">
        <f t="shared" si="9"/>
        <v>45685</v>
      </c>
      <c r="O881" s="99">
        <f t="shared" ca="1" si="10"/>
        <v>45957</v>
      </c>
      <c r="P881" s="100">
        <f t="shared" ca="1" si="11"/>
        <v>274</v>
      </c>
      <c r="Q881" s="66" t="s">
        <v>160</v>
      </c>
      <c r="R881" s="66" t="s">
        <v>85</v>
      </c>
      <c r="S881" s="66" t="s">
        <v>86</v>
      </c>
      <c r="T881" s="66" t="s">
        <v>87</v>
      </c>
      <c r="U881" s="113">
        <v>149</v>
      </c>
      <c r="V881" s="280" t="s">
        <v>88</v>
      </c>
      <c r="W881" s="88" t="s">
        <v>631</v>
      </c>
      <c r="X881" s="88" t="s">
        <v>90</v>
      </c>
      <c r="Y881" s="66" t="s">
        <v>632</v>
      </c>
      <c r="Z881" s="66">
        <v>10</v>
      </c>
      <c r="AA881" s="117" t="s">
        <v>92</v>
      </c>
      <c r="AB881" s="66"/>
      <c r="AC881" s="118">
        <v>33000</v>
      </c>
      <c r="AD881" s="119">
        <v>0</v>
      </c>
      <c r="AE881" s="48" t="s">
        <v>101</v>
      </c>
      <c r="AF881" s="132">
        <v>45673</v>
      </c>
      <c r="AG881" s="132">
        <v>45686</v>
      </c>
      <c r="AH881" s="141"/>
    </row>
    <row r="882" spans="1:35">
      <c r="A882" s="66">
        <v>11268</v>
      </c>
      <c r="B882" s="63"/>
      <c r="C882" s="64" t="s">
        <v>994</v>
      </c>
      <c r="D882" s="67">
        <v>5320</v>
      </c>
      <c r="E882" s="68" t="s">
        <v>1039</v>
      </c>
      <c r="F882" s="69" t="s">
        <v>1039</v>
      </c>
      <c r="G882" s="48" t="s">
        <v>1469</v>
      </c>
      <c r="H882" s="48">
        <v>5894</v>
      </c>
      <c r="I882" s="64" t="s">
        <v>99</v>
      </c>
      <c r="J882" s="64">
        <v>1</v>
      </c>
      <c r="K882" s="101">
        <v>45681</v>
      </c>
      <c r="L882" s="48">
        <v>6</v>
      </c>
      <c r="M882" s="104">
        <v>150</v>
      </c>
      <c r="N882" s="102">
        <f t="shared" si="9"/>
        <v>45687</v>
      </c>
      <c r="O882" s="99">
        <f t="shared" ca="1" si="10"/>
        <v>45957</v>
      </c>
      <c r="P882" s="100">
        <f t="shared" ca="1" si="11"/>
        <v>276</v>
      </c>
      <c r="Q882" s="66" t="s">
        <v>85</v>
      </c>
      <c r="R882" s="66" t="s">
        <v>320</v>
      </c>
      <c r="S882" s="66" t="s">
        <v>85</v>
      </c>
      <c r="T882" s="66" t="s">
        <v>138</v>
      </c>
      <c r="U882" s="113">
        <v>150</v>
      </c>
      <c r="V882" s="88" t="s">
        <v>284</v>
      </c>
      <c r="W882" s="88" t="s">
        <v>89</v>
      </c>
      <c r="X882" s="88" t="s">
        <v>396</v>
      </c>
      <c r="Y882" s="66" t="s">
        <v>638</v>
      </c>
      <c r="Z882" s="66">
        <v>10</v>
      </c>
      <c r="AA882" s="117" t="s">
        <v>143</v>
      </c>
      <c r="AB882" s="66">
        <v>2014</v>
      </c>
      <c r="AC882" s="130">
        <v>33000</v>
      </c>
      <c r="AD882" s="130">
        <v>33000</v>
      </c>
      <c r="AE882" s="48" t="s">
        <v>101</v>
      </c>
      <c r="AF882" s="290">
        <v>45667</v>
      </c>
      <c r="AG882" s="132">
        <v>45689</v>
      </c>
      <c r="AH882" s="144"/>
    </row>
    <row r="883" spans="1:35">
      <c r="A883" s="66" t="s">
        <v>95</v>
      </c>
      <c r="B883" s="66" t="s">
        <v>95</v>
      </c>
      <c r="C883" s="72" t="s">
        <v>994</v>
      </c>
      <c r="D883" s="67">
        <v>5312</v>
      </c>
      <c r="E883" s="68" t="s">
        <v>2167</v>
      </c>
      <c r="F883" s="225" t="s">
        <v>2167</v>
      </c>
      <c r="G883" s="226" t="s">
        <v>2168</v>
      </c>
      <c r="H883" s="48"/>
      <c r="I883" s="48" t="s">
        <v>99</v>
      </c>
      <c r="J883" s="72">
        <v>1</v>
      </c>
      <c r="K883" s="101">
        <v>45664</v>
      </c>
      <c r="L883" s="48"/>
      <c r="M883" s="104">
        <v>150</v>
      </c>
      <c r="N883" s="102">
        <f t="shared" si="9"/>
        <v>45664</v>
      </c>
      <c r="O883" s="99">
        <f t="shared" ca="1" si="10"/>
        <v>45957</v>
      </c>
      <c r="P883" s="100">
        <f t="shared" ca="1" si="11"/>
        <v>293</v>
      </c>
      <c r="Q883" s="66" t="s">
        <v>85</v>
      </c>
      <c r="R883" s="66" t="s">
        <v>320</v>
      </c>
      <c r="S883" s="66" t="s">
        <v>85</v>
      </c>
      <c r="T883" s="66" t="s">
        <v>138</v>
      </c>
      <c r="U883" s="113">
        <v>150</v>
      </c>
      <c r="V883" s="88" t="s">
        <v>284</v>
      </c>
      <c r="W883" s="88" t="s">
        <v>89</v>
      </c>
      <c r="X883" s="88" t="s">
        <v>396</v>
      </c>
      <c r="Y883" s="66" t="s">
        <v>638</v>
      </c>
      <c r="Z883" s="66">
        <v>10</v>
      </c>
      <c r="AA883" s="117" t="s">
        <v>143</v>
      </c>
      <c r="AB883" s="66">
        <v>2014</v>
      </c>
      <c r="AC883" s="130">
        <v>33000</v>
      </c>
      <c r="AD883" s="130">
        <v>33000</v>
      </c>
      <c r="AE883" s="48" t="s">
        <v>101</v>
      </c>
      <c r="AF883" s="290">
        <v>45664</v>
      </c>
      <c r="AG883" s="132">
        <v>45664</v>
      </c>
      <c r="AH883" s="73"/>
    </row>
    <row r="884" spans="1:35">
      <c r="A884" s="63"/>
      <c r="B884" s="63"/>
      <c r="C884" s="72" t="s">
        <v>117</v>
      </c>
      <c r="D884" s="67">
        <v>5177</v>
      </c>
      <c r="E884" s="68" t="s">
        <v>2169</v>
      </c>
      <c r="F884" s="69" t="s">
        <v>2169</v>
      </c>
      <c r="G884" s="48" t="s">
        <v>153</v>
      </c>
      <c r="H884" s="48">
        <v>5794</v>
      </c>
      <c r="I884" s="48" t="s">
        <v>154</v>
      </c>
      <c r="J884" s="72">
        <v>1</v>
      </c>
      <c r="K884" s="101">
        <v>45634</v>
      </c>
      <c r="L884" s="48">
        <v>13</v>
      </c>
      <c r="M884" s="104">
        <v>150</v>
      </c>
      <c r="N884" s="102">
        <f t="shared" si="9"/>
        <v>45647</v>
      </c>
      <c r="O884" s="99">
        <f t="shared" ca="1" si="10"/>
        <v>45957</v>
      </c>
      <c r="P884" s="100">
        <f t="shared" ca="1" si="11"/>
        <v>323</v>
      </c>
      <c r="Q884" s="66" t="s">
        <v>85</v>
      </c>
      <c r="R884" s="66" t="s">
        <v>320</v>
      </c>
      <c r="S884" s="66" t="s">
        <v>85</v>
      </c>
      <c r="T884" s="66" t="s">
        <v>138</v>
      </c>
      <c r="U884" s="113">
        <v>150</v>
      </c>
      <c r="V884" s="88" t="s">
        <v>284</v>
      </c>
      <c r="W884" s="88" t="s">
        <v>89</v>
      </c>
      <c r="X884" s="88" t="s">
        <v>396</v>
      </c>
      <c r="Y884" s="66" t="s">
        <v>638</v>
      </c>
      <c r="Z884" s="66">
        <v>10</v>
      </c>
      <c r="AA884" s="117" t="s">
        <v>143</v>
      </c>
      <c r="AB884" s="112">
        <v>2014</v>
      </c>
      <c r="AC884" s="130">
        <v>33000</v>
      </c>
      <c r="AD884" s="130">
        <v>33000</v>
      </c>
      <c r="AE884" s="193">
        <f>1034.1</f>
        <v>1034.0999999999999</v>
      </c>
      <c r="AF884" s="193">
        <f>AE884*$AQ$1</f>
        <v>0</v>
      </c>
      <c r="AG884" s="777">
        <f>AD884-AF884</f>
        <v>33000</v>
      </c>
      <c r="AH884" s="73" t="s">
        <v>101</v>
      </c>
    </row>
    <row r="885" spans="1:35">
      <c r="A885" s="66">
        <v>11103</v>
      </c>
      <c r="B885" s="63"/>
      <c r="C885" s="72" t="s">
        <v>994</v>
      </c>
      <c r="D885" s="67">
        <v>5004</v>
      </c>
      <c r="E885" s="69" t="s">
        <v>1365</v>
      </c>
      <c r="F885" s="69" t="s">
        <v>1298</v>
      </c>
      <c r="G885" s="48" t="s">
        <v>2170</v>
      </c>
      <c r="H885" s="48">
        <v>5643</v>
      </c>
      <c r="I885" s="48" t="s">
        <v>99</v>
      </c>
      <c r="J885" s="72">
        <v>1</v>
      </c>
      <c r="K885" s="101">
        <v>45574</v>
      </c>
      <c r="L885" s="48">
        <v>27</v>
      </c>
      <c r="M885" s="104">
        <v>150</v>
      </c>
      <c r="N885" s="102">
        <f t="shared" si="9"/>
        <v>45601</v>
      </c>
      <c r="O885" s="99">
        <f t="shared" ca="1" si="10"/>
        <v>45957</v>
      </c>
      <c r="P885" s="100">
        <f t="shared" ca="1" si="11"/>
        <v>383</v>
      </c>
      <c r="Q885" s="66" t="s">
        <v>85</v>
      </c>
      <c r="R885" s="66" t="s">
        <v>320</v>
      </c>
      <c r="S885" s="66" t="s">
        <v>85</v>
      </c>
      <c r="T885" s="66" t="s">
        <v>138</v>
      </c>
      <c r="U885" s="113">
        <v>150</v>
      </c>
      <c r="V885" s="88" t="s">
        <v>284</v>
      </c>
      <c r="W885" s="88" t="s">
        <v>89</v>
      </c>
      <c r="X885" s="88" t="s">
        <v>396</v>
      </c>
      <c r="Y885" s="66" t="s">
        <v>638</v>
      </c>
      <c r="Z885" s="66">
        <v>10</v>
      </c>
      <c r="AA885" s="117" t="s">
        <v>143</v>
      </c>
      <c r="AB885" s="66">
        <v>2014</v>
      </c>
      <c r="AC885" s="130">
        <v>33000</v>
      </c>
      <c r="AD885" s="130">
        <v>33000</v>
      </c>
      <c r="AE885" s="48" t="s">
        <v>101</v>
      </c>
      <c r="AF885" s="260">
        <v>45516</v>
      </c>
      <c r="AG885" s="132">
        <v>45601</v>
      </c>
      <c r="AH885" s="73"/>
    </row>
    <row r="886" spans="1:35">
      <c r="A886" s="66">
        <v>11073</v>
      </c>
      <c r="B886" s="63"/>
      <c r="C886" s="84" t="s">
        <v>994</v>
      </c>
      <c r="D886" s="84">
        <v>4950</v>
      </c>
      <c r="E886" s="150" t="s">
        <v>151</v>
      </c>
      <c r="F886" s="150" t="s">
        <v>1302</v>
      </c>
      <c r="G886" s="84" t="s">
        <v>1272</v>
      </c>
      <c r="H886" s="84">
        <v>5597</v>
      </c>
      <c r="I886" s="84" t="s">
        <v>154</v>
      </c>
      <c r="J886" s="84">
        <v>1</v>
      </c>
      <c r="K886" s="162">
        <v>45472</v>
      </c>
      <c r="L886" s="84">
        <v>29</v>
      </c>
      <c r="M886" s="104">
        <v>150</v>
      </c>
      <c r="N886" s="102">
        <v>45501</v>
      </c>
      <c r="O886" s="99">
        <v>45504</v>
      </c>
      <c r="P886" s="100">
        <v>32</v>
      </c>
      <c r="Q886" s="66" t="s">
        <v>85</v>
      </c>
      <c r="R886" s="66" t="s">
        <v>320</v>
      </c>
      <c r="S886" s="66" t="s">
        <v>85</v>
      </c>
      <c r="T886" s="66" t="s">
        <v>138</v>
      </c>
      <c r="U886" s="113">
        <v>150</v>
      </c>
      <c r="V886" s="111" t="s">
        <v>284</v>
      </c>
      <c r="W886" s="88" t="s">
        <v>89</v>
      </c>
      <c r="X886" s="111" t="s">
        <v>396</v>
      </c>
      <c r="Y886" s="66" t="s">
        <v>638</v>
      </c>
      <c r="Z886" s="66">
        <v>10</v>
      </c>
      <c r="AA886" s="117" t="s">
        <v>143</v>
      </c>
      <c r="AB886" s="66">
        <v>2014</v>
      </c>
      <c r="AC886" s="130">
        <v>33000</v>
      </c>
      <c r="AD886" s="130">
        <v>33000</v>
      </c>
      <c r="AE886" s="48" t="s">
        <v>101</v>
      </c>
      <c r="AF886" s="260">
        <v>45472</v>
      </c>
      <c r="AG886" s="132">
        <v>45504</v>
      </c>
      <c r="AH886" s="144"/>
    </row>
    <row r="887" spans="1:35">
      <c r="A887" s="66">
        <v>11562</v>
      </c>
      <c r="B887" s="88" t="s">
        <v>2171</v>
      </c>
      <c r="C887" s="84" t="s">
        <v>994</v>
      </c>
      <c r="D887" s="84">
        <v>4745</v>
      </c>
      <c r="E887" s="150" t="s">
        <v>1306</v>
      </c>
      <c r="F887" s="150" t="s">
        <v>1307</v>
      </c>
      <c r="G887" s="92" t="s">
        <v>1573</v>
      </c>
      <c r="H887" s="84">
        <v>5210</v>
      </c>
      <c r="I887" s="84" t="s">
        <v>1090</v>
      </c>
      <c r="J887" s="84">
        <v>1</v>
      </c>
      <c r="K887" s="162">
        <v>45437</v>
      </c>
      <c r="L887" s="84">
        <v>27</v>
      </c>
      <c r="M887" s="104">
        <v>150</v>
      </c>
      <c r="N887" s="102">
        <v>45464</v>
      </c>
      <c r="O887" s="99">
        <v>45468</v>
      </c>
      <c r="P887" s="100">
        <v>31</v>
      </c>
      <c r="Q887" s="66" t="s">
        <v>85</v>
      </c>
      <c r="R887" s="66" t="s">
        <v>320</v>
      </c>
      <c r="S887" s="66" t="s">
        <v>85</v>
      </c>
      <c r="T887" s="66" t="s">
        <v>138</v>
      </c>
      <c r="U887" s="113">
        <v>150</v>
      </c>
      <c r="V887" s="88" t="s">
        <v>284</v>
      </c>
      <c r="W887" s="88" t="s">
        <v>89</v>
      </c>
      <c r="X887" s="88" t="s">
        <v>396</v>
      </c>
      <c r="Y887" s="66" t="s">
        <v>638</v>
      </c>
      <c r="Z887" s="66">
        <v>10</v>
      </c>
      <c r="AA887" s="117" t="s">
        <v>143</v>
      </c>
      <c r="AB887" s="66">
        <v>2014</v>
      </c>
      <c r="AC887" s="130">
        <v>33000</v>
      </c>
      <c r="AD887" s="130">
        <v>33000</v>
      </c>
      <c r="AE887" s="48" t="s">
        <v>101</v>
      </c>
      <c r="AF887" s="260">
        <v>45325</v>
      </c>
      <c r="AG887" s="132">
        <v>45468</v>
      </c>
      <c r="AH887" s="144"/>
      <c r="AI887" s="140" t="s">
        <v>216</v>
      </c>
    </row>
    <row r="888" spans="1:35">
      <c r="A888" s="66">
        <v>11063</v>
      </c>
      <c r="B888" s="63"/>
      <c r="C888" s="63" t="s">
        <v>994</v>
      </c>
      <c r="D888" s="63">
        <v>4663</v>
      </c>
      <c r="E888" s="85" t="s">
        <v>229</v>
      </c>
      <c r="F888" s="295" t="s">
        <v>1456</v>
      </c>
      <c r="G888" s="92" t="s">
        <v>2172</v>
      </c>
      <c r="H888" s="63">
        <v>5137</v>
      </c>
      <c r="I888" s="84" t="s">
        <v>99</v>
      </c>
      <c r="J888" s="84">
        <v>1</v>
      </c>
      <c r="K888" s="164">
        <v>45294</v>
      </c>
      <c r="L888" s="63">
        <v>27</v>
      </c>
      <c r="M888" s="104">
        <v>150</v>
      </c>
      <c r="N888" s="98">
        <v>45321</v>
      </c>
      <c r="O888" s="99">
        <v>45322</v>
      </c>
      <c r="P888" s="100">
        <v>28</v>
      </c>
      <c r="Q888" s="66" t="s">
        <v>85</v>
      </c>
      <c r="R888" s="66" t="s">
        <v>320</v>
      </c>
      <c r="S888" s="66" t="s">
        <v>85</v>
      </c>
      <c r="T888" s="66" t="s">
        <v>138</v>
      </c>
      <c r="U888" s="113">
        <v>150</v>
      </c>
      <c r="V888" s="88" t="s">
        <v>284</v>
      </c>
      <c r="W888" s="88" t="s">
        <v>89</v>
      </c>
      <c r="X888" s="88" t="s">
        <v>396</v>
      </c>
      <c r="Y888" s="66" t="s">
        <v>638</v>
      </c>
      <c r="Z888" s="66">
        <v>10</v>
      </c>
      <c r="AA888" s="117" t="s">
        <v>143</v>
      </c>
      <c r="AB888" s="66">
        <v>2014</v>
      </c>
      <c r="AC888" s="130">
        <v>33000</v>
      </c>
      <c r="AD888" s="130">
        <v>33000</v>
      </c>
      <c r="AE888" s="48" t="s">
        <v>101</v>
      </c>
      <c r="AF888" s="260">
        <v>45266</v>
      </c>
      <c r="AG888" s="132">
        <v>45322</v>
      </c>
      <c r="AH888" s="144"/>
    </row>
    <row r="889" spans="1:35">
      <c r="A889" s="63"/>
      <c r="B889" s="63"/>
      <c r="C889" s="63" t="s">
        <v>994</v>
      </c>
      <c r="D889" s="63">
        <v>4469</v>
      </c>
      <c r="E889" s="150" t="s">
        <v>151</v>
      </c>
      <c r="F889" s="90" t="s">
        <v>2173</v>
      </c>
      <c r="G889" s="92" t="s">
        <v>1602</v>
      </c>
      <c r="H889" s="63">
        <v>5052</v>
      </c>
      <c r="I889" s="63" t="s">
        <v>154</v>
      </c>
      <c r="J889" s="150">
        <v>1</v>
      </c>
      <c r="K889" s="164">
        <v>45248</v>
      </c>
      <c r="L889" s="63">
        <v>9</v>
      </c>
      <c r="M889" s="66">
        <v>150</v>
      </c>
      <c r="N889" s="165">
        <v>45257</v>
      </c>
      <c r="O889" s="99">
        <v>45261</v>
      </c>
      <c r="P889" s="100">
        <v>13</v>
      </c>
      <c r="Q889" s="66" t="s">
        <v>85</v>
      </c>
      <c r="R889" s="66" t="s">
        <v>320</v>
      </c>
      <c r="S889" s="66" t="s">
        <v>86</v>
      </c>
      <c r="T889" s="66" t="s">
        <v>138</v>
      </c>
      <c r="U889" s="51">
        <v>150</v>
      </c>
      <c r="V889" s="88" t="s">
        <v>284</v>
      </c>
      <c r="W889" s="88" t="s">
        <v>89</v>
      </c>
      <c r="X889" s="88" t="s">
        <v>396</v>
      </c>
      <c r="Y889" s="66" t="s">
        <v>638</v>
      </c>
      <c r="Z889" s="66">
        <v>10</v>
      </c>
      <c r="AA889" s="117" t="s">
        <v>143</v>
      </c>
      <c r="AB889" s="66">
        <v>2014</v>
      </c>
      <c r="AC889" s="130">
        <v>33000</v>
      </c>
      <c r="AD889" s="130"/>
      <c r="AE889" s="48" t="s">
        <v>101</v>
      </c>
      <c r="AF889" s="260">
        <v>45150</v>
      </c>
      <c r="AG889" s="132">
        <v>45261</v>
      </c>
      <c r="AH889" s="144"/>
    </row>
    <row r="890" spans="1:35">
      <c r="A890" s="66">
        <v>11133</v>
      </c>
      <c r="B890" s="63"/>
      <c r="C890" s="84" t="s">
        <v>994</v>
      </c>
      <c r="D890" s="92">
        <v>4419</v>
      </c>
      <c r="E890" s="87" t="s">
        <v>2174</v>
      </c>
      <c r="F890" s="156" t="s">
        <v>2175</v>
      </c>
      <c r="G890" s="85" t="s">
        <v>1693</v>
      </c>
      <c r="H890" s="89">
        <v>4928</v>
      </c>
      <c r="I890" s="85" t="s">
        <v>154</v>
      </c>
      <c r="J890" s="160">
        <v>1</v>
      </c>
      <c r="K890" s="168">
        <v>45117</v>
      </c>
      <c r="L890" s="92">
        <v>27</v>
      </c>
      <c r="M890" s="66">
        <v>150</v>
      </c>
      <c r="N890" s="107">
        <v>45144</v>
      </c>
      <c r="O890" s="99">
        <v>45149</v>
      </c>
      <c r="P890" s="100">
        <v>32</v>
      </c>
      <c r="Q890" s="66" t="s">
        <v>160</v>
      </c>
      <c r="R890" s="66" t="s">
        <v>320</v>
      </c>
      <c r="S890" s="66" t="s">
        <v>86</v>
      </c>
      <c r="T890" s="66" t="s">
        <v>138</v>
      </c>
      <c r="U890" s="66">
        <v>150</v>
      </c>
      <c r="V890" s="88" t="s">
        <v>284</v>
      </c>
      <c r="W890" s="88" t="s">
        <v>89</v>
      </c>
      <c r="X890" s="88" t="s">
        <v>396</v>
      </c>
      <c r="Y890" s="66" t="s">
        <v>638</v>
      </c>
      <c r="Z890" s="66">
        <v>10</v>
      </c>
      <c r="AA890" s="117" t="s">
        <v>143</v>
      </c>
      <c r="AB890" s="66">
        <v>2014</v>
      </c>
      <c r="AC890" s="130">
        <v>33000</v>
      </c>
      <c r="AD890" s="130"/>
      <c r="AE890" s="48" t="s">
        <v>101</v>
      </c>
      <c r="AF890" s="260">
        <v>45117</v>
      </c>
      <c r="AG890" s="132">
        <v>45147</v>
      </c>
      <c r="AH890" s="144"/>
    </row>
    <row r="891" spans="1:35">
      <c r="A891" s="66" t="s">
        <v>2176</v>
      </c>
      <c r="B891" s="63"/>
      <c r="C891" s="84" t="s">
        <v>994</v>
      </c>
      <c r="D891" s="92">
        <v>4112</v>
      </c>
      <c r="E891" s="87" t="s">
        <v>1054</v>
      </c>
      <c r="F891" s="156" t="s">
        <v>2177</v>
      </c>
      <c r="G891" s="269" t="s">
        <v>2178</v>
      </c>
      <c r="H891" s="89">
        <v>4557</v>
      </c>
      <c r="I891" s="85" t="s">
        <v>154</v>
      </c>
      <c r="J891" s="160">
        <v>1</v>
      </c>
      <c r="K891" s="168">
        <v>45101</v>
      </c>
      <c r="L891" s="92">
        <v>13</v>
      </c>
      <c r="M891" s="66">
        <v>150</v>
      </c>
      <c r="N891" s="107">
        <v>45114</v>
      </c>
      <c r="O891" s="99">
        <v>45117</v>
      </c>
      <c r="P891" s="100">
        <v>16</v>
      </c>
      <c r="Q891" s="66" t="s">
        <v>160</v>
      </c>
      <c r="R891" s="66" t="s">
        <v>320</v>
      </c>
      <c r="S891" s="66" t="s">
        <v>86</v>
      </c>
      <c r="T891" s="66" t="s">
        <v>138</v>
      </c>
      <c r="U891" s="66">
        <v>150</v>
      </c>
      <c r="V891" s="88" t="s">
        <v>284</v>
      </c>
      <c r="W891" s="88" t="s">
        <v>89</v>
      </c>
      <c r="X891" s="88" t="s">
        <v>396</v>
      </c>
      <c r="Y891" s="66" t="s">
        <v>638</v>
      </c>
      <c r="Z891" s="66">
        <v>10</v>
      </c>
      <c r="AA891" s="117" t="s">
        <v>143</v>
      </c>
      <c r="AB891" s="66">
        <v>2014</v>
      </c>
      <c r="AC891" s="130">
        <v>33000</v>
      </c>
      <c r="AD891" s="130"/>
      <c r="AE891" s="48" t="s">
        <v>101</v>
      </c>
      <c r="AF891" s="260">
        <v>44921</v>
      </c>
      <c r="AG891" s="132">
        <v>45115</v>
      </c>
      <c r="AH891" s="144"/>
    </row>
    <row r="892" spans="1:35">
      <c r="A892" s="66">
        <v>11310</v>
      </c>
      <c r="B892" s="63"/>
      <c r="C892" s="72" t="s">
        <v>1172</v>
      </c>
      <c r="D892" s="190">
        <v>3785</v>
      </c>
      <c r="E892" s="141" t="s">
        <v>1912</v>
      </c>
      <c r="F892" s="238" t="s">
        <v>1913</v>
      </c>
      <c r="G892" s="81" t="s">
        <v>1166</v>
      </c>
      <c r="H892" s="48">
        <v>4141</v>
      </c>
      <c r="I892" s="141" t="s">
        <v>1151</v>
      </c>
      <c r="J892" s="77">
        <v>1</v>
      </c>
      <c r="K892" s="210">
        <v>44810</v>
      </c>
      <c r="L892" s="48">
        <v>6</v>
      </c>
      <c r="M892" s="66">
        <v>150</v>
      </c>
      <c r="N892" s="107">
        <v>44816</v>
      </c>
      <c r="O892" s="99">
        <v>44832</v>
      </c>
      <c r="P892" s="100">
        <v>22</v>
      </c>
      <c r="Q892" s="66" t="s">
        <v>160</v>
      </c>
      <c r="R892" s="66" t="s">
        <v>320</v>
      </c>
      <c r="S892" s="66" t="s">
        <v>86</v>
      </c>
      <c r="T892" s="66" t="s">
        <v>138</v>
      </c>
      <c r="U892" s="66">
        <v>150</v>
      </c>
      <c r="V892" s="88" t="s">
        <v>284</v>
      </c>
      <c r="W892" s="88" t="s">
        <v>89</v>
      </c>
      <c r="X892" s="88" t="s">
        <v>396</v>
      </c>
      <c r="Y892" s="66" t="s">
        <v>638</v>
      </c>
      <c r="Z892" s="130"/>
      <c r="AA892" s="130"/>
      <c r="AB892" s="66">
        <v>2014</v>
      </c>
      <c r="AC892" s="130">
        <v>30000</v>
      </c>
      <c r="AD892" s="130"/>
      <c r="AE892" s="62" t="s">
        <v>101</v>
      </c>
      <c r="AF892" s="313">
        <v>44768</v>
      </c>
      <c r="AG892" s="132">
        <v>44831</v>
      </c>
      <c r="AH892" s="144"/>
    </row>
    <row r="893" spans="1:35">
      <c r="A893" s="63" t="s">
        <v>1894</v>
      </c>
      <c r="B893" s="66" t="s">
        <v>2179</v>
      </c>
      <c r="C893" s="84" t="s">
        <v>994</v>
      </c>
      <c r="D893" s="92">
        <v>3773</v>
      </c>
      <c r="E893" s="87" t="s">
        <v>1530</v>
      </c>
      <c r="F893" s="156" t="s">
        <v>1456</v>
      </c>
      <c r="G893" s="85" t="s">
        <v>102</v>
      </c>
      <c r="H893" s="89">
        <v>7277</v>
      </c>
      <c r="I893" s="85" t="s">
        <v>1151</v>
      </c>
      <c r="J893" s="160">
        <v>1</v>
      </c>
      <c r="K893" s="168">
        <v>44904</v>
      </c>
      <c r="L893" s="92">
        <v>27</v>
      </c>
      <c r="M893" s="48">
        <v>150</v>
      </c>
      <c r="N893" s="165">
        <v>44931</v>
      </c>
      <c r="O893" s="99">
        <v>44918</v>
      </c>
      <c r="P893" s="100">
        <v>14</v>
      </c>
      <c r="Q893" s="66" t="s">
        <v>160</v>
      </c>
      <c r="R893" s="66" t="s">
        <v>320</v>
      </c>
      <c r="S893" s="66" t="s">
        <v>86</v>
      </c>
      <c r="T893" s="66" t="s">
        <v>138</v>
      </c>
      <c r="U893" s="66">
        <v>150</v>
      </c>
      <c r="V893" s="88" t="s">
        <v>284</v>
      </c>
      <c r="W893" s="88" t="s">
        <v>89</v>
      </c>
      <c r="X893" s="88" t="s">
        <v>396</v>
      </c>
      <c r="Y893" s="66" t="s">
        <v>638</v>
      </c>
      <c r="Z893" s="130"/>
      <c r="AA893" s="130"/>
      <c r="AB893" s="66">
        <v>2014</v>
      </c>
      <c r="AC893" s="130">
        <v>33000</v>
      </c>
      <c r="AD893" s="130"/>
      <c r="AE893" s="192"/>
      <c r="AF893" s="72" t="s">
        <v>101</v>
      </c>
      <c r="AG893" s="260">
        <v>44768</v>
      </c>
      <c r="AH893" s="144">
        <v>44917</v>
      </c>
    </row>
    <row r="894" spans="1:35">
      <c r="A894" s="66" t="s">
        <v>2180</v>
      </c>
      <c r="B894" s="63"/>
      <c r="C894" s="84" t="s">
        <v>994</v>
      </c>
      <c r="D894" s="89">
        <v>3497</v>
      </c>
      <c r="E894" s="156" t="s">
        <v>1308</v>
      </c>
      <c r="F894" s="156" t="s">
        <v>1497</v>
      </c>
      <c r="G894" s="85" t="s">
        <v>1281</v>
      </c>
      <c r="H894" s="63">
        <v>3851</v>
      </c>
      <c r="I894" s="87" t="s">
        <v>154</v>
      </c>
      <c r="J894" s="84">
        <v>1</v>
      </c>
      <c r="K894" s="168">
        <v>44754</v>
      </c>
      <c r="L894" s="63">
        <v>6</v>
      </c>
      <c r="M894" s="66">
        <v>150</v>
      </c>
      <c r="N894" s="107">
        <v>44760</v>
      </c>
      <c r="O894" s="99">
        <v>44764</v>
      </c>
      <c r="P894" s="100">
        <v>10</v>
      </c>
      <c r="Q894" s="66" t="s">
        <v>160</v>
      </c>
      <c r="R894" s="66"/>
      <c r="S894" s="66" t="s">
        <v>86</v>
      </c>
      <c r="T894" s="66" t="s">
        <v>138</v>
      </c>
      <c r="U894" s="66">
        <v>150</v>
      </c>
      <c r="V894" s="88" t="s">
        <v>284</v>
      </c>
      <c r="W894" s="88" t="s">
        <v>89</v>
      </c>
      <c r="X894" s="88" t="s">
        <v>396</v>
      </c>
      <c r="Y894" s="66" t="s">
        <v>638</v>
      </c>
      <c r="Z894" s="130"/>
      <c r="AA894" s="130"/>
      <c r="AB894" s="66">
        <v>2014</v>
      </c>
      <c r="AC894" s="130">
        <v>30000</v>
      </c>
      <c r="AD894" s="130"/>
      <c r="AE894" s="62" t="s">
        <v>101</v>
      </c>
      <c r="AF894" s="313">
        <v>44614</v>
      </c>
      <c r="AG894" s="132">
        <v>44764</v>
      </c>
      <c r="AH894" s="144"/>
    </row>
    <row r="895" spans="1:35">
      <c r="A895" s="66">
        <v>11103</v>
      </c>
      <c r="B895" s="63"/>
      <c r="C895" s="84" t="s">
        <v>994</v>
      </c>
      <c r="D895" s="89">
        <v>3432</v>
      </c>
      <c r="E895" s="156" t="s">
        <v>1498</v>
      </c>
      <c r="F895" s="156" t="s">
        <v>1498</v>
      </c>
      <c r="G895" s="85" t="s">
        <v>2181</v>
      </c>
      <c r="H895" s="63">
        <v>3646</v>
      </c>
      <c r="I895" s="87" t="s">
        <v>1151</v>
      </c>
      <c r="J895" s="84">
        <v>1</v>
      </c>
      <c r="K895" s="168">
        <v>44594</v>
      </c>
      <c r="L895" s="63">
        <v>13</v>
      </c>
      <c r="M895" s="66">
        <v>150</v>
      </c>
      <c r="N895" s="107">
        <v>44607</v>
      </c>
      <c r="O895" s="99">
        <v>44610</v>
      </c>
      <c r="P895" s="100">
        <v>16</v>
      </c>
      <c r="Q895" s="66" t="s">
        <v>160</v>
      </c>
      <c r="R895" s="66"/>
      <c r="S895" s="66" t="s">
        <v>86</v>
      </c>
      <c r="T895" s="66" t="s">
        <v>138</v>
      </c>
      <c r="U895" s="66">
        <v>150</v>
      </c>
      <c r="V895" s="88" t="s">
        <v>284</v>
      </c>
      <c r="W895" s="88" t="s">
        <v>89</v>
      </c>
      <c r="X895" s="88" t="s">
        <v>396</v>
      </c>
      <c r="Y895" s="66" t="s">
        <v>638</v>
      </c>
      <c r="Z895" s="130"/>
      <c r="AA895" s="130"/>
      <c r="AB895" s="66">
        <v>2014</v>
      </c>
      <c r="AC895" s="130">
        <v>30000</v>
      </c>
      <c r="AD895" s="130"/>
      <c r="AE895" s="62" t="s">
        <v>101</v>
      </c>
      <c r="AF895" s="313">
        <v>44566</v>
      </c>
      <c r="AG895" s="132">
        <v>44608</v>
      </c>
      <c r="AH895" s="144"/>
    </row>
    <row r="896" spans="1:35">
      <c r="A896" s="63"/>
      <c r="B896" s="66">
        <v>11505</v>
      </c>
      <c r="C896" s="64" t="s">
        <v>994</v>
      </c>
      <c r="D896" s="67">
        <v>4883</v>
      </c>
      <c r="E896" s="68" t="s">
        <v>151</v>
      </c>
      <c r="F896" s="69" t="s">
        <v>1085</v>
      </c>
      <c r="G896" s="48" t="s">
        <v>1272</v>
      </c>
      <c r="H896" s="48">
        <v>6623</v>
      </c>
      <c r="I896" s="48" t="s">
        <v>154</v>
      </c>
      <c r="J896" s="64">
        <v>1</v>
      </c>
      <c r="K896" s="101">
        <v>45665</v>
      </c>
      <c r="L896" s="48">
        <v>29</v>
      </c>
      <c r="M896" s="104">
        <v>151</v>
      </c>
      <c r="N896" s="102">
        <f>K896+L896</f>
        <v>45694</v>
      </c>
      <c r="O896" s="99">
        <f ca="1">TODAY()</f>
        <v>45957</v>
      </c>
      <c r="P896" s="100">
        <f ca="1">O896-K896</f>
        <v>292</v>
      </c>
      <c r="Q896" s="66" t="s">
        <v>85</v>
      </c>
      <c r="R896" s="66" t="s">
        <v>320</v>
      </c>
      <c r="S896" s="66" t="s">
        <v>85</v>
      </c>
      <c r="T896" s="66" t="s">
        <v>138</v>
      </c>
      <c r="U896" s="113">
        <v>151</v>
      </c>
      <c r="V896" s="88" t="s">
        <v>284</v>
      </c>
      <c r="W896" s="88" t="s">
        <v>89</v>
      </c>
      <c r="X896" s="88" t="s">
        <v>396</v>
      </c>
      <c r="Y896" s="66" t="s">
        <v>644</v>
      </c>
      <c r="Z896" s="66">
        <v>10</v>
      </c>
      <c r="AA896" s="117" t="s">
        <v>143</v>
      </c>
      <c r="AB896" s="66">
        <v>2014</v>
      </c>
      <c r="AC896" s="130">
        <v>33000</v>
      </c>
      <c r="AD896" s="119">
        <v>35200</v>
      </c>
      <c r="AE896" s="48" t="s">
        <v>101</v>
      </c>
      <c r="AF896" s="132">
        <v>45425</v>
      </c>
      <c r="AG896" s="132">
        <v>45694</v>
      </c>
      <c r="AH896" s="141"/>
      <c r="AI896" s="140" t="s">
        <v>266</v>
      </c>
    </row>
    <row r="897" spans="1:34">
      <c r="A897" s="63"/>
      <c r="B897" s="63"/>
      <c r="C897" s="84" t="s">
        <v>994</v>
      </c>
      <c r="D897" s="84">
        <v>4859</v>
      </c>
      <c r="E897" s="150" t="s">
        <v>151</v>
      </c>
      <c r="F897" s="150" t="s">
        <v>1311</v>
      </c>
      <c r="G897" s="84" t="s">
        <v>2182</v>
      </c>
      <c r="H897" s="84">
        <v>6602</v>
      </c>
      <c r="I897" s="84" t="s">
        <v>154</v>
      </c>
      <c r="J897" s="84">
        <v>1</v>
      </c>
      <c r="K897" s="162">
        <v>45413</v>
      </c>
      <c r="L897" s="84">
        <v>6</v>
      </c>
      <c r="M897" s="104">
        <v>151</v>
      </c>
      <c r="N897" s="102">
        <v>45419</v>
      </c>
      <c r="O897" s="99">
        <v>45422</v>
      </c>
      <c r="P897" s="100">
        <v>9</v>
      </c>
      <c r="Q897" s="66" t="s">
        <v>85</v>
      </c>
      <c r="R897" s="66" t="s">
        <v>320</v>
      </c>
      <c r="S897" s="66" t="s">
        <v>85</v>
      </c>
      <c r="T897" s="66" t="s">
        <v>138</v>
      </c>
      <c r="U897" s="113">
        <v>151</v>
      </c>
      <c r="V897" s="88" t="s">
        <v>284</v>
      </c>
      <c r="W897" s="88" t="s">
        <v>89</v>
      </c>
      <c r="X897" s="88" t="s">
        <v>396</v>
      </c>
      <c r="Y897" s="66" t="s">
        <v>644</v>
      </c>
      <c r="Z897" s="66">
        <v>10</v>
      </c>
      <c r="AA897" s="117" t="s">
        <v>143</v>
      </c>
      <c r="AB897" s="66">
        <v>2014</v>
      </c>
      <c r="AC897" s="130">
        <v>33000</v>
      </c>
      <c r="AD897" s="119">
        <v>35200</v>
      </c>
      <c r="AE897" s="48" t="s">
        <v>101</v>
      </c>
      <c r="AF897" s="132">
        <v>45406</v>
      </c>
      <c r="AG897" s="132">
        <v>45422</v>
      </c>
      <c r="AH897" s="141"/>
    </row>
    <row r="898" spans="1:34">
      <c r="A898" s="66">
        <v>11162</v>
      </c>
      <c r="B898" s="63"/>
      <c r="C898" s="153" t="s">
        <v>994</v>
      </c>
      <c r="D898" s="153">
        <v>4779</v>
      </c>
      <c r="E898" s="154" t="s">
        <v>184</v>
      </c>
      <c r="F898" s="316" t="s">
        <v>185</v>
      </c>
      <c r="G898" s="153" t="s">
        <v>2183</v>
      </c>
      <c r="H898" s="153"/>
      <c r="I898" s="153" t="s">
        <v>154</v>
      </c>
      <c r="J898" s="153">
        <v>1</v>
      </c>
      <c r="K898" s="163">
        <v>45401</v>
      </c>
      <c r="L898" s="153">
        <v>27</v>
      </c>
      <c r="M898" s="104">
        <v>151</v>
      </c>
      <c r="N898" s="98">
        <v>45428</v>
      </c>
      <c r="O898" s="99">
        <v>45404</v>
      </c>
      <c r="P898" s="100">
        <v>3</v>
      </c>
      <c r="Q898" s="66" t="s">
        <v>85</v>
      </c>
      <c r="R898" s="66" t="s">
        <v>320</v>
      </c>
      <c r="S898" s="66" t="s">
        <v>85</v>
      </c>
      <c r="T898" s="66" t="s">
        <v>138</v>
      </c>
      <c r="U898" s="113">
        <v>151</v>
      </c>
      <c r="V898" s="111" t="s">
        <v>284</v>
      </c>
      <c r="W898" s="88" t="s">
        <v>89</v>
      </c>
      <c r="X898" s="88" t="s">
        <v>396</v>
      </c>
      <c r="Y898" s="66" t="s">
        <v>644</v>
      </c>
      <c r="Z898" s="66">
        <v>10</v>
      </c>
      <c r="AA898" s="117" t="s">
        <v>143</v>
      </c>
      <c r="AB898" s="66">
        <v>2014</v>
      </c>
      <c r="AC898" s="130">
        <v>33000</v>
      </c>
      <c r="AD898" s="119">
        <v>35200</v>
      </c>
      <c r="AE898" s="48" t="s">
        <v>101</v>
      </c>
      <c r="AF898" s="132">
        <v>45345</v>
      </c>
      <c r="AG898" s="132"/>
      <c r="AH898" s="144"/>
    </row>
    <row r="899" spans="1:34">
      <c r="A899" s="66">
        <v>11162</v>
      </c>
      <c r="B899" s="63"/>
      <c r="C899" s="257" t="s">
        <v>994</v>
      </c>
      <c r="D899" s="257">
        <v>4612</v>
      </c>
      <c r="E899" s="200" t="s">
        <v>1049</v>
      </c>
      <c r="F899" s="317" t="s">
        <v>1049</v>
      </c>
      <c r="G899" s="318" t="s">
        <v>2184</v>
      </c>
      <c r="H899" s="257">
        <v>5866</v>
      </c>
      <c r="I899" s="257" t="s">
        <v>154</v>
      </c>
      <c r="J899" s="198">
        <v>1</v>
      </c>
      <c r="K899" s="300">
        <v>45339</v>
      </c>
      <c r="L899" s="257">
        <v>1</v>
      </c>
      <c r="M899" s="104">
        <v>151</v>
      </c>
      <c r="N899" s="102">
        <f>K899+L899</f>
        <v>45340</v>
      </c>
      <c r="O899" s="99">
        <f ca="1">TODAY()</f>
        <v>45957</v>
      </c>
      <c r="P899" s="100">
        <f ca="1">O899-K899</f>
        <v>618</v>
      </c>
      <c r="Q899" s="66" t="s">
        <v>85</v>
      </c>
      <c r="R899" s="66" t="s">
        <v>320</v>
      </c>
      <c r="S899" s="66" t="s">
        <v>85</v>
      </c>
      <c r="T899" s="66" t="s">
        <v>138</v>
      </c>
      <c r="U899" s="113">
        <v>151</v>
      </c>
      <c r="V899" s="88" t="s">
        <v>284</v>
      </c>
      <c r="W899" s="88" t="s">
        <v>89</v>
      </c>
      <c r="X899" s="88" t="s">
        <v>396</v>
      </c>
      <c r="Y899" s="66" t="s">
        <v>644</v>
      </c>
      <c r="Z899" s="66">
        <v>10</v>
      </c>
      <c r="AA899" s="117" t="s">
        <v>143</v>
      </c>
      <c r="AB899" s="66">
        <v>2014</v>
      </c>
      <c r="AC899" s="130">
        <v>33000</v>
      </c>
      <c r="AD899" s="192">
        <v>27000</v>
      </c>
      <c r="AE899" s="48" t="s">
        <v>101</v>
      </c>
      <c r="AF899" s="132">
        <v>45227</v>
      </c>
      <c r="AG899" s="132">
        <v>45342</v>
      </c>
      <c r="AH899" s="180"/>
    </row>
    <row r="900" spans="1:34">
      <c r="A900" s="66" t="s">
        <v>2185</v>
      </c>
      <c r="B900" s="66" t="s">
        <v>2186</v>
      </c>
      <c r="C900" s="84" t="s">
        <v>994</v>
      </c>
      <c r="D900" s="84">
        <v>4305</v>
      </c>
      <c r="E900" s="85" t="s">
        <v>1512</v>
      </c>
      <c r="F900" s="85" t="s">
        <v>1512</v>
      </c>
      <c r="G900" s="85" t="s">
        <v>1549</v>
      </c>
      <c r="H900" s="84">
        <v>5082</v>
      </c>
      <c r="I900" s="84" t="s">
        <v>99</v>
      </c>
      <c r="J900" s="84">
        <v>1</v>
      </c>
      <c r="K900" s="162">
        <v>45198</v>
      </c>
      <c r="L900" s="84">
        <v>27</v>
      </c>
      <c r="M900" s="66">
        <v>151</v>
      </c>
      <c r="N900" s="165">
        <v>45225</v>
      </c>
      <c r="O900" s="99">
        <v>45226</v>
      </c>
      <c r="P900" s="100">
        <v>28</v>
      </c>
      <c r="Q900" s="66" t="s">
        <v>85</v>
      </c>
      <c r="R900" s="66" t="s">
        <v>320</v>
      </c>
      <c r="S900" s="66" t="s">
        <v>86</v>
      </c>
      <c r="T900" s="66" t="s">
        <v>138</v>
      </c>
      <c r="U900" s="170">
        <v>151</v>
      </c>
      <c r="V900" s="88" t="s">
        <v>284</v>
      </c>
      <c r="W900" s="88" t="s">
        <v>89</v>
      </c>
      <c r="X900" s="88" t="s">
        <v>396</v>
      </c>
      <c r="Y900" s="66" t="s">
        <v>644</v>
      </c>
      <c r="Z900" s="66">
        <v>10</v>
      </c>
      <c r="AA900" s="117" t="s">
        <v>143</v>
      </c>
      <c r="AB900" s="66">
        <v>2014</v>
      </c>
      <c r="AC900" s="130">
        <v>33000</v>
      </c>
      <c r="AD900" s="130"/>
      <c r="AE900" s="48" t="s">
        <v>101</v>
      </c>
      <c r="AF900" s="132">
        <v>45048</v>
      </c>
      <c r="AG900" s="132">
        <v>45225</v>
      </c>
      <c r="AH900" s="141"/>
    </row>
    <row r="901" spans="1:34">
      <c r="A901" s="66">
        <v>11232</v>
      </c>
      <c r="B901" s="63"/>
      <c r="C901" s="84" t="s">
        <v>994</v>
      </c>
      <c r="D901" s="89">
        <v>4267</v>
      </c>
      <c r="E901" s="150" t="s">
        <v>1365</v>
      </c>
      <c r="F901" s="156" t="s">
        <v>738</v>
      </c>
      <c r="G901" s="85" t="s">
        <v>1366</v>
      </c>
      <c r="H901" s="84">
        <v>5030</v>
      </c>
      <c r="I901" s="85" t="s">
        <v>99</v>
      </c>
      <c r="J901" s="84">
        <v>1</v>
      </c>
      <c r="K901" s="168">
        <v>45016</v>
      </c>
      <c r="L901" s="63">
        <v>27</v>
      </c>
      <c r="M901" s="51">
        <v>151</v>
      </c>
      <c r="N901" s="107">
        <v>45043</v>
      </c>
      <c r="O901" s="99">
        <v>45048</v>
      </c>
      <c r="P901" s="100">
        <v>32</v>
      </c>
      <c r="Q901" s="66" t="s">
        <v>160</v>
      </c>
      <c r="R901" s="66" t="s">
        <v>320</v>
      </c>
      <c r="S901" s="66" t="s">
        <v>86</v>
      </c>
      <c r="T901" s="66" t="s">
        <v>138</v>
      </c>
      <c r="U901" s="113">
        <v>151</v>
      </c>
      <c r="V901" s="88" t="s">
        <v>284</v>
      </c>
      <c r="W901" s="88" t="s">
        <v>89</v>
      </c>
      <c r="X901" s="88" t="s">
        <v>396</v>
      </c>
      <c r="Y901" s="66" t="s">
        <v>644</v>
      </c>
      <c r="Z901" s="66">
        <v>10</v>
      </c>
      <c r="AA901" s="117" t="s">
        <v>143</v>
      </c>
      <c r="AB901" s="66">
        <v>2014</v>
      </c>
      <c r="AC901" s="130">
        <v>33000</v>
      </c>
      <c r="AD901" s="130"/>
      <c r="AE901" s="48" t="s">
        <v>101</v>
      </c>
      <c r="AF901" s="132">
        <v>45016</v>
      </c>
      <c r="AG901" s="132">
        <v>45044</v>
      </c>
      <c r="AH901" s="141"/>
    </row>
    <row r="902" spans="1:34">
      <c r="A902" s="63"/>
      <c r="B902" s="63"/>
      <c r="C902" s="84" t="s">
        <v>994</v>
      </c>
      <c r="D902" s="89">
        <v>3600</v>
      </c>
      <c r="E902" s="150" t="s">
        <v>298</v>
      </c>
      <c r="F902" s="156" t="s">
        <v>299</v>
      </c>
      <c r="G902" s="85" t="s">
        <v>2187</v>
      </c>
      <c r="H902" s="84">
        <v>4308</v>
      </c>
      <c r="I902" s="85" t="s">
        <v>1151</v>
      </c>
      <c r="J902" s="84">
        <v>1</v>
      </c>
      <c r="K902" s="168">
        <v>44991</v>
      </c>
      <c r="L902" s="63">
        <v>27</v>
      </c>
      <c r="M902" s="66">
        <v>151</v>
      </c>
      <c r="N902" s="229">
        <v>45018</v>
      </c>
      <c r="O902" s="99">
        <v>45015</v>
      </c>
      <c r="P902" s="100">
        <v>24</v>
      </c>
      <c r="Q902" s="66" t="s">
        <v>160</v>
      </c>
      <c r="R902" s="66" t="s">
        <v>320</v>
      </c>
      <c r="S902" s="66" t="s">
        <v>86</v>
      </c>
      <c r="T902" s="66" t="s">
        <v>138</v>
      </c>
      <c r="U902" s="113">
        <v>151</v>
      </c>
      <c r="V902" s="88" t="s">
        <v>284</v>
      </c>
      <c r="W902" s="88" t="s">
        <v>89</v>
      </c>
      <c r="X902" s="88" t="s">
        <v>396</v>
      </c>
      <c r="Y902" s="66" t="s">
        <v>644</v>
      </c>
      <c r="Z902" s="130"/>
      <c r="AA902" s="130"/>
      <c r="AB902" s="66">
        <v>2014</v>
      </c>
      <c r="AC902" s="130">
        <v>33000</v>
      </c>
      <c r="AD902" s="130"/>
      <c r="AE902" s="803"/>
      <c r="AF902" s="72" t="s">
        <v>101</v>
      </c>
      <c r="AG902" s="132">
        <v>44683</v>
      </c>
      <c r="AH902" s="144">
        <v>45014</v>
      </c>
    </row>
    <row r="903" spans="1:34">
      <c r="A903" s="66">
        <v>11152</v>
      </c>
      <c r="B903" s="63"/>
      <c r="C903" s="157" t="s">
        <v>1179</v>
      </c>
      <c r="D903" s="190">
        <v>3587</v>
      </c>
      <c r="E903" s="206" t="s">
        <v>151</v>
      </c>
      <c r="F903" s="206" t="s">
        <v>1075</v>
      </c>
      <c r="G903" s="271" t="s">
        <v>2188</v>
      </c>
      <c r="H903" s="157">
        <v>4300</v>
      </c>
      <c r="I903" s="185" t="s">
        <v>154</v>
      </c>
      <c r="J903" s="157">
        <v>1</v>
      </c>
      <c r="K903" s="215">
        <v>44671</v>
      </c>
      <c r="L903" s="51">
        <v>29</v>
      </c>
      <c r="M903" s="66">
        <v>151</v>
      </c>
      <c r="N903" s="165">
        <v>44700</v>
      </c>
      <c r="O903" s="99">
        <v>44683</v>
      </c>
      <c r="P903" s="100">
        <v>12</v>
      </c>
      <c r="Q903" s="66" t="s">
        <v>160</v>
      </c>
      <c r="R903" s="66"/>
      <c r="S903" s="66" t="s">
        <v>86</v>
      </c>
      <c r="T903" s="66" t="s">
        <v>138</v>
      </c>
      <c r="U903" s="113">
        <v>151</v>
      </c>
      <c r="V903" s="88" t="s">
        <v>284</v>
      </c>
      <c r="W903" s="88" t="s">
        <v>89</v>
      </c>
      <c r="X903" s="88" t="s">
        <v>396</v>
      </c>
      <c r="Y903" s="66" t="s">
        <v>644</v>
      </c>
      <c r="Z903" s="130"/>
      <c r="AA903" s="130"/>
      <c r="AB903" s="66">
        <v>2014</v>
      </c>
      <c r="AC903" s="130">
        <v>30000</v>
      </c>
      <c r="AD903" s="130"/>
      <c r="AE903" s="48" t="s">
        <v>101</v>
      </c>
      <c r="AF903" s="173">
        <v>44671</v>
      </c>
      <c r="AG903" s="132"/>
      <c r="AH903" s="141" t="s">
        <v>2189</v>
      </c>
    </row>
    <row r="904" spans="1:34">
      <c r="A904" s="66">
        <v>11186</v>
      </c>
      <c r="B904" s="63"/>
      <c r="C904" s="84" t="s">
        <v>994</v>
      </c>
      <c r="D904" s="89">
        <v>3578</v>
      </c>
      <c r="E904" s="156" t="s">
        <v>1149</v>
      </c>
      <c r="F904" s="156" t="s">
        <v>2190</v>
      </c>
      <c r="G904" s="85" t="s">
        <v>2191</v>
      </c>
      <c r="H904" s="84">
        <v>4297</v>
      </c>
      <c r="I904" s="85" t="s">
        <v>154</v>
      </c>
      <c r="J904" s="84">
        <v>1</v>
      </c>
      <c r="K904" s="168">
        <v>44663</v>
      </c>
      <c r="L904" s="63">
        <v>0</v>
      </c>
      <c r="M904" s="66">
        <v>151</v>
      </c>
      <c r="N904" s="165">
        <v>44663</v>
      </c>
      <c r="O904" s="99">
        <v>44665</v>
      </c>
      <c r="P904" s="100">
        <v>2</v>
      </c>
      <c r="Q904" s="66" t="s">
        <v>160</v>
      </c>
      <c r="R904" s="66"/>
      <c r="S904" s="66" t="s">
        <v>86</v>
      </c>
      <c r="T904" s="66" t="s">
        <v>138</v>
      </c>
      <c r="U904" s="113">
        <v>151</v>
      </c>
      <c r="V904" s="88" t="s">
        <v>284</v>
      </c>
      <c r="W904" s="88" t="s">
        <v>89</v>
      </c>
      <c r="X904" s="88" t="s">
        <v>396</v>
      </c>
      <c r="Y904" s="66" t="s">
        <v>644</v>
      </c>
      <c r="Z904" s="130"/>
      <c r="AA904" s="130"/>
      <c r="AB904" s="66">
        <v>2014</v>
      </c>
      <c r="AC904" s="130">
        <v>30000</v>
      </c>
      <c r="AD904" s="130"/>
      <c r="AE904" s="48" t="s">
        <v>101</v>
      </c>
      <c r="AF904" s="173">
        <v>44663</v>
      </c>
      <c r="AG904" s="132">
        <v>44664</v>
      </c>
      <c r="AH904" s="141"/>
    </row>
    <row r="905" spans="1:34">
      <c r="A905" s="66">
        <v>11186</v>
      </c>
      <c r="B905" s="63"/>
      <c r="C905" s="84" t="s">
        <v>994</v>
      </c>
      <c r="D905" s="89">
        <v>3501</v>
      </c>
      <c r="E905" s="156" t="s">
        <v>1624</v>
      </c>
      <c r="F905" s="156" t="s">
        <v>2192</v>
      </c>
      <c r="G905" s="85" t="s">
        <v>1433</v>
      </c>
      <c r="H905" s="84">
        <v>4261</v>
      </c>
      <c r="I905" s="85" t="s">
        <v>1151</v>
      </c>
      <c r="J905" s="84">
        <v>1</v>
      </c>
      <c r="K905" s="168">
        <v>44644</v>
      </c>
      <c r="L905" s="63">
        <v>27</v>
      </c>
      <c r="M905" s="66">
        <v>151</v>
      </c>
      <c r="N905" s="165">
        <v>44671</v>
      </c>
      <c r="O905" s="99">
        <v>44658</v>
      </c>
      <c r="P905" s="100">
        <v>14</v>
      </c>
      <c r="Q905" s="66" t="s">
        <v>160</v>
      </c>
      <c r="R905" s="66"/>
      <c r="S905" s="66" t="s">
        <v>86</v>
      </c>
      <c r="T905" s="66" t="s">
        <v>138</v>
      </c>
      <c r="U905" s="113">
        <v>151</v>
      </c>
      <c r="V905" s="88" t="s">
        <v>284</v>
      </c>
      <c r="W905" s="88" t="s">
        <v>89</v>
      </c>
      <c r="X905" s="88" t="s">
        <v>396</v>
      </c>
      <c r="Y905" s="66" t="s">
        <v>644</v>
      </c>
      <c r="Z905" s="130"/>
      <c r="AA905" s="130"/>
      <c r="AB905" s="66">
        <v>2014</v>
      </c>
      <c r="AC905" s="130">
        <v>30000</v>
      </c>
      <c r="AD905" s="130"/>
      <c r="AE905" s="48" t="s">
        <v>101</v>
      </c>
      <c r="AF905" s="173">
        <v>44614</v>
      </c>
      <c r="AG905" s="132">
        <v>44657</v>
      </c>
      <c r="AH905" s="141"/>
    </row>
    <row r="906" spans="1:34">
      <c r="A906" s="66">
        <v>11187</v>
      </c>
      <c r="B906" s="63"/>
      <c r="C906" s="84" t="s">
        <v>1338</v>
      </c>
      <c r="D906" s="89">
        <v>3456</v>
      </c>
      <c r="E906" s="156" t="s">
        <v>2193</v>
      </c>
      <c r="F906" s="156" t="s">
        <v>1654</v>
      </c>
      <c r="G906" s="85" t="s">
        <v>1655</v>
      </c>
      <c r="H906" s="84">
        <v>4148</v>
      </c>
      <c r="I906" s="150" t="s">
        <v>154</v>
      </c>
      <c r="J906" s="84">
        <v>1</v>
      </c>
      <c r="K906" s="106">
        <v>44579</v>
      </c>
      <c r="L906" s="63">
        <v>27</v>
      </c>
      <c r="M906" s="66">
        <v>151</v>
      </c>
      <c r="N906" s="165">
        <v>44606</v>
      </c>
      <c r="O906" s="99">
        <v>44579</v>
      </c>
      <c r="P906" s="100">
        <v>0</v>
      </c>
      <c r="Q906" s="66" t="s">
        <v>160</v>
      </c>
      <c r="R906" s="66"/>
      <c r="S906" s="66" t="s">
        <v>86</v>
      </c>
      <c r="T906" s="66" t="s">
        <v>138</v>
      </c>
      <c r="U906" s="113">
        <v>151</v>
      </c>
      <c r="V906" s="88" t="s">
        <v>284</v>
      </c>
      <c r="W906" s="88" t="s">
        <v>89</v>
      </c>
      <c r="X906" s="88" t="s">
        <v>396</v>
      </c>
      <c r="Y906" s="66" t="s">
        <v>644</v>
      </c>
      <c r="Z906" s="324"/>
      <c r="AA906" s="324"/>
      <c r="AB906" s="66">
        <v>2014</v>
      </c>
      <c r="AC906" s="324">
        <v>30000</v>
      </c>
      <c r="AD906" s="324"/>
      <c r="AE906" s="48" t="s">
        <v>101</v>
      </c>
      <c r="AF906" s="132">
        <v>44579</v>
      </c>
      <c r="AG906" s="132"/>
      <c r="AH906" s="141" t="s">
        <v>1340</v>
      </c>
    </row>
    <row r="907" spans="1:34">
      <c r="A907" s="63"/>
      <c r="B907" s="63"/>
      <c r="C907" s="84" t="s">
        <v>994</v>
      </c>
      <c r="D907" s="89">
        <v>3418</v>
      </c>
      <c r="E907" s="156" t="s">
        <v>151</v>
      </c>
      <c r="F907" s="156" t="s">
        <v>1075</v>
      </c>
      <c r="G907" s="85" t="s">
        <v>1519</v>
      </c>
      <c r="H907" s="84">
        <v>4149</v>
      </c>
      <c r="I907" s="85" t="s">
        <v>154</v>
      </c>
      <c r="J907" s="84">
        <v>1</v>
      </c>
      <c r="K907" s="168">
        <v>44604</v>
      </c>
      <c r="L907" s="63">
        <v>6</v>
      </c>
      <c r="M907" s="66">
        <v>151</v>
      </c>
      <c r="N907" s="107">
        <v>44610</v>
      </c>
      <c r="O907" s="99">
        <v>44613</v>
      </c>
      <c r="P907" s="100">
        <v>9</v>
      </c>
      <c r="Q907" s="66" t="s">
        <v>160</v>
      </c>
      <c r="R907" s="66"/>
      <c r="S907" s="66" t="s">
        <v>86</v>
      </c>
      <c r="T907" s="66" t="s">
        <v>138</v>
      </c>
      <c r="U907" s="113">
        <v>151</v>
      </c>
      <c r="V907" s="111" t="s">
        <v>284</v>
      </c>
      <c r="W907" s="111" t="s">
        <v>89</v>
      </c>
      <c r="X907" s="88" t="s">
        <v>396</v>
      </c>
      <c r="Y907" s="66" t="s">
        <v>644</v>
      </c>
      <c r="Z907" s="130"/>
      <c r="AA907" s="130"/>
      <c r="AB907" s="66">
        <v>2014</v>
      </c>
      <c r="AC907" s="130">
        <v>30000</v>
      </c>
      <c r="AD907" s="130"/>
      <c r="AE907" s="48" t="s">
        <v>101</v>
      </c>
      <c r="AF907" s="173">
        <v>44559</v>
      </c>
      <c r="AG907" s="132">
        <v>44613</v>
      </c>
      <c r="AH907" s="141"/>
    </row>
    <row r="908" spans="1:34">
      <c r="A908" s="66" t="s">
        <v>2194</v>
      </c>
      <c r="B908" s="63"/>
      <c r="C908" s="157" t="s">
        <v>1179</v>
      </c>
      <c r="D908" s="190">
        <v>3385</v>
      </c>
      <c r="E908" s="206" t="s">
        <v>151</v>
      </c>
      <c r="F908" s="206" t="s">
        <v>1075</v>
      </c>
      <c r="G908" s="185" t="s">
        <v>1484</v>
      </c>
      <c r="H908" s="157">
        <v>3364</v>
      </c>
      <c r="I908" s="214" t="s">
        <v>154</v>
      </c>
      <c r="J908" s="157">
        <v>1</v>
      </c>
      <c r="K908" s="167">
        <v>44574</v>
      </c>
      <c r="L908" s="51">
        <v>29</v>
      </c>
      <c r="M908" s="66">
        <v>151</v>
      </c>
      <c r="N908" s="165">
        <v>44603</v>
      </c>
      <c r="O908" s="99">
        <v>44578</v>
      </c>
      <c r="P908" s="100">
        <v>4</v>
      </c>
      <c r="Q908" s="66" t="s">
        <v>160</v>
      </c>
      <c r="R908" s="66"/>
      <c r="S908" s="66" t="s">
        <v>86</v>
      </c>
      <c r="T908" s="66" t="s">
        <v>138</v>
      </c>
      <c r="U908" s="113">
        <v>151</v>
      </c>
      <c r="V908" s="88" t="s">
        <v>284</v>
      </c>
      <c r="W908" s="88" t="s">
        <v>89</v>
      </c>
      <c r="X908" s="88" t="s">
        <v>396</v>
      </c>
      <c r="Y908" s="66" t="s">
        <v>644</v>
      </c>
      <c r="Z908" s="130"/>
      <c r="AA908" s="130"/>
      <c r="AB908" s="66">
        <v>2014</v>
      </c>
      <c r="AC908" s="130">
        <v>30000</v>
      </c>
      <c r="AD908" s="130"/>
      <c r="AE908" s="48" t="s">
        <v>101</v>
      </c>
      <c r="AF908" s="132">
        <v>44544</v>
      </c>
      <c r="AG908" s="132"/>
      <c r="AH908" s="141" t="s">
        <v>2195</v>
      </c>
    </row>
    <row r="909" spans="1:34">
      <c r="A909" s="88" t="s">
        <v>2196</v>
      </c>
      <c r="B909" s="63"/>
      <c r="C909" s="84" t="s">
        <v>994</v>
      </c>
      <c r="D909" s="84">
        <v>4970</v>
      </c>
      <c r="E909" s="150" t="s">
        <v>1180</v>
      </c>
      <c r="F909" s="150" t="s">
        <v>1181</v>
      </c>
      <c r="G909" s="84" t="s">
        <v>529</v>
      </c>
      <c r="H909" s="84">
        <v>2127</v>
      </c>
      <c r="I909" s="84" t="s">
        <v>99</v>
      </c>
      <c r="J909" s="84">
        <v>1</v>
      </c>
      <c r="K909" s="162">
        <v>45517</v>
      </c>
      <c r="L909" s="84">
        <v>27</v>
      </c>
      <c r="M909" s="104">
        <v>152</v>
      </c>
      <c r="N909" s="102">
        <v>45544</v>
      </c>
      <c r="O909" s="99">
        <v>45546</v>
      </c>
      <c r="P909" s="100">
        <v>29</v>
      </c>
      <c r="Q909" s="66" t="s">
        <v>85</v>
      </c>
      <c r="R909" s="66" t="s">
        <v>320</v>
      </c>
      <c r="S909" s="66" t="s">
        <v>85</v>
      </c>
      <c r="T909" s="66" t="s">
        <v>87</v>
      </c>
      <c r="U909" s="170">
        <v>152</v>
      </c>
      <c r="V909" s="88" t="s">
        <v>88</v>
      </c>
      <c r="W909" s="88" t="s">
        <v>89</v>
      </c>
      <c r="X909" s="88" t="s">
        <v>586</v>
      </c>
      <c r="Y909" s="66" t="s">
        <v>647</v>
      </c>
      <c r="Z909" s="66">
        <v>10</v>
      </c>
      <c r="AA909" s="117" t="s">
        <v>227</v>
      </c>
      <c r="AB909" s="66">
        <v>2017</v>
      </c>
      <c r="AC909" s="130">
        <v>33000</v>
      </c>
      <c r="AD909" s="119">
        <v>31400</v>
      </c>
      <c r="AE909" s="48" t="s">
        <v>101</v>
      </c>
      <c r="AF909" s="132">
        <v>45489</v>
      </c>
      <c r="AG909" s="132">
        <v>45544</v>
      </c>
      <c r="AH909" s="141"/>
    </row>
    <row r="910" spans="1:34">
      <c r="A910" s="66">
        <v>11187</v>
      </c>
      <c r="B910" s="63"/>
      <c r="C910" s="84" t="s">
        <v>994</v>
      </c>
      <c r="D910" s="84">
        <v>4748</v>
      </c>
      <c r="E910" s="150" t="s">
        <v>1313</v>
      </c>
      <c r="F910" s="150" t="s">
        <v>1313</v>
      </c>
      <c r="G910" s="84" t="s">
        <v>1267</v>
      </c>
      <c r="H910" s="84">
        <v>1918</v>
      </c>
      <c r="I910" s="84" t="s">
        <v>154</v>
      </c>
      <c r="J910" s="84">
        <v>1</v>
      </c>
      <c r="K910" s="162">
        <v>45442</v>
      </c>
      <c r="L910" s="84">
        <v>6</v>
      </c>
      <c r="M910" s="104">
        <v>152</v>
      </c>
      <c r="N910" s="102">
        <v>45448</v>
      </c>
      <c r="O910" s="99">
        <v>45456</v>
      </c>
      <c r="P910" s="100">
        <v>14</v>
      </c>
      <c r="Q910" s="66" t="s">
        <v>85</v>
      </c>
      <c r="R910" s="66" t="s">
        <v>320</v>
      </c>
      <c r="S910" s="66" t="s">
        <v>85</v>
      </c>
      <c r="T910" s="66" t="s">
        <v>87</v>
      </c>
      <c r="U910" s="170">
        <v>152</v>
      </c>
      <c r="V910" s="88" t="s">
        <v>88</v>
      </c>
      <c r="W910" s="88" t="s">
        <v>89</v>
      </c>
      <c r="X910" s="88" t="s">
        <v>586</v>
      </c>
      <c r="Y910" s="66" t="s">
        <v>647</v>
      </c>
      <c r="Z910" s="66">
        <v>10</v>
      </c>
      <c r="AA910" s="117" t="s">
        <v>227</v>
      </c>
      <c r="AB910" s="66">
        <v>2017</v>
      </c>
      <c r="AC910" s="130">
        <v>33000</v>
      </c>
      <c r="AD910" s="119">
        <v>31400</v>
      </c>
      <c r="AE910" s="48" t="s">
        <v>101</v>
      </c>
      <c r="AF910" s="132">
        <v>45328</v>
      </c>
      <c r="AG910" s="132">
        <v>45455</v>
      </c>
      <c r="AH910" s="141"/>
    </row>
    <row r="911" spans="1:34">
      <c r="A911" s="66">
        <v>11187</v>
      </c>
      <c r="B911" s="63"/>
      <c r="C911" s="63" t="s">
        <v>994</v>
      </c>
      <c r="D911" s="63">
        <v>4734</v>
      </c>
      <c r="E911" s="155" t="s">
        <v>1137</v>
      </c>
      <c r="F911" s="85" t="s">
        <v>1138</v>
      </c>
      <c r="G911" s="84" t="s">
        <v>1139</v>
      </c>
      <c r="H911" s="63">
        <v>1914</v>
      </c>
      <c r="I911" s="84" t="s">
        <v>99</v>
      </c>
      <c r="J911" s="63">
        <v>1</v>
      </c>
      <c r="K911" s="162">
        <v>45318</v>
      </c>
      <c r="L911" s="63">
        <v>1</v>
      </c>
      <c r="M911" s="104">
        <v>152</v>
      </c>
      <c r="N911" s="98">
        <v>45319</v>
      </c>
      <c r="O911" s="99">
        <v>45322</v>
      </c>
      <c r="P911" s="100">
        <v>4</v>
      </c>
      <c r="Q911" s="66" t="s">
        <v>85</v>
      </c>
      <c r="R911" s="66" t="s">
        <v>320</v>
      </c>
      <c r="S911" s="66" t="s">
        <v>85</v>
      </c>
      <c r="T911" s="66" t="s">
        <v>87</v>
      </c>
      <c r="U911" s="113">
        <v>152</v>
      </c>
      <c r="V911" s="88" t="s">
        <v>88</v>
      </c>
      <c r="W911" s="88" t="s">
        <v>89</v>
      </c>
      <c r="X911" s="88" t="s">
        <v>586</v>
      </c>
      <c r="Y911" s="66" t="s">
        <v>647</v>
      </c>
      <c r="Z911" s="66">
        <v>10</v>
      </c>
      <c r="AA911" s="117" t="s">
        <v>227</v>
      </c>
      <c r="AB911" s="66">
        <v>2017</v>
      </c>
      <c r="AC911" s="130">
        <v>33000</v>
      </c>
      <c r="AD911" s="136">
        <v>31400</v>
      </c>
      <c r="AE911" s="48" t="s">
        <v>101</v>
      </c>
      <c r="AF911" s="132">
        <v>45318</v>
      </c>
      <c r="AG911" s="132">
        <v>45321</v>
      </c>
      <c r="AH911" s="141"/>
    </row>
    <row r="912" spans="1:34">
      <c r="A912" s="66" t="s">
        <v>2197</v>
      </c>
      <c r="B912" s="66">
        <v>11308</v>
      </c>
      <c r="C912" s="63" t="s">
        <v>994</v>
      </c>
      <c r="D912" s="63">
        <v>4705</v>
      </c>
      <c r="E912" s="87" t="s">
        <v>1039</v>
      </c>
      <c r="F912" s="63" t="s">
        <v>1039</v>
      </c>
      <c r="G912" s="63" t="s">
        <v>1197</v>
      </c>
      <c r="H912" s="63">
        <v>1904</v>
      </c>
      <c r="I912" s="63" t="s">
        <v>99</v>
      </c>
      <c r="J912" s="63">
        <v>1</v>
      </c>
      <c r="K912" s="164">
        <v>45303</v>
      </c>
      <c r="L912" s="63">
        <v>6</v>
      </c>
      <c r="M912" s="104">
        <v>152</v>
      </c>
      <c r="N912" s="102">
        <v>45309</v>
      </c>
      <c r="O912" s="99">
        <v>45314</v>
      </c>
      <c r="P912" s="100">
        <v>11</v>
      </c>
      <c r="Q912" s="66" t="s">
        <v>85</v>
      </c>
      <c r="R912" s="66" t="s">
        <v>320</v>
      </c>
      <c r="S912" s="66" t="s">
        <v>85</v>
      </c>
      <c r="T912" s="66" t="s">
        <v>87</v>
      </c>
      <c r="U912" s="113">
        <v>152</v>
      </c>
      <c r="V912" s="88" t="s">
        <v>88</v>
      </c>
      <c r="W912" s="88" t="s">
        <v>89</v>
      </c>
      <c r="X912" s="88" t="s">
        <v>586</v>
      </c>
      <c r="Y912" s="66" t="s">
        <v>647</v>
      </c>
      <c r="Z912" s="66">
        <v>10</v>
      </c>
      <c r="AA912" s="117" t="s">
        <v>227</v>
      </c>
      <c r="AB912" s="66">
        <v>2017</v>
      </c>
      <c r="AC912" s="130">
        <v>33000</v>
      </c>
      <c r="AD912" s="136">
        <v>31400</v>
      </c>
      <c r="AE912" s="48" t="s">
        <v>101</v>
      </c>
      <c r="AF912" s="132">
        <v>45303</v>
      </c>
      <c r="AG912" s="132">
        <v>45313</v>
      </c>
      <c r="AH912" s="141"/>
    </row>
    <row r="913" spans="1:35">
      <c r="A913" s="66">
        <v>11179</v>
      </c>
      <c r="B913" s="63"/>
      <c r="C913" s="84" t="s">
        <v>994</v>
      </c>
      <c r="D913" s="63">
        <v>4697</v>
      </c>
      <c r="E913" s="150" t="s">
        <v>97</v>
      </c>
      <c r="F913" s="90" t="s">
        <v>97</v>
      </c>
      <c r="G913" s="309" t="s">
        <v>2198</v>
      </c>
      <c r="H913" s="63">
        <v>1901</v>
      </c>
      <c r="I913" s="63" t="s">
        <v>99</v>
      </c>
      <c r="J913" s="84">
        <v>1</v>
      </c>
      <c r="K913" s="164">
        <v>45297</v>
      </c>
      <c r="L913" s="63">
        <v>1</v>
      </c>
      <c r="M913" s="104">
        <v>152</v>
      </c>
      <c r="N913" s="102">
        <v>45298</v>
      </c>
      <c r="O913" s="99">
        <v>45300</v>
      </c>
      <c r="P913" s="100">
        <v>3</v>
      </c>
      <c r="Q913" s="66" t="s">
        <v>85</v>
      </c>
      <c r="R913" s="66" t="s">
        <v>320</v>
      </c>
      <c r="S913" s="66" t="s">
        <v>86</v>
      </c>
      <c r="T913" s="66" t="s">
        <v>87</v>
      </c>
      <c r="U913" s="113">
        <v>152</v>
      </c>
      <c r="V913" s="88" t="s">
        <v>88</v>
      </c>
      <c r="W913" s="88" t="s">
        <v>89</v>
      </c>
      <c r="X913" s="88" t="s">
        <v>586</v>
      </c>
      <c r="Y913" s="66" t="s">
        <v>647</v>
      </c>
      <c r="Z913" s="66">
        <v>10</v>
      </c>
      <c r="AA913" s="117" t="s">
        <v>227</v>
      </c>
      <c r="AB913" s="66">
        <v>2017</v>
      </c>
      <c r="AC913" s="130">
        <v>33000</v>
      </c>
      <c r="AD913" s="136">
        <v>0</v>
      </c>
      <c r="AE913" s="48" t="s">
        <v>1205</v>
      </c>
      <c r="AF913" s="132">
        <v>45297</v>
      </c>
      <c r="AG913" s="132">
        <v>45300</v>
      </c>
      <c r="AH913" s="141"/>
    </row>
    <row r="914" spans="1:35">
      <c r="A914" s="63"/>
      <c r="B914" s="63"/>
      <c r="C914" s="63" t="s">
        <v>994</v>
      </c>
      <c r="D914" s="63">
        <v>4511</v>
      </c>
      <c r="E914" s="150" t="s">
        <v>1195</v>
      </c>
      <c r="F914" s="90" t="s">
        <v>1196</v>
      </c>
      <c r="G914" s="92" t="s">
        <v>1197</v>
      </c>
      <c r="H914" s="63">
        <v>1825</v>
      </c>
      <c r="I914" s="63" t="s">
        <v>154</v>
      </c>
      <c r="J914" s="84">
        <v>1</v>
      </c>
      <c r="K914" s="164">
        <v>45254</v>
      </c>
      <c r="L914" s="63">
        <v>27</v>
      </c>
      <c r="M914" s="66">
        <v>152</v>
      </c>
      <c r="N914" s="165">
        <v>45281</v>
      </c>
      <c r="O914" s="99">
        <v>45282</v>
      </c>
      <c r="P914" s="100">
        <v>28</v>
      </c>
      <c r="Q914" s="66" t="s">
        <v>85</v>
      </c>
      <c r="R914" s="66" t="s">
        <v>320</v>
      </c>
      <c r="S914" s="66" t="s">
        <v>86</v>
      </c>
      <c r="T914" s="66" t="s">
        <v>87</v>
      </c>
      <c r="U914" s="170">
        <v>152</v>
      </c>
      <c r="V914" s="88" t="s">
        <v>88</v>
      </c>
      <c r="W914" s="111" t="s">
        <v>89</v>
      </c>
      <c r="X914" s="111" t="s">
        <v>586</v>
      </c>
      <c r="Y914" s="66" t="s">
        <v>647</v>
      </c>
      <c r="Z914" s="66">
        <v>10</v>
      </c>
      <c r="AA914" s="117" t="s">
        <v>227</v>
      </c>
      <c r="AB914" s="66">
        <v>2017</v>
      </c>
      <c r="AC914" s="130">
        <v>33000</v>
      </c>
      <c r="AD914" s="130"/>
      <c r="AE914" s="48" t="s">
        <v>101</v>
      </c>
      <c r="AF914" s="132">
        <v>45170</v>
      </c>
      <c r="AG914" s="132">
        <v>45282</v>
      </c>
      <c r="AH914" s="141"/>
    </row>
    <row r="915" spans="1:35">
      <c r="A915" s="63"/>
      <c r="B915" s="63"/>
      <c r="C915" s="84" t="s">
        <v>994</v>
      </c>
      <c r="D915" s="63">
        <v>4198</v>
      </c>
      <c r="E915" s="87" t="s">
        <v>1313</v>
      </c>
      <c r="F915" s="156" t="s">
        <v>1200</v>
      </c>
      <c r="G915" s="87" t="s">
        <v>1986</v>
      </c>
      <c r="H915" s="63">
        <v>1596</v>
      </c>
      <c r="I915" s="150" t="s">
        <v>154</v>
      </c>
      <c r="J915" s="160">
        <v>1</v>
      </c>
      <c r="K915" s="106">
        <v>45146</v>
      </c>
      <c r="L915" s="63">
        <v>13</v>
      </c>
      <c r="M915" s="66">
        <v>152</v>
      </c>
      <c r="N915" s="107">
        <v>45159</v>
      </c>
      <c r="O915" s="99">
        <v>45162</v>
      </c>
      <c r="P915" s="100">
        <v>16</v>
      </c>
      <c r="Q915" s="66" t="s">
        <v>85</v>
      </c>
      <c r="R915" s="66" t="s">
        <v>320</v>
      </c>
      <c r="S915" s="66" t="s">
        <v>86</v>
      </c>
      <c r="T915" s="66" t="s">
        <v>87</v>
      </c>
      <c r="U915" s="170">
        <v>152</v>
      </c>
      <c r="V915" s="88" t="s">
        <v>88</v>
      </c>
      <c r="W915" s="88" t="s">
        <v>89</v>
      </c>
      <c r="X915" s="88" t="s">
        <v>586</v>
      </c>
      <c r="Y915" s="66" t="s">
        <v>647</v>
      </c>
      <c r="Z915" s="66">
        <v>10</v>
      </c>
      <c r="AA915" s="117" t="s">
        <v>227</v>
      </c>
      <c r="AB915" s="66">
        <v>2017</v>
      </c>
      <c r="AC915" s="130">
        <v>33000</v>
      </c>
      <c r="AD915" s="130"/>
      <c r="AE915" s="48" t="s">
        <v>101</v>
      </c>
      <c r="AF915" s="132">
        <v>44971</v>
      </c>
      <c r="AG915" s="132">
        <v>45161</v>
      </c>
      <c r="AH915" s="141"/>
    </row>
    <row r="916" spans="1:35">
      <c r="A916" s="66">
        <v>11197</v>
      </c>
      <c r="B916" s="66" t="s">
        <v>2199</v>
      </c>
      <c r="C916" s="84" t="s">
        <v>994</v>
      </c>
      <c r="D916" s="63">
        <v>4177</v>
      </c>
      <c r="E916" s="156" t="s">
        <v>151</v>
      </c>
      <c r="F916" s="151" t="s">
        <v>1941</v>
      </c>
      <c r="G916" s="85" t="s">
        <v>2200</v>
      </c>
      <c r="H916" s="63">
        <v>1590</v>
      </c>
      <c r="I916" s="150" t="s">
        <v>154</v>
      </c>
      <c r="J916" s="160">
        <v>1</v>
      </c>
      <c r="K916" s="106">
        <v>44954</v>
      </c>
      <c r="L916" s="63">
        <v>14</v>
      </c>
      <c r="M916" s="66">
        <v>152</v>
      </c>
      <c r="N916" s="107">
        <v>44968</v>
      </c>
      <c r="O916" s="99">
        <v>44971</v>
      </c>
      <c r="P916" s="100">
        <v>17</v>
      </c>
      <c r="Q916" s="66" t="s">
        <v>160</v>
      </c>
      <c r="R916" s="66" t="s">
        <v>320</v>
      </c>
      <c r="S916" s="66" t="s">
        <v>86</v>
      </c>
      <c r="T916" s="66" t="s">
        <v>87</v>
      </c>
      <c r="U916" s="113">
        <v>152</v>
      </c>
      <c r="V916" s="88" t="s">
        <v>88</v>
      </c>
      <c r="W916" s="88" t="s">
        <v>89</v>
      </c>
      <c r="X916" s="88" t="s">
        <v>586</v>
      </c>
      <c r="Y916" s="66" t="s">
        <v>647</v>
      </c>
      <c r="Z916" s="130"/>
      <c r="AA916" s="130"/>
      <c r="AB916" s="66">
        <v>2017</v>
      </c>
      <c r="AC916" s="130">
        <v>33000</v>
      </c>
      <c r="AD916" s="130"/>
      <c r="AE916" s="48" t="s">
        <v>101</v>
      </c>
      <c r="AF916" s="132">
        <v>44954</v>
      </c>
      <c r="AG916" s="132">
        <v>44971</v>
      </c>
      <c r="AH916" s="141"/>
    </row>
    <row r="917" spans="1:35">
      <c r="A917" s="66" t="s">
        <v>2176</v>
      </c>
      <c r="B917" s="66">
        <v>11235</v>
      </c>
      <c r="C917" s="84" t="s">
        <v>994</v>
      </c>
      <c r="D917" s="63">
        <v>4150</v>
      </c>
      <c r="E917" s="156" t="s">
        <v>1341</v>
      </c>
      <c r="F917" s="151" t="s">
        <v>2201</v>
      </c>
      <c r="G917" s="85" t="s">
        <v>1342</v>
      </c>
      <c r="H917" s="63">
        <v>1583</v>
      </c>
      <c r="I917" s="150" t="s">
        <v>99</v>
      </c>
      <c r="J917" s="160">
        <v>1</v>
      </c>
      <c r="K917" s="106">
        <v>44945</v>
      </c>
      <c r="L917" s="63">
        <v>6</v>
      </c>
      <c r="M917" s="66">
        <v>152</v>
      </c>
      <c r="N917" s="107">
        <v>44951</v>
      </c>
      <c r="O917" s="99">
        <v>44954</v>
      </c>
      <c r="P917" s="100">
        <v>9</v>
      </c>
      <c r="Q917" s="66" t="s">
        <v>160</v>
      </c>
      <c r="R917" s="66" t="s">
        <v>320</v>
      </c>
      <c r="S917" s="66" t="s">
        <v>86</v>
      </c>
      <c r="T917" s="66" t="s">
        <v>87</v>
      </c>
      <c r="U917" s="113">
        <v>152</v>
      </c>
      <c r="V917" s="88" t="s">
        <v>88</v>
      </c>
      <c r="W917" s="88" t="s">
        <v>89</v>
      </c>
      <c r="X917" s="88" t="s">
        <v>586</v>
      </c>
      <c r="Y917" s="66" t="s">
        <v>647</v>
      </c>
      <c r="Z917" s="130"/>
      <c r="AA917" s="130"/>
      <c r="AB917" s="66">
        <v>2017</v>
      </c>
      <c r="AC917" s="130">
        <v>33000</v>
      </c>
      <c r="AD917" s="130"/>
      <c r="AE917" s="48" t="s">
        <v>101</v>
      </c>
      <c r="AF917" s="132">
        <v>44945</v>
      </c>
      <c r="AG917" s="132">
        <v>44953</v>
      </c>
      <c r="AH917" s="141"/>
    </row>
    <row r="918" spans="1:35">
      <c r="A918" s="63"/>
      <c r="B918" s="66">
        <v>11205</v>
      </c>
      <c r="C918" s="84" t="s">
        <v>994</v>
      </c>
      <c r="D918" s="63">
        <v>4095</v>
      </c>
      <c r="E918" s="156" t="s">
        <v>1516</v>
      </c>
      <c r="F918" s="151" t="s">
        <v>1159</v>
      </c>
      <c r="G918" s="85" t="s">
        <v>1182</v>
      </c>
      <c r="H918" s="63">
        <v>1533</v>
      </c>
      <c r="I918" s="150" t="s">
        <v>154</v>
      </c>
      <c r="J918" s="160">
        <v>1</v>
      </c>
      <c r="K918" s="106">
        <v>44939</v>
      </c>
      <c r="L918" s="63">
        <v>2</v>
      </c>
      <c r="M918" s="51">
        <v>152</v>
      </c>
      <c r="N918" s="107">
        <v>44941</v>
      </c>
      <c r="O918" s="99">
        <v>44945</v>
      </c>
      <c r="P918" s="100">
        <v>6</v>
      </c>
      <c r="Q918" s="66" t="s">
        <v>160</v>
      </c>
      <c r="R918" s="66" t="s">
        <v>320</v>
      </c>
      <c r="S918" s="66" t="s">
        <v>86</v>
      </c>
      <c r="T918" s="66" t="s">
        <v>87</v>
      </c>
      <c r="U918" s="113">
        <v>152</v>
      </c>
      <c r="V918" s="88" t="s">
        <v>88</v>
      </c>
      <c r="W918" s="88" t="s">
        <v>89</v>
      </c>
      <c r="X918" s="88" t="s">
        <v>586</v>
      </c>
      <c r="Y918" s="66" t="s">
        <v>647</v>
      </c>
      <c r="Z918" s="130"/>
      <c r="AA918" s="130"/>
      <c r="AB918" s="66">
        <v>2017</v>
      </c>
      <c r="AC918" s="130">
        <v>33000</v>
      </c>
      <c r="AD918" s="130"/>
      <c r="AE918" s="48" t="s">
        <v>101</v>
      </c>
      <c r="AF918" s="132">
        <v>44911</v>
      </c>
      <c r="AG918" s="132">
        <v>44944</v>
      </c>
      <c r="AH918" s="141"/>
    </row>
    <row r="919" spans="1:35">
      <c r="A919" s="63"/>
      <c r="B919" s="63"/>
      <c r="C919" s="84" t="s">
        <v>994</v>
      </c>
      <c r="D919" s="63">
        <v>4081</v>
      </c>
      <c r="E919" s="156" t="s">
        <v>1164</v>
      </c>
      <c r="F919" s="86" t="s">
        <v>1165</v>
      </c>
      <c r="G919" s="85" t="s">
        <v>2202</v>
      </c>
      <c r="H919" s="63">
        <v>1533</v>
      </c>
      <c r="I919" s="87" t="s">
        <v>154</v>
      </c>
      <c r="J919" s="160">
        <v>1</v>
      </c>
      <c r="K919" s="106">
        <v>44900</v>
      </c>
      <c r="L919" s="63">
        <v>6</v>
      </c>
      <c r="M919" s="66">
        <v>152</v>
      </c>
      <c r="N919" s="107">
        <v>44906</v>
      </c>
      <c r="O919" s="99">
        <v>44911</v>
      </c>
      <c r="P919" s="100">
        <v>11</v>
      </c>
      <c r="Q919" s="66" t="s">
        <v>160</v>
      </c>
      <c r="R919" s="66" t="s">
        <v>320</v>
      </c>
      <c r="S919" s="66" t="s">
        <v>86</v>
      </c>
      <c r="T919" s="66" t="s">
        <v>87</v>
      </c>
      <c r="U919" s="113">
        <v>152</v>
      </c>
      <c r="V919" s="88" t="s">
        <v>88</v>
      </c>
      <c r="W919" s="88" t="s">
        <v>89</v>
      </c>
      <c r="X919" s="88" t="s">
        <v>586</v>
      </c>
      <c r="Y919" s="66" t="s">
        <v>647</v>
      </c>
      <c r="Z919" s="130"/>
      <c r="AA919" s="130"/>
      <c r="AB919" s="66">
        <v>2017</v>
      </c>
      <c r="AC919" s="130">
        <v>33000</v>
      </c>
      <c r="AD919" s="130"/>
      <c r="AE919" s="192"/>
      <c r="AF919" s="72" t="s">
        <v>101</v>
      </c>
      <c r="AG919" s="132">
        <v>44900</v>
      </c>
      <c r="AH919" s="144">
        <v>44911</v>
      </c>
    </row>
    <row r="920" spans="1:35">
      <c r="A920" s="66">
        <v>11202</v>
      </c>
      <c r="B920" s="66">
        <v>11248</v>
      </c>
      <c r="C920" s="84" t="s">
        <v>994</v>
      </c>
      <c r="D920" s="63">
        <v>4062</v>
      </c>
      <c r="E920" s="156" t="s">
        <v>97</v>
      </c>
      <c r="F920" s="156" t="s">
        <v>97</v>
      </c>
      <c r="G920" s="85" t="s">
        <v>1554</v>
      </c>
      <c r="H920" s="63"/>
      <c r="I920" s="87" t="s">
        <v>99</v>
      </c>
      <c r="J920" s="160">
        <v>1</v>
      </c>
      <c r="K920" s="106">
        <v>44891</v>
      </c>
      <c r="L920" s="89">
        <v>1</v>
      </c>
      <c r="M920" s="51">
        <v>152</v>
      </c>
      <c r="N920" s="107">
        <v>44892</v>
      </c>
      <c r="O920" s="99">
        <v>44900</v>
      </c>
      <c r="P920" s="100">
        <v>9</v>
      </c>
      <c r="Q920" s="66" t="s">
        <v>160</v>
      </c>
      <c r="R920" s="66" t="s">
        <v>320</v>
      </c>
      <c r="S920" s="66" t="s">
        <v>86</v>
      </c>
      <c r="T920" s="66" t="s">
        <v>87</v>
      </c>
      <c r="U920" s="113">
        <v>152</v>
      </c>
      <c r="V920" s="88" t="s">
        <v>88</v>
      </c>
      <c r="W920" s="88" t="s">
        <v>89</v>
      </c>
      <c r="X920" s="88" t="s">
        <v>586</v>
      </c>
      <c r="Y920" s="66" t="s">
        <v>647</v>
      </c>
      <c r="Z920" s="130"/>
      <c r="AA920" s="130"/>
      <c r="AB920" s="66">
        <v>2017</v>
      </c>
      <c r="AC920" s="130">
        <v>33000</v>
      </c>
      <c r="AD920" s="130"/>
      <c r="AE920" s="48" t="s">
        <v>101</v>
      </c>
      <c r="AF920" s="132">
        <v>44891</v>
      </c>
      <c r="AG920" s="132">
        <v>44898</v>
      </c>
      <c r="AH920" s="141"/>
    </row>
    <row r="921" spans="1:35">
      <c r="A921" s="66">
        <v>11024</v>
      </c>
      <c r="B921" s="63"/>
      <c r="C921" s="84" t="s">
        <v>994</v>
      </c>
      <c r="D921" s="63">
        <v>3828</v>
      </c>
      <c r="E921" s="156" t="s">
        <v>1313</v>
      </c>
      <c r="F921" s="86" t="s">
        <v>1200</v>
      </c>
      <c r="G921" s="150" t="s">
        <v>1166</v>
      </c>
      <c r="H921" s="63">
        <v>1351</v>
      </c>
      <c r="I921" s="87" t="s">
        <v>154</v>
      </c>
      <c r="J921" s="160">
        <v>1</v>
      </c>
      <c r="K921" s="106">
        <v>44877</v>
      </c>
      <c r="L921" s="89">
        <v>6</v>
      </c>
      <c r="M921" s="66">
        <v>152</v>
      </c>
      <c r="N921" s="107">
        <v>44883</v>
      </c>
      <c r="O921" s="99">
        <v>44887</v>
      </c>
      <c r="P921" s="100">
        <v>10</v>
      </c>
      <c r="Q921" s="66" t="s">
        <v>160</v>
      </c>
      <c r="R921" s="66" t="s">
        <v>320</v>
      </c>
      <c r="S921" s="66" t="s">
        <v>86</v>
      </c>
      <c r="T921" s="66" t="s">
        <v>87</v>
      </c>
      <c r="U921" s="113">
        <v>152</v>
      </c>
      <c r="V921" s="88" t="s">
        <v>88</v>
      </c>
      <c r="W921" s="88" t="s">
        <v>89</v>
      </c>
      <c r="X921" s="88" t="s">
        <v>586</v>
      </c>
      <c r="Y921" s="66" t="s">
        <v>647</v>
      </c>
      <c r="Z921" s="130"/>
      <c r="AA921" s="130"/>
      <c r="AB921" s="66">
        <v>2017</v>
      </c>
      <c r="AC921" s="130">
        <v>33000</v>
      </c>
      <c r="AD921" s="130"/>
      <c r="AE921" s="62" t="s">
        <v>101</v>
      </c>
      <c r="AF921" s="173">
        <v>44789</v>
      </c>
      <c r="AG921" s="132">
        <v>44887</v>
      </c>
      <c r="AH921" s="141"/>
    </row>
    <row r="922" spans="1:35">
      <c r="A922" s="66">
        <v>11023</v>
      </c>
      <c r="B922" s="66">
        <v>11224</v>
      </c>
      <c r="C922" s="84" t="s">
        <v>994</v>
      </c>
      <c r="D922" s="63">
        <v>3614</v>
      </c>
      <c r="E922" s="86" t="s">
        <v>1068</v>
      </c>
      <c r="F922" s="150" t="s">
        <v>1069</v>
      </c>
      <c r="G922" s="150" t="s">
        <v>2083</v>
      </c>
      <c r="H922" s="63">
        <v>1276</v>
      </c>
      <c r="I922" s="87" t="s">
        <v>154</v>
      </c>
      <c r="J922" s="160">
        <v>1</v>
      </c>
      <c r="K922" s="106">
        <v>44751</v>
      </c>
      <c r="L922" s="89">
        <v>29</v>
      </c>
      <c r="M922" s="66">
        <v>152</v>
      </c>
      <c r="N922" s="166">
        <v>44780</v>
      </c>
      <c r="O922" s="99">
        <v>44789</v>
      </c>
      <c r="P922" s="100">
        <v>38</v>
      </c>
      <c r="Q922" s="66" t="s">
        <v>160</v>
      </c>
      <c r="R922" s="66"/>
      <c r="S922" s="66" t="s">
        <v>86</v>
      </c>
      <c r="T922" s="66" t="s">
        <v>87</v>
      </c>
      <c r="U922" s="113">
        <v>152</v>
      </c>
      <c r="V922" s="88" t="s">
        <v>88</v>
      </c>
      <c r="W922" s="88" t="s">
        <v>89</v>
      </c>
      <c r="X922" s="88" t="s">
        <v>586</v>
      </c>
      <c r="Y922" s="66" t="s">
        <v>647</v>
      </c>
      <c r="Z922" s="130"/>
      <c r="AA922" s="130"/>
      <c r="AB922" s="66">
        <v>2017</v>
      </c>
      <c r="AC922" s="130">
        <v>30000</v>
      </c>
      <c r="AD922" s="130"/>
      <c r="AE922" s="62" t="s">
        <v>101</v>
      </c>
      <c r="AF922" s="173">
        <v>44691</v>
      </c>
      <c r="AG922" s="132">
        <v>44788</v>
      </c>
      <c r="AH922" s="141"/>
    </row>
    <row r="923" spans="1:35">
      <c r="A923" s="66">
        <v>11041</v>
      </c>
      <c r="B923" s="63"/>
      <c r="C923" s="84" t="s">
        <v>994</v>
      </c>
      <c r="D923" s="63">
        <v>3201</v>
      </c>
      <c r="E923" s="86" t="s">
        <v>2203</v>
      </c>
      <c r="F923" s="150" t="s">
        <v>2204</v>
      </c>
      <c r="G923" s="272" t="s">
        <v>2205</v>
      </c>
      <c r="H923" s="63">
        <v>1000</v>
      </c>
      <c r="I923" s="87" t="s">
        <v>154</v>
      </c>
      <c r="J923" s="160">
        <v>1</v>
      </c>
      <c r="K923" s="106">
        <v>44659</v>
      </c>
      <c r="L923" s="92">
        <v>27</v>
      </c>
      <c r="M923" s="66">
        <v>152</v>
      </c>
      <c r="N923" s="107">
        <v>44686</v>
      </c>
      <c r="O923" s="99">
        <v>44690</v>
      </c>
      <c r="P923" s="100">
        <v>31</v>
      </c>
      <c r="Q923" s="66" t="s">
        <v>160</v>
      </c>
      <c r="R923" s="66"/>
      <c r="S923" s="66" t="s">
        <v>86</v>
      </c>
      <c r="T923" s="66" t="s">
        <v>87</v>
      </c>
      <c r="U923" s="113">
        <v>152</v>
      </c>
      <c r="V923" s="88" t="s">
        <v>88</v>
      </c>
      <c r="W923" s="88" t="s">
        <v>89</v>
      </c>
      <c r="X923" s="88" t="s">
        <v>586</v>
      </c>
      <c r="Y923" s="66" t="s">
        <v>647</v>
      </c>
      <c r="Z923" s="130"/>
      <c r="AA923" s="130"/>
      <c r="AB923" s="66">
        <v>2017</v>
      </c>
      <c r="AC923" s="130">
        <v>30000</v>
      </c>
      <c r="AD923" s="130"/>
      <c r="AE923" s="48" t="s">
        <v>101</v>
      </c>
      <c r="AF923" s="173">
        <v>44434</v>
      </c>
      <c r="AG923" s="132">
        <v>44687</v>
      </c>
      <c r="AH923" s="141"/>
    </row>
    <row r="924" spans="1:35">
      <c r="A924" s="66" t="s">
        <v>2072</v>
      </c>
      <c r="B924" s="63"/>
      <c r="C924" s="64" t="s">
        <v>994</v>
      </c>
      <c r="D924" s="67">
        <v>4934</v>
      </c>
      <c r="E924" s="68" t="s">
        <v>151</v>
      </c>
      <c r="F924" s="69" t="s">
        <v>1085</v>
      </c>
      <c r="G924" s="48" t="s">
        <v>519</v>
      </c>
      <c r="H924" s="48">
        <v>1933</v>
      </c>
      <c r="I924" s="48" t="s">
        <v>154</v>
      </c>
      <c r="J924" s="64">
        <v>1</v>
      </c>
      <c r="K924" s="101">
        <v>45670</v>
      </c>
      <c r="L924" s="48">
        <v>29</v>
      </c>
      <c r="M924" s="104">
        <v>153</v>
      </c>
      <c r="N924" s="102">
        <f>K924+L924</f>
        <v>45699</v>
      </c>
      <c r="O924" s="99">
        <f ca="1">TODAY()</f>
        <v>45957</v>
      </c>
      <c r="P924" s="100">
        <f ca="1">O924-K924</f>
        <v>287</v>
      </c>
      <c r="Q924" s="66" t="s">
        <v>85</v>
      </c>
      <c r="R924" s="66" t="s">
        <v>320</v>
      </c>
      <c r="S924" s="66" t="s">
        <v>85</v>
      </c>
      <c r="T924" s="66" t="s">
        <v>87</v>
      </c>
      <c r="U924" s="113">
        <v>153</v>
      </c>
      <c r="V924" s="111" t="s">
        <v>88</v>
      </c>
      <c r="W924" s="88" t="s">
        <v>89</v>
      </c>
      <c r="X924" s="111" t="s">
        <v>586</v>
      </c>
      <c r="Y924" s="66" t="s">
        <v>652</v>
      </c>
      <c r="Z924" s="66">
        <v>10</v>
      </c>
      <c r="AA924" s="117" t="s">
        <v>227</v>
      </c>
      <c r="AB924" s="66">
        <v>2017</v>
      </c>
      <c r="AC924" s="130">
        <v>33000</v>
      </c>
      <c r="AD924" s="119">
        <v>29000</v>
      </c>
      <c r="AE924" s="48" t="s">
        <v>101</v>
      </c>
      <c r="AF924" s="132">
        <v>45460</v>
      </c>
      <c r="AG924" s="132">
        <v>45699</v>
      </c>
      <c r="AH924" s="141"/>
    </row>
    <row r="925" spans="1:35">
      <c r="A925" s="66">
        <v>11066</v>
      </c>
      <c r="B925" s="63"/>
      <c r="C925" s="84" t="s">
        <v>994</v>
      </c>
      <c r="D925" s="84">
        <v>4462</v>
      </c>
      <c r="E925" s="150" t="s">
        <v>2206</v>
      </c>
      <c r="F925" s="150" t="s">
        <v>2207</v>
      </c>
      <c r="G925" s="84" t="s">
        <v>479</v>
      </c>
      <c r="H925" s="84">
        <v>1648</v>
      </c>
      <c r="I925" s="84" t="s">
        <v>99</v>
      </c>
      <c r="J925" s="84">
        <v>1</v>
      </c>
      <c r="K925" s="162">
        <v>45456</v>
      </c>
      <c r="L925" s="84">
        <v>27</v>
      </c>
      <c r="M925" s="195">
        <v>153</v>
      </c>
      <c r="N925" s="98">
        <v>45483</v>
      </c>
      <c r="O925" s="99">
        <v>45456</v>
      </c>
      <c r="P925" s="100">
        <v>0</v>
      </c>
      <c r="Q925" s="66" t="s">
        <v>85</v>
      </c>
      <c r="R925" s="66" t="s">
        <v>320</v>
      </c>
      <c r="S925" s="66" t="s">
        <v>85</v>
      </c>
      <c r="T925" s="66" t="s">
        <v>87</v>
      </c>
      <c r="U925" s="113">
        <v>153</v>
      </c>
      <c r="V925" s="88" t="s">
        <v>88</v>
      </c>
      <c r="W925" s="88" t="s">
        <v>89</v>
      </c>
      <c r="X925" s="88" t="s">
        <v>586</v>
      </c>
      <c r="Y925" s="66" t="s">
        <v>652</v>
      </c>
      <c r="Z925" s="66">
        <v>10</v>
      </c>
      <c r="AA925" s="117" t="s">
        <v>227</v>
      </c>
      <c r="AB925" s="66">
        <v>2017</v>
      </c>
      <c r="AC925" s="130">
        <v>33000</v>
      </c>
      <c r="AD925" s="119">
        <v>29000</v>
      </c>
      <c r="AE925" s="48" t="s">
        <v>101</v>
      </c>
      <c r="AF925" s="132">
        <v>45148</v>
      </c>
      <c r="AG925" s="132">
        <v>45456</v>
      </c>
      <c r="AH925" s="141"/>
      <c r="AI925" s="182"/>
    </row>
    <row r="926" spans="1:35">
      <c r="A926" s="66">
        <v>11061</v>
      </c>
      <c r="B926" s="63"/>
      <c r="C926" s="84" t="s">
        <v>994</v>
      </c>
      <c r="D926" s="63">
        <v>4245</v>
      </c>
      <c r="E926" s="86" t="s">
        <v>2208</v>
      </c>
      <c r="F926" s="86" t="s">
        <v>2209</v>
      </c>
      <c r="G926" s="150" t="s">
        <v>1182</v>
      </c>
      <c r="H926" s="84">
        <v>1421</v>
      </c>
      <c r="I926" s="150" t="s">
        <v>1151</v>
      </c>
      <c r="J926" s="160">
        <v>1</v>
      </c>
      <c r="K926" s="168">
        <v>45007</v>
      </c>
      <c r="L926" s="84">
        <v>6</v>
      </c>
      <c r="M926" s="63">
        <v>153</v>
      </c>
      <c r="N926" s="229">
        <v>45013</v>
      </c>
      <c r="O926" s="99">
        <v>45015</v>
      </c>
      <c r="P926" s="100">
        <v>8</v>
      </c>
      <c r="Q926" s="66" t="s">
        <v>160</v>
      </c>
      <c r="R926" s="66" t="s">
        <v>320</v>
      </c>
      <c r="S926" s="66" t="s">
        <v>86</v>
      </c>
      <c r="T926" s="66" t="s">
        <v>87</v>
      </c>
      <c r="U926" s="113">
        <v>153</v>
      </c>
      <c r="V926" s="88" t="s">
        <v>88</v>
      </c>
      <c r="W926" s="88" t="s">
        <v>89</v>
      </c>
      <c r="X926" s="88" t="s">
        <v>586</v>
      </c>
      <c r="Y926" s="66" t="s">
        <v>652</v>
      </c>
      <c r="Z926" s="130"/>
      <c r="AA926" s="130"/>
      <c r="AB926" s="66">
        <v>2017</v>
      </c>
      <c r="AC926" s="130">
        <v>33000</v>
      </c>
      <c r="AD926" s="130"/>
      <c r="AE926" s="48" t="s">
        <v>101</v>
      </c>
      <c r="AF926" s="132">
        <v>45000</v>
      </c>
      <c r="AG926" s="132">
        <v>45014</v>
      </c>
      <c r="AH926" s="141"/>
      <c r="AI926" s="180"/>
    </row>
    <row r="927" spans="1:35">
      <c r="A927" s="63"/>
      <c r="B927" s="66" t="s">
        <v>2210</v>
      </c>
      <c r="C927" s="63" t="s">
        <v>994</v>
      </c>
      <c r="D927" s="63">
        <v>4167</v>
      </c>
      <c r="E927" s="86" t="s">
        <v>193</v>
      </c>
      <c r="F927" s="151" t="s">
        <v>1363</v>
      </c>
      <c r="G927" s="85" t="s">
        <v>2211</v>
      </c>
      <c r="H927" s="89">
        <v>1440</v>
      </c>
      <c r="I927" s="85" t="s">
        <v>154</v>
      </c>
      <c r="J927" s="84">
        <v>1</v>
      </c>
      <c r="K927" s="168">
        <v>45120</v>
      </c>
      <c r="L927" s="92">
        <v>29</v>
      </c>
      <c r="M927" s="230">
        <v>153</v>
      </c>
      <c r="N927" s="165">
        <v>45149</v>
      </c>
      <c r="O927" s="99">
        <v>45154</v>
      </c>
      <c r="P927" s="100">
        <v>34</v>
      </c>
      <c r="Q927" s="66" t="s">
        <v>85</v>
      </c>
      <c r="R927" s="66" t="s">
        <v>320</v>
      </c>
      <c r="S927" s="66" t="s">
        <v>86</v>
      </c>
      <c r="T927" s="66" t="s">
        <v>87</v>
      </c>
      <c r="U927" s="170">
        <v>153</v>
      </c>
      <c r="V927" s="111" t="s">
        <v>88</v>
      </c>
      <c r="W927" s="111" t="s">
        <v>89</v>
      </c>
      <c r="X927" s="88" t="s">
        <v>586</v>
      </c>
      <c r="Y927" s="66" t="s">
        <v>652</v>
      </c>
      <c r="Z927" s="66">
        <v>10</v>
      </c>
      <c r="AA927" s="117" t="s">
        <v>227</v>
      </c>
      <c r="AB927" s="66">
        <v>2017</v>
      </c>
      <c r="AC927" s="130">
        <v>33000</v>
      </c>
      <c r="AD927" s="130"/>
      <c r="AE927" s="48" t="s">
        <v>101</v>
      </c>
      <c r="AF927" s="132">
        <v>45003</v>
      </c>
      <c r="AG927" s="132">
        <v>45152</v>
      </c>
      <c r="AH927" s="140"/>
    </row>
    <row r="928" spans="1:35">
      <c r="A928" s="63"/>
      <c r="B928" s="63"/>
      <c r="C928" s="84" t="s">
        <v>994</v>
      </c>
      <c r="D928" s="89">
        <v>4123</v>
      </c>
      <c r="E928" s="87" t="s">
        <v>1054</v>
      </c>
      <c r="F928" s="156" t="s">
        <v>2177</v>
      </c>
      <c r="G928" s="85" t="s">
        <v>2178</v>
      </c>
      <c r="H928" s="63">
        <v>1342</v>
      </c>
      <c r="I928" s="85" t="s">
        <v>154</v>
      </c>
      <c r="J928" s="84">
        <v>1</v>
      </c>
      <c r="K928" s="168">
        <v>44981</v>
      </c>
      <c r="L928" s="92">
        <v>13</v>
      </c>
      <c r="M928" s="66">
        <v>153</v>
      </c>
      <c r="N928" s="107">
        <v>44994</v>
      </c>
      <c r="O928" s="99">
        <v>45001</v>
      </c>
      <c r="P928" s="100">
        <v>20</v>
      </c>
      <c r="Q928" s="66" t="s">
        <v>160</v>
      </c>
      <c r="R928" s="66" t="s">
        <v>320</v>
      </c>
      <c r="S928" s="66" t="s">
        <v>86</v>
      </c>
      <c r="T928" s="66" t="s">
        <v>87</v>
      </c>
      <c r="U928" s="113">
        <v>153</v>
      </c>
      <c r="V928" s="111" t="s">
        <v>88</v>
      </c>
      <c r="W928" s="88" t="s">
        <v>89</v>
      </c>
      <c r="X928" s="88" t="s">
        <v>586</v>
      </c>
      <c r="Y928" s="112" t="s">
        <v>652</v>
      </c>
      <c r="Z928" s="130"/>
      <c r="AA928" s="130"/>
      <c r="AB928" s="66">
        <v>2017</v>
      </c>
      <c r="AC928" s="130">
        <v>33000</v>
      </c>
      <c r="AD928" s="130"/>
      <c r="AE928" s="48" t="s">
        <v>101</v>
      </c>
      <c r="AF928" s="132">
        <v>44925</v>
      </c>
      <c r="AG928" s="132">
        <v>45000</v>
      </c>
      <c r="AH928" s="141"/>
    </row>
    <row r="929" spans="1:35">
      <c r="A929" s="63"/>
      <c r="B929" s="63"/>
      <c r="C929" s="84" t="s">
        <v>994</v>
      </c>
      <c r="D929" s="89">
        <v>4068</v>
      </c>
      <c r="E929" s="87" t="s">
        <v>2212</v>
      </c>
      <c r="F929" s="151" t="s">
        <v>1162</v>
      </c>
      <c r="G929" s="85" t="s">
        <v>1163</v>
      </c>
      <c r="H929" s="63">
        <v>1315</v>
      </c>
      <c r="I929" s="85" t="s">
        <v>154</v>
      </c>
      <c r="J929" s="84">
        <v>1</v>
      </c>
      <c r="K929" s="168">
        <v>44910</v>
      </c>
      <c r="L929" s="92">
        <v>6</v>
      </c>
      <c r="M929" s="66">
        <v>153</v>
      </c>
      <c r="N929" s="165">
        <v>44916</v>
      </c>
      <c r="O929" s="99">
        <v>44918</v>
      </c>
      <c r="P929" s="100">
        <v>8</v>
      </c>
      <c r="Q929" s="66" t="s">
        <v>160</v>
      </c>
      <c r="R929" s="66" t="s">
        <v>320</v>
      </c>
      <c r="S929" s="66" t="s">
        <v>86</v>
      </c>
      <c r="T929" s="66" t="s">
        <v>87</v>
      </c>
      <c r="U929" s="113">
        <v>153</v>
      </c>
      <c r="V929" s="111" t="s">
        <v>88</v>
      </c>
      <c r="W929" s="88" t="s">
        <v>89</v>
      </c>
      <c r="X929" s="88" t="s">
        <v>586</v>
      </c>
      <c r="Y929" s="66" t="s">
        <v>652</v>
      </c>
      <c r="Z929" s="130"/>
      <c r="AA929" s="130"/>
      <c r="AB929" s="66">
        <v>2017</v>
      </c>
      <c r="AC929" s="130">
        <v>33000</v>
      </c>
      <c r="AD929" s="130"/>
      <c r="AE929" s="192"/>
      <c r="AF929" s="72" t="s">
        <v>101</v>
      </c>
      <c r="AG929" s="132">
        <v>44894</v>
      </c>
      <c r="AH929" s="144">
        <v>44917</v>
      </c>
    </row>
    <row r="930" spans="1:35">
      <c r="A930" s="63"/>
      <c r="B930" s="63"/>
      <c r="C930" s="84" t="s">
        <v>994</v>
      </c>
      <c r="D930" s="84">
        <v>3935</v>
      </c>
      <c r="E930" s="150" t="s">
        <v>193</v>
      </c>
      <c r="F930" s="87" t="s">
        <v>1363</v>
      </c>
      <c r="G930" s="150" t="s">
        <v>1609</v>
      </c>
      <c r="H930" s="63"/>
      <c r="I930" s="87" t="s">
        <v>154</v>
      </c>
      <c r="J930" s="84">
        <v>1</v>
      </c>
      <c r="K930" s="106">
        <v>44867</v>
      </c>
      <c r="L930" s="92">
        <v>6</v>
      </c>
      <c r="M930" s="66">
        <v>153</v>
      </c>
      <c r="N930" s="166">
        <v>44873</v>
      </c>
      <c r="O930" s="99">
        <v>44874</v>
      </c>
      <c r="P930" s="100">
        <v>7</v>
      </c>
      <c r="Q930" s="66" t="s">
        <v>160</v>
      </c>
      <c r="R930" s="66" t="s">
        <v>320</v>
      </c>
      <c r="S930" s="66" t="s">
        <v>86</v>
      </c>
      <c r="T930" s="66" t="s">
        <v>87</v>
      </c>
      <c r="U930" s="170">
        <v>153</v>
      </c>
      <c r="V930" s="88" t="s">
        <v>88</v>
      </c>
      <c r="W930" s="88" t="s">
        <v>89</v>
      </c>
      <c r="X930" s="88" t="s">
        <v>586</v>
      </c>
      <c r="Y930" s="66" t="s">
        <v>652</v>
      </c>
      <c r="Z930" s="130"/>
      <c r="AA930" s="130"/>
      <c r="AB930" s="66">
        <v>2017</v>
      </c>
      <c r="AC930" s="130">
        <v>33000</v>
      </c>
      <c r="AD930" s="130"/>
      <c r="AE930" s="62" t="s">
        <v>101</v>
      </c>
      <c r="AF930" s="132">
        <v>44433</v>
      </c>
      <c r="AG930" s="132">
        <v>44874</v>
      </c>
      <c r="AH930" s="141"/>
    </row>
    <row r="931" spans="1:35">
      <c r="A931" s="63"/>
      <c r="B931" s="66">
        <v>11250</v>
      </c>
      <c r="C931" s="84" t="s">
        <v>994</v>
      </c>
      <c r="D931" s="89">
        <v>3832</v>
      </c>
      <c r="E931" s="87" t="s">
        <v>1164</v>
      </c>
      <c r="F931" s="151" t="s">
        <v>1165</v>
      </c>
      <c r="G931" s="85" t="s">
        <v>1166</v>
      </c>
      <c r="H931" s="63">
        <v>1296</v>
      </c>
      <c r="I931" s="85" t="s">
        <v>154</v>
      </c>
      <c r="J931" s="84">
        <v>1</v>
      </c>
      <c r="K931" s="168">
        <v>44876</v>
      </c>
      <c r="L931" s="92">
        <v>13</v>
      </c>
      <c r="M931" s="66">
        <v>153</v>
      </c>
      <c r="N931" s="107">
        <v>44889</v>
      </c>
      <c r="O931" s="99">
        <v>44891</v>
      </c>
      <c r="P931" s="100">
        <v>15</v>
      </c>
      <c r="Q931" s="66" t="s">
        <v>160</v>
      </c>
      <c r="R931" s="66" t="s">
        <v>320</v>
      </c>
      <c r="S931" s="66" t="s">
        <v>86</v>
      </c>
      <c r="T931" s="66" t="s">
        <v>87</v>
      </c>
      <c r="U931" s="170">
        <v>153</v>
      </c>
      <c r="V931" s="88" t="s">
        <v>88</v>
      </c>
      <c r="W931" s="88" t="s">
        <v>89</v>
      </c>
      <c r="X931" s="88" t="s">
        <v>586</v>
      </c>
      <c r="Y931" s="66" t="s">
        <v>652</v>
      </c>
      <c r="Z931" s="130"/>
      <c r="AA931" s="130"/>
      <c r="AB931" s="66">
        <v>2017</v>
      </c>
      <c r="AC931" s="130">
        <v>33000</v>
      </c>
      <c r="AD931" s="130"/>
      <c r="AE931" s="62" t="s">
        <v>101</v>
      </c>
      <c r="AF931" s="173">
        <v>44791</v>
      </c>
      <c r="AG931" s="132">
        <v>44890</v>
      </c>
      <c r="AH931" s="141"/>
    </row>
    <row r="932" spans="1:35">
      <c r="A932" s="66">
        <v>11250</v>
      </c>
      <c r="B932" s="66" t="s">
        <v>2213</v>
      </c>
      <c r="C932" s="72" t="s">
        <v>994</v>
      </c>
      <c r="D932" s="72">
        <v>3195</v>
      </c>
      <c r="E932" s="75" t="s">
        <v>425</v>
      </c>
      <c r="F932" s="141" t="s">
        <v>1993</v>
      </c>
      <c r="G932" s="75" t="s">
        <v>1994</v>
      </c>
      <c r="H932" s="48"/>
      <c r="I932" s="141" t="s">
        <v>154</v>
      </c>
      <c r="J932" s="72">
        <v>1</v>
      </c>
      <c r="K932" s="188">
        <v>44793</v>
      </c>
      <c r="L932" s="67">
        <v>29</v>
      </c>
      <c r="M932" s="66">
        <v>153</v>
      </c>
      <c r="N932" s="107">
        <v>44822</v>
      </c>
      <c r="O932" s="99">
        <v>44831</v>
      </c>
      <c r="P932" s="100">
        <v>38</v>
      </c>
      <c r="Q932" s="66" t="s">
        <v>160</v>
      </c>
      <c r="R932" s="66" t="s">
        <v>320</v>
      </c>
      <c r="S932" s="66" t="s">
        <v>86</v>
      </c>
      <c r="T932" s="66" t="s">
        <v>87</v>
      </c>
      <c r="U932" s="170">
        <v>153</v>
      </c>
      <c r="V932" s="88" t="s">
        <v>88</v>
      </c>
      <c r="W932" s="88" t="s">
        <v>89</v>
      </c>
      <c r="X932" s="88" t="s">
        <v>586</v>
      </c>
      <c r="Y932" s="66" t="s">
        <v>652</v>
      </c>
      <c r="Z932" s="130"/>
      <c r="AA932" s="130"/>
      <c r="AB932" s="66">
        <v>2017</v>
      </c>
      <c r="AC932" s="130">
        <v>30000</v>
      </c>
      <c r="AD932" s="130"/>
      <c r="AE932" s="62" t="s">
        <v>101</v>
      </c>
      <c r="AF932" s="132">
        <v>44433</v>
      </c>
      <c r="AG932" s="132">
        <v>44830</v>
      </c>
      <c r="AH932" s="141"/>
    </row>
    <row r="933" spans="1:35">
      <c r="A933" s="63"/>
      <c r="B933" s="63"/>
      <c r="C933" s="64" t="s">
        <v>994</v>
      </c>
      <c r="D933" s="67">
        <v>5315</v>
      </c>
      <c r="E933" s="69" t="s">
        <v>1046</v>
      </c>
      <c r="F933" s="68" t="s">
        <v>1046</v>
      </c>
      <c r="G933" s="48" t="s">
        <v>1048</v>
      </c>
      <c r="H933" s="48">
        <v>1737</v>
      </c>
      <c r="I933" s="64" t="s">
        <v>99</v>
      </c>
      <c r="J933" s="64">
        <v>1</v>
      </c>
      <c r="K933" s="101">
        <v>45665</v>
      </c>
      <c r="L933" s="48">
        <v>27</v>
      </c>
      <c r="M933" s="104">
        <v>154</v>
      </c>
      <c r="N933" s="98">
        <f>K933+L933</f>
        <v>45692</v>
      </c>
      <c r="O933" s="99">
        <f ca="1">TODAY()</f>
        <v>45957</v>
      </c>
      <c r="P933" s="100">
        <f ca="1">O933-K933</f>
        <v>292</v>
      </c>
      <c r="Q933" s="66" t="s">
        <v>85</v>
      </c>
      <c r="R933" s="66" t="s">
        <v>320</v>
      </c>
      <c r="S933" s="66" t="s">
        <v>85</v>
      </c>
      <c r="T933" s="66" t="s">
        <v>87</v>
      </c>
      <c r="U933" s="170">
        <v>154</v>
      </c>
      <c r="V933" s="88" t="s">
        <v>88</v>
      </c>
      <c r="W933" s="88" t="s">
        <v>89</v>
      </c>
      <c r="X933" s="88" t="s">
        <v>586</v>
      </c>
      <c r="Y933" s="66" t="s">
        <v>658</v>
      </c>
      <c r="Z933" s="66">
        <v>10</v>
      </c>
      <c r="AA933" s="117" t="s">
        <v>227</v>
      </c>
      <c r="AB933" s="66">
        <v>2017</v>
      </c>
      <c r="AC933" s="130">
        <v>33000</v>
      </c>
      <c r="AD933" s="119">
        <v>35200</v>
      </c>
      <c r="AE933" s="48" t="s">
        <v>101</v>
      </c>
      <c r="AF933" s="127">
        <v>45665</v>
      </c>
      <c r="AG933" s="132">
        <v>45687</v>
      </c>
      <c r="AH933" s="141" t="s">
        <v>2214</v>
      </c>
    </row>
    <row r="934" spans="1:35">
      <c r="A934" s="66" t="s">
        <v>95</v>
      </c>
      <c r="B934" s="66" t="s">
        <v>95</v>
      </c>
      <c r="C934" s="72" t="s">
        <v>994</v>
      </c>
      <c r="D934" s="67">
        <v>5203</v>
      </c>
      <c r="E934" s="69" t="s">
        <v>2099</v>
      </c>
      <c r="F934" s="69" t="s">
        <v>2215</v>
      </c>
      <c r="G934" s="48" t="s">
        <v>2216</v>
      </c>
      <c r="H934" s="48">
        <v>1716</v>
      </c>
      <c r="I934" s="48" t="s">
        <v>99</v>
      </c>
      <c r="J934" s="72">
        <v>1</v>
      </c>
      <c r="K934" s="101">
        <v>45649</v>
      </c>
      <c r="L934" s="48">
        <v>6</v>
      </c>
      <c r="M934" s="104">
        <v>154</v>
      </c>
      <c r="N934" s="102">
        <f>K934+L934</f>
        <v>45655</v>
      </c>
      <c r="O934" s="99">
        <f ca="1">TODAY()</f>
        <v>45957</v>
      </c>
      <c r="P934" s="100">
        <f ca="1">O934-K934</f>
        <v>308</v>
      </c>
      <c r="Q934" s="66" t="s">
        <v>85</v>
      </c>
      <c r="R934" s="66" t="s">
        <v>320</v>
      </c>
      <c r="S934" s="66" t="s">
        <v>85</v>
      </c>
      <c r="T934" s="66" t="s">
        <v>87</v>
      </c>
      <c r="U934" s="170">
        <v>154</v>
      </c>
      <c r="V934" s="111" t="s">
        <v>88</v>
      </c>
      <c r="W934" s="88" t="s">
        <v>89</v>
      </c>
      <c r="X934" s="111" t="s">
        <v>586</v>
      </c>
      <c r="Y934" s="66" t="s">
        <v>658</v>
      </c>
      <c r="Z934" s="66">
        <v>10</v>
      </c>
      <c r="AA934" s="117" t="s">
        <v>227</v>
      </c>
      <c r="AB934" s="66">
        <v>2017</v>
      </c>
      <c r="AC934" s="130">
        <v>33000</v>
      </c>
      <c r="AD934" s="119">
        <v>35200</v>
      </c>
      <c r="AE934" s="48" t="s">
        <v>101</v>
      </c>
      <c r="AF934" s="127">
        <v>45621</v>
      </c>
      <c r="AG934" s="132">
        <v>45661</v>
      </c>
      <c r="AH934" s="141"/>
      <c r="AI934" s="140" t="s">
        <v>216</v>
      </c>
    </row>
    <row r="935" spans="1:35">
      <c r="A935" s="66">
        <v>11179</v>
      </c>
      <c r="B935" s="63"/>
      <c r="C935" s="72" t="s">
        <v>994</v>
      </c>
      <c r="D935" s="67">
        <v>5011</v>
      </c>
      <c r="E935" s="69" t="s">
        <v>588</v>
      </c>
      <c r="F935" s="69" t="s">
        <v>588</v>
      </c>
      <c r="G935" s="48" t="s">
        <v>1097</v>
      </c>
      <c r="H935" s="48">
        <v>1668</v>
      </c>
      <c r="I935" s="48" t="s">
        <v>99</v>
      </c>
      <c r="J935" s="72">
        <v>1</v>
      </c>
      <c r="K935" s="101">
        <v>45574</v>
      </c>
      <c r="L935" s="48">
        <v>27</v>
      </c>
      <c r="M935" s="104">
        <v>154</v>
      </c>
      <c r="N935" s="102">
        <f>K935+L935</f>
        <v>45601</v>
      </c>
      <c r="O935" s="99">
        <f ca="1">TODAY()</f>
        <v>45957</v>
      </c>
      <c r="P935" s="100">
        <f ca="1">O935-K935</f>
        <v>383</v>
      </c>
      <c r="Q935" s="66" t="s">
        <v>85</v>
      </c>
      <c r="R935" s="66" t="s">
        <v>320</v>
      </c>
      <c r="S935" s="66" t="s">
        <v>85</v>
      </c>
      <c r="T935" s="66" t="s">
        <v>87</v>
      </c>
      <c r="U935" s="170">
        <v>154</v>
      </c>
      <c r="V935" s="88" t="s">
        <v>88</v>
      </c>
      <c r="W935" s="88" t="s">
        <v>89</v>
      </c>
      <c r="X935" s="88" t="s">
        <v>586</v>
      </c>
      <c r="Y935" s="66" t="s">
        <v>658</v>
      </c>
      <c r="Z935" s="66">
        <v>10</v>
      </c>
      <c r="AA935" s="117" t="s">
        <v>227</v>
      </c>
      <c r="AB935" s="66">
        <v>2017</v>
      </c>
      <c r="AC935" s="130">
        <v>33000</v>
      </c>
      <c r="AD935" s="119">
        <v>35200</v>
      </c>
      <c r="AE935" s="48" t="s">
        <v>101</v>
      </c>
      <c r="AF935" s="132">
        <v>45518</v>
      </c>
      <c r="AG935" s="132">
        <v>45605</v>
      </c>
      <c r="AH935" s="144"/>
    </row>
    <row r="936" spans="1:35">
      <c r="A936" s="66" t="s">
        <v>95</v>
      </c>
      <c r="B936" s="66" t="s">
        <v>95</v>
      </c>
      <c r="C936" s="84" t="s">
        <v>994</v>
      </c>
      <c r="D936" s="92">
        <v>4993</v>
      </c>
      <c r="E936" s="86" t="s">
        <v>1675</v>
      </c>
      <c r="F936" s="86" t="s">
        <v>1675</v>
      </c>
      <c r="G936" s="84" t="s">
        <v>2217</v>
      </c>
      <c r="H936" s="63">
        <v>1635</v>
      </c>
      <c r="I936" s="63" t="s">
        <v>99</v>
      </c>
      <c r="J936" s="63">
        <v>1</v>
      </c>
      <c r="K936" s="164">
        <v>45505</v>
      </c>
      <c r="L936" s="84">
        <v>6</v>
      </c>
      <c r="M936" s="104">
        <v>154</v>
      </c>
      <c r="N936" s="102">
        <v>45511</v>
      </c>
      <c r="O936" s="99">
        <v>45513</v>
      </c>
      <c r="P936" s="100">
        <v>8</v>
      </c>
      <c r="Q936" s="66" t="s">
        <v>85</v>
      </c>
      <c r="R936" s="66" t="s">
        <v>320</v>
      </c>
      <c r="S936" s="66" t="s">
        <v>85</v>
      </c>
      <c r="T936" s="66" t="s">
        <v>87</v>
      </c>
      <c r="U936" s="170">
        <v>154</v>
      </c>
      <c r="V936" s="111" t="s">
        <v>88</v>
      </c>
      <c r="W936" s="88" t="s">
        <v>89</v>
      </c>
      <c r="X936" s="88" t="s">
        <v>586</v>
      </c>
      <c r="Y936" s="66" t="s">
        <v>658</v>
      </c>
      <c r="Z936" s="66">
        <v>10</v>
      </c>
      <c r="AA936" s="117" t="s">
        <v>227</v>
      </c>
      <c r="AB936" s="66">
        <v>2017</v>
      </c>
      <c r="AC936" s="130">
        <v>33000</v>
      </c>
      <c r="AD936" s="119">
        <v>35200</v>
      </c>
      <c r="AE936" s="48" t="s">
        <v>101</v>
      </c>
      <c r="AF936" s="132">
        <v>45505</v>
      </c>
      <c r="AG936" s="132"/>
      <c r="AH936" s="141"/>
      <c r="AI936" s="180"/>
    </row>
    <row r="937" spans="1:35">
      <c r="A937" s="66" t="s">
        <v>2218</v>
      </c>
      <c r="B937" s="63"/>
      <c r="C937" s="84" t="s">
        <v>994</v>
      </c>
      <c r="D937" s="92">
        <v>4969</v>
      </c>
      <c r="E937" s="151" t="s">
        <v>193</v>
      </c>
      <c r="F937" s="151" t="s">
        <v>1363</v>
      </c>
      <c r="G937" s="92" t="s">
        <v>1469</v>
      </c>
      <c r="H937" s="92">
        <v>1634</v>
      </c>
      <c r="I937" s="92" t="s">
        <v>154</v>
      </c>
      <c r="J937" s="92">
        <v>1</v>
      </c>
      <c r="K937" s="109">
        <v>45488</v>
      </c>
      <c r="L937" s="92">
        <v>13</v>
      </c>
      <c r="M937" s="104">
        <v>154</v>
      </c>
      <c r="N937" s="102">
        <v>45501</v>
      </c>
      <c r="O937" s="99">
        <v>45502</v>
      </c>
      <c r="P937" s="100">
        <v>14</v>
      </c>
      <c r="Q937" s="66" t="s">
        <v>85</v>
      </c>
      <c r="R937" s="66" t="s">
        <v>320</v>
      </c>
      <c r="S937" s="66" t="s">
        <v>85</v>
      </c>
      <c r="T937" s="66" t="s">
        <v>87</v>
      </c>
      <c r="U937" s="170">
        <v>154</v>
      </c>
      <c r="V937" s="88" t="s">
        <v>88</v>
      </c>
      <c r="W937" s="88" t="s">
        <v>89</v>
      </c>
      <c r="X937" s="88" t="s">
        <v>586</v>
      </c>
      <c r="Y937" s="66" t="s">
        <v>658</v>
      </c>
      <c r="Z937" s="66">
        <v>10</v>
      </c>
      <c r="AA937" s="117" t="s">
        <v>227</v>
      </c>
      <c r="AB937" s="66">
        <v>2017</v>
      </c>
      <c r="AC937" s="130">
        <v>33000</v>
      </c>
      <c r="AD937" s="119">
        <v>35200</v>
      </c>
      <c r="AE937" s="48" t="s">
        <v>101</v>
      </c>
      <c r="AF937" s="132">
        <v>45488</v>
      </c>
      <c r="AG937" s="132">
        <v>45502</v>
      </c>
      <c r="AH937" s="141"/>
      <c r="AI937" s="181"/>
    </row>
    <row r="938" spans="1:35">
      <c r="A938" s="66">
        <v>11024</v>
      </c>
      <c r="B938" s="66">
        <v>11269</v>
      </c>
      <c r="C938" s="84" t="s">
        <v>994</v>
      </c>
      <c r="D938" s="92">
        <v>4947</v>
      </c>
      <c r="E938" s="151" t="s">
        <v>2219</v>
      </c>
      <c r="F938" s="151" t="s">
        <v>2219</v>
      </c>
      <c r="G938" s="92" t="s">
        <v>2220</v>
      </c>
      <c r="H938" s="92">
        <v>1633</v>
      </c>
      <c r="I938" s="92" t="s">
        <v>99</v>
      </c>
      <c r="J938" s="92">
        <v>1</v>
      </c>
      <c r="K938" s="109">
        <v>45471</v>
      </c>
      <c r="L938" s="92">
        <v>6</v>
      </c>
      <c r="M938" s="89">
        <v>154</v>
      </c>
      <c r="N938" s="102">
        <v>45477</v>
      </c>
      <c r="O938" s="99">
        <v>45478</v>
      </c>
      <c r="P938" s="100">
        <v>7</v>
      </c>
      <c r="Q938" s="66" t="s">
        <v>85</v>
      </c>
      <c r="R938" s="66" t="s">
        <v>320</v>
      </c>
      <c r="S938" s="66" t="s">
        <v>85</v>
      </c>
      <c r="T938" s="66" t="s">
        <v>87</v>
      </c>
      <c r="U938" s="170">
        <v>154</v>
      </c>
      <c r="V938" s="88" t="s">
        <v>88</v>
      </c>
      <c r="W938" s="88" t="s">
        <v>89</v>
      </c>
      <c r="X938" s="88" t="s">
        <v>586</v>
      </c>
      <c r="Y938" s="66" t="s">
        <v>658</v>
      </c>
      <c r="Z938" s="66">
        <v>10</v>
      </c>
      <c r="AA938" s="117" t="s">
        <v>227</v>
      </c>
      <c r="AB938" s="66">
        <v>2017</v>
      </c>
      <c r="AC938" s="130">
        <v>33000</v>
      </c>
      <c r="AD938" s="119">
        <v>35200</v>
      </c>
      <c r="AE938" s="48" t="s">
        <v>101</v>
      </c>
      <c r="AF938" s="132">
        <v>45471</v>
      </c>
      <c r="AG938" s="132">
        <v>45478</v>
      </c>
      <c r="AH938" s="140"/>
    </row>
    <row r="939" spans="1:35">
      <c r="A939" s="66">
        <v>11024</v>
      </c>
      <c r="B939" s="66" t="s">
        <v>2221</v>
      </c>
      <c r="C939" s="84" t="s">
        <v>994</v>
      </c>
      <c r="D939" s="92">
        <v>4927</v>
      </c>
      <c r="E939" s="151" t="s">
        <v>193</v>
      </c>
      <c r="F939" s="151" t="s">
        <v>2222</v>
      </c>
      <c r="G939" s="92" t="s">
        <v>2223</v>
      </c>
      <c r="H939" s="92">
        <v>1626</v>
      </c>
      <c r="I939" s="92" t="s">
        <v>154</v>
      </c>
      <c r="J939" s="92">
        <v>1</v>
      </c>
      <c r="K939" s="109">
        <v>45454</v>
      </c>
      <c r="L939" s="92">
        <v>6</v>
      </c>
      <c r="M939" s="104">
        <v>154</v>
      </c>
      <c r="N939" s="98">
        <v>45460</v>
      </c>
      <c r="O939" s="99">
        <v>45462</v>
      </c>
      <c r="P939" s="100">
        <v>8</v>
      </c>
      <c r="Q939" s="66" t="s">
        <v>85</v>
      </c>
      <c r="R939" s="66" t="s">
        <v>320</v>
      </c>
      <c r="S939" s="66" t="s">
        <v>85</v>
      </c>
      <c r="T939" s="66" t="s">
        <v>87</v>
      </c>
      <c r="U939" s="170">
        <v>154</v>
      </c>
      <c r="V939" s="111" t="s">
        <v>88</v>
      </c>
      <c r="W939" s="88" t="s">
        <v>89</v>
      </c>
      <c r="X939" s="88" t="s">
        <v>586</v>
      </c>
      <c r="Y939" s="66" t="s">
        <v>658</v>
      </c>
      <c r="Z939" s="66">
        <v>10</v>
      </c>
      <c r="AA939" s="117" t="s">
        <v>227</v>
      </c>
      <c r="AB939" s="66">
        <v>2017</v>
      </c>
      <c r="AC939" s="130">
        <v>33000</v>
      </c>
      <c r="AD939" s="119">
        <v>35200</v>
      </c>
      <c r="AE939" s="48" t="s">
        <v>101</v>
      </c>
      <c r="AF939" s="132">
        <v>45454</v>
      </c>
      <c r="AG939" s="132">
        <v>45461</v>
      </c>
      <c r="AH939" s="141"/>
      <c r="AI939" s="180"/>
    </row>
    <row r="940" spans="1:35">
      <c r="A940" s="66">
        <v>11305</v>
      </c>
      <c r="B940" s="63"/>
      <c r="C940" s="84" t="s">
        <v>994</v>
      </c>
      <c r="D940" s="84">
        <v>4808</v>
      </c>
      <c r="E940" s="150" t="s">
        <v>1313</v>
      </c>
      <c r="F940" s="150" t="s">
        <v>1313</v>
      </c>
      <c r="G940" s="84" t="s">
        <v>1267</v>
      </c>
      <c r="H940" s="84">
        <v>1516</v>
      </c>
      <c r="I940" s="84" t="s">
        <v>154</v>
      </c>
      <c r="J940" s="84">
        <v>1</v>
      </c>
      <c r="K940" s="162">
        <v>45439</v>
      </c>
      <c r="L940" s="84">
        <v>6</v>
      </c>
      <c r="M940" s="104">
        <v>154</v>
      </c>
      <c r="N940" s="102">
        <v>45445</v>
      </c>
      <c r="O940" s="99">
        <v>45448</v>
      </c>
      <c r="P940" s="100">
        <v>9</v>
      </c>
      <c r="Q940" s="66" t="s">
        <v>85</v>
      </c>
      <c r="R940" s="66" t="s">
        <v>320</v>
      </c>
      <c r="S940" s="66" t="s">
        <v>85</v>
      </c>
      <c r="T940" s="66" t="s">
        <v>87</v>
      </c>
      <c r="U940" s="170">
        <v>154</v>
      </c>
      <c r="V940" s="88" t="s">
        <v>88</v>
      </c>
      <c r="W940" s="88" t="s">
        <v>89</v>
      </c>
      <c r="X940" s="88" t="s">
        <v>586</v>
      </c>
      <c r="Y940" s="66" t="s">
        <v>658</v>
      </c>
      <c r="Z940" s="66">
        <v>10</v>
      </c>
      <c r="AA940" s="117" t="s">
        <v>227</v>
      </c>
      <c r="AB940" s="66">
        <v>2017</v>
      </c>
      <c r="AC940" s="130">
        <v>33000</v>
      </c>
      <c r="AD940" s="119">
        <v>35200</v>
      </c>
      <c r="AE940" s="48" t="s">
        <v>101</v>
      </c>
      <c r="AF940" s="132">
        <v>45367</v>
      </c>
      <c r="AG940" s="132">
        <v>45448</v>
      </c>
      <c r="AH940" s="141"/>
    </row>
    <row r="941" spans="1:35">
      <c r="A941" s="66">
        <v>11623</v>
      </c>
      <c r="B941" s="66">
        <v>11763</v>
      </c>
      <c r="C941" s="63" t="s">
        <v>994</v>
      </c>
      <c r="D941" s="84">
        <v>4777</v>
      </c>
      <c r="E941" s="85" t="s">
        <v>425</v>
      </c>
      <c r="F941" s="85" t="s">
        <v>2010</v>
      </c>
      <c r="G941" s="84" t="s">
        <v>2224</v>
      </c>
      <c r="H941" s="84">
        <v>1506</v>
      </c>
      <c r="I941" s="84" t="s">
        <v>154</v>
      </c>
      <c r="J941" s="84">
        <v>1</v>
      </c>
      <c r="K941" s="164">
        <v>45343</v>
      </c>
      <c r="L941" s="63">
        <v>29</v>
      </c>
      <c r="M941" s="104">
        <v>154</v>
      </c>
      <c r="N941" s="98">
        <v>45372</v>
      </c>
      <c r="O941" s="99">
        <v>45366</v>
      </c>
      <c r="P941" s="100">
        <v>23</v>
      </c>
      <c r="Q941" s="66" t="s">
        <v>85</v>
      </c>
      <c r="R941" s="66" t="s">
        <v>320</v>
      </c>
      <c r="S941" s="66" t="s">
        <v>85</v>
      </c>
      <c r="T941" s="66" t="s">
        <v>87</v>
      </c>
      <c r="U941" s="170">
        <v>154</v>
      </c>
      <c r="V941" s="88" t="s">
        <v>88</v>
      </c>
      <c r="W941" s="88" t="s">
        <v>89</v>
      </c>
      <c r="X941" s="88" t="s">
        <v>586</v>
      </c>
      <c r="Y941" s="66" t="s">
        <v>658</v>
      </c>
      <c r="Z941" s="66">
        <v>10</v>
      </c>
      <c r="AA941" s="117" t="s">
        <v>227</v>
      </c>
      <c r="AB941" s="66">
        <v>2017</v>
      </c>
      <c r="AC941" s="130">
        <v>33000</v>
      </c>
      <c r="AD941" s="119">
        <v>35200</v>
      </c>
      <c r="AE941" s="48" t="s">
        <v>101</v>
      </c>
      <c r="AF941" s="132">
        <v>45343</v>
      </c>
      <c r="AG941" s="132">
        <v>45366</v>
      </c>
      <c r="AH941" s="141"/>
    </row>
    <row r="942" spans="1:35">
      <c r="A942" s="66">
        <v>11061</v>
      </c>
      <c r="B942" s="63"/>
      <c r="C942" s="257" t="s">
        <v>994</v>
      </c>
      <c r="D942" s="257">
        <v>4756</v>
      </c>
      <c r="E942" s="257" t="s">
        <v>2225</v>
      </c>
      <c r="F942" s="257" t="s">
        <v>2225</v>
      </c>
      <c r="G942" s="257" t="s">
        <v>338</v>
      </c>
      <c r="H942" s="257">
        <v>1489</v>
      </c>
      <c r="I942" s="257" t="s">
        <v>99</v>
      </c>
      <c r="J942" s="257">
        <v>1</v>
      </c>
      <c r="K942" s="300">
        <v>45330</v>
      </c>
      <c r="L942" s="257">
        <v>27</v>
      </c>
      <c r="M942" s="104">
        <v>154</v>
      </c>
      <c r="N942" s="98">
        <f>K942+L942</f>
        <v>45357</v>
      </c>
      <c r="O942" s="99">
        <f ca="1">TODAY()</f>
        <v>45957</v>
      </c>
      <c r="P942" s="100">
        <f ca="1">O942-K942</f>
        <v>627</v>
      </c>
      <c r="Q942" s="66" t="s">
        <v>85</v>
      </c>
      <c r="R942" s="66" t="s">
        <v>320</v>
      </c>
      <c r="S942" s="66" t="s">
        <v>85</v>
      </c>
      <c r="T942" s="66" t="s">
        <v>87</v>
      </c>
      <c r="U942" s="170">
        <v>154</v>
      </c>
      <c r="V942" s="111" t="s">
        <v>88</v>
      </c>
      <c r="W942" s="88" t="s">
        <v>89</v>
      </c>
      <c r="X942" s="88" t="s">
        <v>586</v>
      </c>
      <c r="Y942" s="66" t="s">
        <v>658</v>
      </c>
      <c r="Z942" s="66">
        <v>10</v>
      </c>
      <c r="AA942" s="117" t="s">
        <v>227</v>
      </c>
      <c r="AB942" s="66">
        <v>2017</v>
      </c>
      <c r="AC942" s="130">
        <v>33000</v>
      </c>
      <c r="AD942" s="192">
        <v>28000</v>
      </c>
      <c r="AE942" s="48" t="s">
        <v>101</v>
      </c>
      <c r="AF942" s="132">
        <v>45342</v>
      </c>
      <c r="AG942" s="132"/>
      <c r="AH942" s="180"/>
    </row>
    <row r="943" spans="1:35">
      <c r="A943" s="63"/>
      <c r="B943" s="63"/>
      <c r="C943" s="319" t="s">
        <v>1179</v>
      </c>
      <c r="D943" s="319">
        <v>4723</v>
      </c>
      <c r="E943" s="320" t="s">
        <v>1039</v>
      </c>
      <c r="F943" s="321" t="s">
        <v>1039</v>
      </c>
      <c r="G943" s="319" t="s">
        <v>1281</v>
      </c>
      <c r="H943" s="319">
        <v>1466</v>
      </c>
      <c r="I943" s="322" t="s">
        <v>99</v>
      </c>
      <c r="J943" s="319">
        <v>1</v>
      </c>
      <c r="K943" s="323">
        <v>45310</v>
      </c>
      <c r="L943" s="319">
        <v>27</v>
      </c>
      <c r="M943" s="104">
        <v>154</v>
      </c>
      <c r="N943" s="98">
        <v>45337</v>
      </c>
      <c r="O943" s="99">
        <v>45325</v>
      </c>
      <c r="P943" s="100">
        <v>15</v>
      </c>
      <c r="Q943" s="66" t="s">
        <v>85</v>
      </c>
      <c r="R943" s="66" t="s">
        <v>320</v>
      </c>
      <c r="S943" s="66" t="s">
        <v>85</v>
      </c>
      <c r="T943" s="66" t="s">
        <v>87</v>
      </c>
      <c r="U943" s="113">
        <v>154</v>
      </c>
      <c r="V943" s="88" t="s">
        <v>88</v>
      </c>
      <c r="W943" s="88" t="s">
        <v>89</v>
      </c>
      <c r="X943" s="88" t="s">
        <v>586</v>
      </c>
      <c r="Y943" s="66" t="s">
        <v>658</v>
      </c>
      <c r="Z943" s="66">
        <v>10</v>
      </c>
      <c r="AA943" s="117" t="s">
        <v>227</v>
      </c>
      <c r="AB943" s="66">
        <v>2017</v>
      </c>
      <c r="AC943" s="130">
        <v>33000</v>
      </c>
      <c r="AD943" s="192">
        <v>28000</v>
      </c>
      <c r="AE943" s="48" t="s">
        <v>101</v>
      </c>
      <c r="AF943" s="132">
        <v>45310</v>
      </c>
      <c r="AG943" s="132"/>
      <c r="AH943" s="141"/>
    </row>
    <row r="944" spans="1:35">
      <c r="A944" s="63"/>
      <c r="B944" s="63"/>
      <c r="C944" s="63" t="s">
        <v>994</v>
      </c>
      <c r="D944" s="63">
        <v>4445</v>
      </c>
      <c r="E944" s="150" t="s">
        <v>2226</v>
      </c>
      <c r="F944" s="90" t="s">
        <v>2227</v>
      </c>
      <c r="G944" s="92" t="s">
        <v>2228</v>
      </c>
      <c r="H944" s="63"/>
      <c r="I944" s="84" t="s">
        <v>99</v>
      </c>
      <c r="J944" s="84">
        <v>1</v>
      </c>
      <c r="K944" s="164">
        <v>45289</v>
      </c>
      <c r="L944" s="63">
        <v>6</v>
      </c>
      <c r="M944" s="104">
        <v>154</v>
      </c>
      <c r="N944" s="102">
        <v>45295</v>
      </c>
      <c r="O944" s="99">
        <v>45306</v>
      </c>
      <c r="P944" s="100">
        <v>17</v>
      </c>
      <c r="Q944" s="66" t="s">
        <v>85</v>
      </c>
      <c r="R944" s="66" t="s">
        <v>320</v>
      </c>
      <c r="S944" s="66" t="s">
        <v>86</v>
      </c>
      <c r="T944" s="66" t="s">
        <v>87</v>
      </c>
      <c r="U944" s="113">
        <v>154</v>
      </c>
      <c r="V944" s="88" t="s">
        <v>88</v>
      </c>
      <c r="W944" s="88" t="s">
        <v>89</v>
      </c>
      <c r="X944" s="88" t="s">
        <v>586</v>
      </c>
      <c r="Y944" s="66" t="s">
        <v>658</v>
      </c>
      <c r="Z944" s="66">
        <v>10</v>
      </c>
      <c r="AA944" s="117" t="s">
        <v>227</v>
      </c>
      <c r="AB944" s="66">
        <v>2017</v>
      </c>
      <c r="AC944" s="130">
        <v>33000</v>
      </c>
      <c r="AD944" s="192">
        <v>28000</v>
      </c>
      <c r="AE944" s="48" t="s">
        <v>101</v>
      </c>
      <c r="AF944" s="132">
        <v>45131</v>
      </c>
      <c r="AG944" s="132">
        <v>45302</v>
      </c>
      <c r="AH944" s="141"/>
    </row>
    <row r="945" spans="1:45">
      <c r="A945" s="63"/>
      <c r="B945" s="63"/>
      <c r="C945" s="84" t="s">
        <v>994</v>
      </c>
      <c r="D945" s="92">
        <v>4342</v>
      </c>
      <c r="E945" s="87" t="s">
        <v>151</v>
      </c>
      <c r="F945" s="86" t="s">
        <v>1311</v>
      </c>
      <c r="G945" s="85" t="s">
        <v>1858</v>
      </c>
      <c r="H945" s="84"/>
      <c r="I945" s="85" t="s">
        <v>154</v>
      </c>
      <c r="J945" s="84">
        <v>1</v>
      </c>
      <c r="K945" s="168">
        <v>45099</v>
      </c>
      <c r="L945" s="84">
        <v>29</v>
      </c>
      <c r="M945" s="66">
        <v>154</v>
      </c>
      <c r="N945" s="107">
        <v>45128</v>
      </c>
      <c r="O945" s="99">
        <v>45131</v>
      </c>
      <c r="P945" s="100">
        <v>32</v>
      </c>
      <c r="Q945" s="66" t="s">
        <v>160</v>
      </c>
      <c r="R945" s="66" t="s">
        <v>320</v>
      </c>
      <c r="S945" s="66" t="s">
        <v>86</v>
      </c>
      <c r="T945" s="66" t="s">
        <v>87</v>
      </c>
      <c r="U945" s="113">
        <v>154</v>
      </c>
      <c r="V945" s="88" t="s">
        <v>88</v>
      </c>
      <c r="W945" s="88" t="s">
        <v>89</v>
      </c>
      <c r="X945" s="88" t="s">
        <v>586</v>
      </c>
      <c r="Y945" s="66" t="s">
        <v>658</v>
      </c>
      <c r="Z945" s="66">
        <v>10</v>
      </c>
      <c r="AA945" s="117" t="s">
        <v>227</v>
      </c>
      <c r="AB945" s="66">
        <v>2017</v>
      </c>
      <c r="AC945" s="130">
        <v>33000</v>
      </c>
      <c r="AD945" s="130"/>
      <c r="AE945" s="48" t="s">
        <v>101</v>
      </c>
      <c r="AF945" s="132">
        <v>45069</v>
      </c>
      <c r="AG945" s="132">
        <v>45131</v>
      </c>
      <c r="AH945" s="141"/>
    </row>
    <row r="946" spans="1:45">
      <c r="A946" s="63"/>
      <c r="B946" s="63"/>
      <c r="C946" s="63" t="s">
        <v>994</v>
      </c>
      <c r="D946" s="63">
        <v>4323</v>
      </c>
      <c r="E946" s="87" t="s">
        <v>1927</v>
      </c>
      <c r="F946" s="150" t="s">
        <v>1928</v>
      </c>
      <c r="G946" s="87" t="s">
        <v>2229</v>
      </c>
      <c r="H946" s="63">
        <v>1343</v>
      </c>
      <c r="I946" s="87" t="s">
        <v>154</v>
      </c>
      <c r="J946" s="84">
        <v>1</v>
      </c>
      <c r="K946" s="106">
        <v>45057</v>
      </c>
      <c r="L946" s="63">
        <v>13</v>
      </c>
      <c r="M946" s="66">
        <v>154</v>
      </c>
      <c r="N946" s="107">
        <v>45070</v>
      </c>
      <c r="O946" s="99">
        <v>45076</v>
      </c>
      <c r="P946" s="100">
        <v>19</v>
      </c>
      <c r="Q946" s="66" t="s">
        <v>160</v>
      </c>
      <c r="R946" s="66" t="s">
        <v>320</v>
      </c>
      <c r="S946" s="66" t="s">
        <v>86</v>
      </c>
      <c r="T946" s="66" t="s">
        <v>87</v>
      </c>
      <c r="U946" s="66">
        <v>154</v>
      </c>
      <c r="V946" s="88" t="s">
        <v>88</v>
      </c>
      <c r="W946" s="88" t="s">
        <v>89</v>
      </c>
      <c r="X946" s="88" t="s">
        <v>586</v>
      </c>
      <c r="Y946" s="66" t="s">
        <v>658</v>
      </c>
      <c r="Z946" s="66">
        <v>10</v>
      </c>
      <c r="AA946" s="117" t="s">
        <v>227</v>
      </c>
      <c r="AB946" s="66">
        <v>2017</v>
      </c>
      <c r="AC946" s="130">
        <v>33000</v>
      </c>
      <c r="AD946" s="130"/>
      <c r="AE946" s="48" t="s">
        <v>101</v>
      </c>
      <c r="AF946" s="132">
        <v>45057</v>
      </c>
      <c r="AG946" s="132">
        <v>45072</v>
      </c>
      <c r="AH946" s="141"/>
    </row>
    <row r="947" spans="1:45">
      <c r="A947" s="66">
        <v>11073</v>
      </c>
      <c r="B947" s="63"/>
      <c r="C947" s="63" t="s">
        <v>994</v>
      </c>
      <c r="D947" s="63">
        <v>4306</v>
      </c>
      <c r="E947" s="87" t="s">
        <v>1902</v>
      </c>
      <c r="F947" s="227" t="s">
        <v>1903</v>
      </c>
      <c r="G947" s="256" t="s">
        <v>1904</v>
      </c>
      <c r="H947" s="63">
        <v>1336</v>
      </c>
      <c r="I947" s="87" t="s">
        <v>1151</v>
      </c>
      <c r="J947" s="84">
        <v>1</v>
      </c>
      <c r="K947" s="106">
        <v>45048</v>
      </c>
      <c r="L947" s="63">
        <v>6</v>
      </c>
      <c r="M947" s="63">
        <v>154</v>
      </c>
      <c r="N947" s="107">
        <v>45054</v>
      </c>
      <c r="O947" s="99">
        <v>45056</v>
      </c>
      <c r="P947" s="100">
        <v>8</v>
      </c>
      <c r="Q947" s="66" t="s">
        <v>160</v>
      </c>
      <c r="R947" s="66" t="s">
        <v>320</v>
      </c>
      <c r="S947" s="66" t="s">
        <v>86</v>
      </c>
      <c r="T947" s="66" t="s">
        <v>87</v>
      </c>
      <c r="U947" s="113">
        <v>154</v>
      </c>
      <c r="V947" s="88" t="s">
        <v>88</v>
      </c>
      <c r="W947" s="88" t="s">
        <v>89</v>
      </c>
      <c r="X947" s="88" t="s">
        <v>586</v>
      </c>
      <c r="Y947" s="66" t="s">
        <v>658</v>
      </c>
      <c r="Z947" s="66">
        <v>10</v>
      </c>
      <c r="AA947" s="117" t="s">
        <v>227</v>
      </c>
      <c r="AB947" s="66">
        <v>2017</v>
      </c>
      <c r="AC947" s="130">
        <v>33000</v>
      </c>
      <c r="AD947" s="130"/>
      <c r="AE947" s="48" t="s">
        <v>101</v>
      </c>
      <c r="AF947" s="132">
        <v>45048</v>
      </c>
      <c r="AG947" s="132">
        <v>45056</v>
      </c>
      <c r="AH947" s="141"/>
    </row>
    <row r="948" spans="1:45">
      <c r="A948" s="66">
        <v>11044</v>
      </c>
      <c r="B948" s="66">
        <v>11304</v>
      </c>
      <c r="C948" s="84" t="s">
        <v>994</v>
      </c>
      <c r="D948" s="63">
        <v>3908</v>
      </c>
      <c r="E948" s="87" t="s">
        <v>267</v>
      </c>
      <c r="F948" s="156" t="s">
        <v>1069</v>
      </c>
      <c r="G948" s="85" t="s">
        <v>2230</v>
      </c>
      <c r="H948" s="63">
        <v>1132</v>
      </c>
      <c r="I948" s="85" t="s">
        <v>154</v>
      </c>
      <c r="J948" s="160">
        <v>1</v>
      </c>
      <c r="K948" s="106">
        <v>45031</v>
      </c>
      <c r="L948" s="63">
        <v>14</v>
      </c>
      <c r="M948" s="66">
        <v>154</v>
      </c>
      <c r="N948" s="107">
        <v>45045</v>
      </c>
      <c r="O948" s="99">
        <v>45048</v>
      </c>
      <c r="P948" s="100">
        <v>17</v>
      </c>
      <c r="Q948" s="66" t="s">
        <v>160</v>
      </c>
      <c r="R948" s="66" t="s">
        <v>320</v>
      </c>
      <c r="S948" s="66" t="s">
        <v>86</v>
      </c>
      <c r="T948" s="66" t="s">
        <v>87</v>
      </c>
      <c r="U948" s="113">
        <v>154</v>
      </c>
      <c r="V948" s="88" t="s">
        <v>88</v>
      </c>
      <c r="W948" s="88" t="s">
        <v>89</v>
      </c>
      <c r="X948" s="88" t="s">
        <v>586</v>
      </c>
      <c r="Y948" s="66" t="s">
        <v>658</v>
      </c>
      <c r="Z948" s="66">
        <v>10</v>
      </c>
      <c r="AA948" s="117" t="s">
        <v>227</v>
      </c>
      <c r="AB948" s="66">
        <v>2017</v>
      </c>
      <c r="AC948" s="130">
        <v>33000</v>
      </c>
      <c r="AD948" s="130"/>
      <c r="AE948" s="192"/>
      <c r="AF948" s="72" t="s">
        <v>101</v>
      </c>
      <c r="AG948" s="132">
        <v>44821</v>
      </c>
      <c r="AH948" s="144">
        <v>45044</v>
      </c>
    </row>
    <row r="949" spans="1:45">
      <c r="A949" s="66" t="s">
        <v>2180</v>
      </c>
      <c r="B949" s="63"/>
      <c r="C949" s="84" t="s">
        <v>994</v>
      </c>
      <c r="D949" s="63">
        <v>3870</v>
      </c>
      <c r="E949" s="150" t="s">
        <v>97</v>
      </c>
      <c r="F949" s="90" t="s">
        <v>97</v>
      </c>
      <c r="G949" s="85" t="s">
        <v>1583</v>
      </c>
      <c r="H949" s="63">
        <v>1113</v>
      </c>
      <c r="I949" s="150" t="s">
        <v>99</v>
      </c>
      <c r="J949" s="160">
        <v>1</v>
      </c>
      <c r="K949" s="106">
        <v>44803</v>
      </c>
      <c r="L949" s="63">
        <v>13</v>
      </c>
      <c r="M949" s="66">
        <v>154</v>
      </c>
      <c r="N949" s="107">
        <v>44816</v>
      </c>
      <c r="O949" s="99">
        <v>44817</v>
      </c>
      <c r="P949" s="100">
        <v>14</v>
      </c>
      <c r="Q949" s="66" t="s">
        <v>160</v>
      </c>
      <c r="R949" s="66"/>
      <c r="S949" s="66" t="s">
        <v>320</v>
      </c>
      <c r="T949" s="66" t="s">
        <v>86</v>
      </c>
      <c r="U949" s="66" t="s">
        <v>87</v>
      </c>
      <c r="V949" s="113">
        <v>154</v>
      </c>
      <c r="W949" s="88" t="s">
        <v>88</v>
      </c>
      <c r="X949" s="88" t="s">
        <v>89</v>
      </c>
      <c r="Y949" s="88" t="s">
        <v>586</v>
      </c>
      <c r="Z949" s="66"/>
      <c r="AA949" s="66"/>
      <c r="AB949" s="66" t="s">
        <v>658</v>
      </c>
      <c r="AC949" s="66">
        <v>2017</v>
      </c>
      <c r="AD949" s="66"/>
      <c r="AE949" s="62" t="s">
        <v>101</v>
      </c>
      <c r="AF949" s="173">
        <v>44799</v>
      </c>
      <c r="AG949" s="132">
        <v>44817</v>
      </c>
      <c r="AH949" s="141"/>
    </row>
    <row r="950" spans="1:45">
      <c r="A950" s="66">
        <v>11900</v>
      </c>
      <c r="B950" s="63"/>
      <c r="C950" s="72" t="s">
        <v>994</v>
      </c>
      <c r="D950" s="48">
        <v>3845</v>
      </c>
      <c r="E950" s="75" t="s">
        <v>97</v>
      </c>
      <c r="F950" s="75" t="s">
        <v>97</v>
      </c>
      <c r="G950" s="81" t="s">
        <v>529</v>
      </c>
      <c r="H950" s="48">
        <v>1112</v>
      </c>
      <c r="I950" s="75" t="s">
        <v>99</v>
      </c>
      <c r="J950" s="77">
        <v>1</v>
      </c>
      <c r="K950" s="188">
        <v>44781</v>
      </c>
      <c r="L950" s="67">
        <v>1</v>
      </c>
      <c r="M950" s="66">
        <v>154</v>
      </c>
      <c r="N950" s="165">
        <v>44782</v>
      </c>
      <c r="O950" s="99">
        <v>44802</v>
      </c>
      <c r="P950" s="100">
        <v>21</v>
      </c>
      <c r="Q950" s="66" t="s">
        <v>160</v>
      </c>
      <c r="R950" s="66"/>
      <c r="S950" s="66" t="s">
        <v>86</v>
      </c>
      <c r="T950" s="66" t="s">
        <v>87</v>
      </c>
      <c r="U950" s="113">
        <v>154</v>
      </c>
      <c r="V950" s="88" t="s">
        <v>88</v>
      </c>
      <c r="W950" s="88" t="s">
        <v>89</v>
      </c>
      <c r="X950" s="88" t="s">
        <v>586</v>
      </c>
      <c r="Y950" s="66" t="s">
        <v>658</v>
      </c>
      <c r="Z950" s="130"/>
      <c r="AA950" s="130"/>
      <c r="AB950" s="66">
        <v>2017</v>
      </c>
      <c r="AC950" s="130">
        <v>30000</v>
      </c>
      <c r="AD950" s="130"/>
      <c r="AE950" s="62" t="s">
        <v>101</v>
      </c>
      <c r="AF950" s="173">
        <v>44799</v>
      </c>
      <c r="AG950" s="132"/>
      <c r="AH950" s="141"/>
    </row>
    <row r="951" spans="1:45">
      <c r="A951" s="66" t="s">
        <v>2231</v>
      </c>
      <c r="B951" s="66">
        <v>11357</v>
      </c>
      <c r="C951" s="72" t="s">
        <v>96</v>
      </c>
      <c r="D951" s="48">
        <v>2961</v>
      </c>
      <c r="E951" s="75" t="s">
        <v>1768</v>
      </c>
      <c r="F951" s="79" t="s">
        <v>1768</v>
      </c>
      <c r="G951" s="81" t="s">
        <v>1201</v>
      </c>
      <c r="H951" s="48">
        <v>1112</v>
      </c>
      <c r="I951" s="75" t="s">
        <v>1151</v>
      </c>
      <c r="J951" s="77">
        <v>1</v>
      </c>
      <c r="K951" s="188">
        <v>44799</v>
      </c>
      <c r="L951" s="67">
        <v>27</v>
      </c>
      <c r="M951" s="66">
        <v>154</v>
      </c>
      <c r="N951" s="165">
        <v>44826</v>
      </c>
      <c r="O951" s="99">
        <v>44803</v>
      </c>
      <c r="P951" s="100">
        <v>4</v>
      </c>
      <c r="Q951" s="66" t="s">
        <v>160</v>
      </c>
      <c r="R951" s="66"/>
      <c r="S951" s="66" t="s">
        <v>86</v>
      </c>
      <c r="T951" s="66" t="s">
        <v>87</v>
      </c>
      <c r="U951" s="113">
        <v>154</v>
      </c>
      <c r="V951" s="88" t="s">
        <v>88</v>
      </c>
      <c r="W951" s="88" t="s">
        <v>89</v>
      </c>
      <c r="X951" s="88" t="s">
        <v>586</v>
      </c>
      <c r="Y951" s="66" t="s">
        <v>658</v>
      </c>
      <c r="Z951" s="130"/>
      <c r="AA951" s="130"/>
      <c r="AB951" s="66">
        <v>2017</v>
      </c>
      <c r="AC951" s="130">
        <v>30000</v>
      </c>
      <c r="AD951" s="130"/>
      <c r="AE951" s="62" t="s">
        <v>101</v>
      </c>
      <c r="AF951" s="173">
        <v>44799</v>
      </c>
      <c r="AG951" s="132"/>
      <c r="AH951" s="141"/>
    </row>
    <row r="952" spans="1:45">
      <c r="A952" s="63"/>
      <c r="B952" s="66">
        <v>11731</v>
      </c>
      <c r="C952" s="72" t="s">
        <v>117</v>
      </c>
      <c r="D952" s="67">
        <v>5175</v>
      </c>
      <c r="E952" s="69" t="s">
        <v>673</v>
      </c>
      <c r="F952" s="69" t="s">
        <v>673</v>
      </c>
      <c r="G952" s="48" t="s">
        <v>674</v>
      </c>
      <c r="H952" s="48">
        <v>1343</v>
      </c>
      <c r="I952" s="48" t="s">
        <v>99</v>
      </c>
      <c r="J952" s="72">
        <v>1</v>
      </c>
      <c r="K952" s="101">
        <v>45631</v>
      </c>
      <c r="L952" s="48">
        <v>27</v>
      </c>
      <c r="M952" s="66">
        <v>155</v>
      </c>
      <c r="N952" s="102">
        <f>K952+L952</f>
        <v>45658</v>
      </c>
      <c r="O952" s="99">
        <f ca="1">TODAY()</f>
        <v>45957</v>
      </c>
      <c r="P952" s="100">
        <f ca="1">O952-K952</f>
        <v>326</v>
      </c>
      <c r="Q952" s="66" t="s">
        <v>85</v>
      </c>
      <c r="R952" s="66"/>
      <c r="S952" s="66" t="s">
        <v>85</v>
      </c>
      <c r="T952" s="66" t="s">
        <v>87</v>
      </c>
      <c r="U952" s="113">
        <v>155</v>
      </c>
      <c r="V952" s="88" t="s">
        <v>88</v>
      </c>
      <c r="W952" s="88" t="s">
        <v>89</v>
      </c>
      <c r="X952" s="88" t="s">
        <v>550</v>
      </c>
      <c r="Y952" s="66" t="s">
        <v>664</v>
      </c>
      <c r="Z952" s="66">
        <v>10</v>
      </c>
      <c r="AA952" s="117" t="s">
        <v>92</v>
      </c>
      <c r="AB952" s="112">
        <v>2016</v>
      </c>
      <c r="AC952" s="130">
        <v>33000</v>
      </c>
      <c r="AD952" s="119">
        <v>35200</v>
      </c>
      <c r="AE952" s="48" t="s">
        <v>101</v>
      </c>
      <c r="AF952" s="127">
        <v>45603</v>
      </c>
      <c r="AG952" s="132">
        <v>45660</v>
      </c>
      <c r="AH952" s="73"/>
      <c r="AS952" s="38"/>
    </row>
    <row r="953" spans="1:45">
      <c r="A953" s="63"/>
      <c r="B953" s="63"/>
      <c r="C953" s="72" t="s">
        <v>994</v>
      </c>
      <c r="D953" s="67">
        <v>5001</v>
      </c>
      <c r="E953" s="69" t="s">
        <v>1446</v>
      </c>
      <c r="F953" s="69" t="s">
        <v>2232</v>
      </c>
      <c r="G953" s="48" t="s">
        <v>2233</v>
      </c>
      <c r="H953" s="48">
        <v>1262</v>
      </c>
      <c r="I953" s="48" t="s">
        <v>154</v>
      </c>
      <c r="J953" s="72">
        <v>1</v>
      </c>
      <c r="K953" s="101">
        <v>45571</v>
      </c>
      <c r="L953" s="48">
        <v>27</v>
      </c>
      <c r="M953" s="66">
        <v>155</v>
      </c>
      <c r="N953" s="98">
        <f>K953+L953</f>
        <v>45598</v>
      </c>
      <c r="O953" s="99">
        <f ca="1">TODAY()</f>
        <v>45957</v>
      </c>
      <c r="P953" s="100">
        <f ca="1">O953-K953</f>
        <v>386</v>
      </c>
      <c r="Q953" s="66" t="s">
        <v>85</v>
      </c>
      <c r="R953" s="66"/>
      <c r="S953" s="66" t="s">
        <v>85</v>
      </c>
      <c r="T953" s="66" t="s">
        <v>87</v>
      </c>
      <c r="U953" s="113">
        <v>155</v>
      </c>
      <c r="V953" s="88" t="s">
        <v>88</v>
      </c>
      <c r="W953" s="88" t="s">
        <v>89</v>
      </c>
      <c r="X953" s="88" t="s">
        <v>550</v>
      </c>
      <c r="Y953" s="66" t="s">
        <v>664</v>
      </c>
      <c r="Z953" s="66">
        <v>10</v>
      </c>
      <c r="AA953" s="117" t="s">
        <v>92</v>
      </c>
      <c r="AB953" s="66">
        <v>2016</v>
      </c>
      <c r="AC953" s="130">
        <v>33000</v>
      </c>
      <c r="AD953" s="119">
        <v>35200</v>
      </c>
      <c r="AE953" s="48" t="s">
        <v>101</v>
      </c>
      <c r="AF953" s="132">
        <v>45512</v>
      </c>
      <c r="AG953" s="132">
        <v>45600</v>
      </c>
      <c r="AH953" s="73"/>
    </row>
    <row r="954" spans="1:45">
      <c r="A954" s="66" t="s">
        <v>2234</v>
      </c>
      <c r="B954" s="66" t="s">
        <v>2235</v>
      </c>
      <c r="C954" s="84" t="s">
        <v>994</v>
      </c>
      <c r="D954" s="84">
        <v>4989</v>
      </c>
      <c r="E954" s="150" t="s">
        <v>2236</v>
      </c>
      <c r="F954" s="150" t="s">
        <v>2236</v>
      </c>
      <c r="G954" s="84" t="s">
        <v>2237</v>
      </c>
      <c r="H954" s="84">
        <v>1254</v>
      </c>
      <c r="I954" s="84" t="s">
        <v>154</v>
      </c>
      <c r="J954" s="84">
        <v>1</v>
      </c>
      <c r="K954" s="162">
        <v>45509</v>
      </c>
      <c r="L954" s="92">
        <v>1</v>
      </c>
      <c r="M954" s="66">
        <v>155</v>
      </c>
      <c r="N954" s="102">
        <v>45510</v>
      </c>
      <c r="O954" s="99">
        <v>45512</v>
      </c>
      <c r="P954" s="100">
        <v>3</v>
      </c>
      <c r="Q954" s="66" t="s">
        <v>85</v>
      </c>
      <c r="R954" s="66"/>
      <c r="S954" s="66" t="s">
        <v>85</v>
      </c>
      <c r="T954" s="66" t="s">
        <v>87</v>
      </c>
      <c r="U954" s="113">
        <v>155</v>
      </c>
      <c r="V954" s="111" t="s">
        <v>88</v>
      </c>
      <c r="W954" s="88" t="s">
        <v>89</v>
      </c>
      <c r="X954" s="111" t="s">
        <v>550</v>
      </c>
      <c r="Y954" s="66" t="s">
        <v>664</v>
      </c>
      <c r="Z954" s="66">
        <v>10</v>
      </c>
      <c r="AA954" s="117" t="s">
        <v>92</v>
      </c>
      <c r="AB954" s="66">
        <v>2016</v>
      </c>
      <c r="AC954" s="130">
        <v>33000</v>
      </c>
      <c r="AD954" s="119">
        <v>35200</v>
      </c>
      <c r="AE954" s="48" t="s">
        <v>101</v>
      </c>
      <c r="AF954" s="132">
        <v>45502</v>
      </c>
      <c r="AG954" s="132">
        <v>45511</v>
      </c>
      <c r="AH954" s="141"/>
    </row>
    <row r="955" spans="1:45">
      <c r="A955" s="63"/>
      <c r="B955" s="66">
        <v>11410</v>
      </c>
      <c r="C955" s="84" t="s">
        <v>994</v>
      </c>
      <c r="D955" s="84">
        <v>4963</v>
      </c>
      <c r="E955" s="150" t="s">
        <v>1004</v>
      </c>
      <c r="F955" s="150" t="s">
        <v>1005</v>
      </c>
      <c r="G955" s="84" t="s">
        <v>1004</v>
      </c>
      <c r="H955" s="84">
        <v>1247</v>
      </c>
      <c r="I955" s="84" t="s">
        <v>99</v>
      </c>
      <c r="J955" s="84">
        <v>1</v>
      </c>
      <c r="K955" s="162">
        <v>45483</v>
      </c>
      <c r="L955" s="92">
        <v>6</v>
      </c>
      <c r="M955" s="66">
        <v>155</v>
      </c>
      <c r="N955" s="102">
        <v>45489</v>
      </c>
      <c r="O955" s="99">
        <v>45491</v>
      </c>
      <c r="P955" s="100">
        <v>8</v>
      </c>
      <c r="Q955" s="66" t="s">
        <v>85</v>
      </c>
      <c r="R955" s="66"/>
      <c r="S955" s="66" t="s">
        <v>85</v>
      </c>
      <c r="T955" s="66" t="s">
        <v>87</v>
      </c>
      <c r="U955" s="113">
        <v>155</v>
      </c>
      <c r="V955" s="88" t="s">
        <v>88</v>
      </c>
      <c r="W955" s="111" t="s">
        <v>89</v>
      </c>
      <c r="X955" s="111" t="s">
        <v>550</v>
      </c>
      <c r="Y955" s="66" t="s">
        <v>664</v>
      </c>
      <c r="Z955" s="66">
        <v>10</v>
      </c>
      <c r="AA955" s="117" t="s">
        <v>92</v>
      </c>
      <c r="AB955" s="66">
        <v>2016</v>
      </c>
      <c r="AC955" s="130">
        <v>33000</v>
      </c>
      <c r="AD955" s="119">
        <v>35200</v>
      </c>
      <c r="AE955" s="48" t="s">
        <v>101</v>
      </c>
      <c r="AF955" s="132">
        <v>45483</v>
      </c>
      <c r="AG955" s="132">
        <v>45490</v>
      </c>
      <c r="AH955" s="141"/>
    </row>
    <row r="956" spans="1:45">
      <c r="A956" s="63"/>
      <c r="B956" s="66">
        <v>11410</v>
      </c>
      <c r="C956" s="84" t="s">
        <v>994</v>
      </c>
      <c r="D956" s="84">
        <v>4918</v>
      </c>
      <c r="E956" s="150" t="s">
        <v>151</v>
      </c>
      <c r="F956" s="151" t="s">
        <v>2238</v>
      </c>
      <c r="G956" s="84" t="s">
        <v>2239</v>
      </c>
      <c r="H956" s="84">
        <v>1232</v>
      </c>
      <c r="I956" s="84" t="s">
        <v>154</v>
      </c>
      <c r="J956" s="84">
        <v>1</v>
      </c>
      <c r="K956" s="162">
        <v>45481</v>
      </c>
      <c r="L956" s="92">
        <v>29</v>
      </c>
      <c r="M956" s="66">
        <v>155</v>
      </c>
      <c r="N956" s="98">
        <v>45510</v>
      </c>
      <c r="O956" s="99">
        <v>45483</v>
      </c>
      <c r="P956" s="100">
        <v>2</v>
      </c>
      <c r="Q956" s="66" t="s">
        <v>85</v>
      </c>
      <c r="R956" s="66"/>
      <c r="S956" s="66" t="s">
        <v>85</v>
      </c>
      <c r="T956" s="66" t="s">
        <v>87</v>
      </c>
      <c r="U956" s="113">
        <v>155</v>
      </c>
      <c r="V956" s="111" t="s">
        <v>88</v>
      </c>
      <c r="W956" s="88" t="s">
        <v>89</v>
      </c>
      <c r="X956" s="88" t="s">
        <v>550</v>
      </c>
      <c r="Y956" s="66" t="s">
        <v>664</v>
      </c>
      <c r="Z956" s="66">
        <v>10</v>
      </c>
      <c r="AA956" s="117" t="s">
        <v>92</v>
      </c>
      <c r="AB956" s="66">
        <v>2016</v>
      </c>
      <c r="AC956" s="130">
        <v>33000</v>
      </c>
      <c r="AD956" s="119">
        <v>35200</v>
      </c>
      <c r="AE956" s="48" t="s">
        <v>101</v>
      </c>
      <c r="AF956" s="132">
        <v>45449</v>
      </c>
      <c r="AG956" s="132">
        <v>45482</v>
      </c>
      <c r="AH956" s="141"/>
    </row>
    <row r="957" spans="1:45">
      <c r="A957" s="66" t="s">
        <v>2221</v>
      </c>
      <c r="B957" s="66">
        <v>11355</v>
      </c>
      <c r="C957" s="84" t="s">
        <v>994</v>
      </c>
      <c r="D957" s="84">
        <v>4866</v>
      </c>
      <c r="E957" s="150" t="s">
        <v>1134</v>
      </c>
      <c r="F957" s="151" t="s">
        <v>1135</v>
      </c>
      <c r="G957" s="150" t="s">
        <v>2240</v>
      </c>
      <c r="H957" s="84">
        <v>1198</v>
      </c>
      <c r="I957" s="84" t="s">
        <v>154</v>
      </c>
      <c r="J957" s="84">
        <v>1</v>
      </c>
      <c r="K957" s="162">
        <v>45440</v>
      </c>
      <c r="L957" s="84">
        <v>3</v>
      </c>
      <c r="M957" s="66">
        <v>155</v>
      </c>
      <c r="N957" s="102">
        <v>45443</v>
      </c>
      <c r="O957" s="99">
        <v>45446</v>
      </c>
      <c r="P957" s="100">
        <v>6</v>
      </c>
      <c r="Q957" s="66" t="s">
        <v>85</v>
      </c>
      <c r="R957" s="66"/>
      <c r="S957" s="66" t="s">
        <v>85</v>
      </c>
      <c r="T957" s="66" t="s">
        <v>87</v>
      </c>
      <c r="U957" s="113">
        <v>155</v>
      </c>
      <c r="V957" s="88" t="s">
        <v>88</v>
      </c>
      <c r="W957" s="88" t="s">
        <v>89</v>
      </c>
      <c r="X957" s="88" t="s">
        <v>550</v>
      </c>
      <c r="Y957" s="66" t="s">
        <v>664</v>
      </c>
      <c r="Z957" s="66">
        <v>10</v>
      </c>
      <c r="AA957" s="117" t="s">
        <v>92</v>
      </c>
      <c r="AB957" s="66">
        <v>2016</v>
      </c>
      <c r="AC957" s="130">
        <v>33000</v>
      </c>
      <c r="AD957" s="119">
        <v>35200</v>
      </c>
      <c r="AE957" s="127" t="s">
        <v>101</v>
      </c>
      <c r="AF957" s="132">
        <v>45411</v>
      </c>
      <c r="AG957" s="132">
        <v>45444</v>
      </c>
      <c r="AH957" s="141"/>
    </row>
    <row r="958" spans="1:45">
      <c r="A958" s="63"/>
      <c r="B958" s="63"/>
      <c r="C958" s="92" t="s">
        <v>994</v>
      </c>
      <c r="D958" s="92">
        <v>4842</v>
      </c>
      <c r="E958" s="151" t="s">
        <v>1180</v>
      </c>
      <c r="F958" s="91" t="s">
        <v>1836</v>
      </c>
      <c r="G958" s="92" t="s">
        <v>529</v>
      </c>
      <c r="H958" s="92">
        <v>1191</v>
      </c>
      <c r="I958" s="92" t="s">
        <v>99</v>
      </c>
      <c r="J958" s="92">
        <v>1</v>
      </c>
      <c r="K958" s="109">
        <v>45398</v>
      </c>
      <c r="L958" s="92">
        <v>6</v>
      </c>
      <c r="M958" s="89">
        <v>155</v>
      </c>
      <c r="N958" s="102">
        <v>45404</v>
      </c>
      <c r="O958" s="99">
        <v>45406</v>
      </c>
      <c r="P958" s="100">
        <v>8</v>
      </c>
      <c r="Q958" s="66" t="s">
        <v>85</v>
      </c>
      <c r="R958" s="66"/>
      <c r="S958" s="66" t="s">
        <v>85</v>
      </c>
      <c r="T958" s="66" t="s">
        <v>87</v>
      </c>
      <c r="U958" s="113">
        <v>155</v>
      </c>
      <c r="V958" s="88" t="s">
        <v>88</v>
      </c>
      <c r="W958" s="88" t="s">
        <v>89</v>
      </c>
      <c r="X958" s="88" t="s">
        <v>550</v>
      </c>
      <c r="Y958" s="66" t="s">
        <v>664</v>
      </c>
      <c r="Z958" s="66">
        <v>10</v>
      </c>
      <c r="AA958" s="117" t="s">
        <v>227</v>
      </c>
      <c r="AB958" s="66">
        <v>2016</v>
      </c>
      <c r="AC958" s="130">
        <v>33000</v>
      </c>
      <c r="AD958" s="119">
        <v>11000</v>
      </c>
      <c r="AE958" s="48" t="s">
        <v>101</v>
      </c>
      <c r="AF958" s="132">
        <v>45398</v>
      </c>
      <c r="AG958" s="132">
        <v>45405</v>
      </c>
      <c r="AH958" s="144"/>
    </row>
    <row r="959" spans="1:45">
      <c r="A959" s="66" t="s">
        <v>2241</v>
      </c>
      <c r="B959" s="63"/>
      <c r="C959" s="157" t="s">
        <v>1179</v>
      </c>
      <c r="D959" s="157">
        <v>4591</v>
      </c>
      <c r="E959" s="214" t="s">
        <v>332</v>
      </c>
      <c r="F959" s="214" t="s">
        <v>1450</v>
      </c>
      <c r="G959" s="214" t="s">
        <v>529</v>
      </c>
      <c r="H959" s="157">
        <v>4167</v>
      </c>
      <c r="I959" s="157" t="s">
        <v>1151</v>
      </c>
      <c r="J959" s="157">
        <v>1</v>
      </c>
      <c r="K959" s="189">
        <v>45218</v>
      </c>
      <c r="L959" s="157">
        <v>27</v>
      </c>
      <c r="M959" s="66">
        <v>155</v>
      </c>
      <c r="N959" s="165">
        <v>45245</v>
      </c>
      <c r="O959" s="99">
        <v>45222</v>
      </c>
      <c r="P959" s="100">
        <v>4</v>
      </c>
      <c r="Q959" s="66" t="s">
        <v>544</v>
      </c>
      <c r="R959" s="66" t="s">
        <v>214</v>
      </c>
      <c r="S959" s="66" t="s">
        <v>2242</v>
      </c>
      <c r="T959" s="66" t="s">
        <v>138</v>
      </c>
      <c r="U959" s="66">
        <v>155</v>
      </c>
      <c r="V959" s="111" t="s">
        <v>139</v>
      </c>
      <c r="W959" s="88" t="s">
        <v>2243</v>
      </c>
      <c r="X959" s="88" t="s">
        <v>2244</v>
      </c>
      <c r="Y959" s="117" t="s">
        <v>2245</v>
      </c>
      <c r="Z959" s="66">
        <v>40</v>
      </c>
      <c r="AA959" s="117" t="s">
        <v>227</v>
      </c>
      <c r="AB959" s="66"/>
      <c r="AC959" s="118"/>
      <c r="AD959" s="118"/>
      <c r="AE959" s="127" t="s">
        <v>101</v>
      </c>
      <c r="AF959" s="132">
        <v>45218</v>
      </c>
      <c r="AG959" s="72"/>
      <c r="AH959" s="141" t="s">
        <v>2246</v>
      </c>
    </row>
    <row r="960" spans="1:45">
      <c r="A960" s="66">
        <v>11308</v>
      </c>
      <c r="B960" s="66">
        <v>11364</v>
      </c>
      <c r="C960" s="84" t="s">
        <v>994</v>
      </c>
      <c r="D960" s="63">
        <v>4575</v>
      </c>
      <c r="E960" s="87" t="s">
        <v>2247</v>
      </c>
      <c r="F960" s="150" t="s">
        <v>2247</v>
      </c>
      <c r="G960" s="84" t="s">
        <v>2248</v>
      </c>
      <c r="H960" s="63">
        <v>1080</v>
      </c>
      <c r="I960" s="84" t="s">
        <v>99</v>
      </c>
      <c r="J960" s="84">
        <v>1</v>
      </c>
      <c r="K960" s="212">
        <v>45361</v>
      </c>
      <c r="L960" s="89">
        <v>29</v>
      </c>
      <c r="M960" s="104">
        <v>155</v>
      </c>
      <c r="N960" s="102">
        <f>K960+L960</f>
        <v>45390</v>
      </c>
      <c r="O960" s="99">
        <f ca="1">TODAY()</f>
        <v>45957</v>
      </c>
      <c r="P960" s="100">
        <f ca="1">O960-K960</f>
        <v>596</v>
      </c>
      <c r="Q960" s="66" t="s">
        <v>85</v>
      </c>
      <c r="R960" s="66"/>
      <c r="S960" s="66" t="s">
        <v>85</v>
      </c>
      <c r="T960" s="66" t="s">
        <v>87</v>
      </c>
      <c r="U960" s="113">
        <v>155</v>
      </c>
      <c r="V960" s="88" t="s">
        <v>88</v>
      </c>
      <c r="W960" s="111" t="s">
        <v>89</v>
      </c>
      <c r="X960" s="111" t="s">
        <v>550</v>
      </c>
      <c r="Y960" s="66" t="s">
        <v>664</v>
      </c>
      <c r="Z960" s="66">
        <v>10</v>
      </c>
      <c r="AA960" s="117" t="s">
        <v>227</v>
      </c>
      <c r="AB960" s="112">
        <v>2016</v>
      </c>
      <c r="AC960" s="130">
        <v>33000</v>
      </c>
      <c r="AD960" s="119">
        <v>33000</v>
      </c>
      <c r="AE960" s="48" t="s">
        <v>101</v>
      </c>
      <c r="AF960" s="132">
        <v>45211</v>
      </c>
      <c r="AG960" s="132">
        <v>45393</v>
      </c>
      <c r="AH960" s="141"/>
    </row>
    <row r="961" spans="1:35">
      <c r="A961" s="66">
        <v>11228</v>
      </c>
      <c r="B961" s="66"/>
      <c r="C961" s="84" t="s">
        <v>994</v>
      </c>
      <c r="D961" s="63">
        <v>660</v>
      </c>
      <c r="E961" s="85" t="s">
        <v>1291</v>
      </c>
      <c r="F961" s="90" t="s">
        <v>1292</v>
      </c>
      <c r="G961" s="150" t="s">
        <v>2249</v>
      </c>
      <c r="H961" s="63">
        <v>1</v>
      </c>
      <c r="I961" s="87" t="s">
        <v>99</v>
      </c>
      <c r="J961" s="84">
        <v>1</v>
      </c>
      <c r="K961" s="209">
        <v>45139</v>
      </c>
      <c r="L961" s="92">
        <v>30</v>
      </c>
      <c r="M961" s="66">
        <v>155</v>
      </c>
      <c r="N961" s="107">
        <v>45169</v>
      </c>
      <c r="O961" s="99">
        <v>45166</v>
      </c>
      <c r="P961" s="100">
        <v>27</v>
      </c>
      <c r="Q961" s="66" t="s">
        <v>85</v>
      </c>
      <c r="R961" s="66" t="s">
        <v>320</v>
      </c>
      <c r="S961" s="66" t="s">
        <v>86</v>
      </c>
      <c r="T961" s="66" t="s">
        <v>87</v>
      </c>
      <c r="U961" s="170">
        <v>155</v>
      </c>
      <c r="V961" s="88" t="s">
        <v>88</v>
      </c>
      <c r="W961" s="88" t="s">
        <v>89</v>
      </c>
      <c r="X961" s="88" t="s">
        <v>586</v>
      </c>
      <c r="Y961" s="66" t="s">
        <v>2250</v>
      </c>
      <c r="Z961" s="66">
        <v>10</v>
      </c>
      <c r="AA961" s="117" t="s">
        <v>227</v>
      </c>
      <c r="AB961" s="66">
        <v>2016</v>
      </c>
      <c r="AC961" s="130">
        <v>33000</v>
      </c>
      <c r="AD961" s="130"/>
      <c r="AE961" s="48" t="s">
        <v>1205</v>
      </c>
      <c r="AF961" s="132">
        <v>43322</v>
      </c>
      <c r="AG961" s="132"/>
      <c r="AH961" s="141" t="s">
        <v>1295</v>
      </c>
    </row>
    <row r="962" spans="1:35">
      <c r="A962" s="63"/>
      <c r="B962" s="63"/>
      <c r="C962" s="64" t="s">
        <v>994</v>
      </c>
      <c r="D962" s="67">
        <v>5343</v>
      </c>
      <c r="E962" s="69" t="s">
        <v>2251</v>
      </c>
      <c r="F962" s="68" t="s">
        <v>2252</v>
      </c>
      <c r="G962" s="48" t="s">
        <v>2253</v>
      </c>
      <c r="H962" s="48">
        <v>2338</v>
      </c>
      <c r="I962" s="64" t="s">
        <v>99</v>
      </c>
      <c r="J962" s="64">
        <v>1</v>
      </c>
      <c r="K962" s="101">
        <v>45673</v>
      </c>
      <c r="L962" s="48">
        <v>6</v>
      </c>
      <c r="M962" s="66">
        <v>156</v>
      </c>
      <c r="N962" s="102">
        <f>K962+L962</f>
        <v>45679</v>
      </c>
      <c r="O962" s="99">
        <f ca="1">TODAY()</f>
        <v>45957</v>
      </c>
      <c r="P962" s="100">
        <f ca="1">O962-K962</f>
        <v>284</v>
      </c>
      <c r="Q962" s="66" t="s">
        <v>85</v>
      </c>
      <c r="R962" s="66" t="s">
        <v>320</v>
      </c>
      <c r="S962" s="66" t="s">
        <v>85</v>
      </c>
      <c r="T962" s="66" t="s">
        <v>87</v>
      </c>
      <c r="U962" s="113">
        <v>156</v>
      </c>
      <c r="V962" s="88" t="s">
        <v>88</v>
      </c>
      <c r="W962" s="88" t="s">
        <v>89</v>
      </c>
      <c r="X962" s="88" t="s">
        <v>586</v>
      </c>
      <c r="Y962" s="66" t="s">
        <v>668</v>
      </c>
      <c r="Z962" s="66">
        <v>10</v>
      </c>
      <c r="AA962" s="117" t="s">
        <v>227</v>
      </c>
      <c r="AB962" s="112">
        <v>2015</v>
      </c>
      <c r="AC962" s="130">
        <v>33000</v>
      </c>
      <c r="AD962" s="130">
        <v>0</v>
      </c>
      <c r="AE962" s="48" t="s">
        <v>101</v>
      </c>
      <c r="AF962" s="132">
        <v>45673</v>
      </c>
      <c r="AG962" s="132">
        <v>45681</v>
      </c>
      <c r="AH962" s="141"/>
    </row>
    <row r="963" spans="1:35">
      <c r="A963" s="63"/>
      <c r="B963" s="66" t="s">
        <v>2254</v>
      </c>
      <c r="C963" s="64" t="s">
        <v>994</v>
      </c>
      <c r="D963" s="67">
        <v>5085</v>
      </c>
      <c r="E963" s="69" t="s">
        <v>1830</v>
      </c>
      <c r="F963" s="69" t="s">
        <v>1830</v>
      </c>
      <c r="G963" s="48" t="s">
        <v>1831</v>
      </c>
      <c r="H963" s="48">
        <v>2183</v>
      </c>
      <c r="I963" s="48" t="s">
        <v>99</v>
      </c>
      <c r="J963" s="64">
        <v>1</v>
      </c>
      <c r="K963" s="101">
        <v>45624</v>
      </c>
      <c r="L963" s="48">
        <v>27</v>
      </c>
      <c r="M963" s="66">
        <v>156</v>
      </c>
      <c r="N963" s="102">
        <f>K963+L963</f>
        <v>45651</v>
      </c>
      <c r="O963" s="99">
        <f ca="1">TODAY()</f>
        <v>45957</v>
      </c>
      <c r="P963" s="100">
        <f ca="1">O963-K963</f>
        <v>333</v>
      </c>
      <c r="Q963" s="66" t="s">
        <v>85</v>
      </c>
      <c r="R963" s="66" t="s">
        <v>320</v>
      </c>
      <c r="S963" s="66" t="s">
        <v>85</v>
      </c>
      <c r="T963" s="66" t="s">
        <v>87</v>
      </c>
      <c r="U963" s="113">
        <v>156</v>
      </c>
      <c r="V963" s="88" t="s">
        <v>88</v>
      </c>
      <c r="W963" s="88" t="s">
        <v>89</v>
      </c>
      <c r="X963" s="88" t="s">
        <v>586</v>
      </c>
      <c r="Y963" s="66" t="s">
        <v>668</v>
      </c>
      <c r="Z963" s="66">
        <v>10</v>
      </c>
      <c r="AA963" s="117" t="s">
        <v>227</v>
      </c>
      <c r="AB963" s="66">
        <v>2015</v>
      </c>
      <c r="AC963" s="130">
        <v>33000</v>
      </c>
      <c r="AD963" s="130">
        <v>0</v>
      </c>
      <c r="AE963" s="48" t="s">
        <v>101</v>
      </c>
      <c r="AF963" s="127">
        <v>45559</v>
      </c>
      <c r="AG963" s="132">
        <v>45665</v>
      </c>
      <c r="AH963" s="141"/>
    </row>
    <row r="964" spans="1:35">
      <c r="A964" s="66">
        <v>11323</v>
      </c>
      <c r="B964" s="63"/>
      <c r="C964" s="92" t="s">
        <v>994</v>
      </c>
      <c r="D964" s="92">
        <v>4830</v>
      </c>
      <c r="E964" s="151" t="s">
        <v>1231</v>
      </c>
      <c r="F964" s="151" t="s">
        <v>1231</v>
      </c>
      <c r="G964" s="92" t="s">
        <v>529</v>
      </c>
      <c r="H964" s="92">
        <v>2071</v>
      </c>
      <c r="I964" s="92" t="s">
        <v>99</v>
      </c>
      <c r="J964" s="92">
        <v>1</v>
      </c>
      <c r="K964" s="109">
        <v>45476</v>
      </c>
      <c r="L964" s="92">
        <v>6</v>
      </c>
      <c r="M964" s="66">
        <v>156</v>
      </c>
      <c r="N964" s="102">
        <v>45482</v>
      </c>
      <c r="O964" s="99">
        <v>45484</v>
      </c>
      <c r="P964" s="100">
        <v>8</v>
      </c>
      <c r="Q964" s="66" t="s">
        <v>85</v>
      </c>
      <c r="R964" s="66" t="s">
        <v>320</v>
      </c>
      <c r="S964" s="66" t="s">
        <v>85</v>
      </c>
      <c r="T964" s="66" t="s">
        <v>87</v>
      </c>
      <c r="U964" s="113">
        <v>156</v>
      </c>
      <c r="V964" s="88" t="s">
        <v>88</v>
      </c>
      <c r="W964" s="88" t="s">
        <v>89</v>
      </c>
      <c r="X964" s="88" t="s">
        <v>586</v>
      </c>
      <c r="Y964" s="66" t="s">
        <v>668</v>
      </c>
      <c r="Z964" s="66">
        <v>10</v>
      </c>
      <c r="AA964" s="117" t="s">
        <v>227</v>
      </c>
      <c r="AB964" s="66">
        <v>2015</v>
      </c>
      <c r="AC964" s="130">
        <v>33000</v>
      </c>
      <c r="AD964" s="130">
        <v>33000</v>
      </c>
      <c r="AE964" s="48" t="s">
        <v>101</v>
      </c>
      <c r="AF964" s="132">
        <v>45392</v>
      </c>
      <c r="AG964" s="132">
        <v>45483</v>
      </c>
      <c r="AH964" s="141"/>
    </row>
    <row r="965" spans="1:35">
      <c r="A965" s="66">
        <v>11232</v>
      </c>
      <c r="B965" s="63"/>
      <c r="C965" s="84" t="s">
        <v>994</v>
      </c>
      <c r="D965" s="63">
        <v>4794</v>
      </c>
      <c r="E965" s="86" t="s">
        <v>954</v>
      </c>
      <c r="F965" s="87" t="s">
        <v>958</v>
      </c>
      <c r="G965" s="63" t="s">
        <v>954</v>
      </c>
      <c r="H965" s="63">
        <v>2063</v>
      </c>
      <c r="I965" s="63" t="s">
        <v>99</v>
      </c>
      <c r="J965" s="63">
        <v>1</v>
      </c>
      <c r="K965" s="164">
        <v>45357</v>
      </c>
      <c r="L965" s="63">
        <v>27</v>
      </c>
      <c r="M965" s="89">
        <v>156</v>
      </c>
      <c r="N965" s="102">
        <v>45384</v>
      </c>
      <c r="O965" s="99">
        <v>45385</v>
      </c>
      <c r="P965" s="100">
        <v>28</v>
      </c>
      <c r="Q965" s="66" t="s">
        <v>85</v>
      </c>
      <c r="R965" s="66" t="s">
        <v>320</v>
      </c>
      <c r="S965" s="66" t="s">
        <v>85</v>
      </c>
      <c r="T965" s="66" t="s">
        <v>87</v>
      </c>
      <c r="U965" s="113">
        <v>156</v>
      </c>
      <c r="V965" s="88" t="s">
        <v>88</v>
      </c>
      <c r="W965" s="88" t="s">
        <v>89</v>
      </c>
      <c r="X965" s="88" t="s">
        <v>586</v>
      </c>
      <c r="Y965" s="66" t="s">
        <v>668</v>
      </c>
      <c r="Z965" s="66">
        <v>10</v>
      </c>
      <c r="AA965" s="117" t="s">
        <v>227</v>
      </c>
      <c r="AB965" s="66">
        <v>2015</v>
      </c>
      <c r="AC965" s="130">
        <v>33000</v>
      </c>
      <c r="AD965" s="130">
        <v>33000</v>
      </c>
      <c r="AE965" s="48" t="s">
        <v>101</v>
      </c>
      <c r="AF965" s="132">
        <v>45357</v>
      </c>
      <c r="AG965" s="132">
        <v>45384</v>
      </c>
      <c r="AH965" s="141"/>
    </row>
    <row r="966" spans="1:35">
      <c r="A966" s="63"/>
      <c r="B966" s="66" t="s">
        <v>2255</v>
      </c>
      <c r="C966" s="63" t="s">
        <v>994</v>
      </c>
      <c r="D966" s="63">
        <v>4703</v>
      </c>
      <c r="E966" s="87" t="s">
        <v>193</v>
      </c>
      <c r="F966" s="87" t="s">
        <v>1363</v>
      </c>
      <c r="G966" s="63" t="s">
        <v>1050</v>
      </c>
      <c r="H966" s="63">
        <v>1998</v>
      </c>
      <c r="I966" s="63" t="s">
        <v>154</v>
      </c>
      <c r="J966" s="63">
        <v>1</v>
      </c>
      <c r="K966" s="164">
        <v>45331</v>
      </c>
      <c r="L966" s="63">
        <v>13</v>
      </c>
      <c r="M966" s="104">
        <v>156</v>
      </c>
      <c r="N966" s="102">
        <v>45344</v>
      </c>
      <c r="O966" s="99">
        <v>45348</v>
      </c>
      <c r="P966" s="100">
        <v>17</v>
      </c>
      <c r="Q966" s="66" t="s">
        <v>85</v>
      </c>
      <c r="R966" s="66" t="s">
        <v>320</v>
      </c>
      <c r="S966" s="66" t="s">
        <v>85</v>
      </c>
      <c r="T966" s="66" t="s">
        <v>87</v>
      </c>
      <c r="U966" s="113">
        <v>156</v>
      </c>
      <c r="V966" s="88" t="s">
        <v>88</v>
      </c>
      <c r="W966" s="88" t="s">
        <v>89</v>
      </c>
      <c r="X966" s="88" t="s">
        <v>586</v>
      </c>
      <c r="Y966" s="66" t="s">
        <v>668</v>
      </c>
      <c r="Z966" s="66">
        <v>10</v>
      </c>
      <c r="AA966" s="117" t="s">
        <v>227</v>
      </c>
      <c r="AB966" s="66">
        <v>2015</v>
      </c>
      <c r="AC966" s="130">
        <v>33000</v>
      </c>
      <c r="AD966" s="130">
        <v>28000</v>
      </c>
      <c r="AE966" s="48" t="s">
        <v>101</v>
      </c>
      <c r="AF966" s="132">
        <v>45302</v>
      </c>
      <c r="AG966" s="132">
        <v>45348</v>
      </c>
      <c r="AH966" s="141"/>
    </row>
    <row r="967" spans="1:35">
      <c r="A967" s="66">
        <v>11523</v>
      </c>
      <c r="B967" s="66">
        <v>11683</v>
      </c>
      <c r="C967" s="84" t="s">
        <v>994</v>
      </c>
      <c r="D967" s="84">
        <v>4657</v>
      </c>
      <c r="E967" s="150" t="s">
        <v>1147</v>
      </c>
      <c r="F967" s="150" t="s">
        <v>1392</v>
      </c>
      <c r="G967" s="84" t="s">
        <v>479</v>
      </c>
      <c r="H967" s="63">
        <v>1992</v>
      </c>
      <c r="I967" s="84" t="s">
        <v>99</v>
      </c>
      <c r="J967" s="84">
        <v>1</v>
      </c>
      <c r="K967" s="162">
        <v>45264</v>
      </c>
      <c r="L967" s="63">
        <v>27</v>
      </c>
      <c r="M967" s="104">
        <v>156</v>
      </c>
      <c r="N967" s="98">
        <v>45291</v>
      </c>
      <c r="O967" s="99">
        <v>45299</v>
      </c>
      <c r="P967" s="100">
        <v>35</v>
      </c>
      <c r="Q967" s="66" t="s">
        <v>85</v>
      </c>
      <c r="R967" s="66" t="s">
        <v>320</v>
      </c>
      <c r="S967" s="66" t="s">
        <v>86</v>
      </c>
      <c r="T967" s="66" t="s">
        <v>87</v>
      </c>
      <c r="U967" s="113">
        <v>156</v>
      </c>
      <c r="V967" s="88" t="s">
        <v>88</v>
      </c>
      <c r="W967" s="88" t="s">
        <v>89</v>
      </c>
      <c r="X967" s="88" t="s">
        <v>586</v>
      </c>
      <c r="Y967" s="66" t="s">
        <v>668</v>
      </c>
      <c r="Z967" s="66">
        <v>10</v>
      </c>
      <c r="AA967" s="117" t="s">
        <v>227</v>
      </c>
      <c r="AB967" s="66">
        <v>2015</v>
      </c>
      <c r="AC967" s="130">
        <v>33000</v>
      </c>
      <c r="AD967" s="130">
        <v>28000</v>
      </c>
      <c r="AE967" s="48" t="s">
        <v>101</v>
      </c>
      <c r="AF967" s="132">
        <v>45264</v>
      </c>
      <c r="AG967" s="132">
        <v>45299</v>
      </c>
      <c r="AH967" s="141"/>
      <c r="AI967" s="140" t="s">
        <v>216</v>
      </c>
    </row>
    <row r="968" spans="1:35">
      <c r="A968" s="63"/>
      <c r="B968" s="63">
        <v>11391</v>
      </c>
      <c r="C968" s="63" t="s">
        <v>994</v>
      </c>
      <c r="D968" s="63">
        <v>4151</v>
      </c>
      <c r="E968" s="150" t="s">
        <v>1195</v>
      </c>
      <c r="F968" s="90" t="s">
        <v>1196</v>
      </c>
      <c r="G968" s="92" t="s">
        <v>1197</v>
      </c>
      <c r="H968" s="63">
        <v>1775</v>
      </c>
      <c r="I968" s="86" t="s">
        <v>154</v>
      </c>
      <c r="J968" s="150">
        <v>1</v>
      </c>
      <c r="K968" s="164">
        <v>45226</v>
      </c>
      <c r="L968" s="63">
        <v>27</v>
      </c>
      <c r="M968" s="230">
        <v>156</v>
      </c>
      <c r="N968" s="107">
        <v>45253</v>
      </c>
      <c r="O968" s="99">
        <v>45259</v>
      </c>
      <c r="P968" s="100">
        <v>33</v>
      </c>
      <c r="Q968" s="66" t="s">
        <v>85</v>
      </c>
      <c r="R968" s="66" t="s">
        <v>320</v>
      </c>
      <c r="S968" s="66" t="s">
        <v>86</v>
      </c>
      <c r="T968" s="66" t="s">
        <v>87</v>
      </c>
      <c r="U968" s="170">
        <v>156</v>
      </c>
      <c r="V968" s="88" t="s">
        <v>88</v>
      </c>
      <c r="W968" s="88" t="s">
        <v>89</v>
      </c>
      <c r="X968" s="88" t="s">
        <v>586</v>
      </c>
      <c r="Y968" s="66" t="s">
        <v>2256</v>
      </c>
      <c r="Z968" s="66">
        <v>10</v>
      </c>
      <c r="AA968" s="117" t="s">
        <v>227</v>
      </c>
      <c r="AB968" s="66">
        <v>2015</v>
      </c>
      <c r="AC968" s="130">
        <v>33000</v>
      </c>
      <c r="AD968" s="130"/>
      <c r="AE968" s="48" t="s">
        <v>101</v>
      </c>
      <c r="AF968" s="132">
        <v>44946</v>
      </c>
      <c r="AG968" s="132">
        <v>45258</v>
      </c>
      <c r="AH968" s="141"/>
    </row>
    <row r="969" spans="1:35">
      <c r="A969" s="63"/>
      <c r="B969" s="63"/>
      <c r="C969" s="84" t="s">
        <v>994</v>
      </c>
      <c r="D969" s="63">
        <v>4090</v>
      </c>
      <c r="E969" s="150" t="s">
        <v>1516</v>
      </c>
      <c r="F969" s="151" t="s">
        <v>1159</v>
      </c>
      <c r="G969" s="85" t="s">
        <v>1182</v>
      </c>
      <c r="H969" s="84">
        <v>1722</v>
      </c>
      <c r="I969" s="150" t="s">
        <v>154</v>
      </c>
      <c r="J969" s="160">
        <v>1</v>
      </c>
      <c r="K969" s="168">
        <v>44937</v>
      </c>
      <c r="L969" s="63">
        <v>4</v>
      </c>
      <c r="M969" s="51">
        <v>156</v>
      </c>
      <c r="N969" s="107">
        <v>44941</v>
      </c>
      <c r="O969" s="99">
        <v>44945</v>
      </c>
      <c r="P969" s="100">
        <v>8</v>
      </c>
      <c r="Q969" s="66" t="s">
        <v>160</v>
      </c>
      <c r="R969" s="66" t="s">
        <v>320</v>
      </c>
      <c r="S969" s="66" t="s">
        <v>86</v>
      </c>
      <c r="T969" s="66" t="s">
        <v>87</v>
      </c>
      <c r="U969" s="113">
        <v>156</v>
      </c>
      <c r="V969" s="88" t="s">
        <v>88</v>
      </c>
      <c r="W969" s="111" t="s">
        <v>89</v>
      </c>
      <c r="X969" s="111" t="s">
        <v>586</v>
      </c>
      <c r="Y969" s="66" t="s">
        <v>2256</v>
      </c>
      <c r="Z969" s="130"/>
      <c r="AA969" s="130"/>
      <c r="AB969" s="66">
        <v>2015</v>
      </c>
      <c r="AC969" s="130">
        <v>33000</v>
      </c>
      <c r="AD969" s="130"/>
      <c r="AE969" s="48" t="s">
        <v>101</v>
      </c>
      <c r="AF969" s="132">
        <v>44909</v>
      </c>
      <c r="AG969" s="132">
        <v>44944</v>
      </c>
      <c r="AH969" s="141"/>
    </row>
    <row r="970" spans="1:35">
      <c r="A970" s="66">
        <v>11522</v>
      </c>
      <c r="B970" s="63"/>
      <c r="C970" s="84" t="s">
        <v>994</v>
      </c>
      <c r="D970" s="63">
        <v>4044</v>
      </c>
      <c r="E970" s="150" t="s">
        <v>2257</v>
      </c>
      <c r="F970" s="90" t="s">
        <v>2258</v>
      </c>
      <c r="G970" s="87" t="s">
        <v>2259</v>
      </c>
      <c r="H970" s="84">
        <v>1708</v>
      </c>
      <c r="I970" s="85" t="s">
        <v>154</v>
      </c>
      <c r="J970" s="160">
        <v>1</v>
      </c>
      <c r="K970" s="168">
        <v>44882</v>
      </c>
      <c r="L970" s="63">
        <v>13</v>
      </c>
      <c r="M970" s="66">
        <v>156</v>
      </c>
      <c r="N970" s="107">
        <v>44895</v>
      </c>
      <c r="O970" s="99">
        <v>44909</v>
      </c>
      <c r="P970" s="100">
        <v>27</v>
      </c>
      <c r="Q970" s="66" t="s">
        <v>160</v>
      </c>
      <c r="R970" s="66" t="s">
        <v>320</v>
      </c>
      <c r="S970" s="66" t="s">
        <v>86</v>
      </c>
      <c r="T970" s="66" t="s">
        <v>87</v>
      </c>
      <c r="U970" s="66">
        <v>156</v>
      </c>
      <c r="V970" s="88" t="s">
        <v>88</v>
      </c>
      <c r="W970" s="88" t="s">
        <v>89</v>
      </c>
      <c r="X970" s="88" t="s">
        <v>586</v>
      </c>
      <c r="Y970" s="66" t="s">
        <v>2256</v>
      </c>
      <c r="Z970" s="130"/>
      <c r="AA970" s="130"/>
      <c r="AB970" s="66">
        <v>2015</v>
      </c>
      <c r="AC970" s="130">
        <v>33000</v>
      </c>
      <c r="AD970" s="130"/>
      <c r="AE970" s="72" t="s">
        <v>101</v>
      </c>
      <c r="AF970" s="132">
        <v>44882</v>
      </c>
      <c r="AG970" s="132">
        <v>44908</v>
      </c>
      <c r="AH970" s="144"/>
    </row>
    <row r="971" spans="1:35">
      <c r="A971" s="66" t="s">
        <v>2186</v>
      </c>
      <c r="B971" s="66">
        <v>11381</v>
      </c>
      <c r="C971" s="84" t="s">
        <v>1338</v>
      </c>
      <c r="D971" s="63">
        <v>3977</v>
      </c>
      <c r="E971" s="150" t="s">
        <v>151</v>
      </c>
      <c r="F971" s="150" t="s">
        <v>1941</v>
      </c>
      <c r="G971" s="87" t="s">
        <v>2260</v>
      </c>
      <c r="H971" s="63">
        <v>1686</v>
      </c>
      <c r="I971" s="85" t="s">
        <v>154</v>
      </c>
      <c r="J971" s="84">
        <v>1</v>
      </c>
      <c r="K971" s="209">
        <v>44854</v>
      </c>
      <c r="L971" s="92">
        <v>0</v>
      </c>
      <c r="M971" s="66">
        <v>156</v>
      </c>
      <c r="N971" s="107">
        <v>44854</v>
      </c>
      <c r="O971" s="99">
        <v>44855</v>
      </c>
      <c r="P971" s="100">
        <v>1</v>
      </c>
      <c r="Q971" s="66" t="s">
        <v>160</v>
      </c>
      <c r="R971" s="66" t="s">
        <v>320</v>
      </c>
      <c r="S971" s="66" t="s">
        <v>86</v>
      </c>
      <c r="T971" s="66" t="s">
        <v>87</v>
      </c>
      <c r="U971" s="113">
        <v>156</v>
      </c>
      <c r="V971" s="88" t="s">
        <v>88</v>
      </c>
      <c r="W971" s="88" t="s">
        <v>89</v>
      </c>
      <c r="X971" s="88" t="s">
        <v>586</v>
      </c>
      <c r="Y971" s="66" t="s">
        <v>2256</v>
      </c>
      <c r="Z971" s="130"/>
      <c r="AA971" s="130"/>
      <c r="AB971" s="66">
        <v>2015</v>
      </c>
      <c r="AC971" s="130">
        <v>33000</v>
      </c>
      <c r="AD971" s="130"/>
      <c r="AE971" s="62" t="s">
        <v>101</v>
      </c>
      <c r="AF971" s="173">
        <v>44854</v>
      </c>
      <c r="AG971" s="132"/>
      <c r="AH971" s="141"/>
    </row>
    <row r="972" spans="1:35">
      <c r="A972" s="63"/>
      <c r="B972" s="63"/>
      <c r="C972" s="84" t="s">
        <v>994</v>
      </c>
      <c r="D972" s="63">
        <v>3967</v>
      </c>
      <c r="E972" s="150" t="s">
        <v>151</v>
      </c>
      <c r="F972" s="90" t="s">
        <v>1075</v>
      </c>
      <c r="G972" s="87" t="s">
        <v>1199</v>
      </c>
      <c r="H972" s="84"/>
      <c r="I972" s="85" t="s">
        <v>154</v>
      </c>
      <c r="J972" s="160">
        <v>1</v>
      </c>
      <c r="K972" s="168">
        <v>44847</v>
      </c>
      <c r="L972" s="63">
        <v>29</v>
      </c>
      <c r="M972" s="66">
        <v>156</v>
      </c>
      <c r="N972" s="107">
        <v>44876</v>
      </c>
      <c r="O972" s="99">
        <v>44879</v>
      </c>
      <c r="P972" s="100">
        <v>32</v>
      </c>
      <c r="Q972" s="66" t="s">
        <v>160</v>
      </c>
      <c r="R972" s="66" t="s">
        <v>320</v>
      </c>
      <c r="S972" s="66" t="s">
        <v>86</v>
      </c>
      <c r="T972" s="66" t="s">
        <v>87</v>
      </c>
      <c r="U972" s="113">
        <v>156</v>
      </c>
      <c r="V972" s="111" t="s">
        <v>88</v>
      </c>
      <c r="W972" s="88" t="s">
        <v>89</v>
      </c>
      <c r="X972" s="111" t="s">
        <v>586</v>
      </c>
      <c r="Y972" s="66" t="s">
        <v>2256</v>
      </c>
      <c r="Z972" s="130"/>
      <c r="AA972" s="130"/>
      <c r="AB972" s="66">
        <v>2015</v>
      </c>
      <c r="AC972" s="130">
        <v>33000</v>
      </c>
      <c r="AD972" s="130"/>
      <c r="AE972" s="62" t="s">
        <v>101</v>
      </c>
      <c r="AF972" s="173">
        <v>44847</v>
      </c>
      <c r="AG972" s="132">
        <v>44877</v>
      </c>
      <c r="AH972" s="141"/>
    </row>
    <row r="973" spans="1:35">
      <c r="A973" s="66" t="s">
        <v>2218</v>
      </c>
      <c r="B973" s="66">
        <v>11409</v>
      </c>
      <c r="C973" s="84" t="s">
        <v>994</v>
      </c>
      <c r="D973" s="63">
        <v>3946</v>
      </c>
      <c r="E973" s="150" t="s">
        <v>151</v>
      </c>
      <c r="F973" s="150" t="s">
        <v>1075</v>
      </c>
      <c r="G973" s="87" t="s">
        <v>2261</v>
      </c>
      <c r="H973" s="63">
        <v>1686</v>
      </c>
      <c r="I973" s="85" t="s">
        <v>154</v>
      </c>
      <c r="J973" s="84">
        <v>1</v>
      </c>
      <c r="K973" s="209">
        <v>44839</v>
      </c>
      <c r="L973" s="92">
        <v>14</v>
      </c>
      <c r="M973" s="66">
        <v>156</v>
      </c>
      <c r="N973" s="107">
        <v>44853</v>
      </c>
      <c r="O973" s="99">
        <v>44854</v>
      </c>
      <c r="P973" s="100">
        <v>15</v>
      </c>
      <c r="Q973" s="66" t="s">
        <v>160</v>
      </c>
      <c r="R973" s="66" t="s">
        <v>320</v>
      </c>
      <c r="S973" s="66" t="s">
        <v>86</v>
      </c>
      <c r="T973" s="66" t="s">
        <v>87</v>
      </c>
      <c r="U973" s="113">
        <v>156</v>
      </c>
      <c r="V973" s="88" t="s">
        <v>88</v>
      </c>
      <c r="W973" s="88" t="s">
        <v>89</v>
      </c>
      <c r="X973" s="88" t="s">
        <v>586</v>
      </c>
      <c r="Y973" s="66" t="s">
        <v>2256</v>
      </c>
      <c r="Z973" s="130"/>
      <c r="AA973" s="130"/>
      <c r="AB973" s="66">
        <v>2015</v>
      </c>
      <c r="AC973" s="130">
        <v>33000</v>
      </c>
      <c r="AD973" s="130"/>
      <c r="AE973" s="62" t="s">
        <v>101</v>
      </c>
      <c r="AF973" s="173">
        <v>44839</v>
      </c>
      <c r="AG973" s="132">
        <v>44854</v>
      </c>
      <c r="AH973" s="141"/>
    </row>
    <row r="974" spans="1:35">
      <c r="A974" s="66"/>
      <c r="B974" s="63"/>
      <c r="C974" s="84" t="s">
        <v>994</v>
      </c>
      <c r="D974" s="63">
        <v>3925</v>
      </c>
      <c r="E974" s="150" t="s">
        <v>1938</v>
      </c>
      <c r="F974" s="150" t="s">
        <v>2137</v>
      </c>
      <c r="G974" s="87" t="s">
        <v>2138</v>
      </c>
      <c r="H974" s="63"/>
      <c r="I974" s="85" t="s">
        <v>1151</v>
      </c>
      <c r="J974" s="84">
        <v>1</v>
      </c>
      <c r="K974" s="209">
        <v>44828</v>
      </c>
      <c r="L974" s="92">
        <v>27</v>
      </c>
      <c r="M974" s="66">
        <v>156</v>
      </c>
      <c r="N974" s="165">
        <v>44855</v>
      </c>
      <c r="O974" s="99">
        <v>44838</v>
      </c>
      <c r="P974" s="100">
        <v>10</v>
      </c>
      <c r="Q974" s="66" t="s">
        <v>160</v>
      </c>
      <c r="R974" s="66" t="s">
        <v>320</v>
      </c>
      <c r="S974" s="66" t="s">
        <v>86</v>
      </c>
      <c r="T974" s="66" t="s">
        <v>87</v>
      </c>
      <c r="U974" s="113">
        <v>156</v>
      </c>
      <c r="V974" s="88" t="s">
        <v>88</v>
      </c>
      <c r="W974" s="88" t="s">
        <v>89</v>
      </c>
      <c r="X974" s="88" t="s">
        <v>586</v>
      </c>
      <c r="Y974" s="66" t="s">
        <v>2256</v>
      </c>
      <c r="Z974" s="130"/>
      <c r="AA974" s="130"/>
      <c r="AB974" s="66">
        <v>2015</v>
      </c>
      <c r="AC974" s="130">
        <v>30000</v>
      </c>
      <c r="AD974" s="130"/>
      <c r="AE974" s="62" t="s">
        <v>101</v>
      </c>
      <c r="AF974" s="173">
        <v>44828</v>
      </c>
      <c r="AG974" s="132">
        <v>44838</v>
      </c>
      <c r="AH974" s="141"/>
    </row>
    <row r="975" spans="1:35">
      <c r="A975" s="66">
        <v>11323</v>
      </c>
      <c r="B975" s="66">
        <v>11383</v>
      </c>
      <c r="C975" s="84" t="s">
        <v>994</v>
      </c>
      <c r="D975" s="63">
        <v>2970</v>
      </c>
      <c r="E975" s="150" t="s">
        <v>1200</v>
      </c>
      <c r="F975" s="150" t="s">
        <v>1200</v>
      </c>
      <c r="G975" s="87" t="s">
        <v>1201</v>
      </c>
      <c r="H975" s="63">
        <v>1357</v>
      </c>
      <c r="I975" s="85" t="s">
        <v>154</v>
      </c>
      <c r="J975" s="84">
        <v>1</v>
      </c>
      <c r="K975" s="209">
        <v>44817</v>
      </c>
      <c r="L975" s="92">
        <v>6</v>
      </c>
      <c r="M975" s="66">
        <v>156</v>
      </c>
      <c r="N975" s="107">
        <v>44823</v>
      </c>
      <c r="O975" s="99">
        <v>44828</v>
      </c>
      <c r="P975" s="100">
        <v>11</v>
      </c>
      <c r="Q975" s="66" t="s">
        <v>160</v>
      </c>
      <c r="R975" s="66" t="s">
        <v>320</v>
      </c>
      <c r="S975" s="66" t="s">
        <v>86</v>
      </c>
      <c r="T975" s="66" t="s">
        <v>87</v>
      </c>
      <c r="U975" s="113">
        <v>156</v>
      </c>
      <c r="V975" s="88" t="s">
        <v>88</v>
      </c>
      <c r="W975" s="88" t="s">
        <v>89</v>
      </c>
      <c r="X975" s="88" t="s">
        <v>586</v>
      </c>
      <c r="Y975" s="66" t="s">
        <v>2256</v>
      </c>
      <c r="Z975" s="130"/>
      <c r="AA975" s="130"/>
      <c r="AB975" s="66">
        <v>2015</v>
      </c>
      <c r="AC975" s="130">
        <v>30000</v>
      </c>
      <c r="AD975" s="130"/>
      <c r="AE975" s="62" t="s">
        <v>101</v>
      </c>
      <c r="AF975" s="173">
        <v>44286</v>
      </c>
      <c r="AG975" s="132">
        <v>44827</v>
      </c>
      <c r="AH975" s="141"/>
    </row>
    <row r="976" spans="1:35">
      <c r="A976" s="66" t="s">
        <v>2221</v>
      </c>
      <c r="B976" s="66" t="s">
        <v>2262</v>
      </c>
      <c r="C976" s="76" t="s">
        <v>994</v>
      </c>
      <c r="D976" s="67">
        <v>5083</v>
      </c>
      <c r="E976" s="69" t="s">
        <v>1410</v>
      </c>
      <c r="F976" s="69" t="s">
        <v>1411</v>
      </c>
      <c r="G976" s="48" t="s">
        <v>1412</v>
      </c>
      <c r="H976" s="48">
        <v>2541</v>
      </c>
      <c r="I976" s="48" t="s">
        <v>154</v>
      </c>
      <c r="J976" s="72">
        <v>1</v>
      </c>
      <c r="K976" s="101">
        <v>45594</v>
      </c>
      <c r="L976" s="48">
        <v>6</v>
      </c>
      <c r="M976" s="104">
        <v>157</v>
      </c>
      <c r="N976" s="102">
        <f>K976+L976</f>
        <v>45600</v>
      </c>
      <c r="O976" s="99">
        <f ca="1">TODAY()</f>
        <v>45957</v>
      </c>
      <c r="P976" s="100">
        <f ca="1">O976-K976</f>
        <v>363</v>
      </c>
      <c r="Q976" s="66" t="s">
        <v>85</v>
      </c>
      <c r="R976" s="66" t="s">
        <v>320</v>
      </c>
      <c r="S976" s="66" t="s">
        <v>85</v>
      </c>
      <c r="T976" s="66" t="s">
        <v>87</v>
      </c>
      <c r="U976" s="113">
        <v>157</v>
      </c>
      <c r="V976" s="88" t="s">
        <v>88</v>
      </c>
      <c r="W976" s="88" t="s">
        <v>89</v>
      </c>
      <c r="X976" s="88" t="s">
        <v>586</v>
      </c>
      <c r="Y976" s="66" t="s">
        <v>675</v>
      </c>
      <c r="Z976" s="66">
        <v>10</v>
      </c>
      <c r="AA976" s="117" t="s">
        <v>227</v>
      </c>
      <c r="AB976" s="66">
        <v>2016</v>
      </c>
      <c r="AC976" s="130">
        <v>33000</v>
      </c>
      <c r="AD976" s="119">
        <v>35200</v>
      </c>
      <c r="AE976" s="48" t="s">
        <v>101</v>
      </c>
      <c r="AF976" s="132">
        <v>45594</v>
      </c>
      <c r="AG976" s="132">
        <v>45601</v>
      </c>
      <c r="AH976" s="78"/>
    </row>
    <row r="977" spans="1:35">
      <c r="A977" s="63"/>
      <c r="B977" s="63"/>
      <c r="C977" s="72" t="s">
        <v>96</v>
      </c>
      <c r="D977" s="67">
        <v>5050</v>
      </c>
      <c r="E977" s="69" t="s">
        <v>772</v>
      </c>
      <c r="F977" s="69" t="s">
        <v>772</v>
      </c>
      <c r="G977" s="48" t="s">
        <v>2263</v>
      </c>
      <c r="H977" s="48">
        <v>2512</v>
      </c>
      <c r="I977" s="48" t="s">
        <v>154</v>
      </c>
      <c r="J977" s="72">
        <v>1</v>
      </c>
      <c r="K977" s="101">
        <v>45544</v>
      </c>
      <c r="L977" s="48">
        <v>27</v>
      </c>
      <c r="M977" s="104">
        <v>157</v>
      </c>
      <c r="N977" s="102">
        <f>K977+L977</f>
        <v>45571</v>
      </c>
      <c r="O977" s="99">
        <f ca="1">TODAY()</f>
        <v>45957</v>
      </c>
      <c r="P977" s="100">
        <f ca="1">O977-K977</f>
        <v>413</v>
      </c>
      <c r="Q977" s="66" t="s">
        <v>85</v>
      </c>
      <c r="R977" s="66" t="s">
        <v>320</v>
      </c>
      <c r="S977" s="66" t="s">
        <v>85</v>
      </c>
      <c r="T977" s="66" t="s">
        <v>87</v>
      </c>
      <c r="U977" s="113">
        <v>157</v>
      </c>
      <c r="V977" s="88" t="s">
        <v>88</v>
      </c>
      <c r="W977" s="88" t="s">
        <v>89</v>
      </c>
      <c r="X977" s="88" t="s">
        <v>586</v>
      </c>
      <c r="Y977" s="66" t="s">
        <v>675</v>
      </c>
      <c r="Z977" s="66">
        <v>10</v>
      </c>
      <c r="AA977" s="117" t="s">
        <v>227</v>
      </c>
      <c r="AB977" s="66">
        <v>2016</v>
      </c>
      <c r="AC977" s="130">
        <v>33000</v>
      </c>
      <c r="AD977" s="119">
        <v>35200</v>
      </c>
      <c r="AE977" s="48"/>
      <c r="AF977" s="132">
        <v>45544</v>
      </c>
      <c r="AG977" s="132">
        <v>45574</v>
      </c>
      <c r="AH977" s="78"/>
    </row>
    <row r="978" spans="1:35">
      <c r="A978" s="66">
        <v>11546</v>
      </c>
      <c r="B978" s="63"/>
      <c r="C978" s="84" t="s">
        <v>994</v>
      </c>
      <c r="D978" s="92">
        <v>4988</v>
      </c>
      <c r="E978" s="150" t="s">
        <v>1180</v>
      </c>
      <c r="F978" s="150" t="s">
        <v>1181</v>
      </c>
      <c r="G978" s="84" t="s">
        <v>529</v>
      </c>
      <c r="H978" s="92">
        <v>2490</v>
      </c>
      <c r="I978" s="84" t="s">
        <v>99</v>
      </c>
      <c r="J978" s="92">
        <v>1</v>
      </c>
      <c r="K978" s="109">
        <v>45527</v>
      </c>
      <c r="L978" s="84">
        <v>27</v>
      </c>
      <c r="M978" s="104">
        <v>157</v>
      </c>
      <c r="N978" s="98">
        <v>45554</v>
      </c>
      <c r="O978" s="99">
        <v>45540</v>
      </c>
      <c r="P978" s="100">
        <v>13</v>
      </c>
      <c r="Q978" s="66" t="s">
        <v>85</v>
      </c>
      <c r="R978" s="66" t="s">
        <v>320</v>
      </c>
      <c r="S978" s="66" t="s">
        <v>85</v>
      </c>
      <c r="T978" s="66" t="s">
        <v>87</v>
      </c>
      <c r="U978" s="113">
        <v>157</v>
      </c>
      <c r="V978" s="88" t="s">
        <v>88</v>
      </c>
      <c r="W978" s="88" t="s">
        <v>89</v>
      </c>
      <c r="X978" s="88" t="s">
        <v>586</v>
      </c>
      <c r="Y978" s="66" t="s">
        <v>675</v>
      </c>
      <c r="Z978" s="66">
        <v>10</v>
      </c>
      <c r="AA978" s="117" t="s">
        <v>227</v>
      </c>
      <c r="AB978" s="66">
        <v>2016</v>
      </c>
      <c r="AC978" s="130">
        <v>33000</v>
      </c>
      <c r="AD978" s="119">
        <v>35200</v>
      </c>
      <c r="AE978" s="48" t="s">
        <v>101</v>
      </c>
      <c r="AF978" s="132">
        <v>45499</v>
      </c>
      <c r="AG978" s="132">
        <v>45540</v>
      </c>
      <c r="AH978" s="78"/>
    </row>
    <row r="979" spans="1:35">
      <c r="A979" s="66">
        <v>11228</v>
      </c>
      <c r="B979" s="66" t="s">
        <v>2264</v>
      </c>
      <c r="C979" s="92" t="s">
        <v>994</v>
      </c>
      <c r="D979" s="92">
        <v>4913</v>
      </c>
      <c r="E979" s="151" t="s">
        <v>193</v>
      </c>
      <c r="F979" s="151" t="s">
        <v>2265</v>
      </c>
      <c r="G979" s="92" t="s">
        <v>193</v>
      </c>
      <c r="H979" s="92">
        <v>2443</v>
      </c>
      <c r="I979" s="84" t="s">
        <v>154</v>
      </c>
      <c r="J979" s="92">
        <v>1</v>
      </c>
      <c r="K979" s="109">
        <v>45488</v>
      </c>
      <c r="L979" s="84">
        <v>8</v>
      </c>
      <c r="M979" s="104">
        <v>157</v>
      </c>
      <c r="N979" s="102">
        <v>45496</v>
      </c>
      <c r="O979" s="99">
        <v>45498</v>
      </c>
      <c r="P979" s="100">
        <v>10</v>
      </c>
      <c r="Q979" s="66" t="s">
        <v>85</v>
      </c>
      <c r="R979" s="66" t="s">
        <v>320</v>
      </c>
      <c r="S979" s="66" t="s">
        <v>85</v>
      </c>
      <c r="T979" s="66" t="s">
        <v>87</v>
      </c>
      <c r="U979" s="113">
        <v>157</v>
      </c>
      <c r="V979" s="88" t="s">
        <v>88</v>
      </c>
      <c r="W979" s="111" t="s">
        <v>89</v>
      </c>
      <c r="X979" s="111" t="s">
        <v>586</v>
      </c>
      <c r="Y979" s="66" t="s">
        <v>675</v>
      </c>
      <c r="Z979" s="66">
        <v>10</v>
      </c>
      <c r="AA979" s="117" t="s">
        <v>227</v>
      </c>
      <c r="AB979" s="66">
        <v>2016</v>
      </c>
      <c r="AC979" s="130">
        <v>33000</v>
      </c>
      <c r="AD979" s="119">
        <v>35200</v>
      </c>
      <c r="AE979" s="48" t="s">
        <v>101</v>
      </c>
      <c r="AF979" s="132">
        <v>45446</v>
      </c>
      <c r="AG979" s="132">
        <v>45497</v>
      </c>
      <c r="AH979" s="78"/>
    </row>
    <row r="980" spans="1:35">
      <c r="A980" s="66">
        <v>11282</v>
      </c>
      <c r="B980" s="63"/>
      <c r="C980" s="92" t="s">
        <v>994</v>
      </c>
      <c r="D980" s="92">
        <v>4861</v>
      </c>
      <c r="E980" s="151" t="s">
        <v>1134</v>
      </c>
      <c r="F980" s="151" t="s">
        <v>1135</v>
      </c>
      <c r="G980" s="92" t="s">
        <v>2266</v>
      </c>
      <c r="H980" s="92">
        <v>2407</v>
      </c>
      <c r="I980" s="92" t="s">
        <v>154</v>
      </c>
      <c r="J980" s="92">
        <v>1</v>
      </c>
      <c r="K980" s="109">
        <v>45407</v>
      </c>
      <c r="L980" s="92">
        <v>27</v>
      </c>
      <c r="M980" s="104">
        <v>157</v>
      </c>
      <c r="N980" s="102">
        <v>45434</v>
      </c>
      <c r="O980" s="99">
        <v>45444</v>
      </c>
      <c r="P980" s="100">
        <v>37</v>
      </c>
      <c r="Q980" s="66" t="s">
        <v>85</v>
      </c>
      <c r="R980" s="66" t="s">
        <v>320</v>
      </c>
      <c r="S980" s="66" t="s">
        <v>85</v>
      </c>
      <c r="T980" s="66" t="s">
        <v>87</v>
      </c>
      <c r="U980" s="113">
        <v>157</v>
      </c>
      <c r="V980" s="88" t="s">
        <v>88</v>
      </c>
      <c r="W980" s="88" t="s">
        <v>89</v>
      </c>
      <c r="X980" s="88" t="s">
        <v>586</v>
      </c>
      <c r="Y980" s="66" t="s">
        <v>675</v>
      </c>
      <c r="Z980" s="66">
        <v>10</v>
      </c>
      <c r="AA980" s="117" t="s">
        <v>227</v>
      </c>
      <c r="AB980" s="66">
        <v>2016</v>
      </c>
      <c r="AC980" s="130">
        <v>33000</v>
      </c>
      <c r="AD980" s="119">
        <v>11000</v>
      </c>
      <c r="AE980" s="48" t="s">
        <v>101</v>
      </c>
      <c r="AF980" s="132">
        <v>45407</v>
      </c>
      <c r="AG980" s="132">
        <v>45435</v>
      </c>
      <c r="AH980" s="78"/>
    </row>
    <row r="981" spans="1:35">
      <c r="A981" s="63"/>
      <c r="B981" s="63"/>
      <c r="C981" s="92" t="s">
        <v>994</v>
      </c>
      <c r="D981" s="92">
        <v>4843</v>
      </c>
      <c r="E981" s="151" t="s">
        <v>1180</v>
      </c>
      <c r="F981" s="91" t="s">
        <v>1836</v>
      </c>
      <c r="G981" s="92" t="s">
        <v>529</v>
      </c>
      <c r="H981" s="92">
        <v>2403</v>
      </c>
      <c r="I981" s="92" t="s">
        <v>99</v>
      </c>
      <c r="J981" s="92">
        <v>1</v>
      </c>
      <c r="K981" s="109">
        <v>45398</v>
      </c>
      <c r="L981" s="92">
        <v>6</v>
      </c>
      <c r="M981" s="89">
        <v>157</v>
      </c>
      <c r="N981" s="102">
        <v>45404</v>
      </c>
      <c r="O981" s="99">
        <v>45406</v>
      </c>
      <c r="P981" s="100">
        <v>8</v>
      </c>
      <c r="Q981" s="66" t="s">
        <v>85</v>
      </c>
      <c r="R981" s="66" t="s">
        <v>320</v>
      </c>
      <c r="S981" s="66" t="s">
        <v>85</v>
      </c>
      <c r="T981" s="66" t="s">
        <v>87</v>
      </c>
      <c r="U981" s="113">
        <v>157</v>
      </c>
      <c r="V981" s="88" t="s">
        <v>88</v>
      </c>
      <c r="W981" s="88" t="s">
        <v>89</v>
      </c>
      <c r="X981" s="88" t="s">
        <v>586</v>
      </c>
      <c r="Y981" s="66" t="s">
        <v>675</v>
      </c>
      <c r="Z981" s="66">
        <v>10</v>
      </c>
      <c r="AA981" s="117" t="s">
        <v>227</v>
      </c>
      <c r="AB981" s="66">
        <v>2016</v>
      </c>
      <c r="AC981" s="130">
        <v>33000</v>
      </c>
      <c r="AD981" s="119">
        <v>11000</v>
      </c>
      <c r="AE981" s="48" t="s">
        <v>101</v>
      </c>
      <c r="AF981" s="132">
        <v>45398</v>
      </c>
      <c r="AG981" s="132">
        <v>45405</v>
      </c>
      <c r="AH981" s="144"/>
    </row>
    <row r="982" spans="1:35">
      <c r="A982" s="66" t="s">
        <v>2231</v>
      </c>
      <c r="B982" s="66" t="s">
        <v>2267</v>
      </c>
      <c r="C982" s="63" t="s">
        <v>994</v>
      </c>
      <c r="D982" s="63">
        <v>4742</v>
      </c>
      <c r="E982" s="87" t="s">
        <v>1508</v>
      </c>
      <c r="F982" s="86" t="s">
        <v>1509</v>
      </c>
      <c r="G982" s="63" t="s">
        <v>479</v>
      </c>
      <c r="H982" s="84">
        <v>2330</v>
      </c>
      <c r="I982" s="63" t="s">
        <v>1090</v>
      </c>
      <c r="J982" s="84">
        <v>1</v>
      </c>
      <c r="K982" s="164">
        <v>45386</v>
      </c>
      <c r="L982" s="84">
        <v>6</v>
      </c>
      <c r="M982" s="104">
        <v>157</v>
      </c>
      <c r="N982" s="102">
        <f>K982+L982</f>
        <v>45392</v>
      </c>
      <c r="O982" s="99">
        <f ca="1">TODAY()</f>
        <v>45957</v>
      </c>
      <c r="P982" s="100">
        <f ca="1">O982-K982</f>
        <v>571</v>
      </c>
      <c r="Q982" s="66" t="s">
        <v>85</v>
      </c>
      <c r="R982" s="66" t="s">
        <v>320</v>
      </c>
      <c r="S982" s="66" t="s">
        <v>85</v>
      </c>
      <c r="T982" s="66" t="s">
        <v>87</v>
      </c>
      <c r="U982" s="113">
        <v>157</v>
      </c>
      <c r="V982" s="88" t="s">
        <v>88</v>
      </c>
      <c r="W982" s="88" t="s">
        <v>89</v>
      </c>
      <c r="X982" s="88" t="s">
        <v>586</v>
      </c>
      <c r="Y982" s="66" t="s">
        <v>675</v>
      </c>
      <c r="Z982" s="66">
        <v>10</v>
      </c>
      <c r="AA982" s="117" t="s">
        <v>227</v>
      </c>
      <c r="AB982" s="66">
        <v>2016</v>
      </c>
      <c r="AC982" s="130">
        <v>33000</v>
      </c>
      <c r="AD982" s="119">
        <v>33000</v>
      </c>
      <c r="AE982" s="48" t="s">
        <v>101</v>
      </c>
      <c r="AF982" s="132">
        <v>45323</v>
      </c>
      <c r="AG982" s="132">
        <v>45393</v>
      </c>
      <c r="AH982" s="141"/>
    </row>
    <row r="983" spans="1:35">
      <c r="A983" s="63"/>
      <c r="B983" s="63"/>
      <c r="C983" s="51" t="s">
        <v>1179</v>
      </c>
      <c r="D983" s="51">
        <v>4371</v>
      </c>
      <c r="E983" s="214" t="s">
        <v>1313</v>
      </c>
      <c r="F983" s="205" t="s">
        <v>1313</v>
      </c>
      <c r="G983" s="83" t="s">
        <v>1267</v>
      </c>
      <c r="H983" s="51">
        <v>4617</v>
      </c>
      <c r="I983" s="51" t="s">
        <v>154</v>
      </c>
      <c r="J983" s="157">
        <v>1</v>
      </c>
      <c r="K983" s="244">
        <v>45288</v>
      </c>
      <c r="L983" s="51">
        <v>27</v>
      </c>
      <c r="M983" s="104">
        <v>157</v>
      </c>
      <c r="N983" s="98">
        <v>45315</v>
      </c>
      <c r="O983" s="99">
        <v>45313</v>
      </c>
      <c r="P983" s="100">
        <v>25</v>
      </c>
      <c r="Q983" s="66" t="s">
        <v>85</v>
      </c>
      <c r="R983" s="66" t="s">
        <v>320</v>
      </c>
      <c r="S983" s="66" t="s">
        <v>85</v>
      </c>
      <c r="T983" s="66" t="s">
        <v>87</v>
      </c>
      <c r="U983" s="113">
        <v>157</v>
      </c>
      <c r="V983" s="88" t="s">
        <v>88</v>
      </c>
      <c r="W983" s="88" t="s">
        <v>89</v>
      </c>
      <c r="X983" s="88" t="s">
        <v>586</v>
      </c>
      <c r="Y983" s="66" t="s">
        <v>675</v>
      </c>
      <c r="Z983" s="66">
        <v>10</v>
      </c>
      <c r="AA983" s="117" t="s">
        <v>227</v>
      </c>
      <c r="AB983" s="66">
        <v>2016</v>
      </c>
      <c r="AC983" s="130">
        <v>33000</v>
      </c>
      <c r="AD983" s="192">
        <v>28000</v>
      </c>
      <c r="AE983" s="48" t="s">
        <v>101</v>
      </c>
      <c r="AF983" s="132">
        <v>45204</v>
      </c>
      <c r="AG983" s="132"/>
      <c r="AH983" s="141" t="s">
        <v>2268</v>
      </c>
    </row>
    <row r="984" spans="1:35">
      <c r="A984" s="66">
        <v>11617</v>
      </c>
      <c r="B984" s="63"/>
      <c r="C984" s="84" t="s">
        <v>994</v>
      </c>
      <c r="D984" s="92">
        <v>4309</v>
      </c>
      <c r="E984" s="87" t="s">
        <v>2203</v>
      </c>
      <c r="F984" s="150" t="s">
        <v>2204</v>
      </c>
      <c r="G984" s="150" t="s">
        <v>1218</v>
      </c>
      <c r="H984" s="63">
        <v>2027</v>
      </c>
      <c r="I984" s="85" t="s">
        <v>154</v>
      </c>
      <c r="J984" s="84">
        <v>1</v>
      </c>
      <c r="K984" s="106">
        <v>45176</v>
      </c>
      <c r="L984" s="63">
        <v>27</v>
      </c>
      <c r="M984" s="66">
        <v>157</v>
      </c>
      <c r="N984" s="107">
        <v>45203</v>
      </c>
      <c r="O984" s="99">
        <v>45206</v>
      </c>
      <c r="P984" s="100">
        <v>30</v>
      </c>
      <c r="Q984" s="66" t="s">
        <v>85</v>
      </c>
      <c r="R984" s="66" t="s">
        <v>320</v>
      </c>
      <c r="S984" s="66" t="s">
        <v>86</v>
      </c>
      <c r="T984" s="66" t="s">
        <v>87</v>
      </c>
      <c r="U984" s="170">
        <v>157</v>
      </c>
      <c r="V984" s="88" t="s">
        <v>88</v>
      </c>
      <c r="W984" s="88" t="s">
        <v>89</v>
      </c>
      <c r="X984" s="88" t="s">
        <v>586</v>
      </c>
      <c r="Y984" s="66" t="s">
        <v>675</v>
      </c>
      <c r="Z984" s="66">
        <v>10</v>
      </c>
      <c r="AA984" s="117" t="s">
        <v>227</v>
      </c>
      <c r="AB984" s="66">
        <v>2016</v>
      </c>
      <c r="AC984" s="130">
        <v>33000</v>
      </c>
      <c r="AD984" s="130"/>
      <c r="AE984" s="48" t="s">
        <v>101</v>
      </c>
      <c r="AF984" s="132">
        <v>45050</v>
      </c>
      <c r="AG984" s="132">
        <v>45205</v>
      </c>
      <c r="AH984" s="78"/>
    </row>
    <row r="985" spans="1:35">
      <c r="A985" s="66" t="s">
        <v>2186</v>
      </c>
      <c r="B985" s="66">
        <v>11381</v>
      </c>
      <c r="C985" s="84" t="s">
        <v>994</v>
      </c>
      <c r="D985" s="92">
        <v>3887</v>
      </c>
      <c r="E985" s="87" t="s">
        <v>267</v>
      </c>
      <c r="F985" s="156" t="s">
        <v>1069</v>
      </c>
      <c r="G985" s="85" t="s">
        <v>2230</v>
      </c>
      <c r="H985" s="63">
        <v>1843</v>
      </c>
      <c r="I985" s="85" t="s">
        <v>154</v>
      </c>
      <c r="J985" s="84">
        <v>1</v>
      </c>
      <c r="K985" s="106">
        <v>45031</v>
      </c>
      <c r="L985" s="63">
        <v>14</v>
      </c>
      <c r="M985" s="66">
        <v>157</v>
      </c>
      <c r="N985" s="107">
        <v>45045</v>
      </c>
      <c r="O985" s="99">
        <v>45048</v>
      </c>
      <c r="P985" s="100">
        <v>17</v>
      </c>
      <c r="Q985" s="66" t="s">
        <v>160</v>
      </c>
      <c r="R985" s="66" t="s">
        <v>320</v>
      </c>
      <c r="S985" s="66" t="s">
        <v>86</v>
      </c>
      <c r="T985" s="66" t="s">
        <v>87</v>
      </c>
      <c r="U985" s="113">
        <v>157</v>
      </c>
      <c r="V985" s="111" t="s">
        <v>88</v>
      </c>
      <c r="W985" s="88" t="s">
        <v>89</v>
      </c>
      <c r="X985" s="88" t="s">
        <v>586</v>
      </c>
      <c r="Y985" s="66" t="s">
        <v>675</v>
      </c>
      <c r="Z985" s="66">
        <v>10</v>
      </c>
      <c r="AA985" s="117" t="s">
        <v>227</v>
      </c>
      <c r="AB985" s="66">
        <v>2016</v>
      </c>
      <c r="AC985" s="130">
        <v>33000</v>
      </c>
      <c r="AD985" s="130"/>
      <c r="AE985" s="192"/>
      <c r="AF985" s="72" t="s">
        <v>101</v>
      </c>
      <c r="AG985" s="132">
        <v>44821</v>
      </c>
      <c r="AH985" s="144">
        <v>45044</v>
      </c>
    </row>
    <row r="986" spans="1:35">
      <c r="A986" s="63"/>
      <c r="B986" s="66">
        <v>11432</v>
      </c>
      <c r="C986" s="84" t="s">
        <v>994</v>
      </c>
      <c r="D986" s="92">
        <v>3851</v>
      </c>
      <c r="E986" s="87" t="s">
        <v>2269</v>
      </c>
      <c r="F986" s="156" t="s">
        <v>2270</v>
      </c>
      <c r="G986" s="85" t="s">
        <v>2271</v>
      </c>
      <c r="H986" s="63"/>
      <c r="I986" s="85" t="s">
        <v>154</v>
      </c>
      <c r="J986" s="84">
        <v>1</v>
      </c>
      <c r="K986" s="106">
        <v>44803</v>
      </c>
      <c r="L986" s="63">
        <v>13</v>
      </c>
      <c r="M986" s="66">
        <v>157</v>
      </c>
      <c r="N986" s="165">
        <v>44816</v>
      </c>
      <c r="O986" s="99">
        <v>44809</v>
      </c>
      <c r="P986" s="100">
        <v>6</v>
      </c>
      <c r="Q986" s="66" t="s">
        <v>160</v>
      </c>
      <c r="R986" s="66"/>
      <c r="S986" s="66" t="s">
        <v>86</v>
      </c>
      <c r="T986" s="66" t="s">
        <v>87</v>
      </c>
      <c r="U986" s="113">
        <v>157</v>
      </c>
      <c r="V986" s="88" t="s">
        <v>88</v>
      </c>
      <c r="W986" s="88" t="s">
        <v>89</v>
      </c>
      <c r="X986" s="88" t="s">
        <v>586</v>
      </c>
      <c r="Y986" s="63" t="s">
        <v>675</v>
      </c>
      <c r="Z986" s="219"/>
      <c r="AA986" s="219"/>
      <c r="AB986" s="66">
        <v>2016</v>
      </c>
      <c r="AC986" s="219">
        <v>30000</v>
      </c>
      <c r="AD986" s="219"/>
      <c r="AE986" s="62" t="s">
        <v>101</v>
      </c>
      <c r="AF986" s="173">
        <v>44798</v>
      </c>
      <c r="AG986" s="132">
        <v>44807</v>
      </c>
      <c r="AH986" s="78"/>
    </row>
    <row r="987" spans="1:35">
      <c r="A987" s="66">
        <v>11299</v>
      </c>
      <c r="B987" s="66" t="s">
        <v>2272</v>
      </c>
      <c r="C987" s="84" t="s">
        <v>994</v>
      </c>
      <c r="D987" s="92">
        <v>3702</v>
      </c>
      <c r="E987" s="87" t="s">
        <v>267</v>
      </c>
      <c r="F987" s="156" t="s">
        <v>1069</v>
      </c>
      <c r="G987" s="85" t="s">
        <v>1822</v>
      </c>
      <c r="H987" s="63">
        <v>1792</v>
      </c>
      <c r="I987" s="85" t="s">
        <v>154</v>
      </c>
      <c r="J987" s="84">
        <v>1</v>
      </c>
      <c r="K987" s="106">
        <v>44763</v>
      </c>
      <c r="L987" s="63">
        <v>29</v>
      </c>
      <c r="M987" s="66">
        <v>157</v>
      </c>
      <c r="N987" s="107">
        <v>44792</v>
      </c>
      <c r="O987" s="99">
        <v>44798</v>
      </c>
      <c r="P987" s="100">
        <v>35</v>
      </c>
      <c r="Q987" s="66" t="s">
        <v>160</v>
      </c>
      <c r="R987" s="66"/>
      <c r="S987" s="66" t="s">
        <v>86</v>
      </c>
      <c r="T987" s="66" t="s">
        <v>87</v>
      </c>
      <c r="U987" s="113">
        <v>157</v>
      </c>
      <c r="V987" s="88" t="s">
        <v>88</v>
      </c>
      <c r="W987" s="88" t="s">
        <v>89</v>
      </c>
      <c r="X987" s="88" t="s">
        <v>586</v>
      </c>
      <c r="Y987" s="63" t="s">
        <v>675</v>
      </c>
      <c r="Z987" s="219"/>
      <c r="AA987" s="219"/>
      <c r="AB987" s="66">
        <v>2016</v>
      </c>
      <c r="AC987" s="219">
        <v>30000</v>
      </c>
      <c r="AD987" s="219"/>
      <c r="AE987" s="62" t="s">
        <v>101</v>
      </c>
      <c r="AF987" s="173">
        <v>44733</v>
      </c>
      <c r="AG987" s="132">
        <v>44798</v>
      </c>
      <c r="AH987" s="78"/>
    </row>
    <row r="988" spans="1:35">
      <c r="A988" s="66">
        <v>11300</v>
      </c>
      <c r="B988" s="88" t="s">
        <v>2273</v>
      </c>
      <c r="C988" s="72" t="s">
        <v>1172</v>
      </c>
      <c r="D988" s="48">
        <v>3679</v>
      </c>
      <c r="E988" s="79" t="s">
        <v>2063</v>
      </c>
      <c r="F988" s="79" t="s">
        <v>2122</v>
      </c>
      <c r="G988" s="141" t="s">
        <v>2274</v>
      </c>
      <c r="H988" s="77">
        <v>1784</v>
      </c>
      <c r="I988" s="75" t="s">
        <v>1151</v>
      </c>
      <c r="J988" s="77">
        <v>1</v>
      </c>
      <c r="K988" s="188">
        <v>44720</v>
      </c>
      <c r="L988" s="195">
        <v>1</v>
      </c>
      <c r="M988" s="66">
        <v>157</v>
      </c>
      <c r="N988" s="165">
        <v>44721</v>
      </c>
      <c r="O988" s="99">
        <v>44725</v>
      </c>
      <c r="P988" s="100">
        <v>5</v>
      </c>
      <c r="Q988" s="66" t="s">
        <v>160</v>
      </c>
      <c r="R988" s="66"/>
      <c r="S988" s="66" t="s">
        <v>86</v>
      </c>
      <c r="T988" s="66" t="s">
        <v>87</v>
      </c>
      <c r="U988" s="113">
        <v>157</v>
      </c>
      <c r="V988" s="88" t="s">
        <v>88</v>
      </c>
      <c r="W988" s="88" t="s">
        <v>89</v>
      </c>
      <c r="X988" s="88" t="s">
        <v>586</v>
      </c>
      <c r="Y988" s="63" t="s">
        <v>675</v>
      </c>
      <c r="Z988" s="219"/>
      <c r="AA988" s="219"/>
      <c r="AB988" s="66">
        <v>2016</v>
      </c>
      <c r="AC988" s="219">
        <v>30000</v>
      </c>
      <c r="AD988" s="219"/>
      <c r="AE988" s="192"/>
      <c r="AF988" s="115" t="s">
        <v>101</v>
      </c>
      <c r="AG988" s="173">
        <v>44720</v>
      </c>
      <c r="AH988" s="144"/>
    </row>
    <row r="989" spans="1:35">
      <c r="A989" s="66">
        <v>11232</v>
      </c>
      <c r="B989" s="63"/>
      <c r="C989" s="84" t="s">
        <v>994</v>
      </c>
      <c r="D989" s="92">
        <v>3678</v>
      </c>
      <c r="E989" s="151" t="s">
        <v>1446</v>
      </c>
      <c r="F989" s="156" t="s">
        <v>2275</v>
      </c>
      <c r="G989" s="85" t="s">
        <v>2002</v>
      </c>
      <c r="H989" s="63">
        <v>1785</v>
      </c>
      <c r="I989" s="85" t="s">
        <v>154</v>
      </c>
      <c r="J989" s="84">
        <v>1</v>
      </c>
      <c r="K989" s="106">
        <v>44720</v>
      </c>
      <c r="L989" s="63">
        <v>6</v>
      </c>
      <c r="M989" s="66">
        <v>157</v>
      </c>
      <c r="N989" s="107">
        <v>44726</v>
      </c>
      <c r="O989" s="99">
        <v>44732</v>
      </c>
      <c r="P989" s="100">
        <v>12</v>
      </c>
      <c r="Q989" s="66" t="s">
        <v>160</v>
      </c>
      <c r="R989" s="66"/>
      <c r="S989" s="66" t="s">
        <v>86</v>
      </c>
      <c r="T989" s="66" t="s">
        <v>87</v>
      </c>
      <c r="U989" s="113">
        <v>157</v>
      </c>
      <c r="V989" s="88" t="s">
        <v>88</v>
      </c>
      <c r="W989" s="88" t="s">
        <v>89</v>
      </c>
      <c r="X989" s="88" t="s">
        <v>586</v>
      </c>
      <c r="Y989" s="63" t="s">
        <v>675</v>
      </c>
      <c r="Z989" s="219"/>
      <c r="AA989" s="219"/>
      <c r="AB989" s="66">
        <v>2016</v>
      </c>
      <c r="AC989" s="219">
        <v>30000</v>
      </c>
      <c r="AD989" s="219"/>
      <c r="AE989" s="192"/>
      <c r="AF989" s="115" t="s">
        <v>101</v>
      </c>
      <c r="AG989" s="173">
        <v>44720</v>
      </c>
      <c r="AH989" s="144">
        <v>44730</v>
      </c>
    </row>
    <row r="990" spans="1:35">
      <c r="A990" s="63" t="s">
        <v>1894</v>
      </c>
      <c r="B990" s="88" t="s">
        <v>2276</v>
      </c>
      <c r="C990" s="84" t="s">
        <v>994</v>
      </c>
      <c r="D990" s="63">
        <v>3649</v>
      </c>
      <c r="E990" s="90" t="s">
        <v>1423</v>
      </c>
      <c r="F990" s="90" t="s">
        <v>1423</v>
      </c>
      <c r="G990" s="87" t="s">
        <v>2277</v>
      </c>
      <c r="H990" s="160">
        <v>1778</v>
      </c>
      <c r="I990" s="150" t="s">
        <v>99</v>
      </c>
      <c r="J990" s="160">
        <v>1</v>
      </c>
      <c r="K990" s="106">
        <v>44714</v>
      </c>
      <c r="L990" s="89">
        <v>0</v>
      </c>
      <c r="M990" s="48">
        <v>157</v>
      </c>
      <c r="N990" s="107">
        <v>44714</v>
      </c>
      <c r="O990" s="99">
        <v>44718</v>
      </c>
      <c r="P990" s="100">
        <v>4</v>
      </c>
      <c r="Q990" s="66" t="s">
        <v>160</v>
      </c>
      <c r="R990" s="66"/>
      <c r="S990" s="66" t="s">
        <v>86</v>
      </c>
      <c r="T990" s="66" t="s">
        <v>87</v>
      </c>
      <c r="U990" s="113">
        <v>157</v>
      </c>
      <c r="V990" s="88" t="s">
        <v>88</v>
      </c>
      <c r="W990" s="88" t="s">
        <v>89</v>
      </c>
      <c r="X990" s="88" t="s">
        <v>586</v>
      </c>
      <c r="Y990" s="63" t="s">
        <v>675</v>
      </c>
      <c r="Z990" s="219"/>
      <c r="AA990" s="219"/>
      <c r="AB990" s="66">
        <v>2016</v>
      </c>
      <c r="AC990" s="219">
        <v>30000</v>
      </c>
      <c r="AD990" s="219"/>
      <c r="AE990" s="192"/>
      <c r="AF990" s="72" t="s">
        <v>101</v>
      </c>
      <c r="AG990" s="173">
        <v>44707</v>
      </c>
      <c r="AH990" s="144">
        <v>44716</v>
      </c>
    </row>
    <row r="991" spans="1:35">
      <c r="A991" s="63"/>
      <c r="B991" s="63"/>
      <c r="C991" s="84" t="s">
        <v>994</v>
      </c>
      <c r="D991" s="63">
        <v>3172</v>
      </c>
      <c r="E991" s="90" t="s">
        <v>1768</v>
      </c>
      <c r="F991" s="90" t="s">
        <v>1768</v>
      </c>
      <c r="G991" s="87" t="s">
        <v>1201</v>
      </c>
      <c r="H991" s="160">
        <v>1525</v>
      </c>
      <c r="I991" s="150" t="s">
        <v>1151</v>
      </c>
      <c r="J991" s="160">
        <v>1</v>
      </c>
      <c r="K991" s="106">
        <v>44697</v>
      </c>
      <c r="L991" s="89">
        <v>27</v>
      </c>
      <c r="M991" s="66">
        <v>157</v>
      </c>
      <c r="N991" s="165">
        <v>44724</v>
      </c>
      <c r="O991" s="99">
        <v>44702</v>
      </c>
      <c r="P991" s="100">
        <v>5</v>
      </c>
      <c r="Q991" s="66" t="s">
        <v>160</v>
      </c>
      <c r="R991" s="66"/>
      <c r="S991" s="66" t="s">
        <v>86</v>
      </c>
      <c r="T991" s="66" t="s">
        <v>87</v>
      </c>
      <c r="U991" s="113">
        <v>157</v>
      </c>
      <c r="V991" s="88" t="s">
        <v>88</v>
      </c>
      <c r="W991" s="88" t="s">
        <v>89</v>
      </c>
      <c r="X991" s="88" t="s">
        <v>586</v>
      </c>
      <c r="Y991" s="63" t="s">
        <v>675</v>
      </c>
      <c r="Z991" s="219"/>
      <c r="AA991" s="219"/>
      <c r="AB991" s="66">
        <v>2016</v>
      </c>
      <c r="AC991" s="219">
        <v>30000</v>
      </c>
      <c r="AD991" s="219"/>
      <c r="AE991" s="48" t="s">
        <v>101</v>
      </c>
      <c r="AF991" s="173">
        <v>44417</v>
      </c>
      <c r="AG991" s="132">
        <v>44701</v>
      </c>
      <c r="AH991" s="78"/>
    </row>
    <row r="992" spans="1:35">
      <c r="A992" s="66" t="s">
        <v>2221</v>
      </c>
      <c r="B992" s="66" t="s">
        <v>2262</v>
      </c>
      <c r="C992" s="64" t="s">
        <v>994</v>
      </c>
      <c r="D992" s="67">
        <v>5302</v>
      </c>
      <c r="E992" s="68" t="s">
        <v>2278</v>
      </c>
      <c r="F992" s="68" t="s">
        <v>2278</v>
      </c>
      <c r="G992" s="48" t="s">
        <v>248</v>
      </c>
      <c r="H992" s="48">
        <v>6811</v>
      </c>
      <c r="I992" s="48" t="s">
        <v>154</v>
      </c>
      <c r="J992" s="64">
        <v>1</v>
      </c>
      <c r="K992" s="101">
        <v>45719</v>
      </c>
      <c r="L992" s="48">
        <v>27</v>
      </c>
      <c r="M992" s="104">
        <v>158</v>
      </c>
      <c r="N992" s="98">
        <f>K992+L992</f>
        <v>45746</v>
      </c>
      <c r="O992" s="99">
        <f ca="1">TODAY()</f>
        <v>45957</v>
      </c>
      <c r="P992" s="100">
        <f ca="1">O992-K992</f>
        <v>238</v>
      </c>
      <c r="Q992" s="66" t="s">
        <v>85</v>
      </c>
      <c r="R992" s="66" t="s">
        <v>86</v>
      </c>
      <c r="S992" s="66" t="s">
        <v>85</v>
      </c>
      <c r="T992" s="66" t="s">
        <v>138</v>
      </c>
      <c r="U992" s="113">
        <v>158</v>
      </c>
      <c r="V992" s="88" t="s">
        <v>236</v>
      </c>
      <c r="W992" s="88" t="s">
        <v>89</v>
      </c>
      <c r="X992" s="88" t="s">
        <v>383</v>
      </c>
      <c r="Y992" s="66" t="s">
        <v>677</v>
      </c>
      <c r="Z992" s="104">
        <v>50</v>
      </c>
      <c r="AA992" s="124" t="s">
        <v>227</v>
      </c>
      <c r="AB992" s="66">
        <v>2017</v>
      </c>
      <c r="AC992" s="130">
        <v>15000</v>
      </c>
      <c r="AD992" s="119">
        <v>12000</v>
      </c>
      <c r="AE992" s="48" t="s">
        <v>101</v>
      </c>
      <c r="AF992" s="127">
        <v>45719</v>
      </c>
      <c r="AG992" s="132">
        <v>45729</v>
      </c>
      <c r="AH992" s="141"/>
      <c r="AI992" s="140" t="s">
        <v>216</v>
      </c>
    </row>
    <row r="993" spans="1:34">
      <c r="A993" s="66">
        <v>11292</v>
      </c>
      <c r="B993" s="63"/>
      <c r="C993" s="72" t="s">
        <v>117</v>
      </c>
      <c r="D993" s="67">
        <v>5212</v>
      </c>
      <c r="E993" s="68" t="s">
        <v>332</v>
      </c>
      <c r="F993" s="68" t="s">
        <v>1013</v>
      </c>
      <c r="G993" s="48" t="s">
        <v>2279</v>
      </c>
      <c r="H993" s="48">
        <v>6639</v>
      </c>
      <c r="I993" s="48" t="s">
        <v>99</v>
      </c>
      <c r="J993" s="72">
        <v>1</v>
      </c>
      <c r="K993" s="101">
        <v>45624</v>
      </c>
      <c r="L993" s="48">
        <v>27</v>
      </c>
      <c r="M993" s="104">
        <v>158</v>
      </c>
      <c r="N993" s="105">
        <v>45651</v>
      </c>
      <c r="O993" s="99">
        <v>45652</v>
      </c>
      <c r="P993" s="100">
        <v>28</v>
      </c>
      <c r="Q993" s="66" t="s">
        <v>85</v>
      </c>
      <c r="R993" s="66" t="s">
        <v>86</v>
      </c>
      <c r="S993" s="66" t="s">
        <v>85</v>
      </c>
      <c r="T993" s="66" t="s">
        <v>138</v>
      </c>
      <c r="U993" s="113">
        <v>158</v>
      </c>
      <c r="V993" s="111" t="s">
        <v>236</v>
      </c>
      <c r="W993" s="88" t="s">
        <v>89</v>
      </c>
      <c r="X993" s="88" t="s">
        <v>383</v>
      </c>
      <c r="Y993" s="66" t="s">
        <v>677</v>
      </c>
      <c r="Z993" s="104">
        <v>50</v>
      </c>
      <c r="AA993" s="124" t="s">
        <v>227</v>
      </c>
      <c r="AB993" s="66">
        <v>2017</v>
      </c>
      <c r="AC993" s="130">
        <v>15000</v>
      </c>
      <c r="AD993" s="119">
        <v>12000</v>
      </c>
      <c r="AE993" s="193">
        <v>266.91000000000003</v>
      </c>
      <c r="AF993" s="193">
        <v>5273.2607969999999</v>
      </c>
      <c r="AG993" s="777">
        <v>6726.7392030000001</v>
      </c>
      <c r="AH993" s="73" t="s">
        <v>101</v>
      </c>
    </row>
    <row r="994" spans="1:34">
      <c r="A994" s="63"/>
      <c r="B994" s="63"/>
      <c r="C994" s="72" t="s">
        <v>994</v>
      </c>
      <c r="D994" s="67">
        <v>5180</v>
      </c>
      <c r="E994" s="68" t="s">
        <v>563</v>
      </c>
      <c r="F994" s="68" t="s">
        <v>563</v>
      </c>
      <c r="G994" s="48" t="s">
        <v>2280</v>
      </c>
      <c r="H994" s="48">
        <v>6629</v>
      </c>
      <c r="I994" s="48" t="s">
        <v>99</v>
      </c>
      <c r="J994" s="72">
        <v>1</v>
      </c>
      <c r="K994" s="101">
        <v>45604</v>
      </c>
      <c r="L994" s="48">
        <v>6</v>
      </c>
      <c r="M994" s="104">
        <v>158</v>
      </c>
      <c r="N994" s="102">
        <f>K994+L994</f>
        <v>45610</v>
      </c>
      <c r="O994" s="99">
        <f ca="1">TODAY()</f>
        <v>45957</v>
      </c>
      <c r="P994" s="100">
        <f ca="1">O994-K994</f>
        <v>353</v>
      </c>
      <c r="Q994" s="66" t="s">
        <v>85</v>
      </c>
      <c r="R994" s="66" t="s">
        <v>86</v>
      </c>
      <c r="S994" s="66" t="s">
        <v>85</v>
      </c>
      <c r="T994" s="66" t="s">
        <v>138</v>
      </c>
      <c r="U994" s="113">
        <v>158</v>
      </c>
      <c r="V994" s="111" t="s">
        <v>236</v>
      </c>
      <c r="W994" s="88" t="s">
        <v>89</v>
      </c>
      <c r="X994" s="111" t="s">
        <v>383</v>
      </c>
      <c r="Y994" s="66" t="s">
        <v>677</v>
      </c>
      <c r="Z994" s="104">
        <v>50</v>
      </c>
      <c r="AA994" s="124" t="s">
        <v>227</v>
      </c>
      <c r="AB994" s="66">
        <v>2017</v>
      </c>
      <c r="AC994" s="130">
        <v>15000</v>
      </c>
      <c r="AD994" s="119">
        <v>12000</v>
      </c>
      <c r="AE994" s="48" t="s">
        <v>101</v>
      </c>
      <c r="AF994" s="132">
        <v>45604</v>
      </c>
      <c r="AG994" s="132">
        <v>45615</v>
      </c>
      <c r="AH994" s="141"/>
    </row>
    <row r="995" spans="1:34">
      <c r="A995" s="66" t="s">
        <v>2186</v>
      </c>
      <c r="B995" s="66" t="s">
        <v>2281</v>
      </c>
      <c r="C995" s="72" t="s">
        <v>994</v>
      </c>
      <c r="D995" s="67">
        <v>5156</v>
      </c>
      <c r="E995" s="68" t="s">
        <v>332</v>
      </c>
      <c r="F995" s="69" t="s">
        <v>2282</v>
      </c>
      <c r="G995" s="48" t="s">
        <v>1035</v>
      </c>
      <c r="H995" s="48">
        <v>6578</v>
      </c>
      <c r="I995" s="48" t="s">
        <v>99</v>
      </c>
      <c r="J995" s="72">
        <v>1</v>
      </c>
      <c r="K995" s="101">
        <v>45593</v>
      </c>
      <c r="L995" s="48">
        <v>6</v>
      </c>
      <c r="M995" s="104">
        <v>158</v>
      </c>
      <c r="N995" s="102">
        <f>K995+L995</f>
        <v>45599</v>
      </c>
      <c r="O995" s="99">
        <f ca="1">TODAY()</f>
        <v>45957</v>
      </c>
      <c r="P995" s="100">
        <f ca="1">O995-K995</f>
        <v>364</v>
      </c>
      <c r="Q995" s="66" t="s">
        <v>85</v>
      </c>
      <c r="R995" s="66" t="s">
        <v>86</v>
      </c>
      <c r="S995" s="66" t="s">
        <v>85</v>
      </c>
      <c r="T995" s="66" t="s">
        <v>138</v>
      </c>
      <c r="U995" s="113">
        <v>158</v>
      </c>
      <c r="V995" s="111" t="s">
        <v>236</v>
      </c>
      <c r="W995" s="88" t="s">
        <v>89</v>
      </c>
      <c r="X995" s="88" t="s">
        <v>383</v>
      </c>
      <c r="Y995" s="66" t="s">
        <v>677</v>
      </c>
      <c r="Z995" s="104">
        <v>50</v>
      </c>
      <c r="AA995" s="124" t="s">
        <v>227</v>
      </c>
      <c r="AB995" s="66">
        <v>2017</v>
      </c>
      <c r="AC995" s="130">
        <v>15000</v>
      </c>
      <c r="AD995" s="119">
        <v>12000</v>
      </c>
      <c r="AE995" s="48" t="s">
        <v>101</v>
      </c>
      <c r="AF995" s="132">
        <v>45593</v>
      </c>
      <c r="AG995" s="132">
        <v>45601</v>
      </c>
      <c r="AH995" s="141"/>
    </row>
    <row r="996" spans="1:34">
      <c r="A996" s="63"/>
      <c r="B996" s="63"/>
      <c r="C996" s="72" t="s">
        <v>994</v>
      </c>
      <c r="D996" s="67">
        <v>5014</v>
      </c>
      <c r="E996" s="68" t="s">
        <v>563</v>
      </c>
      <c r="F996" s="69" t="s">
        <v>563</v>
      </c>
      <c r="G996" s="48" t="s">
        <v>109</v>
      </c>
      <c r="H996" s="48">
        <v>6537</v>
      </c>
      <c r="I996" s="48" t="s">
        <v>99</v>
      </c>
      <c r="J996" s="72">
        <v>1</v>
      </c>
      <c r="K996" s="101">
        <v>45547</v>
      </c>
      <c r="L996" s="48">
        <v>27</v>
      </c>
      <c r="M996" s="104">
        <v>158</v>
      </c>
      <c r="N996" s="102">
        <f>K996+L996</f>
        <v>45574</v>
      </c>
      <c r="O996" s="99">
        <f ca="1">TODAY()</f>
        <v>45957</v>
      </c>
      <c r="P996" s="100">
        <f ca="1">O996-K996</f>
        <v>410</v>
      </c>
      <c r="Q996" s="66" t="s">
        <v>85</v>
      </c>
      <c r="R996" s="66" t="s">
        <v>86</v>
      </c>
      <c r="S996" s="66" t="s">
        <v>85</v>
      </c>
      <c r="T996" s="66" t="s">
        <v>138</v>
      </c>
      <c r="U996" s="113">
        <v>158</v>
      </c>
      <c r="V996" s="88" t="s">
        <v>236</v>
      </c>
      <c r="W996" s="111" t="s">
        <v>89</v>
      </c>
      <c r="X996" s="111" t="s">
        <v>383</v>
      </c>
      <c r="Y996" s="66" t="s">
        <v>677</v>
      </c>
      <c r="Z996" s="104">
        <v>50</v>
      </c>
      <c r="AA996" s="124" t="s">
        <v>227</v>
      </c>
      <c r="AB996" s="66">
        <v>2017</v>
      </c>
      <c r="AC996" s="130">
        <v>15000</v>
      </c>
      <c r="AD996" s="119">
        <v>12000</v>
      </c>
      <c r="AE996" s="48" t="s">
        <v>207</v>
      </c>
      <c r="AF996" s="132">
        <v>45519</v>
      </c>
      <c r="AG996" s="132">
        <v>45584</v>
      </c>
      <c r="AH996" s="141"/>
    </row>
    <row r="997" spans="1:34">
      <c r="A997" s="66">
        <v>11599</v>
      </c>
      <c r="B997" s="66">
        <v>11745</v>
      </c>
      <c r="C997" s="92" t="s">
        <v>994</v>
      </c>
      <c r="D997" s="92">
        <v>4964</v>
      </c>
      <c r="E997" s="91" t="s">
        <v>332</v>
      </c>
      <c r="F997" s="151" t="s">
        <v>1013</v>
      </c>
      <c r="G997" s="92" t="s">
        <v>1097</v>
      </c>
      <c r="H997" s="92">
        <v>6484</v>
      </c>
      <c r="I997" s="92" t="s">
        <v>99</v>
      </c>
      <c r="J997" s="92">
        <v>1</v>
      </c>
      <c r="K997" s="109">
        <v>45497</v>
      </c>
      <c r="L997" s="92">
        <v>6</v>
      </c>
      <c r="M997" s="89">
        <v>158</v>
      </c>
      <c r="N997" s="102">
        <v>45503</v>
      </c>
      <c r="O997" s="99">
        <v>45504</v>
      </c>
      <c r="P997" s="100">
        <v>7</v>
      </c>
      <c r="Q997" s="66" t="s">
        <v>85</v>
      </c>
      <c r="R997" s="66" t="s">
        <v>86</v>
      </c>
      <c r="S997" s="66" t="s">
        <v>85</v>
      </c>
      <c r="T997" s="66" t="s">
        <v>138</v>
      </c>
      <c r="U997" s="113">
        <v>158</v>
      </c>
      <c r="V997" s="88" t="s">
        <v>236</v>
      </c>
      <c r="W997" s="88" t="s">
        <v>89</v>
      </c>
      <c r="X997" s="88" t="s">
        <v>383</v>
      </c>
      <c r="Y997" s="66" t="s">
        <v>677</v>
      </c>
      <c r="Z997" s="104">
        <v>50</v>
      </c>
      <c r="AA997" s="124" t="s">
        <v>227</v>
      </c>
      <c r="AB997" s="66">
        <v>2017</v>
      </c>
      <c r="AC997" s="130">
        <v>12000</v>
      </c>
      <c r="AD997" s="119">
        <v>12000</v>
      </c>
      <c r="AE997" s="48" t="s">
        <v>101</v>
      </c>
      <c r="AF997" s="132">
        <v>45483</v>
      </c>
      <c r="AG997" s="132">
        <v>45503</v>
      </c>
      <c r="AH997" s="141"/>
    </row>
    <row r="998" spans="1:34">
      <c r="A998" s="63"/>
      <c r="B998" s="63"/>
      <c r="C998" s="153" t="s">
        <v>994</v>
      </c>
      <c r="D998" s="153">
        <v>4907</v>
      </c>
      <c r="E998" s="153" t="s">
        <v>1586</v>
      </c>
      <c r="F998" s="153" t="s">
        <v>2283</v>
      </c>
      <c r="G998" s="153" t="s">
        <v>529</v>
      </c>
      <c r="H998" s="153">
        <v>6479</v>
      </c>
      <c r="I998" s="153" t="s">
        <v>99</v>
      </c>
      <c r="J998" s="153">
        <v>1</v>
      </c>
      <c r="K998" s="163">
        <v>45441</v>
      </c>
      <c r="L998" s="153">
        <v>0</v>
      </c>
      <c r="M998" s="104">
        <v>158</v>
      </c>
      <c r="N998" s="98">
        <v>45441</v>
      </c>
      <c r="O998" s="99">
        <v>45443</v>
      </c>
      <c r="P998" s="100">
        <v>2</v>
      </c>
      <c r="Q998" s="66" t="s">
        <v>85</v>
      </c>
      <c r="R998" s="66" t="s">
        <v>86</v>
      </c>
      <c r="S998" s="66" t="s">
        <v>85</v>
      </c>
      <c r="T998" s="66" t="s">
        <v>138</v>
      </c>
      <c r="U998" s="113">
        <v>158</v>
      </c>
      <c r="V998" s="111" t="s">
        <v>236</v>
      </c>
      <c r="W998" s="88" t="s">
        <v>89</v>
      </c>
      <c r="X998" s="88" t="s">
        <v>383</v>
      </c>
      <c r="Y998" s="66" t="s">
        <v>677</v>
      </c>
      <c r="Z998" s="104">
        <v>50</v>
      </c>
      <c r="AA998" s="124" t="s">
        <v>227</v>
      </c>
      <c r="AB998" s="66">
        <v>2017</v>
      </c>
      <c r="AC998" s="130">
        <v>12000</v>
      </c>
      <c r="AD998" s="119">
        <v>12000</v>
      </c>
      <c r="AE998" s="48" t="s">
        <v>101</v>
      </c>
      <c r="AF998" s="132">
        <v>45441</v>
      </c>
      <c r="AG998" s="132">
        <v>45442</v>
      </c>
      <c r="AH998" s="141"/>
    </row>
    <row r="999" spans="1:34">
      <c r="A999" s="63"/>
      <c r="B999" s="63"/>
      <c r="C999" s="84" t="s">
        <v>994</v>
      </c>
      <c r="D999" s="84">
        <v>4774</v>
      </c>
      <c r="E999" s="85" t="s">
        <v>1454</v>
      </c>
      <c r="F999" s="150" t="s">
        <v>1454</v>
      </c>
      <c r="G999" s="84" t="s">
        <v>529</v>
      </c>
      <c r="H999" s="84">
        <v>6427</v>
      </c>
      <c r="I999" s="84" t="s">
        <v>99</v>
      </c>
      <c r="J999" s="84">
        <v>1</v>
      </c>
      <c r="K999" s="162">
        <v>45342</v>
      </c>
      <c r="L999" s="84">
        <v>27</v>
      </c>
      <c r="M999" s="104">
        <v>158</v>
      </c>
      <c r="N999" s="102">
        <v>45369</v>
      </c>
      <c r="O999" s="99">
        <v>45370</v>
      </c>
      <c r="P999" s="100">
        <v>28</v>
      </c>
      <c r="Q999" s="66" t="s">
        <v>85</v>
      </c>
      <c r="R999" s="66" t="s">
        <v>86</v>
      </c>
      <c r="S999" s="66" t="s">
        <v>85</v>
      </c>
      <c r="T999" s="66" t="s">
        <v>138</v>
      </c>
      <c r="U999" s="170">
        <v>158</v>
      </c>
      <c r="V999" s="88" t="s">
        <v>236</v>
      </c>
      <c r="W999" s="88" t="s">
        <v>89</v>
      </c>
      <c r="X999" s="88" t="s">
        <v>383</v>
      </c>
      <c r="Y999" s="66" t="s">
        <v>677</v>
      </c>
      <c r="Z999" s="104">
        <v>50</v>
      </c>
      <c r="AA999" s="124" t="s">
        <v>227</v>
      </c>
      <c r="AB999" s="66">
        <v>2017</v>
      </c>
      <c r="AC999" s="130">
        <v>12000</v>
      </c>
      <c r="AD999" s="119">
        <v>12000</v>
      </c>
      <c r="AE999" s="48" t="s">
        <v>101</v>
      </c>
      <c r="AF999" s="132">
        <v>45342</v>
      </c>
      <c r="AG999" s="132">
        <v>45370</v>
      </c>
      <c r="AH999" s="141"/>
    </row>
    <row r="1000" spans="1:34">
      <c r="A1000" s="66" t="s">
        <v>2284</v>
      </c>
      <c r="B1000" s="63"/>
      <c r="C1000" s="84" t="s">
        <v>994</v>
      </c>
      <c r="D1000" s="63">
        <v>4702</v>
      </c>
      <c r="E1000" s="85" t="s">
        <v>332</v>
      </c>
      <c r="F1000" s="295" t="s">
        <v>1013</v>
      </c>
      <c r="G1000" s="92" t="s">
        <v>529</v>
      </c>
      <c r="H1000" s="63">
        <v>6381</v>
      </c>
      <c r="I1000" s="63" t="s">
        <v>99</v>
      </c>
      <c r="J1000" s="84">
        <v>1</v>
      </c>
      <c r="K1000" s="106">
        <v>45307</v>
      </c>
      <c r="L1000" s="63">
        <v>6</v>
      </c>
      <c r="M1000" s="195">
        <v>158</v>
      </c>
      <c r="N1000" s="102">
        <v>45313</v>
      </c>
      <c r="O1000" s="99">
        <v>45323</v>
      </c>
      <c r="P1000" s="100">
        <v>16</v>
      </c>
      <c r="Q1000" s="66" t="s">
        <v>85</v>
      </c>
      <c r="R1000" s="66" t="s">
        <v>86</v>
      </c>
      <c r="S1000" s="66" t="s">
        <v>85</v>
      </c>
      <c r="T1000" s="66" t="s">
        <v>138</v>
      </c>
      <c r="U1000" s="113">
        <v>158</v>
      </c>
      <c r="V1000" s="88" t="s">
        <v>236</v>
      </c>
      <c r="W1000" s="88" t="s">
        <v>89</v>
      </c>
      <c r="X1000" s="88" t="s">
        <v>383</v>
      </c>
      <c r="Y1000" s="66" t="s">
        <v>677</v>
      </c>
      <c r="Z1000" s="104">
        <v>50</v>
      </c>
      <c r="AA1000" s="124" t="s">
        <v>227</v>
      </c>
      <c r="AB1000" s="66">
        <v>2017</v>
      </c>
      <c r="AC1000" s="130">
        <v>12000</v>
      </c>
      <c r="AD1000" s="136">
        <v>12000</v>
      </c>
      <c r="AE1000" s="48" t="s">
        <v>101</v>
      </c>
      <c r="AF1000" s="132">
        <v>45300</v>
      </c>
      <c r="AG1000" s="132">
        <v>45323</v>
      </c>
      <c r="AH1000" s="141"/>
    </row>
    <row r="1001" spans="1:34">
      <c r="A1001" s="63"/>
      <c r="B1001" s="63"/>
      <c r="C1001" s="157" t="s">
        <v>1179</v>
      </c>
      <c r="D1001" s="51">
        <v>4637</v>
      </c>
      <c r="E1001" s="214" t="s">
        <v>332</v>
      </c>
      <c r="F1001" s="205" t="s">
        <v>1450</v>
      </c>
      <c r="G1001" s="83" t="s">
        <v>529</v>
      </c>
      <c r="H1001" s="51">
        <v>6207</v>
      </c>
      <c r="I1001" s="51" t="s">
        <v>1151</v>
      </c>
      <c r="J1001" s="157">
        <v>1</v>
      </c>
      <c r="K1001" s="167">
        <v>45252</v>
      </c>
      <c r="L1001" s="51">
        <v>27</v>
      </c>
      <c r="M1001" s="48">
        <v>158</v>
      </c>
      <c r="N1001" s="165">
        <v>45279</v>
      </c>
      <c r="O1001" s="99">
        <v>45282</v>
      </c>
      <c r="P1001" s="100">
        <v>30</v>
      </c>
      <c r="Q1001" s="66" t="s">
        <v>85</v>
      </c>
      <c r="R1001" s="66" t="s">
        <v>86</v>
      </c>
      <c r="S1001" s="66" t="s">
        <v>85</v>
      </c>
      <c r="T1001" s="66" t="s">
        <v>138</v>
      </c>
      <c r="U1001" s="113">
        <v>158</v>
      </c>
      <c r="V1001" s="88" t="s">
        <v>236</v>
      </c>
      <c r="W1001" s="88" t="s">
        <v>89</v>
      </c>
      <c r="X1001" s="88" t="s">
        <v>383</v>
      </c>
      <c r="Y1001" s="66" t="s">
        <v>677</v>
      </c>
      <c r="Z1001" s="104">
        <v>50</v>
      </c>
      <c r="AA1001" s="124" t="s">
        <v>227</v>
      </c>
      <c r="AB1001" s="66">
        <v>2017</v>
      </c>
      <c r="AC1001" s="130">
        <v>12000</v>
      </c>
      <c r="AD1001" s="130"/>
      <c r="AE1001" s="48" t="s">
        <v>101</v>
      </c>
      <c r="AF1001" s="132">
        <v>45252</v>
      </c>
      <c r="AG1001" s="132"/>
      <c r="AH1001" s="141"/>
    </row>
    <row r="1002" spans="1:34">
      <c r="A1002" s="66">
        <v>11651</v>
      </c>
      <c r="B1002" s="63"/>
      <c r="C1002" s="84" t="s">
        <v>994</v>
      </c>
      <c r="D1002" s="84">
        <v>4603</v>
      </c>
      <c r="E1002" s="150" t="s">
        <v>1114</v>
      </c>
      <c r="F1002" s="150" t="s">
        <v>1717</v>
      </c>
      <c r="G1002" s="150" t="s">
        <v>1114</v>
      </c>
      <c r="H1002" s="84">
        <v>6144</v>
      </c>
      <c r="I1002" s="84" t="s">
        <v>1151</v>
      </c>
      <c r="J1002" s="84">
        <v>1</v>
      </c>
      <c r="K1002" s="162">
        <v>45225</v>
      </c>
      <c r="L1002" s="84">
        <v>27</v>
      </c>
      <c r="M1002" s="66">
        <v>158</v>
      </c>
      <c r="N1002" s="165">
        <v>45252</v>
      </c>
      <c r="O1002" s="99">
        <v>45245</v>
      </c>
      <c r="P1002" s="100">
        <v>20</v>
      </c>
      <c r="Q1002" s="66" t="s">
        <v>85</v>
      </c>
      <c r="R1002" s="66" t="s">
        <v>86</v>
      </c>
      <c r="S1002" s="66" t="s">
        <v>85</v>
      </c>
      <c r="T1002" s="66" t="s">
        <v>138</v>
      </c>
      <c r="U1002" s="113">
        <v>158</v>
      </c>
      <c r="V1002" s="88" t="s">
        <v>236</v>
      </c>
      <c r="W1002" s="111" t="s">
        <v>89</v>
      </c>
      <c r="X1002" s="111" t="s">
        <v>383</v>
      </c>
      <c r="Y1002" s="66" t="s">
        <v>677</v>
      </c>
      <c r="Z1002" s="104">
        <v>50</v>
      </c>
      <c r="AA1002" s="124" t="s">
        <v>227</v>
      </c>
      <c r="AB1002" s="66">
        <v>2017</v>
      </c>
      <c r="AC1002" s="130">
        <v>12000</v>
      </c>
      <c r="AD1002" s="130"/>
      <c r="AE1002" s="48" t="s">
        <v>1205</v>
      </c>
      <c r="AF1002" s="132">
        <v>45225</v>
      </c>
      <c r="AG1002" s="132">
        <v>45237</v>
      </c>
      <c r="AH1002" s="141"/>
    </row>
    <row r="1003" spans="1:34">
      <c r="A1003" s="66">
        <v>11651</v>
      </c>
      <c r="B1003" s="63"/>
      <c r="C1003" s="84" t="s">
        <v>994</v>
      </c>
      <c r="D1003" s="84">
        <v>4588</v>
      </c>
      <c r="E1003" s="150" t="s">
        <v>1114</v>
      </c>
      <c r="F1003" s="150" t="s">
        <v>1117</v>
      </c>
      <c r="G1003" s="150" t="s">
        <v>529</v>
      </c>
      <c r="H1003" s="84">
        <v>6144</v>
      </c>
      <c r="I1003" s="84" t="s">
        <v>1151</v>
      </c>
      <c r="J1003" s="84">
        <v>1</v>
      </c>
      <c r="K1003" s="162">
        <v>45218</v>
      </c>
      <c r="L1003" s="84">
        <v>27</v>
      </c>
      <c r="M1003" s="66">
        <v>158</v>
      </c>
      <c r="N1003" s="165">
        <v>45245</v>
      </c>
      <c r="O1003" s="99">
        <v>45222</v>
      </c>
      <c r="P1003" s="100">
        <v>4</v>
      </c>
      <c r="Q1003" s="66" t="s">
        <v>85</v>
      </c>
      <c r="R1003" s="66" t="s">
        <v>86</v>
      </c>
      <c r="S1003" s="66" t="s">
        <v>85</v>
      </c>
      <c r="T1003" s="66" t="s">
        <v>138</v>
      </c>
      <c r="U1003" s="113">
        <v>158</v>
      </c>
      <c r="V1003" s="88" t="s">
        <v>236</v>
      </c>
      <c r="W1003" s="88" t="s">
        <v>89</v>
      </c>
      <c r="X1003" s="88" t="s">
        <v>383</v>
      </c>
      <c r="Y1003" s="66" t="s">
        <v>677</v>
      </c>
      <c r="Z1003" s="104">
        <v>50</v>
      </c>
      <c r="AA1003" s="124" t="s">
        <v>227</v>
      </c>
      <c r="AB1003" s="66">
        <v>2017</v>
      </c>
      <c r="AC1003" s="130">
        <v>12000</v>
      </c>
      <c r="AD1003" s="130"/>
      <c r="AE1003" s="48" t="s">
        <v>101</v>
      </c>
      <c r="AF1003" s="132">
        <v>45218</v>
      </c>
      <c r="AG1003" s="132">
        <v>45219</v>
      </c>
      <c r="AH1003" s="141"/>
    </row>
    <row r="1004" spans="1:34">
      <c r="A1004" s="66">
        <v>11972</v>
      </c>
      <c r="B1004" s="66">
        <v>12022</v>
      </c>
      <c r="C1004" s="325" t="s">
        <v>117</v>
      </c>
      <c r="D1004" s="114">
        <v>4532</v>
      </c>
      <c r="E1004" s="326" t="s">
        <v>332</v>
      </c>
      <c r="F1004" s="327" t="s">
        <v>1450</v>
      </c>
      <c r="G1004" s="328" t="s">
        <v>2285</v>
      </c>
      <c r="H1004" s="325">
        <v>6097</v>
      </c>
      <c r="I1004" s="331" t="s">
        <v>1151</v>
      </c>
      <c r="J1004" s="325">
        <v>1</v>
      </c>
      <c r="K1004" s="107">
        <v>45210</v>
      </c>
      <c r="L1004" s="325">
        <v>27</v>
      </c>
      <c r="M1004" s="66">
        <v>158</v>
      </c>
      <c r="N1004" s="165">
        <v>45237</v>
      </c>
      <c r="O1004" s="99">
        <v>45217</v>
      </c>
      <c r="P1004" s="100">
        <v>7</v>
      </c>
      <c r="Q1004" s="66" t="s">
        <v>85</v>
      </c>
      <c r="R1004" s="66" t="s">
        <v>86</v>
      </c>
      <c r="S1004" s="66" t="s">
        <v>85</v>
      </c>
      <c r="T1004" s="66" t="s">
        <v>138</v>
      </c>
      <c r="U1004" s="113">
        <v>158</v>
      </c>
      <c r="V1004" s="88" t="s">
        <v>236</v>
      </c>
      <c r="W1004" s="88" t="s">
        <v>89</v>
      </c>
      <c r="X1004" s="88" t="s">
        <v>383</v>
      </c>
      <c r="Y1004" s="66" t="s">
        <v>677</v>
      </c>
      <c r="Z1004" s="104">
        <v>50</v>
      </c>
      <c r="AA1004" s="124" t="s">
        <v>227</v>
      </c>
      <c r="AB1004" s="66">
        <v>2017</v>
      </c>
      <c r="AC1004" s="130">
        <v>12000</v>
      </c>
      <c r="AD1004" s="130"/>
      <c r="AE1004" s="48" t="s">
        <v>101</v>
      </c>
      <c r="AF1004" s="132">
        <v>45182</v>
      </c>
      <c r="AG1004" s="132">
        <v>45216</v>
      </c>
      <c r="AH1004" s="141"/>
    </row>
    <row r="1005" spans="1:34">
      <c r="A1005" s="63"/>
      <c r="B1005" s="63"/>
      <c r="C1005" s="63" t="s">
        <v>994</v>
      </c>
      <c r="D1005" s="92">
        <v>4432</v>
      </c>
      <c r="E1005" s="151" t="s">
        <v>332</v>
      </c>
      <c r="F1005" s="156" t="s">
        <v>333</v>
      </c>
      <c r="G1005" s="269" t="s">
        <v>529</v>
      </c>
      <c r="H1005" s="84">
        <v>6093</v>
      </c>
      <c r="I1005" s="150" t="s">
        <v>1151</v>
      </c>
      <c r="J1005" s="84">
        <v>1</v>
      </c>
      <c r="K1005" s="106">
        <v>45152</v>
      </c>
      <c r="L1005" s="84">
        <v>27</v>
      </c>
      <c r="M1005" s="48">
        <v>158</v>
      </c>
      <c r="N1005" s="165">
        <v>45179</v>
      </c>
      <c r="O1005" s="99">
        <v>45174</v>
      </c>
      <c r="P1005" s="100">
        <v>22</v>
      </c>
      <c r="Q1005" s="66" t="s">
        <v>85</v>
      </c>
      <c r="R1005" s="66" t="s">
        <v>86</v>
      </c>
      <c r="S1005" s="66" t="s">
        <v>85</v>
      </c>
      <c r="T1005" s="66" t="s">
        <v>138</v>
      </c>
      <c r="U1005" s="113">
        <v>158</v>
      </c>
      <c r="V1005" s="88" t="s">
        <v>236</v>
      </c>
      <c r="W1005" s="111" t="s">
        <v>89</v>
      </c>
      <c r="X1005" s="111" t="s">
        <v>383</v>
      </c>
      <c r="Y1005" s="66" t="s">
        <v>677</v>
      </c>
      <c r="Z1005" s="104">
        <v>50</v>
      </c>
      <c r="AA1005" s="124" t="s">
        <v>227</v>
      </c>
      <c r="AB1005" s="66">
        <v>2017</v>
      </c>
      <c r="AC1005" s="130">
        <v>12000</v>
      </c>
      <c r="AD1005" s="130"/>
      <c r="AE1005" s="48" t="s">
        <v>101</v>
      </c>
      <c r="AF1005" s="132">
        <v>45124</v>
      </c>
      <c r="AG1005" s="132">
        <v>45166</v>
      </c>
      <c r="AH1005" s="141"/>
    </row>
    <row r="1006" spans="1:34">
      <c r="A1006" s="66">
        <v>11547</v>
      </c>
      <c r="B1006" s="63"/>
      <c r="C1006" s="63" t="s">
        <v>994</v>
      </c>
      <c r="D1006" s="92">
        <v>4388</v>
      </c>
      <c r="E1006" s="151" t="s">
        <v>1546</v>
      </c>
      <c r="F1006" s="156" t="s">
        <v>1547</v>
      </c>
      <c r="G1006" s="85" t="s">
        <v>1548</v>
      </c>
      <c r="H1006" s="84">
        <v>6047</v>
      </c>
      <c r="I1006" s="150" t="s">
        <v>1151</v>
      </c>
      <c r="J1006" s="84">
        <v>1</v>
      </c>
      <c r="K1006" s="106">
        <v>45100</v>
      </c>
      <c r="L1006" s="84">
        <v>6</v>
      </c>
      <c r="M1006" s="66">
        <v>158</v>
      </c>
      <c r="N1006" s="107">
        <v>45106</v>
      </c>
      <c r="O1006" s="99">
        <v>45106</v>
      </c>
      <c r="P1006" s="100">
        <v>6</v>
      </c>
      <c r="Q1006" s="66" t="s">
        <v>85</v>
      </c>
      <c r="R1006" s="66" t="s">
        <v>86</v>
      </c>
      <c r="S1006" s="66" t="s">
        <v>85</v>
      </c>
      <c r="T1006" s="66" t="s">
        <v>138</v>
      </c>
      <c r="U1006" s="113">
        <v>158</v>
      </c>
      <c r="V1006" s="88" t="s">
        <v>236</v>
      </c>
      <c r="W1006" s="88" t="s">
        <v>89</v>
      </c>
      <c r="X1006" s="88" t="s">
        <v>383</v>
      </c>
      <c r="Y1006" s="66" t="s">
        <v>677</v>
      </c>
      <c r="Z1006" s="104">
        <v>50</v>
      </c>
      <c r="AA1006" s="124" t="s">
        <v>227</v>
      </c>
      <c r="AB1006" s="66">
        <v>2017</v>
      </c>
      <c r="AC1006" s="130">
        <v>12000</v>
      </c>
      <c r="AD1006" s="130"/>
      <c r="AE1006" s="48" t="s">
        <v>101</v>
      </c>
      <c r="AF1006" s="132">
        <v>45100</v>
      </c>
      <c r="AG1006" s="132">
        <v>45105</v>
      </c>
      <c r="AH1006" s="141"/>
    </row>
    <row r="1007" spans="1:34">
      <c r="A1007" s="66">
        <v>11547</v>
      </c>
      <c r="B1007" s="63"/>
      <c r="C1007" s="63" t="s">
        <v>994</v>
      </c>
      <c r="D1007" s="92">
        <v>4373</v>
      </c>
      <c r="E1007" s="151" t="s">
        <v>877</v>
      </c>
      <c r="F1007" s="156" t="s">
        <v>1251</v>
      </c>
      <c r="G1007" s="85" t="s">
        <v>1716</v>
      </c>
      <c r="H1007" s="84">
        <v>6047</v>
      </c>
      <c r="I1007" s="150" t="s">
        <v>1151</v>
      </c>
      <c r="J1007" s="84">
        <v>1</v>
      </c>
      <c r="K1007" s="106">
        <v>45092</v>
      </c>
      <c r="L1007" s="84">
        <v>27</v>
      </c>
      <c r="M1007" s="63">
        <v>158</v>
      </c>
      <c r="N1007" s="165">
        <v>45119</v>
      </c>
      <c r="O1007" s="99">
        <v>45100</v>
      </c>
      <c r="P1007" s="100">
        <v>8</v>
      </c>
      <c r="Q1007" s="66" t="s">
        <v>85</v>
      </c>
      <c r="R1007" s="66" t="s">
        <v>86</v>
      </c>
      <c r="S1007" s="66" t="s">
        <v>85</v>
      </c>
      <c r="T1007" s="66" t="s">
        <v>138</v>
      </c>
      <c r="U1007" s="113">
        <v>158</v>
      </c>
      <c r="V1007" s="88" t="s">
        <v>236</v>
      </c>
      <c r="W1007" s="88" t="s">
        <v>89</v>
      </c>
      <c r="X1007" s="88" t="s">
        <v>383</v>
      </c>
      <c r="Y1007" s="66" t="s">
        <v>677</v>
      </c>
      <c r="Z1007" s="104">
        <v>50</v>
      </c>
      <c r="AA1007" s="124" t="s">
        <v>227</v>
      </c>
      <c r="AB1007" s="66">
        <v>2017</v>
      </c>
      <c r="AC1007" s="130">
        <v>12000</v>
      </c>
      <c r="AD1007" s="130"/>
      <c r="AE1007" s="48" t="s">
        <v>101</v>
      </c>
      <c r="AF1007" s="132">
        <v>45092</v>
      </c>
      <c r="AG1007" s="132">
        <v>45100</v>
      </c>
      <c r="AH1007" s="141"/>
    </row>
    <row r="1008" spans="1:34">
      <c r="A1008" s="66">
        <v>11547</v>
      </c>
      <c r="B1008" s="63"/>
      <c r="C1008" s="84" t="s">
        <v>994</v>
      </c>
      <c r="D1008" s="92">
        <v>4183</v>
      </c>
      <c r="E1008" s="151" t="s">
        <v>877</v>
      </c>
      <c r="F1008" s="151" t="s">
        <v>1251</v>
      </c>
      <c r="G1008" s="150" t="s">
        <v>2286</v>
      </c>
      <c r="H1008" s="63">
        <v>5825</v>
      </c>
      <c r="I1008" s="150" t="s">
        <v>1151</v>
      </c>
      <c r="J1008" s="84">
        <v>1</v>
      </c>
      <c r="K1008" s="168">
        <v>44960</v>
      </c>
      <c r="L1008" s="89">
        <v>6</v>
      </c>
      <c r="M1008" s="66">
        <v>158</v>
      </c>
      <c r="N1008" s="107">
        <v>44966</v>
      </c>
      <c r="O1008" s="99">
        <v>44968</v>
      </c>
      <c r="P1008" s="100">
        <v>8</v>
      </c>
      <c r="Q1008" s="66" t="s">
        <v>85</v>
      </c>
      <c r="R1008" s="66" t="s">
        <v>86</v>
      </c>
      <c r="S1008" s="66" t="s">
        <v>85</v>
      </c>
      <c r="T1008" s="66" t="s">
        <v>138</v>
      </c>
      <c r="U1008" s="113">
        <v>158</v>
      </c>
      <c r="V1008" s="88" t="s">
        <v>236</v>
      </c>
      <c r="W1008" s="88" t="s">
        <v>89</v>
      </c>
      <c r="X1008" s="88" t="s">
        <v>383</v>
      </c>
      <c r="Y1008" s="66" t="s">
        <v>677</v>
      </c>
      <c r="Z1008" s="130"/>
      <c r="AA1008" s="130"/>
      <c r="AB1008" s="66">
        <v>2017</v>
      </c>
      <c r="AC1008" s="130">
        <v>12000</v>
      </c>
      <c r="AD1008" s="130"/>
      <c r="AE1008" s="48" t="s">
        <v>101</v>
      </c>
      <c r="AF1008" s="132">
        <v>44960</v>
      </c>
      <c r="AG1008" s="132">
        <v>44966</v>
      </c>
      <c r="AH1008" s="141"/>
    </row>
    <row r="1009" spans="1:44">
      <c r="A1009" s="66">
        <v>11547</v>
      </c>
      <c r="B1009" s="63"/>
      <c r="C1009" s="84" t="s">
        <v>994</v>
      </c>
      <c r="D1009" s="92">
        <v>4116</v>
      </c>
      <c r="E1009" s="150" t="s">
        <v>1719</v>
      </c>
      <c r="F1009" s="156" t="s">
        <v>1372</v>
      </c>
      <c r="G1009" s="85" t="s">
        <v>1373</v>
      </c>
      <c r="H1009" s="84">
        <v>5844</v>
      </c>
      <c r="I1009" s="150" t="s">
        <v>154</v>
      </c>
      <c r="J1009" s="84">
        <v>1</v>
      </c>
      <c r="K1009" s="106">
        <v>45006</v>
      </c>
      <c r="L1009" s="84">
        <v>27</v>
      </c>
      <c r="M1009" s="66">
        <v>158</v>
      </c>
      <c r="N1009" s="107">
        <v>45033</v>
      </c>
      <c r="O1009" s="99">
        <v>45038</v>
      </c>
      <c r="P1009" s="100">
        <v>32</v>
      </c>
      <c r="Q1009" s="66" t="s">
        <v>85</v>
      </c>
      <c r="R1009" s="66" t="s">
        <v>86</v>
      </c>
      <c r="S1009" s="66" t="s">
        <v>85</v>
      </c>
      <c r="T1009" s="66" t="s">
        <v>138</v>
      </c>
      <c r="U1009" s="113">
        <v>158</v>
      </c>
      <c r="V1009" s="88" t="s">
        <v>236</v>
      </c>
      <c r="W1009" s="88" t="s">
        <v>89</v>
      </c>
      <c r="X1009" s="88" t="s">
        <v>383</v>
      </c>
      <c r="Y1009" s="66" t="s">
        <v>677</v>
      </c>
      <c r="Z1009" s="104">
        <v>50</v>
      </c>
      <c r="AA1009" s="124" t="s">
        <v>227</v>
      </c>
      <c r="AB1009" s="66">
        <v>2017</v>
      </c>
      <c r="AC1009" s="130">
        <v>12000</v>
      </c>
      <c r="AD1009" s="130"/>
      <c r="AE1009" s="48" t="s">
        <v>101</v>
      </c>
      <c r="AF1009" s="132">
        <v>44859</v>
      </c>
      <c r="AG1009" s="132">
        <v>45037</v>
      </c>
      <c r="AH1009" s="141"/>
    </row>
    <row r="1010" spans="1:44">
      <c r="A1010" s="63"/>
      <c r="B1010" s="63"/>
      <c r="C1010" s="84" t="s">
        <v>994</v>
      </c>
      <c r="D1010" s="84">
        <v>4078</v>
      </c>
      <c r="E1010" s="150" t="s">
        <v>1915</v>
      </c>
      <c r="F1010" s="150" t="s">
        <v>1854</v>
      </c>
      <c r="G1010" s="150" t="s">
        <v>1182</v>
      </c>
      <c r="H1010" s="84"/>
      <c r="I1010" s="87" t="s">
        <v>1151</v>
      </c>
      <c r="J1010" s="84">
        <v>1</v>
      </c>
      <c r="K1010" s="106">
        <v>44898</v>
      </c>
      <c r="L1010" s="84">
        <v>6</v>
      </c>
      <c r="M1010" s="66">
        <v>158</v>
      </c>
      <c r="N1010" s="107">
        <v>44904</v>
      </c>
      <c r="O1010" s="99">
        <v>44909</v>
      </c>
      <c r="P1010" s="100">
        <v>11</v>
      </c>
      <c r="Q1010" s="66" t="s">
        <v>85</v>
      </c>
      <c r="R1010" s="66" t="s">
        <v>86</v>
      </c>
      <c r="S1010" s="66" t="s">
        <v>85</v>
      </c>
      <c r="T1010" s="66" t="s">
        <v>138</v>
      </c>
      <c r="U1010" s="66">
        <v>158</v>
      </c>
      <c r="V1010" s="88" t="s">
        <v>236</v>
      </c>
      <c r="W1010" s="88" t="s">
        <v>89</v>
      </c>
      <c r="X1010" s="88" t="s">
        <v>383</v>
      </c>
      <c r="Y1010" s="66" t="s">
        <v>677</v>
      </c>
      <c r="Z1010" s="130"/>
      <c r="AA1010" s="130"/>
      <c r="AB1010" s="66">
        <v>2017</v>
      </c>
      <c r="AC1010" s="130">
        <v>12000</v>
      </c>
      <c r="AD1010" s="130"/>
      <c r="AE1010" s="219"/>
      <c r="AF1010" s="72" t="s">
        <v>101</v>
      </c>
      <c r="AG1010" s="132">
        <v>44897</v>
      </c>
      <c r="AH1010" s="144">
        <v>44907</v>
      </c>
    </row>
    <row r="1011" spans="1:44">
      <c r="A1011" s="66" t="s">
        <v>95</v>
      </c>
      <c r="B1011" s="63"/>
      <c r="C1011" s="84" t="s">
        <v>994</v>
      </c>
      <c r="D1011" s="92">
        <v>3866</v>
      </c>
      <c r="E1011" s="151" t="s">
        <v>877</v>
      </c>
      <c r="F1011" s="151" t="s">
        <v>1805</v>
      </c>
      <c r="G1011" s="150" t="s">
        <v>1806</v>
      </c>
      <c r="H1011" s="63">
        <v>5442</v>
      </c>
      <c r="I1011" s="150" t="s">
        <v>1151</v>
      </c>
      <c r="J1011" s="84">
        <v>1</v>
      </c>
      <c r="K1011" s="168">
        <v>44915</v>
      </c>
      <c r="L1011" s="89">
        <v>27</v>
      </c>
      <c r="M1011" s="66">
        <v>158</v>
      </c>
      <c r="N1011" s="107">
        <v>44942</v>
      </c>
      <c r="O1011" s="99">
        <v>44949</v>
      </c>
      <c r="P1011" s="100">
        <v>34</v>
      </c>
      <c r="Q1011" s="66" t="s">
        <v>85</v>
      </c>
      <c r="R1011" s="66" t="s">
        <v>86</v>
      </c>
      <c r="S1011" s="66" t="s">
        <v>85</v>
      </c>
      <c r="T1011" s="66" t="s">
        <v>138</v>
      </c>
      <c r="U1011" s="113">
        <v>158</v>
      </c>
      <c r="V1011" s="88" t="s">
        <v>236</v>
      </c>
      <c r="W1011" s="88" t="s">
        <v>89</v>
      </c>
      <c r="X1011" s="88" t="s">
        <v>383</v>
      </c>
      <c r="Y1011" s="66" t="s">
        <v>677</v>
      </c>
      <c r="Z1011" s="130"/>
      <c r="AA1011" s="130"/>
      <c r="AB1011" s="66">
        <v>2017</v>
      </c>
      <c r="AC1011" s="130">
        <v>12000</v>
      </c>
      <c r="AD1011" s="130"/>
      <c r="AE1011" s="192"/>
      <c r="AF1011" s="72" t="s">
        <v>101</v>
      </c>
      <c r="AG1011" s="132">
        <v>44800</v>
      </c>
      <c r="AH1011" s="144">
        <v>44946</v>
      </c>
    </row>
    <row r="1012" spans="1:44">
      <c r="A1012" s="66">
        <v>11534</v>
      </c>
      <c r="B1012" s="63"/>
      <c r="C1012" s="84" t="s">
        <v>994</v>
      </c>
      <c r="D1012" s="92">
        <v>3683</v>
      </c>
      <c r="E1012" s="151" t="s">
        <v>877</v>
      </c>
      <c r="F1012" s="151" t="s">
        <v>1777</v>
      </c>
      <c r="G1012" s="150" t="s">
        <v>1778</v>
      </c>
      <c r="H1012" s="84">
        <v>4888</v>
      </c>
      <c r="I1012" s="87" t="s">
        <v>1151</v>
      </c>
      <c r="J1012" s="84">
        <v>1</v>
      </c>
      <c r="K1012" s="106">
        <v>44879</v>
      </c>
      <c r="L1012" s="84">
        <v>6</v>
      </c>
      <c r="M1012" s="66">
        <v>158</v>
      </c>
      <c r="N1012" s="107">
        <v>44885</v>
      </c>
      <c r="O1012" s="99">
        <v>44897</v>
      </c>
      <c r="P1012" s="100">
        <v>18</v>
      </c>
      <c r="Q1012" s="66" t="s">
        <v>85</v>
      </c>
      <c r="R1012" s="66" t="s">
        <v>86</v>
      </c>
      <c r="S1012" s="66" t="s">
        <v>85</v>
      </c>
      <c r="T1012" s="66" t="s">
        <v>138</v>
      </c>
      <c r="U1012" s="113">
        <v>158</v>
      </c>
      <c r="V1012" s="88" t="s">
        <v>236</v>
      </c>
      <c r="W1012" s="88" t="s">
        <v>89</v>
      </c>
      <c r="X1012" s="88" t="s">
        <v>383</v>
      </c>
      <c r="Y1012" s="66" t="s">
        <v>677</v>
      </c>
      <c r="Z1012" s="130"/>
      <c r="AA1012" s="130"/>
      <c r="AB1012" s="66">
        <v>2017</v>
      </c>
      <c r="AC1012" s="130">
        <v>12000</v>
      </c>
      <c r="AD1012" s="130"/>
      <c r="AE1012" s="48" t="s">
        <v>101</v>
      </c>
      <c r="AF1012" s="132">
        <v>44722</v>
      </c>
      <c r="AG1012" s="132">
        <v>44896</v>
      </c>
      <c r="AH1012" s="141"/>
    </row>
    <row r="1013" spans="1:44">
      <c r="A1013" s="66">
        <v>11531</v>
      </c>
      <c r="B1013" s="63"/>
      <c r="C1013" s="84" t="s">
        <v>994</v>
      </c>
      <c r="D1013" s="92">
        <v>3150</v>
      </c>
      <c r="E1013" s="151" t="s">
        <v>425</v>
      </c>
      <c r="F1013" s="87" t="s">
        <v>1993</v>
      </c>
      <c r="G1013" s="150" t="s">
        <v>1994</v>
      </c>
      <c r="H1013" s="84">
        <v>3994</v>
      </c>
      <c r="I1013" s="87" t="s">
        <v>154</v>
      </c>
      <c r="J1013" s="84">
        <v>1</v>
      </c>
      <c r="K1013" s="106">
        <v>44701</v>
      </c>
      <c r="L1013" s="84">
        <v>29</v>
      </c>
      <c r="M1013" s="66">
        <v>158</v>
      </c>
      <c r="N1013" s="165">
        <v>44730</v>
      </c>
      <c r="O1013" s="99">
        <v>44718</v>
      </c>
      <c r="P1013" s="100">
        <v>17</v>
      </c>
      <c r="Q1013" s="66" t="s">
        <v>160</v>
      </c>
      <c r="R1013" s="66"/>
      <c r="S1013" s="66" t="s">
        <v>86</v>
      </c>
      <c r="T1013" s="66" t="s">
        <v>138</v>
      </c>
      <c r="U1013" s="170">
        <v>158</v>
      </c>
      <c r="V1013" s="111" t="s">
        <v>236</v>
      </c>
      <c r="W1013" s="88" t="s">
        <v>89</v>
      </c>
      <c r="X1013" s="88" t="s">
        <v>383</v>
      </c>
      <c r="Y1013" s="66" t="s">
        <v>677</v>
      </c>
      <c r="Z1013" s="130"/>
      <c r="AA1013" s="130"/>
      <c r="AB1013" s="66">
        <v>2017</v>
      </c>
      <c r="AC1013" s="130">
        <v>12000</v>
      </c>
      <c r="AD1013" s="130"/>
      <c r="AE1013" s="192"/>
      <c r="AF1013" s="173" t="s">
        <v>101</v>
      </c>
      <c r="AG1013" s="173">
        <v>44401</v>
      </c>
      <c r="AH1013" s="144">
        <v>44714</v>
      </c>
    </row>
    <row r="1014" spans="1:44">
      <c r="A1014" s="66" t="s">
        <v>95</v>
      </c>
      <c r="B1014" s="66" t="s">
        <v>95</v>
      </c>
      <c r="C1014" s="72" t="s">
        <v>117</v>
      </c>
      <c r="D1014" s="67">
        <v>5276</v>
      </c>
      <c r="E1014" s="69" t="s">
        <v>995</v>
      </c>
      <c r="F1014" s="69" t="s">
        <v>1867</v>
      </c>
      <c r="G1014" s="48" t="s">
        <v>202</v>
      </c>
      <c r="H1014" s="48"/>
      <c r="I1014" s="48" t="s">
        <v>99</v>
      </c>
      <c r="J1014" s="72">
        <v>1</v>
      </c>
      <c r="K1014" s="101">
        <v>45647</v>
      </c>
      <c r="L1014" s="48">
        <v>1</v>
      </c>
      <c r="M1014" s="104">
        <v>159</v>
      </c>
      <c r="N1014" s="105">
        <f>K1014+L1014</f>
        <v>45648</v>
      </c>
      <c r="O1014" s="99">
        <f ca="1">TODAY()</f>
        <v>45957</v>
      </c>
      <c r="P1014" s="100">
        <f ca="1">O1014-K1014</f>
        <v>310</v>
      </c>
      <c r="Q1014" s="66" t="s">
        <v>85</v>
      </c>
      <c r="R1014" s="66" t="s">
        <v>85</v>
      </c>
      <c r="S1014" s="66" t="s">
        <v>616</v>
      </c>
      <c r="T1014" s="66" t="s">
        <v>138</v>
      </c>
      <c r="U1014" s="113">
        <v>159</v>
      </c>
      <c r="V1014" s="88" t="s">
        <v>617</v>
      </c>
      <c r="W1014" s="88" t="s">
        <v>146</v>
      </c>
      <c r="X1014" s="88" t="s">
        <v>618</v>
      </c>
      <c r="Y1014" s="66">
        <v>161000335</v>
      </c>
      <c r="Z1014" s="104">
        <v>60</v>
      </c>
      <c r="AA1014" s="124" t="s">
        <v>148</v>
      </c>
      <c r="AB1014" s="66">
        <v>2016</v>
      </c>
      <c r="AC1014" s="130"/>
      <c r="AD1014" s="119"/>
      <c r="AE1014" s="48"/>
      <c r="AF1014" s="127"/>
      <c r="AG1014" s="132">
        <v>45652</v>
      </c>
      <c r="AH1014" s="144"/>
    </row>
    <row r="1015" spans="1:44">
      <c r="A1015" s="63"/>
      <c r="B1015" s="63"/>
      <c r="C1015" s="64" t="s">
        <v>994</v>
      </c>
      <c r="D1015" s="67">
        <v>5010</v>
      </c>
      <c r="E1015" s="69" t="s">
        <v>588</v>
      </c>
      <c r="F1015" s="69" t="s">
        <v>588</v>
      </c>
      <c r="G1015" s="48" t="s">
        <v>1810</v>
      </c>
      <c r="H1015" s="48">
        <v>664</v>
      </c>
      <c r="I1015" s="64" t="s">
        <v>99</v>
      </c>
      <c r="J1015" s="64">
        <v>1</v>
      </c>
      <c r="K1015" s="101">
        <v>45686</v>
      </c>
      <c r="L1015" s="48">
        <v>1</v>
      </c>
      <c r="M1015" s="104">
        <v>159</v>
      </c>
      <c r="N1015" s="102">
        <f>K1015+L1015</f>
        <v>45687</v>
      </c>
      <c r="O1015" s="99">
        <f ca="1">TODAY()</f>
        <v>45957</v>
      </c>
      <c r="P1015" s="100">
        <f ca="1">O1015-K1015</f>
        <v>271</v>
      </c>
      <c r="Q1015" s="66" t="s">
        <v>85</v>
      </c>
      <c r="R1015" s="66" t="s">
        <v>85</v>
      </c>
      <c r="S1015" s="66" t="s">
        <v>616</v>
      </c>
      <c r="T1015" s="66" t="s">
        <v>138</v>
      </c>
      <c r="U1015" s="113">
        <v>159</v>
      </c>
      <c r="V1015" s="88" t="s">
        <v>617</v>
      </c>
      <c r="W1015" s="88" t="s">
        <v>146</v>
      </c>
      <c r="X1015" s="88" t="s">
        <v>618</v>
      </c>
      <c r="Y1015" s="66">
        <v>161000335</v>
      </c>
      <c r="Z1015" s="104">
        <v>60</v>
      </c>
      <c r="AA1015" s="124" t="s">
        <v>148</v>
      </c>
      <c r="AB1015" s="66">
        <v>2016</v>
      </c>
      <c r="AC1015" s="130"/>
      <c r="AD1015" s="119"/>
      <c r="AE1015" s="48" t="s">
        <v>101</v>
      </c>
      <c r="AF1015" s="132">
        <v>45518</v>
      </c>
      <c r="AG1015" s="132">
        <v>45698</v>
      </c>
      <c r="AH1015" s="141"/>
    </row>
    <row r="1016" spans="1:44">
      <c r="A1016" s="63"/>
      <c r="B1016" s="63"/>
      <c r="C1016" s="329" t="s">
        <v>1179</v>
      </c>
      <c r="D1016" s="329">
        <v>4906</v>
      </c>
      <c r="E1016" s="330" t="s">
        <v>1087</v>
      </c>
      <c r="F1016" s="329" t="s">
        <v>1586</v>
      </c>
      <c r="G1016" s="329" t="s">
        <v>1587</v>
      </c>
      <c r="H1016" s="329">
        <v>1400</v>
      </c>
      <c r="I1016" s="329" t="s">
        <v>1090</v>
      </c>
      <c r="J1016" s="329">
        <v>1</v>
      </c>
      <c r="K1016" s="332">
        <v>45441</v>
      </c>
      <c r="L1016" s="329">
        <v>27</v>
      </c>
      <c r="M1016" s="104">
        <v>159</v>
      </c>
      <c r="N1016" s="98">
        <v>45468</v>
      </c>
      <c r="O1016" s="99">
        <v>45456</v>
      </c>
      <c r="P1016" s="100">
        <v>15</v>
      </c>
      <c r="Q1016" s="66" t="s">
        <v>85</v>
      </c>
      <c r="R1016" s="66" t="s">
        <v>85</v>
      </c>
      <c r="S1016" s="66" t="s">
        <v>85</v>
      </c>
      <c r="T1016" s="66" t="s">
        <v>138</v>
      </c>
      <c r="U1016" s="113">
        <v>159</v>
      </c>
      <c r="V1016" s="88" t="s">
        <v>223</v>
      </c>
      <c r="W1016" s="88" t="s">
        <v>2287</v>
      </c>
      <c r="X1016" s="88" t="s">
        <v>2288</v>
      </c>
      <c r="Y1016" s="66" t="s">
        <v>2289</v>
      </c>
      <c r="Z1016" s="104">
        <v>70</v>
      </c>
      <c r="AA1016" s="124" t="s">
        <v>227</v>
      </c>
      <c r="AB1016" s="66"/>
      <c r="AC1016" s="130">
        <v>24000</v>
      </c>
      <c r="AD1016" s="119">
        <v>18000</v>
      </c>
      <c r="AE1016" s="48" t="s">
        <v>101</v>
      </c>
      <c r="AF1016" s="132">
        <v>45441</v>
      </c>
      <c r="AG1016" s="132"/>
      <c r="AH1016" s="141" t="s">
        <v>2290</v>
      </c>
      <c r="AI1016" s="140" t="s">
        <v>266</v>
      </c>
      <c r="AJ1016" s="38"/>
      <c r="AK1016" s="38"/>
      <c r="AL1016" s="38"/>
      <c r="AM1016" s="38"/>
      <c r="AN1016" s="38"/>
      <c r="AO1016" s="38"/>
      <c r="AP1016" s="38"/>
      <c r="AQ1016" s="38"/>
      <c r="AR1016" s="38"/>
    </row>
    <row r="1017" spans="1:44">
      <c r="A1017" s="66" t="s">
        <v>2291</v>
      </c>
      <c r="B1017" s="63"/>
      <c r="C1017" s="157" t="s">
        <v>1179</v>
      </c>
      <c r="D1017" s="51">
        <v>4256</v>
      </c>
      <c r="E1017" s="158" t="s">
        <v>2292</v>
      </c>
      <c r="F1017" s="158" t="s">
        <v>2293</v>
      </c>
      <c r="G1017" s="214" t="s">
        <v>2294</v>
      </c>
      <c r="H1017" s="51">
        <v>3625</v>
      </c>
      <c r="I1017" s="185" t="s">
        <v>1151</v>
      </c>
      <c r="J1017" s="157">
        <v>1</v>
      </c>
      <c r="K1017" s="215">
        <v>45009</v>
      </c>
      <c r="L1017" s="83">
        <v>29</v>
      </c>
      <c r="M1017" s="66">
        <v>159</v>
      </c>
      <c r="N1017" s="165">
        <v>45038</v>
      </c>
      <c r="O1017" s="99">
        <v>45022</v>
      </c>
      <c r="P1017" s="100">
        <v>16</v>
      </c>
      <c r="Q1017" s="66" t="s">
        <v>85</v>
      </c>
      <c r="R1017" s="66" t="s">
        <v>86</v>
      </c>
      <c r="S1017" s="66" t="s">
        <v>85</v>
      </c>
      <c r="T1017" s="66" t="s">
        <v>138</v>
      </c>
      <c r="U1017" s="113">
        <v>159</v>
      </c>
      <c r="V1017" s="88" t="s">
        <v>236</v>
      </c>
      <c r="W1017" s="88" t="s">
        <v>89</v>
      </c>
      <c r="X1017" s="88" t="s">
        <v>383</v>
      </c>
      <c r="Y1017" s="66" t="s">
        <v>2295</v>
      </c>
      <c r="Z1017" s="130"/>
      <c r="AA1017" s="130"/>
      <c r="AB1017" s="66">
        <v>2017</v>
      </c>
      <c r="AC1017" s="130">
        <v>12000</v>
      </c>
      <c r="AD1017" s="130"/>
      <c r="AE1017" s="48" t="s">
        <v>101</v>
      </c>
      <c r="AF1017" s="132">
        <v>45009</v>
      </c>
      <c r="AG1017" s="260"/>
      <c r="AH1017" s="141" t="s">
        <v>2296</v>
      </c>
    </row>
    <row r="1018" spans="1:44">
      <c r="A1018" s="66">
        <v>11594</v>
      </c>
      <c r="B1018" s="63"/>
      <c r="C1018" s="84" t="s">
        <v>994</v>
      </c>
      <c r="D1018" s="51">
        <v>4200</v>
      </c>
      <c r="E1018" s="151" t="s">
        <v>1114</v>
      </c>
      <c r="F1018" s="151" t="s">
        <v>1117</v>
      </c>
      <c r="G1018" s="150" t="s">
        <v>529</v>
      </c>
      <c r="H1018" s="63">
        <v>3624</v>
      </c>
      <c r="I1018" s="85" t="s">
        <v>1151</v>
      </c>
      <c r="J1018" s="160">
        <v>1</v>
      </c>
      <c r="K1018" s="168">
        <v>44974</v>
      </c>
      <c r="L1018" s="92">
        <v>29</v>
      </c>
      <c r="M1018" s="66">
        <v>159</v>
      </c>
      <c r="N1018" s="165">
        <v>45003</v>
      </c>
      <c r="O1018" s="99">
        <v>44985</v>
      </c>
      <c r="P1018" s="100">
        <v>7</v>
      </c>
      <c r="Q1018" s="66" t="s">
        <v>85</v>
      </c>
      <c r="R1018" s="66" t="s">
        <v>86</v>
      </c>
      <c r="S1018" s="66" t="s">
        <v>85</v>
      </c>
      <c r="T1018" s="66" t="s">
        <v>138</v>
      </c>
      <c r="U1018" s="113">
        <v>159</v>
      </c>
      <c r="V1018" s="88" t="s">
        <v>236</v>
      </c>
      <c r="W1018" s="88" t="s">
        <v>89</v>
      </c>
      <c r="X1018" s="88" t="s">
        <v>383</v>
      </c>
      <c r="Y1018" s="66" t="s">
        <v>2295</v>
      </c>
      <c r="Z1018" s="130"/>
      <c r="AA1018" s="130"/>
      <c r="AB1018" s="66">
        <v>2017</v>
      </c>
      <c r="AC1018" s="130">
        <v>12000</v>
      </c>
      <c r="AD1018" s="130"/>
      <c r="AE1018" s="48" t="s">
        <v>101</v>
      </c>
      <c r="AF1018" s="132">
        <v>44973</v>
      </c>
      <c r="AG1018" s="260">
        <v>44984</v>
      </c>
      <c r="AH1018" s="141"/>
    </row>
    <row r="1019" spans="1:44">
      <c r="A1019" s="66">
        <v>11524</v>
      </c>
      <c r="B1019" s="66">
        <v>11703</v>
      </c>
      <c r="C1019" s="84" t="s">
        <v>994</v>
      </c>
      <c r="D1019" s="63">
        <v>4184</v>
      </c>
      <c r="E1019" s="151" t="s">
        <v>877</v>
      </c>
      <c r="F1019" s="151" t="s">
        <v>1251</v>
      </c>
      <c r="G1019" s="150" t="s">
        <v>2286</v>
      </c>
      <c r="H1019" s="63">
        <v>3612</v>
      </c>
      <c r="I1019" s="85" t="s">
        <v>1151</v>
      </c>
      <c r="J1019" s="160">
        <v>1</v>
      </c>
      <c r="K1019" s="168">
        <v>44960</v>
      </c>
      <c r="L1019" s="92">
        <v>6</v>
      </c>
      <c r="M1019" s="66">
        <v>159</v>
      </c>
      <c r="N1019" s="107">
        <v>44966</v>
      </c>
      <c r="O1019" s="99">
        <v>44971</v>
      </c>
      <c r="P1019" s="100">
        <v>21</v>
      </c>
      <c r="Q1019" s="66" t="s">
        <v>85</v>
      </c>
      <c r="R1019" s="66" t="s">
        <v>86</v>
      </c>
      <c r="S1019" s="66" t="s">
        <v>85</v>
      </c>
      <c r="T1019" s="66" t="s">
        <v>138</v>
      </c>
      <c r="U1019" s="113">
        <v>159</v>
      </c>
      <c r="V1019" s="88" t="s">
        <v>236</v>
      </c>
      <c r="W1019" s="111" t="s">
        <v>89</v>
      </c>
      <c r="X1019" s="111" t="s">
        <v>383</v>
      </c>
      <c r="Y1019" s="66" t="s">
        <v>2295</v>
      </c>
      <c r="Z1019" s="130"/>
      <c r="AA1019" s="130"/>
      <c r="AB1019" s="112">
        <v>2017</v>
      </c>
      <c r="AC1019" s="130">
        <v>12000</v>
      </c>
      <c r="AD1019" s="130"/>
      <c r="AE1019" s="48" t="s">
        <v>101</v>
      </c>
      <c r="AF1019" s="132">
        <v>44960</v>
      </c>
      <c r="AG1019" s="260">
        <v>44970</v>
      </c>
      <c r="AH1019" s="141"/>
      <c r="AI1019" s="140" t="s">
        <v>216</v>
      </c>
    </row>
    <row r="1020" spans="1:44">
      <c r="A1020" s="66">
        <v>11521</v>
      </c>
      <c r="B1020" s="88" t="s">
        <v>2297</v>
      </c>
      <c r="C1020" s="84" t="s">
        <v>994</v>
      </c>
      <c r="D1020" s="92">
        <v>3930</v>
      </c>
      <c r="E1020" s="150" t="s">
        <v>1454</v>
      </c>
      <c r="F1020" s="87" t="s">
        <v>1454</v>
      </c>
      <c r="G1020" s="150" t="s">
        <v>1182</v>
      </c>
      <c r="H1020" s="84">
        <v>3171</v>
      </c>
      <c r="I1020" s="87" t="s">
        <v>1151</v>
      </c>
      <c r="J1020" s="84">
        <v>1</v>
      </c>
      <c r="K1020" s="106">
        <v>44830</v>
      </c>
      <c r="L1020" s="63">
        <v>6</v>
      </c>
      <c r="M1020" s="66">
        <v>159</v>
      </c>
      <c r="N1020" s="107">
        <v>44836</v>
      </c>
      <c r="O1020" s="99">
        <v>44838</v>
      </c>
      <c r="P1020" s="100">
        <v>8</v>
      </c>
      <c r="Q1020" s="66" t="s">
        <v>160</v>
      </c>
      <c r="R1020" s="66" t="s">
        <v>86</v>
      </c>
      <c r="S1020" s="66" t="s">
        <v>86</v>
      </c>
      <c r="T1020" s="66" t="s">
        <v>138</v>
      </c>
      <c r="U1020" s="170">
        <v>159</v>
      </c>
      <c r="V1020" s="88" t="s">
        <v>236</v>
      </c>
      <c r="W1020" s="88" t="s">
        <v>89</v>
      </c>
      <c r="X1020" s="88" t="s">
        <v>383</v>
      </c>
      <c r="Y1020" s="66" t="s">
        <v>2295</v>
      </c>
      <c r="Z1020" s="130"/>
      <c r="AA1020" s="130"/>
      <c r="AB1020" s="66">
        <v>2017</v>
      </c>
      <c r="AC1020" s="130">
        <v>12000</v>
      </c>
      <c r="AD1020" s="130"/>
      <c r="AE1020" s="48" t="s">
        <v>101</v>
      </c>
      <c r="AF1020" s="173">
        <v>44830</v>
      </c>
      <c r="AG1020" s="260">
        <v>44837</v>
      </c>
      <c r="AH1020" s="141"/>
    </row>
    <row r="1021" spans="1:44">
      <c r="A1021" s="66">
        <v>11552</v>
      </c>
      <c r="B1021" s="63"/>
      <c r="C1021" s="84" t="s">
        <v>994</v>
      </c>
      <c r="D1021" s="63">
        <v>3885</v>
      </c>
      <c r="E1021" s="90" t="s">
        <v>877</v>
      </c>
      <c r="F1021" s="151" t="s">
        <v>1805</v>
      </c>
      <c r="G1021" s="85" t="s">
        <v>1519</v>
      </c>
      <c r="H1021" s="63">
        <v>3188</v>
      </c>
      <c r="I1021" s="85" t="s">
        <v>1151</v>
      </c>
      <c r="J1021" s="160">
        <v>1</v>
      </c>
      <c r="K1021" s="106">
        <v>44900</v>
      </c>
      <c r="L1021" s="92">
        <v>27</v>
      </c>
      <c r="M1021" s="66">
        <v>159</v>
      </c>
      <c r="N1021" s="107">
        <v>44927</v>
      </c>
      <c r="O1021" s="99">
        <v>44942</v>
      </c>
      <c r="P1021" s="100">
        <v>20</v>
      </c>
      <c r="Q1021" s="66" t="s">
        <v>85</v>
      </c>
      <c r="R1021" s="66" t="s">
        <v>86</v>
      </c>
      <c r="S1021" s="66" t="s">
        <v>85</v>
      </c>
      <c r="T1021" s="66" t="s">
        <v>138</v>
      </c>
      <c r="U1021" s="113">
        <v>159</v>
      </c>
      <c r="V1021" s="88" t="s">
        <v>236</v>
      </c>
      <c r="W1021" s="111" t="s">
        <v>89</v>
      </c>
      <c r="X1021" s="111" t="s">
        <v>383</v>
      </c>
      <c r="Y1021" s="66" t="s">
        <v>2295</v>
      </c>
      <c r="Z1021" s="130"/>
      <c r="AA1021" s="130"/>
      <c r="AB1021" s="66">
        <v>2017</v>
      </c>
      <c r="AC1021" s="130">
        <v>12000</v>
      </c>
      <c r="AD1021" s="130"/>
      <c r="AE1021" s="192"/>
      <c r="AF1021" s="72" t="s">
        <v>101</v>
      </c>
      <c r="AG1021" s="132">
        <v>44812</v>
      </c>
      <c r="AH1021" s="283">
        <v>44939</v>
      </c>
      <c r="AI1021" s="333"/>
      <c r="AJ1021" s="334"/>
      <c r="AK1021" s="333"/>
      <c r="AL1021" s="333"/>
    </row>
    <row r="1022" spans="1:44">
      <c r="A1022" s="66">
        <v>11525</v>
      </c>
      <c r="B1022" s="63"/>
      <c r="C1022" s="84" t="s">
        <v>994</v>
      </c>
      <c r="D1022" s="92">
        <v>3464</v>
      </c>
      <c r="E1022" s="150" t="s">
        <v>1114</v>
      </c>
      <c r="F1022" s="87" t="s">
        <v>1117</v>
      </c>
      <c r="G1022" s="150" t="s">
        <v>529</v>
      </c>
      <c r="H1022" s="84">
        <v>2657</v>
      </c>
      <c r="I1022" s="87" t="s">
        <v>1151</v>
      </c>
      <c r="J1022" s="84">
        <v>1</v>
      </c>
      <c r="K1022" s="106">
        <v>44643</v>
      </c>
      <c r="L1022" s="63">
        <v>29</v>
      </c>
      <c r="M1022" s="66">
        <v>159</v>
      </c>
      <c r="N1022" s="107">
        <v>44672</v>
      </c>
      <c r="O1022" s="99">
        <v>44828</v>
      </c>
      <c r="P1022" s="100">
        <v>185</v>
      </c>
      <c r="Q1022" s="66" t="s">
        <v>160</v>
      </c>
      <c r="R1022" s="66" t="s">
        <v>86</v>
      </c>
      <c r="S1022" s="66" t="s">
        <v>86</v>
      </c>
      <c r="T1022" s="66" t="s">
        <v>138</v>
      </c>
      <c r="U1022" s="170">
        <v>159</v>
      </c>
      <c r="V1022" s="111" t="s">
        <v>236</v>
      </c>
      <c r="W1022" s="111" t="s">
        <v>89</v>
      </c>
      <c r="X1022" s="88" t="s">
        <v>383</v>
      </c>
      <c r="Y1022" s="66" t="s">
        <v>2295</v>
      </c>
      <c r="Z1022" s="130"/>
      <c r="AA1022" s="130"/>
      <c r="AB1022" s="66">
        <v>2017</v>
      </c>
      <c r="AC1022" s="130">
        <v>12000</v>
      </c>
      <c r="AD1022" s="130"/>
      <c r="AE1022" s="62" t="s">
        <v>101</v>
      </c>
      <c r="AF1022" s="173">
        <v>44588</v>
      </c>
      <c r="AG1022" s="260">
        <v>44827</v>
      </c>
      <c r="AH1022" s="141"/>
      <c r="AI1022" s="333"/>
      <c r="AJ1022" s="334"/>
      <c r="AK1022" s="333"/>
      <c r="AL1022" s="333"/>
    </row>
    <row r="1023" spans="1:44">
      <c r="A1023" s="66">
        <v>11891</v>
      </c>
      <c r="B1023" s="63"/>
      <c r="C1023" s="84" t="s">
        <v>994</v>
      </c>
      <c r="D1023" s="92">
        <v>3196</v>
      </c>
      <c r="E1023" s="150" t="s">
        <v>425</v>
      </c>
      <c r="F1023" s="87" t="s">
        <v>1993</v>
      </c>
      <c r="G1023" s="150" t="s">
        <v>1994</v>
      </c>
      <c r="H1023" s="84">
        <v>2561</v>
      </c>
      <c r="I1023" s="87" t="s">
        <v>154</v>
      </c>
      <c r="J1023" s="84">
        <v>1</v>
      </c>
      <c r="K1023" s="106">
        <v>44553</v>
      </c>
      <c r="L1023" s="63">
        <v>29</v>
      </c>
      <c r="M1023" s="66">
        <v>159</v>
      </c>
      <c r="N1023" s="107">
        <v>44582</v>
      </c>
      <c r="O1023" s="99">
        <v>44587</v>
      </c>
      <c r="P1023" s="100">
        <v>36</v>
      </c>
      <c r="Q1023" s="66" t="s">
        <v>160</v>
      </c>
      <c r="R1023" s="66"/>
      <c r="S1023" s="66" t="s">
        <v>86</v>
      </c>
      <c r="T1023" s="66" t="s">
        <v>138</v>
      </c>
      <c r="U1023" s="170">
        <v>159</v>
      </c>
      <c r="V1023" s="88" t="s">
        <v>236</v>
      </c>
      <c r="W1023" s="111" t="s">
        <v>89</v>
      </c>
      <c r="X1023" s="111" t="s">
        <v>383</v>
      </c>
      <c r="Y1023" s="66" t="s">
        <v>2295</v>
      </c>
      <c r="Z1023" s="130"/>
      <c r="AA1023" s="130"/>
      <c r="AB1023" s="66">
        <v>2017</v>
      </c>
      <c r="AC1023" s="130">
        <v>12000</v>
      </c>
      <c r="AD1023" s="130"/>
      <c r="AE1023" s="797" t="s">
        <v>101</v>
      </c>
      <c r="AF1023" s="173">
        <v>44433</v>
      </c>
      <c r="AG1023" s="260">
        <v>44585</v>
      </c>
      <c r="AH1023" s="141"/>
      <c r="AI1023" s="333"/>
      <c r="AJ1023" s="334"/>
      <c r="AK1023" s="333"/>
      <c r="AL1023" s="333"/>
    </row>
    <row r="1024" spans="1:44">
      <c r="A1024" s="63"/>
      <c r="B1024" s="63"/>
      <c r="C1024" s="64" t="s">
        <v>994</v>
      </c>
      <c r="D1024" s="67">
        <v>5259</v>
      </c>
      <c r="E1024" s="68" t="s">
        <v>1106</v>
      </c>
      <c r="F1024" s="68" t="s">
        <v>1107</v>
      </c>
      <c r="G1024" s="48" t="s">
        <v>1108</v>
      </c>
      <c r="H1024" s="48">
        <v>6944</v>
      </c>
      <c r="I1024" s="64" t="s">
        <v>99</v>
      </c>
      <c r="J1024" s="64">
        <v>1</v>
      </c>
      <c r="K1024" s="101">
        <v>45703</v>
      </c>
      <c r="L1024" s="48">
        <v>29</v>
      </c>
      <c r="M1024" s="104">
        <v>160</v>
      </c>
      <c r="N1024" s="102">
        <v>45732</v>
      </c>
      <c r="O1024" s="99">
        <v>45735</v>
      </c>
      <c r="P1024" s="100">
        <v>32</v>
      </c>
      <c r="Q1024" s="66" t="s">
        <v>85</v>
      </c>
      <c r="R1024" s="66" t="s">
        <v>86</v>
      </c>
      <c r="S1024" s="66" t="s">
        <v>85</v>
      </c>
      <c r="T1024" s="66" t="s">
        <v>138</v>
      </c>
      <c r="U1024" s="113">
        <v>160</v>
      </c>
      <c r="V1024" s="248" t="s">
        <v>236</v>
      </c>
      <c r="W1024" s="248" t="s">
        <v>308</v>
      </c>
      <c r="X1024" s="248" t="s">
        <v>383</v>
      </c>
      <c r="Y1024" s="104" t="s">
        <v>679</v>
      </c>
      <c r="Z1024" s="104">
        <v>50</v>
      </c>
      <c r="AA1024" s="124" t="s">
        <v>227</v>
      </c>
      <c r="AB1024" s="66">
        <v>2016</v>
      </c>
      <c r="AC1024" s="130">
        <v>15000</v>
      </c>
      <c r="AD1024" s="119">
        <v>12000</v>
      </c>
      <c r="AE1024" s="48" t="s">
        <v>101</v>
      </c>
      <c r="AF1024" s="127">
        <v>45643</v>
      </c>
      <c r="AG1024" s="132">
        <v>45735</v>
      </c>
      <c r="AH1024" s="141"/>
      <c r="AI1024" s="333"/>
      <c r="AJ1024" s="334"/>
      <c r="AK1024" s="333"/>
      <c r="AL1024" s="333"/>
    </row>
    <row r="1025" spans="1:38">
      <c r="A1025" s="66">
        <v>11525</v>
      </c>
      <c r="B1025" s="63"/>
      <c r="C1025" s="72" t="s">
        <v>117</v>
      </c>
      <c r="D1025" s="67">
        <v>5187</v>
      </c>
      <c r="E1025" s="79" t="s">
        <v>332</v>
      </c>
      <c r="F1025" s="75" t="s">
        <v>1013</v>
      </c>
      <c r="G1025" s="72" t="s">
        <v>1028</v>
      </c>
      <c r="H1025" s="72">
        <v>6713</v>
      </c>
      <c r="I1025" s="48" t="s">
        <v>99</v>
      </c>
      <c r="J1025" s="72">
        <v>1</v>
      </c>
      <c r="K1025" s="101">
        <v>45638</v>
      </c>
      <c r="L1025" s="67">
        <v>13</v>
      </c>
      <c r="M1025" s="104">
        <v>160</v>
      </c>
      <c r="N1025" s="102">
        <f>K1025+L1025</f>
        <v>45651</v>
      </c>
      <c r="O1025" s="99">
        <f ca="1">TODAY()</f>
        <v>45957</v>
      </c>
      <c r="P1025" s="100">
        <f ca="1">O1025-K1025</f>
        <v>319</v>
      </c>
      <c r="Q1025" s="66" t="s">
        <v>85</v>
      </c>
      <c r="R1025" s="66" t="s">
        <v>86</v>
      </c>
      <c r="S1025" s="66" t="s">
        <v>85</v>
      </c>
      <c r="T1025" s="66" t="s">
        <v>138</v>
      </c>
      <c r="U1025" s="113">
        <v>160</v>
      </c>
      <c r="V1025" s="248" t="s">
        <v>236</v>
      </c>
      <c r="W1025" s="248" t="s">
        <v>308</v>
      </c>
      <c r="X1025" s="248" t="s">
        <v>383</v>
      </c>
      <c r="Y1025" s="104" t="s">
        <v>679</v>
      </c>
      <c r="Z1025" s="104">
        <v>50</v>
      </c>
      <c r="AA1025" s="124" t="s">
        <v>227</v>
      </c>
      <c r="AB1025" s="66">
        <v>2016</v>
      </c>
      <c r="AC1025" s="130">
        <v>15000</v>
      </c>
      <c r="AD1025" s="119">
        <v>12000</v>
      </c>
      <c r="AE1025" s="48" t="s">
        <v>101</v>
      </c>
      <c r="AF1025" s="127">
        <v>45610</v>
      </c>
      <c r="AG1025" s="132">
        <v>45656</v>
      </c>
      <c r="AH1025" s="73" t="s">
        <v>101</v>
      </c>
      <c r="AI1025" s="333"/>
      <c r="AJ1025" s="334"/>
      <c r="AK1025" s="333"/>
      <c r="AL1025" s="333"/>
    </row>
    <row r="1026" spans="1:38">
      <c r="A1026" s="66">
        <v>11598</v>
      </c>
      <c r="B1026" s="63"/>
      <c r="C1026" s="72" t="s">
        <v>994</v>
      </c>
      <c r="D1026" s="67">
        <v>5157</v>
      </c>
      <c r="E1026" s="68" t="s">
        <v>332</v>
      </c>
      <c r="F1026" s="69" t="s">
        <v>2282</v>
      </c>
      <c r="G1026" s="48" t="s">
        <v>1035</v>
      </c>
      <c r="H1026" s="48">
        <v>6698</v>
      </c>
      <c r="I1026" s="48" t="s">
        <v>99</v>
      </c>
      <c r="J1026" s="72">
        <v>1</v>
      </c>
      <c r="K1026" s="101">
        <v>45593</v>
      </c>
      <c r="L1026" s="48">
        <v>6</v>
      </c>
      <c r="M1026" s="104">
        <v>160</v>
      </c>
      <c r="N1026" s="102">
        <f>K1026+L1026</f>
        <v>45599</v>
      </c>
      <c r="O1026" s="99">
        <f ca="1">TODAY()</f>
        <v>45957</v>
      </c>
      <c r="P1026" s="100">
        <f ca="1">O1026-K1026</f>
        <v>364</v>
      </c>
      <c r="Q1026" s="66" t="s">
        <v>85</v>
      </c>
      <c r="R1026" s="66" t="s">
        <v>86</v>
      </c>
      <c r="S1026" s="66" t="s">
        <v>85</v>
      </c>
      <c r="T1026" s="66" t="s">
        <v>138</v>
      </c>
      <c r="U1026" s="113">
        <v>160</v>
      </c>
      <c r="V1026" s="248" t="s">
        <v>236</v>
      </c>
      <c r="W1026" s="248" t="s">
        <v>308</v>
      </c>
      <c r="X1026" s="248" t="s">
        <v>383</v>
      </c>
      <c r="Y1026" s="104" t="s">
        <v>679</v>
      </c>
      <c r="Z1026" s="104">
        <v>50</v>
      </c>
      <c r="AA1026" s="124" t="s">
        <v>227</v>
      </c>
      <c r="AB1026" s="66">
        <v>2016</v>
      </c>
      <c r="AC1026" s="130">
        <v>15000</v>
      </c>
      <c r="AD1026" s="119">
        <v>12000</v>
      </c>
      <c r="AE1026" s="48" t="s">
        <v>101</v>
      </c>
      <c r="AF1026" s="132">
        <v>45593</v>
      </c>
      <c r="AG1026" s="132">
        <v>45601</v>
      </c>
      <c r="AH1026" s="144"/>
      <c r="AI1026" s="333"/>
      <c r="AJ1026" s="334"/>
      <c r="AK1026" s="333"/>
      <c r="AL1026" s="333"/>
    </row>
    <row r="1027" spans="1:38">
      <c r="A1027" s="66">
        <v>11611</v>
      </c>
      <c r="B1027" s="63"/>
      <c r="C1027" s="72" t="s">
        <v>994</v>
      </c>
      <c r="D1027" s="67">
        <v>5090</v>
      </c>
      <c r="E1027" s="69" t="s">
        <v>563</v>
      </c>
      <c r="F1027" s="69" t="s">
        <v>563</v>
      </c>
      <c r="G1027" s="48" t="s">
        <v>251</v>
      </c>
      <c r="H1027" s="48">
        <v>6686</v>
      </c>
      <c r="I1027" s="48" t="s">
        <v>99</v>
      </c>
      <c r="J1027" s="72">
        <v>1</v>
      </c>
      <c r="K1027" s="101">
        <v>45561</v>
      </c>
      <c r="L1027" s="48">
        <v>27</v>
      </c>
      <c r="M1027" s="104">
        <v>160</v>
      </c>
      <c r="N1027" s="98">
        <f>K1027+L1027</f>
        <v>45588</v>
      </c>
      <c r="O1027" s="99">
        <f ca="1">TODAY()</f>
        <v>45957</v>
      </c>
      <c r="P1027" s="100">
        <f ca="1">O1027-K1027</f>
        <v>396</v>
      </c>
      <c r="Q1027" s="66" t="s">
        <v>85</v>
      </c>
      <c r="R1027" s="66" t="s">
        <v>86</v>
      </c>
      <c r="S1027" s="66" t="s">
        <v>85</v>
      </c>
      <c r="T1027" s="66" t="s">
        <v>138</v>
      </c>
      <c r="U1027" s="113">
        <v>160</v>
      </c>
      <c r="V1027" s="248" t="s">
        <v>236</v>
      </c>
      <c r="W1027" s="248" t="s">
        <v>308</v>
      </c>
      <c r="X1027" s="248" t="s">
        <v>383</v>
      </c>
      <c r="Y1027" s="104" t="s">
        <v>679</v>
      </c>
      <c r="Z1027" s="104">
        <v>50</v>
      </c>
      <c r="AA1027" s="124" t="s">
        <v>227</v>
      </c>
      <c r="AB1027" s="66">
        <v>2016</v>
      </c>
      <c r="AC1027" s="130">
        <v>15000</v>
      </c>
      <c r="AD1027" s="119">
        <v>12000</v>
      </c>
      <c r="AE1027" s="48" t="s">
        <v>101</v>
      </c>
      <c r="AF1027" s="132">
        <v>45561</v>
      </c>
      <c r="AG1027" s="132"/>
      <c r="AH1027" s="141"/>
      <c r="AI1027" s="333"/>
      <c r="AJ1027" s="334"/>
      <c r="AK1027" s="333"/>
      <c r="AL1027" s="333"/>
    </row>
    <row r="1028" spans="1:38">
      <c r="A1028" s="66">
        <v>11572</v>
      </c>
      <c r="B1028" s="66">
        <v>11720</v>
      </c>
      <c r="C1028" s="92" t="s">
        <v>994</v>
      </c>
      <c r="D1028" s="92">
        <v>5023</v>
      </c>
      <c r="E1028" s="151" t="s">
        <v>563</v>
      </c>
      <c r="F1028" s="151" t="s">
        <v>563</v>
      </c>
      <c r="G1028" s="309" t="s">
        <v>1103</v>
      </c>
      <c r="H1028" s="92">
        <v>6664</v>
      </c>
      <c r="I1028" s="92" t="s">
        <v>99</v>
      </c>
      <c r="J1028" s="92">
        <v>1</v>
      </c>
      <c r="K1028" s="109">
        <v>45524</v>
      </c>
      <c r="L1028" s="92">
        <v>13</v>
      </c>
      <c r="M1028" s="104">
        <v>160</v>
      </c>
      <c r="N1028" s="98">
        <v>45537</v>
      </c>
      <c r="O1028" s="99">
        <v>45539</v>
      </c>
      <c r="P1028" s="100">
        <v>15</v>
      </c>
      <c r="Q1028" s="66" t="s">
        <v>85</v>
      </c>
      <c r="R1028" s="66" t="s">
        <v>86</v>
      </c>
      <c r="S1028" s="66" t="s">
        <v>85</v>
      </c>
      <c r="T1028" s="66" t="s">
        <v>138</v>
      </c>
      <c r="U1028" s="113">
        <v>160</v>
      </c>
      <c r="V1028" s="248" t="s">
        <v>236</v>
      </c>
      <c r="W1028" s="249" t="s">
        <v>308</v>
      </c>
      <c r="X1028" s="249" t="s">
        <v>383</v>
      </c>
      <c r="Y1028" s="104" t="s">
        <v>679</v>
      </c>
      <c r="Z1028" s="104">
        <v>50</v>
      </c>
      <c r="AA1028" s="124" t="s">
        <v>227</v>
      </c>
      <c r="AB1028" s="66">
        <v>2016</v>
      </c>
      <c r="AC1028" s="130">
        <v>12000</v>
      </c>
      <c r="AD1028" s="119">
        <v>12000</v>
      </c>
      <c r="AE1028" s="48" t="s">
        <v>207</v>
      </c>
      <c r="AF1028" s="132">
        <v>45524</v>
      </c>
      <c r="AG1028" s="132">
        <v>45538</v>
      </c>
      <c r="AH1028" s="141"/>
      <c r="AI1028" s="333"/>
      <c r="AJ1028" s="334"/>
      <c r="AK1028" s="333"/>
      <c r="AL1028" s="333"/>
    </row>
    <row r="1029" spans="1:38">
      <c r="A1029" s="66" t="s">
        <v>2298</v>
      </c>
      <c r="B1029" s="63"/>
      <c r="C1029" s="92" t="s">
        <v>994</v>
      </c>
      <c r="D1029" s="92">
        <v>4986</v>
      </c>
      <c r="E1029" s="91" t="s">
        <v>1703</v>
      </c>
      <c r="F1029" s="151" t="s">
        <v>1704</v>
      </c>
      <c r="G1029" s="92" t="s">
        <v>251</v>
      </c>
      <c r="H1029" s="92">
        <v>6631</v>
      </c>
      <c r="I1029" s="92" t="s">
        <v>154</v>
      </c>
      <c r="J1029" s="92">
        <v>1</v>
      </c>
      <c r="K1029" s="109">
        <v>45498</v>
      </c>
      <c r="L1029" s="92">
        <v>1</v>
      </c>
      <c r="M1029" s="104">
        <v>160</v>
      </c>
      <c r="N1029" s="98">
        <v>45499</v>
      </c>
      <c r="O1029" s="99">
        <v>45502</v>
      </c>
      <c r="P1029" s="100">
        <v>4</v>
      </c>
      <c r="Q1029" s="66" t="s">
        <v>85</v>
      </c>
      <c r="R1029" s="66" t="s">
        <v>86</v>
      </c>
      <c r="S1029" s="66" t="s">
        <v>85</v>
      </c>
      <c r="T1029" s="66" t="s">
        <v>138</v>
      </c>
      <c r="U1029" s="113">
        <v>160</v>
      </c>
      <c r="V1029" s="249" t="s">
        <v>236</v>
      </c>
      <c r="W1029" s="249" t="s">
        <v>308</v>
      </c>
      <c r="X1029" s="248" t="s">
        <v>383</v>
      </c>
      <c r="Y1029" s="104" t="s">
        <v>679</v>
      </c>
      <c r="Z1029" s="104">
        <v>50</v>
      </c>
      <c r="AA1029" s="124" t="s">
        <v>227</v>
      </c>
      <c r="AB1029" s="66">
        <v>2016</v>
      </c>
      <c r="AC1029" s="130">
        <v>12000</v>
      </c>
      <c r="AD1029" s="119">
        <v>12000</v>
      </c>
      <c r="AE1029" s="48" t="s">
        <v>101</v>
      </c>
      <c r="AF1029" s="132">
        <v>45498</v>
      </c>
      <c r="AG1029" s="132">
        <v>45500</v>
      </c>
      <c r="AH1029" s="141"/>
      <c r="AI1029" s="333"/>
      <c r="AJ1029" s="334"/>
      <c r="AK1029" s="333"/>
      <c r="AL1029" s="333"/>
    </row>
    <row r="1030" spans="1:38">
      <c r="A1030" s="237">
        <v>11608</v>
      </c>
      <c r="B1030" s="63"/>
      <c r="C1030" s="92" t="s">
        <v>994</v>
      </c>
      <c r="D1030" s="92">
        <v>4923</v>
      </c>
      <c r="E1030" s="91" t="s">
        <v>332</v>
      </c>
      <c r="F1030" s="151" t="s">
        <v>1013</v>
      </c>
      <c r="G1030" s="92" t="s">
        <v>1097</v>
      </c>
      <c r="H1030" s="92">
        <v>6553</v>
      </c>
      <c r="I1030" s="92" t="s">
        <v>99</v>
      </c>
      <c r="J1030" s="92">
        <v>1</v>
      </c>
      <c r="K1030" s="109">
        <v>45481</v>
      </c>
      <c r="L1030" s="92">
        <v>6</v>
      </c>
      <c r="M1030" s="104">
        <v>160</v>
      </c>
      <c r="N1030" s="102">
        <v>45487</v>
      </c>
      <c r="O1030" s="99">
        <v>45490</v>
      </c>
      <c r="P1030" s="100">
        <v>9</v>
      </c>
      <c r="Q1030" s="66" t="s">
        <v>85</v>
      </c>
      <c r="R1030" s="66" t="s">
        <v>86</v>
      </c>
      <c r="S1030" s="66" t="s">
        <v>85</v>
      </c>
      <c r="T1030" s="66" t="s">
        <v>138</v>
      </c>
      <c r="U1030" s="113">
        <v>160</v>
      </c>
      <c r="V1030" s="249" t="s">
        <v>236</v>
      </c>
      <c r="W1030" s="248" t="s">
        <v>308</v>
      </c>
      <c r="X1030" s="248" t="s">
        <v>383</v>
      </c>
      <c r="Y1030" s="104" t="s">
        <v>679</v>
      </c>
      <c r="Z1030" s="104">
        <v>50</v>
      </c>
      <c r="AA1030" s="124" t="s">
        <v>227</v>
      </c>
      <c r="AB1030" s="66">
        <v>2016</v>
      </c>
      <c r="AC1030" s="130">
        <v>12000</v>
      </c>
      <c r="AD1030" s="119">
        <v>12000</v>
      </c>
      <c r="AE1030" s="48" t="s">
        <v>101</v>
      </c>
      <c r="AF1030" s="132">
        <v>45453</v>
      </c>
      <c r="AG1030" s="132">
        <v>45489</v>
      </c>
      <c r="AH1030" s="141"/>
      <c r="AI1030" s="333"/>
      <c r="AJ1030" s="334"/>
      <c r="AK1030" s="333"/>
      <c r="AL1030" s="333"/>
    </row>
    <row r="1031" spans="1:38">
      <c r="A1031" s="66">
        <v>11590</v>
      </c>
      <c r="B1031" s="63"/>
      <c r="C1031" s="153" t="s">
        <v>994</v>
      </c>
      <c r="D1031" s="153">
        <v>4908</v>
      </c>
      <c r="E1031" s="153" t="s">
        <v>1586</v>
      </c>
      <c r="F1031" s="153" t="s">
        <v>2283</v>
      </c>
      <c r="G1031" s="153" t="s">
        <v>529</v>
      </c>
      <c r="H1031" s="153">
        <v>6549</v>
      </c>
      <c r="I1031" s="153" t="s">
        <v>99</v>
      </c>
      <c r="J1031" s="153">
        <v>1</v>
      </c>
      <c r="K1031" s="163">
        <v>45441</v>
      </c>
      <c r="L1031" s="153">
        <v>0</v>
      </c>
      <c r="M1031" s="104">
        <v>160</v>
      </c>
      <c r="N1031" s="98">
        <v>45441</v>
      </c>
      <c r="O1031" s="99">
        <v>45443</v>
      </c>
      <c r="P1031" s="100">
        <v>2</v>
      </c>
      <c r="Q1031" s="66" t="s">
        <v>85</v>
      </c>
      <c r="R1031" s="66" t="s">
        <v>86</v>
      </c>
      <c r="S1031" s="66" t="s">
        <v>85</v>
      </c>
      <c r="T1031" s="66" t="s">
        <v>138</v>
      </c>
      <c r="U1031" s="113">
        <v>160</v>
      </c>
      <c r="V1031" s="248" t="s">
        <v>236</v>
      </c>
      <c r="W1031" s="248" t="s">
        <v>308</v>
      </c>
      <c r="X1031" s="248" t="s">
        <v>383</v>
      </c>
      <c r="Y1031" s="104" t="s">
        <v>679</v>
      </c>
      <c r="Z1031" s="104">
        <v>50</v>
      </c>
      <c r="AA1031" s="124" t="s">
        <v>227</v>
      </c>
      <c r="AB1031" s="66">
        <v>2016</v>
      </c>
      <c r="AC1031" s="130">
        <v>12000</v>
      </c>
      <c r="AD1031" s="119">
        <v>12000</v>
      </c>
      <c r="AE1031" s="48" t="s">
        <v>101</v>
      </c>
      <c r="AF1031" s="132">
        <v>45441</v>
      </c>
      <c r="AG1031" s="132">
        <v>45442</v>
      </c>
      <c r="AH1031" s="141"/>
      <c r="AI1031" s="333"/>
      <c r="AJ1031" s="334"/>
      <c r="AK1031" s="333"/>
      <c r="AL1031" s="333"/>
    </row>
    <row r="1032" spans="1:38">
      <c r="A1032" s="66" t="s">
        <v>2299</v>
      </c>
      <c r="B1032" s="66">
        <v>11737</v>
      </c>
      <c r="C1032" s="92" t="s">
        <v>994</v>
      </c>
      <c r="D1032" s="92">
        <v>4707</v>
      </c>
      <c r="E1032" s="151" t="s">
        <v>332</v>
      </c>
      <c r="F1032" s="91" t="s">
        <v>1450</v>
      </c>
      <c r="G1032" s="92" t="s">
        <v>1453</v>
      </c>
      <c r="H1032" s="92">
        <v>5890</v>
      </c>
      <c r="I1032" s="92" t="s">
        <v>99</v>
      </c>
      <c r="J1032" s="92">
        <v>1</v>
      </c>
      <c r="K1032" s="109">
        <v>45383</v>
      </c>
      <c r="L1032" s="92">
        <v>14</v>
      </c>
      <c r="M1032" s="104">
        <v>160</v>
      </c>
      <c r="N1032" s="102">
        <f>K1032+L1032</f>
        <v>45397</v>
      </c>
      <c r="O1032" s="99">
        <f ca="1">TODAY()</f>
        <v>45957</v>
      </c>
      <c r="P1032" s="100">
        <f ca="1">O1032-K1032</f>
        <v>574</v>
      </c>
      <c r="Q1032" s="66" t="s">
        <v>85</v>
      </c>
      <c r="R1032" s="66" t="s">
        <v>86</v>
      </c>
      <c r="S1032" s="66" t="s">
        <v>85</v>
      </c>
      <c r="T1032" s="66" t="s">
        <v>138</v>
      </c>
      <c r="U1032" s="113">
        <v>160</v>
      </c>
      <c r="V1032" s="248" t="s">
        <v>236</v>
      </c>
      <c r="W1032" s="248" t="s">
        <v>308</v>
      </c>
      <c r="X1032" s="248" t="s">
        <v>383</v>
      </c>
      <c r="Y1032" s="104" t="s">
        <v>679</v>
      </c>
      <c r="Z1032" s="104">
        <v>50</v>
      </c>
      <c r="AA1032" s="124" t="s">
        <v>227</v>
      </c>
      <c r="AB1032" s="66">
        <v>2016</v>
      </c>
      <c r="AC1032" s="130">
        <v>12000</v>
      </c>
      <c r="AD1032" s="119">
        <v>12000</v>
      </c>
      <c r="AE1032" s="48" t="s">
        <v>101</v>
      </c>
      <c r="AF1032" s="132">
        <v>45303</v>
      </c>
      <c r="AG1032" s="132">
        <v>45400</v>
      </c>
      <c r="AH1032" s="141"/>
      <c r="AI1032" s="333"/>
      <c r="AJ1032" s="334"/>
      <c r="AK1032" s="333"/>
      <c r="AL1032" s="333"/>
    </row>
    <row r="1033" spans="1:38">
      <c r="A1033" s="63"/>
      <c r="B1033" s="63"/>
      <c r="C1033" s="63" t="s">
        <v>994</v>
      </c>
      <c r="D1033" s="63">
        <v>4665</v>
      </c>
      <c r="E1033" s="150" t="s">
        <v>332</v>
      </c>
      <c r="F1033" s="90" t="s">
        <v>1013</v>
      </c>
      <c r="G1033" s="92" t="s">
        <v>529</v>
      </c>
      <c r="H1033" s="63">
        <v>5862</v>
      </c>
      <c r="I1033" s="63" t="s">
        <v>1151</v>
      </c>
      <c r="J1033" s="84">
        <v>1</v>
      </c>
      <c r="K1033" s="164">
        <v>45267</v>
      </c>
      <c r="L1033" s="63">
        <v>13</v>
      </c>
      <c r="M1033" s="51">
        <v>160</v>
      </c>
      <c r="N1033" s="165">
        <v>45280</v>
      </c>
      <c r="O1033" s="99">
        <v>45282</v>
      </c>
      <c r="P1033" s="100">
        <v>15</v>
      </c>
      <c r="Q1033" s="66" t="s">
        <v>85</v>
      </c>
      <c r="R1033" s="66" t="s">
        <v>86</v>
      </c>
      <c r="S1033" s="66" t="s">
        <v>85</v>
      </c>
      <c r="T1033" s="66" t="s">
        <v>138</v>
      </c>
      <c r="U1033" s="113">
        <v>160</v>
      </c>
      <c r="V1033" s="248" t="s">
        <v>236</v>
      </c>
      <c r="W1033" s="248" t="s">
        <v>308</v>
      </c>
      <c r="X1033" s="248" t="s">
        <v>383</v>
      </c>
      <c r="Y1033" s="104" t="s">
        <v>679</v>
      </c>
      <c r="Z1033" s="104">
        <v>50</v>
      </c>
      <c r="AA1033" s="124" t="s">
        <v>227</v>
      </c>
      <c r="AB1033" s="66">
        <v>2016</v>
      </c>
      <c r="AC1033" s="130">
        <v>12000</v>
      </c>
      <c r="AD1033" s="130"/>
      <c r="AE1033" s="48" t="s">
        <v>101</v>
      </c>
      <c r="AF1033" s="132">
        <v>45267</v>
      </c>
      <c r="AG1033" s="132">
        <v>45281</v>
      </c>
      <c r="AH1033" s="141"/>
    </row>
    <row r="1034" spans="1:38">
      <c r="A1034" s="66" t="s">
        <v>2300</v>
      </c>
      <c r="B1034" s="63"/>
      <c r="C1034" s="84" t="s">
        <v>994</v>
      </c>
      <c r="D1034" s="84">
        <v>4632</v>
      </c>
      <c r="E1034" s="150" t="s">
        <v>2301</v>
      </c>
      <c r="F1034" s="150" t="s">
        <v>2301</v>
      </c>
      <c r="G1034" s="150" t="s">
        <v>1501</v>
      </c>
      <c r="H1034" s="84">
        <v>5852</v>
      </c>
      <c r="I1034" s="84" t="s">
        <v>1151</v>
      </c>
      <c r="J1034" s="84">
        <v>1</v>
      </c>
      <c r="K1034" s="162">
        <v>45251</v>
      </c>
      <c r="L1034" s="84">
        <v>0</v>
      </c>
      <c r="M1034" s="66">
        <v>160</v>
      </c>
      <c r="N1034" s="107">
        <v>45251</v>
      </c>
      <c r="O1034" s="99">
        <v>45254</v>
      </c>
      <c r="P1034" s="100">
        <v>3</v>
      </c>
      <c r="Q1034" s="66" t="s">
        <v>85</v>
      </c>
      <c r="R1034" s="66" t="s">
        <v>86</v>
      </c>
      <c r="S1034" s="66" t="s">
        <v>85</v>
      </c>
      <c r="T1034" s="66" t="s">
        <v>138</v>
      </c>
      <c r="U1034" s="113">
        <v>160</v>
      </c>
      <c r="V1034" s="248" t="s">
        <v>236</v>
      </c>
      <c r="W1034" s="248" t="s">
        <v>308</v>
      </c>
      <c r="X1034" s="248" t="s">
        <v>383</v>
      </c>
      <c r="Y1034" s="104" t="s">
        <v>679</v>
      </c>
      <c r="Z1034" s="104">
        <v>50</v>
      </c>
      <c r="AA1034" s="124" t="s">
        <v>227</v>
      </c>
      <c r="AB1034" s="66">
        <v>2016</v>
      </c>
      <c r="AC1034" s="130">
        <v>12000</v>
      </c>
      <c r="AD1034" s="130"/>
      <c r="AE1034" s="48" t="s">
        <v>101</v>
      </c>
      <c r="AF1034" s="132">
        <v>45245</v>
      </c>
      <c r="AG1034" s="132">
        <v>45253</v>
      </c>
      <c r="AH1034" s="141"/>
    </row>
    <row r="1035" spans="1:38">
      <c r="A1035" s="66">
        <v>11855</v>
      </c>
      <c r="B1035" s="63"/>
      <c r="C1035" s="84" t="s">
        <v>994</v>
      </c>
      <c r="D1035" s="84">
        <v>4604</v>
      </c>
      <c r="E1035" s="150" t="s">
        <v>1114</v>
      </c>
      <c r="F1035" s="150" t="s">
        <v>1717</v>
      </c>
      <c r="G1035" s="150" t="s">
        <v>1114</v>
      </c>
      <c r="H1035" s="84">
        <v>5756</v>
      </c>
      <c r="I1035" s="84" t="s">
        <v>1151</v>
      </c>
      <c r="J1035" s="84">
        <v>1</v>
      </c>
      <c r="K1035" s="162">
        <v>45225</v>
      </c>
      <c r="L1035" s="84">
        <v>27</v>
      </c>
      <c r="M1035" s="66">
        <v>160</v>
      </c>
      <c r="N1035" s="165">
        <v>45252</v>
      </c>
      <c r="O1035" s="99">
        <v>45245</v>
      </c>
      <c r="P1035" s="100">
        <v>20</v>
      </c>
      <c r="Q1035" s="66" t="s">
        <v>85</v>
      </c>
      <c r="R1035" s="66" t="s">
        <v>86</v>
      </c>
      <c r="S1035" s="66" t="s">
        <v>85</v>
      </c>
      <c r="T1035" s="66" t="s">
        <v>138</v>
      </c>
      <c r="U1035" s="113">
        <v>160</v>
      </c>
      <c r="V1035" s="248" t="s">
        <v>236</v>
      </c>
      <c r="W1035" s="248" t="s">
        <v>308</v>
      </c>
      <c r="X1035" s="248" t="s">
        <v>383</v>
      </c>
      <c r="Y1035" s="104" t="s">
        <v>679</v>
      </c>
      <c r="Z1035" s="104">
        <v>50</v>
      </c>
      <c r="AA1035" s="124" t="s">
        <v>227</v>
      </c>
      <c r="AB1035" s="66">
        <v>2016</v>
      </c>
      <c r="AC1035" s="130">
        <v>12000</v>
      </c>
      <c r="AD1035" s="130"/>
      <c r="AE1035" s="48" t="s">
        <v>1205</v>
      </c>
      <c r="AF1035" s="132">
        <v>45225</v>
      </c>
      <c r="AG1035" s="132">
        <v>45241</v>
      </c>
      <c r="AH1035" s="141"/>
    </row>
    <row r="1036" spans="1:38">
      <c r="A1036" s="66">
        <v>11855</v>
      </c>
      <c r="B1036" s="63"/>
      <c r="C1036" s="84" t="s">
        <v>994</v>
      </c>
      <c r="D1036" s="84">
        <v>4587</v>
      </c>
      <c r="E1036" s="150" t="s">
        <v>1114</v>
      </c>
      <c r="F1036" s="150" t="s">
        <v>1117</v>
      </c>
      <c r="G1036" s="150" t="s">
        <v>529</v>
      </c>
      <c r="H1036" s="84">
        <v>5756</v>
      </c>
      <c r="I1036" s="84" t="s">
        <v>1151</v>
      </c>
      <c r="J1036" s="84">
        <v>1</v>
      </c>
      <c r="K1036" s="162">
        <v>45218</v>
      </c>
      <c r="L1036" s="84">
        <v>27</v>
      </c>
      <c r="M1036" s="66">
        <v>160</v>
      </c>
      <c r="N1036" s="165">
        <v>45245</v>
      </c>
      <c r="O1036" s="99">
        <v>45222</v>
      </c>
      <c r="P1036" s="100">
        <v>4</v>
      </c>
      <c r="Q1036" s="66" t="s">
        <v>85</v>
      </c>
      <c r="R1036" s="66" t="s">
        <v>86</v>
      </c>
      <c r="S1036" s="66" t="s">
        <v>85</v>
      </c>
      <c r="T1036" s="66" t="s">
        <v>138</v>
      </c>
      <c r="U1036" s="113">
        <v>160</v>
      </c>
      <c r="V1036" s="248" t="s">
        <v>236</v>
      </c>
      <c r="W1036" s="249" t="s">
        <v>308</v>
      </c>
      <c r="X1036" s="249" t="s">
        <v>383</v>
      </c>
      <c r="Y1036" s="104" t="s">
        <v>679</v>
      </c>
      <c r="Z1036" s="104">
        <v>50</v>
      </c>
      <c r="AA1036" s="124" t="s">
        <v>227</v>
      </c>
      <c r="AB1036" s="66">
        <v>2016</v>
      </c>
      <c r="AC1036" s="130">
        <v>12000</v>
      </c>
      <c r="AD1036" s="130"/>
      <c r="AE1036" s="48" t="s">
        <v>101</v>
      </c>
      <c r="AF1036" s="132">
        <v>45218</v>
      </c>
      <c r="AG1036" s="132">
        <v>45219</v>
      </c>
      <c r="AH1036" s="141"/>
    </row>
    <row r="1037" spans="1:38">
      <c r="A1037" s="66">
        <v>11546</v>
      </c>
      <c r="B1037" s="63"/>
      <c r="C1037" s="84" t="s">
        <v>994</v>
      </c>
      <c r="D1037" s="92">
        <v>4531</v>
      </c>
      <c r="E1037" s="150" t="s">
        <v>332</v>
      </c>
      <c r="F1037" s="156" t="s">
        <v>1450</v>
      </c>
      <c r="G1037" s="85" t="s">
        <v>529</v>
      </c>
      <c r="H1037" s="84">
        <v>5721</v>
      </c>
      <c r="I1037" s="150" t="s">
        <v>1151</v>
      </c>
      <c r="J1037" s="84">
        <v>1</v>
      </c>
      <c r="K1037" s="106">
        <v>45182</v>
      </c>
      <c r="L1037" s="84">
        <v>27</v>
      </c>
      <c r="M1037" s="66">
        <v>160</v>
      </c>
      <c r="N1037" s="166">
        <v>45209</v>
      </c>
      <c r="O1037" s="99">
        <v>45213</v>
      </c>
      <c r="P1037" s="100">
        <v>31</v>
      </c>
      <c r="Q1037" s="66" t="s">
        <v>85</v>
      </c>
      <c r="R1037" s="66" t="s">
        <v>86</v>
      </c>
      <c r="S1037" s="66" t="s">
        <v>85</v>
      </c>
      <c r="T1037" s="66" t="s">
        <v>138</v>
      </c>
      <c r="U1037" s="113">
        <v>160</v>
      </c>
      <c r="V1037" s="248" t="s">
        <v>236</v>
      </c>
      <c r="W1037" s="248" t="s">
        <v>308</v>
      </c>
      <c r="X1037" s="248" t="s">
        <v>383</v>
      </c>
      <c r="Y1037" s="104" t="s">
        <v>679</v>
      </c>
      <c r="Z1037" s="104">
        <v>50</v>
      </c>
      <c r="AA1037" s="124" t="s">
        <v>227</v>
      </c>
      <c r="AB1037" s="66">
        <v>2016</v>
      </c>
      <c r="AC1037" s="130">
        <v>12000</v>
      </c>
      <c r="AD1037" s="130"/>
      <c r="AE1037" s="48" t="s">
        <v>101</v>
      </c>
      <c r="AF1037" s="132">
        <v>45182</v>
      </c>
      <c r="AG1037" s="260">
        <v>45210</v>
      </c>
      <c r="AH1037" s="141"/>
      <c r="AI1037" s="180"/>
    </row>
    <row r="1038" spans="1:38">
      <c r="A1038" s="66" t="s">
        <v>2300</v>
      </c>
      <c r="B1038" s="63"/>
      <c r="C1038" s="84" t="s">
        <v>994</v>
      </c>
      <c r="D1038" s="92">
        <v>4331</v>
      </c>
      <c r="E1038" s="150" t="s">
        <v>332</v>
      </c>
      <c r="F1038" s="156" t="s">
        <v>1450</v>
      </c>
      <c r="G1038" s="85" t="s">
        <v>529</v>
      </c>
      <c r="H1038" s="84">
        <v>5564</v>
      </c>
      <c r="I1038" s="150" t="s">
        <v>1151</v>
      </c>
      <c r="J1038" s="84">
        <v>1</v>
      </c>
      <c r="K1038" s="106">
        <v>45146</v>
      </c>
      <c r="L1038" s="84">
        <v>27</v>
      </c>
      <c r="M1038" s="66">
        <v>160</v>
      </c>
      <c r="N1038" s="165">
        <v>45173</v>
      </c>
      <c r="O1038" s="99">
        <v>45174</v>
      </c>
      <c r="P1038" s="100">
        <v>28</v>
      </c>
      <c r="Q1038" s="66" t="s">
        <v>85</v>
      </c>
      <c r="R1038" s="66" t="s">
        <v>86</v>
      </c>
      <c r="S1038" s="66" t="s">
        <v>85</v>
      </c>
      <c r="T1038" s="66" t="s">
        <v>138</v>
      </c>
      <c r="U1038" s="113">
        <v>160</v>
      </c>
      <c r="V1038" s="248" t="s">
        <v>236</v>
      </c>
      <c r="W1038" s="248" t="s">
        <v>308</v>
      </c>
      <c r="X1038" s="248" t="s">
        <v>383</v>
      </c>
      <c r="Y1038" s="104" t="s">
        <v>679</v>
      </c>
      <c r="Z1038" s="104">
        <v>50</v>
      </c>
      <c r="AA1038" s="124" t="s">
        <v>227</v>
      </c>
      <c r="AB1038" s="66">
        <v>2016</v>
      </c>
      <c r="AC1038" s="130">
        <v>12000</v>
      </c>
      <c r="AD1038" s="130"/>
      <c r="AE1038" s="48" t="s">
        <v>101</v>
      </c>
      <c r="AF1038" s="132">
        <v>45062</v>
      </c>
      <c r="AG1038" s="260">
        <v>45166</v>
      </c>
      <c r="AH1038" s="141"/>
      <c r="AI1038" s="180"/>
    </row>
    <row r="1039" spans="1:38">
      <c r="A1039" s="63"/>
      <c r="B1039" s="63"/>
      <c r="C1039" s="84" t="s">
        <v>994</v>
      </c>
      <c r="D1039" s="63">
        <v>4257</v>
      </c>
      <c r="E1039" s="151" t="s">
        <v>2292</v>
      </c>
      <c r="F1039" s="151" t="s">
        <v>2293</v>
      </c>
      <c r="G1039" s="150" t="s">
        <v>2294</v>
      </c>
      <c r="H1039" s="84">
        <v>5190</v>
      </c>
      <c r="I1039" s="202" t="s">
        <v>1151</v>
      </c>
      <c r="J1039" s="84">
        <v>1</v>
      </c>
      <c r="K1039" s="168">
        <v>45039</v>
      </c>
      <c r="L1039" s="92">
        <v>6</v>
      </c>
      <c r="M1039" s="48">
        <v>160</v>
      </c>
      <c r="N1039" s="107">
        <v>45045</v>
      </c>
      <c r="O1039" s="99">
        <v>45048</v>
      </c>
      <c r="P1039" s="100">
        <v>9</v>
      </c>
      <c r="Q1039" s="66" t="s">
        <v>85</v>
      </c>
      <c r="R1039" s="66" t="s">
        <v>86</v>
      </c>
      <c r="S1039" s="66" t="s">
        <v>85</v>
      </c>
      <c r="T1039" s="66" t="s">
        <v>138</v>
      </c>
      <c r="U1039" s="113">
        <v>160</v>
      </c>
      <c r="V1039" s="248" t="s">
        <v>236</v>
      </c>
      <c r="W1039" s="248" t="s">
        <v>308</v>
      </c>
      <c r="X1039" s="248" t="s">
        <v>383</v>
      </c>
      <c r="Y1039" s="104" t="s">
        <v>679</v>
      </c>
      <c r="Z1039" s="104">
        <v>50</v>
      </c>
      <c r="AA1039" s="124" t="s">
        <v>227</v>
      </c>
      <c r="AB1039" s="66">
        <v>2016</v>
      </c>
      <c r="AC1039" s="130">
        <v>12000</v>
      </c>
      <c r="AD1039" s="130"/>
      <c r="AE1039" s="48" t="s">
        <v>101</v>
      </c>
      <c r="AF1039" s="132">
        <v>45009</v>
      </c>
      <c r="AG1039" s="260">
        <v>45044</v>
      </c>
      <c r="AH1039" s="141"/>
      <c r="AI1039" s="180"/>
    </row>
    <row r="1040" spans="1:38">
      <c r="A1040" s="66">
        <v>11665</v>
      </c>
      <c r="B1040" s="63"/>
      <c r="C1040" s="84" t="s">
        <v>994</v>
      </c>
      <c r="D1040" s="51">
        <v>4057</v>
      </c>
      <c r="E1040" s="151" t="s">
        <v>1114</v>
      </c>
      <c r="F1040" s="151" t="s">
        <v>1117</v>
      </c>
      <c r="G1040" s="85" t="s">
        <v>529</v>
      </c>
      <c r="H1040" s="84">
        <v>4926</v>
      </c>
      <c r="I1040" s="202" t="s">
        <v>1151</v>
      </c>
      <c r="J1040" s="84">
        <v>1</v>
      </c>
      <c r="K1040" s="106">
        <v>44950</v>
      </c>
      <c r="L1040" s="92">
        <v>29</v>
      </c>
      <c r="M1040" s="66">
        <v>160</v>
      </c>
      <c r="N1040" s="107">
        <v>44979</v>
      </c>
      <c r="O1040" s="99">
        <v>44985</v>
      </c>
      <c r="P1040" s="100">
        <v>35</v>
      </c>
      <c r="Q1040" s="66" t="s">
        <v>85</v>
      </c>
      <c r="R1040" s="66" t="s">
        <v>86</v>
      </c>
      <c r="S1040" s="66" t="s">
        <v>85</v>
      </c>
      <c r="T1040" s="66" t="s">
        <v>138</v>
      </c>
      <c r="U1040" s="113">
        <v>160</v>
      </c>
      <c r="V1040" s="249" t="s">
        <v>236</v>
      </c>
      <c r="W1040" s="248" t="s">
        <v>308</v>
      </c>
      <c r="X1040" s="248" t="s">
        <v>383</v>
      </c>
      <c r="Y1040" s="104" t="s">
        <v>679</v>
      </c>
      <c r="Z1040" s="130"/>
      <c r="AA1040" s="130"/>
      <c r="AB1040" s="66">
        <v>2016</v>
      </c>
      <c r="AC1040" s="130">
        <v>12000</v>
      </c>
      <c r="AD1040" s="130"/>
      <c r="AE1040" s="192"/>
      <c r="AF1040" s="72" t="s">
        <v>101</v>
      </c>
      <c r="AG1040" s="132">
        <v>44890</v>
      </c>
      <c r="AH1040" s="283">
        <v>44984</v>
      </c>
      <c r="AI1040" s="180"/>
    </row>
    <row r="1041" spans="1:35">
      <c r="A1041" s="66">
        <v>11691</v>
      </c>
      <c r="B1041" s="63"/>
      <c r="C1041" s="84" t="s">
        <v>994</v>
      </c>
      <c r="D1041" s="63">
        <v>3990</v>
      </c>
      <c r="E1041" s="90" t="s">
        <v>877</v>
      </c>
      <c r="F1041" s="151" t="s">
        <v>1805</v>
      </c>
      <c r="G1041" s="150" t="s">
        <v>1806</v>
      </c>
      <c r="H1041" s="84">
        <v>4502</v>
      </c>
      <c r="I1041" s="85" t="s">
        <v>1151</v>
      </c>
      <c r="J1041" s="84">
        <v>1</v>
      </c>
      <c r="K1041" s="106">
        <v>44859</v>
      </c>
      <c r="L1041" s="63">
        <v>27</v>
      </c>
      <c r="M1041" s="66">
        <v>160</v>
      </c>
      <c r="N1041" s="165">
        <v>44886</v>
      </c>
      <c r="O1041" s="99">
        <v>44876</v>
      </c>
      <c r="P1041" s="100">
        <v>17</v>
      </c>
      <c r="Q1041" s="66" t="s">
        <v>85</v>
      </c>
      <c r="R1041" s="66" t="s">
        <v>86</v>
      </c>
      <c r="S1041" s="66" t="s">
        <v>85</v>
      </c>
      <c r="T1041" s="66" t="s">
        <v>138</v>
      </c>
      <c r="U1041" s="113">
        <v>160</v>
      </c>
      <c r="V1041" s="248" t="s">
        <v>236</v>
      </c>
      <c r="W1041" s="249" t="s">
        <v>308</v>
      </c>
      <c r="X1041" s="249" t="s">
        <v>383</v>
      </c>
      <c r="Y1041" s="104" t="s">
        <v>679</v>
      </c>
      <c r="Z1041" s="130"/>
      <c r="AA1041" s="130"/>
      <c r="AB1041" s="66">
        <v>2016</v>
      </c>
      <c r="AC1041" s="130">
        <v>12000</v>
      </c>
      <c r="AD1041" s="130"/>
      <c r="AE1041" s="62" t="s">
        <v>101</v>
      </c>
      <c r="AF1041" s="173">
        <v>44859</v>
      </c>
      <c r="AG1041" s="132">
        <v>44875</v>
      </c>
      <c r="AH1041" s="141"/>
      <c r="AI1041" s="180"/>
    </row>
    <row r="1042" spans="1:35">
      <c r="A1042" s="63"/>
      <c r="B1042" s="63"/>
      <c r="C1042" s="84" t="s">
        <v>994</v>
      </c>
      <c r="D1042" s="63">
        <v>3884</v>
      </c>
      <c r="E1042" s="90" t="s">
        <v>877</v>
      </c>
      <c r="F1042" s="90" t="s">
        <v>1862</v>
      </c>
      <c r="G1042" s="150" t="s">
        <v>1519</v>
      </c>
      <c r="H1042" s="84">
        <v>4502</v>
      </c>
      <c r="I1042" s="85" t="s">
        <v>1151</v>
      </c>
      <c r="J1042" s="84">
        <v>1</v>
      </c>
      <c r="K1042" s="106">
        <v>44840</v>
      </c>
      <c r="L1042" s="63">
        <v>27</v>
      </c>
      <c r="M1042" s="66">
        <v>160</v>
      </c>
      <c r="N1042" s="165">
        <v>44867</v>
      </c>
      <c r="O1042" s="99">
        <v>44859</v>
      </c>
      <c r="P1042" s="100">
        <v>19</v>
      </c>
      <c r="Q1042" s="66" t="s">
        <v>160</v>
      </c>
      <c r="R1042" s="66" t="s">
        <v>86</v>
      </c>
      <c r="S1042" s="66" t="s">
        <v>86</v>
      </c>
      <c r="T1042" s="66" t="s">
        <v>138</v>
      </c>
      <c r="U1042" s="113">
        <v>160</v>
      </c>
      <c r="V1042" s="248" t="s">
        <v>236</v>
      </c>
      <c r="W1042" s="248" t="s">
        <v>308</v>
      </c>
      <c r="X1042" s="248" t="s">
        <v>383</v>
      </c>
      <c r="Y1042" s="104" t="s">
        <v>679</v>
      </c>
      <c r="Z1042" s="130"/>
      <c r="AA1042" s="130"/>
      <c r="AB1042" s="66">
        <v>2016</v>
      </c>
      <c r="AC1042" s="130">
        <v>12000</v>
      </c>
      <c r="AD1042" s="130"/>
      <c r="AE1042" s="62" t="s">
        <v>101</v>
      </c>
      <c r="AF1042" s="173">
        <v>44812</v>
      </c>
      <c r="AG1042" s="132">
        <v>44859</v>
      </c>
      <c r="AH1042" s="141"/>
    </row>
    <row r="1043" spans="1:35">
      <c r="A1043" s="63"/>
      <c r="B1043" s="63"/>
      <c r="C1043" s="84" t="s">
        <v>994</v>
      </c>
      <c r="D1043" s="63">
        <v>3880</v>
      </c>
      <c r="E1043" s="90" t="s">
        <v>877</v>
      </c>
      <c r="F1043" s="90" t="s">
        <v>1779</v>
      </c>
      <c r="G1043" s="85" t="s">
        <v>1778</v>
      </c>
      <c r="H1043" s="84">
        <v>4502</v>
      </c>
      <c r="I1043" s="85" t="s">
        <v>1151</v>
      </c>
      <c r="J1043" s="84">
        <v>1</v>
      </c>
      <c r="K1043" s="106">
        <v>44811</v>
      </c>
      <c r="L1043" s="63">
        <v>27</v>
      </c>
      <c r="M1043" s="66">
        <v>160</v>
      </c>
      <c r="N1043" s="165">
        <v>44838</v>
      </c>
      <c r="O1043" s="99">
        <v>44812</v>
      </c>
      <c r="P1043" s="100">
        <v>1</v>
      </c>
      <c r="Q1043" s="66" t="s">
        <v>160</v>
      </c>
      <c r="R1043" s="66"/>
      <c r="S1043" s="66" t="s">
        <v>86</v>
      </c>
      <c r="T1043" s="66" t="s">
        <v>138</v>
      </c>
      <c r="U1043" s="113">
        <v>160</v>
      </c>
      <c r="V1043" s="248" t="s">
        <v>236</v>
      </c>
      <c r="W1043" s="248" t="s">
        <v>308</v>
      </c>
      <c r="X1043" s="248" t="s">
        <v>383</v>
      </c>
      <c r="Y1043" s="104" t="s">
        <v>679</v>
      </c>
      <c r="Z1043" s="130"/>
      <c r="AA1043" s="130"/>
      <c r="AB1043" s="66">
        <v>2016</v>
      </c>
      <c r="AC1043" s="130">
        <v>12000</v>
      </c>
      <c r="AD1043" s="130"/>
      <c r="AE1043" s="62" t="s">
        <v>101</v>
      </c>
      <c r="AF1043" s="173">
        <v>44811</v>
      </c>
      <c r="AG1043" s="132">
        <v>44812</v>
      </c>
      <c r="AH1043" s="141"/>
    </row>
    <row r="1044" spans="1:35">
      <c r="A1044" s="66">
        <v>11952</v>
      </c>
      <c r="B1044" s="63"/>
      <c r="C1044" s="84" t="s">
        <v>994</v>
      </c>
      <c r="D1044" s="63">
        <v>3260</v>
      </c>
      <c r="E1044" s="90" t="s">
        <v>1768</v>
      </c>
      <c r="F1044" s="90" t="s">
        <v>1768</v>
      </c>
      <c r="G1044" s="85" t="s">
        <v>1201</v>
      </c>
      <c r="H1044" s="84">
        <v>3297</v>
      </c>
      <c r="I1044" s="85" t="s">
        <v>1151</v>
      </c>
      <c r="J1044" s="84">
        <v>1</v>
      </c>
      <c r="K1044" s="106">
        <v>44799</v>
      </c>
      <c r="L1044" s="63">
        <v>27</v>
      </c>
      <c r="M1044" s="66">
        <v>160</v>
      </c>
      <c r="N1044" s="165">
        <v>44826</v>
      </c>
      <c r="O1044" s="99">
        <v>44806</v>
      </c>
      <c r="P1044" s="100">
        <v>7</v>
      </c>
      <c r="Q1044" s="66" t="s">
        <v>160</v>
      </c>
      <c r="R1044" s="66"/>
      <c r="S1044" s="66" t="s">
        <v>86</v>
      </c>
      <c r="T1044" s="66" t="s">
        <v>138</v>
      </c>
      <c r="U1044" s="113">
        <v>160</v>
      </c>
      <c r="V1044" s="248" t="s">
        <v>236</v>
      </c>
      <c r="W1044" s="248" t="s">
        <v>308</v>
      </c>
      <c r="X1044" s="249" t="s">
        <v>383</v>
      </c>
      <c r="Y1044" s="104" t="s">
        <v>679</v>
      </c>
      <c r="Z1044" s="130"/>
      <c r="AA1044" s="130"/>
      <c r="AB1044" s="66">
        <v>2016</v>
      </c>
      <c r="AC1044" s="130">
        <v>12000</v>
      </c>
      <c r="AD1044" s="130"/>
      <c r="AE1044" s="62" t="s">
        <v>101</v>
      </c>
      <c r="AF1044" s="173">
        <v>44463</v>
      </c>
      <c r="AG1044" s="132">
        <v>44805</v>
      </c>
      <c r="AH1044" s="141"/>
    </row>
    <row r="1045" spans="1:35">
      <c r="A1045" s="66">
        <v>11655</v>
      </c>
      <c r="B1045" s="63"/>
      <c r="C1045" s="63" t="s">
        <v>994</v>
      </c>
      <c r="D1045" s="63">
        <v>4760</v>
      </c>
      <c r="E1045" s="86" t="s">
        <v>151</v>
      </c>
      <c r="F1045" s="86" t="s">
        <v>1311</v>
      </c>
      <c r="G1045" s="86" t="s">
        <v>2302</v>
      </c>
      <c r="H1045" s="63">
        <v>1765</v>
      </c>
      <c r="I1045" s="63" t="s">
        <v>154</v>
      </c>
      <c r="J1045" s="63">
        <v>1</v>
      </c>
      <c r="K1045" s="164">
        <v>45336</v>
      </c>
      <c r="L1045" s="63">
        <v>29</v>
      </c>
      <c r="M1045" s="104">
        <v>161</v>
      </c>
      <c r="N1045" s="102">
        <f>K1045+L1045</f>
        <v>45365</v>
      </c>
      <c r="O1045" s="99">
        <f ca="1">TODAY()</f>
        <v>45957</v>
      </c>
      <c r="P1045" s="100">
        <f ca="1">O1045-K1045</f>
        <v>621</v>
      </c>
      <c r="Q1045" s="66" t="s">
        <v>85</v>
      </c>
      <c r="R1045" s="66" t="s">
        <v>320</v>
      </c>
      <c r="S1045" s="66" t="s">
        <v>85</v>
      </c>
      <c r="T1045" s="66" t="s">
        <v>87</v>
      </c>
      <c r="U1045" s="170">
        <v>161</v>
      </c>
      <c r="V1045" s="88" t="s">
        <v>88</v>
      </c>
      <c r="W1045" s="88" t="s">
        <v>510</v>
      </c>
      <c r="X1045" s="88" t="s">
        <v>681</v>
      </c>
      <c r="Y1045" s="117" t="s">
        <v>682</v>
      </c>
      <c r="Z1045" s="66">
        <v>10</v>
      </c>
      <c r="AA1045" s="117" t="s">
        <v>227</v>
      </c>
      <c r="AB1045" s="66">
        <v>2006</v>
      </c>
      <c r="AC1045" s="130">
        <v>30000</v>
      </c>
      <c r="AD1045" s="130">
        <v>30000</v>
      </c>
      <c r="AE1045" s="48" t="s">
        <v>101</v>
      </c>
      <c r="AF1045" s="132">
        <v>45331</v>
      </c>
      <c r="AG1045" s="132"/>
      <c r="AH1045" s="141" t="s">
        <v>2303</v>
      </c>
    </row>
    <row r="1046" spans="1:35">
      <c r="A1046" s="63"/>
      <c r="B1046" s="63"/>
      <c r="C1046" s="84" t="s">
        <v>994</v>
      </c>
      <c r="D1046" s="63">
        <v>4723</v>
      </c>
      <c r="E1046" s="87" t="s">
        <v>1039</v>
      </c>
      <c r="F1046" s="63" t="s">
        <v>1039</v>
      </c>
      <c r="G1046" s="63" t="s">
        <v>1281</v>
      </c>
      <c r="H1046" s="63">
        <v>1757</v>
      </c>
      <c r="I1046" s="63" t="s">
        <v>99</v>
      </c>
      <c r="J1046" s="63">
        <v>1</v>
      </c>
      <c r="K1046" s="164">
        <v>45310</v>
      </c>
      <c r="L1046" s="63">
        <v>27</v>
      </c>
      <c r="M1046" s="89">
        <v>161</v>
      </c>
      <c r="N1046" s="102">
        <f>K1046+L1046</f>
        <v>45337</v>
      </c>
      <c r="O1046" s="99">
        <f ca="1">TODAY()</f>
        <v>45957</v>
      </c>
      <c r="P1046" s="100">
        <f ca="1">O1046-K1046</f>
        <v>647</v>
      </c>
      <c r="Q1046" s="66" t="s">
        <v>85</v>
      </c>
      <c r="R1046" s="66" t="s">
        <v>320</v>
      </c>
      <c r="S1046" s="66" t="s">
        <v>85</v>
      </c>
      <c r="T1046" s="66" t="s">
        <v>87</v>
      </c>
      <c r="U1046" s="170">
        <v>161</v>
      </c>
      <c r="V1046" s="111" t="s">
        <v>88</v>
      </c>
      <c r="W1046" s="88" t="s">
        <v>510</v>
      </c>
      <c r="X1046" s="111" t="s">
        <v>681</v>
      </c>
      <c r="Y1046" s="117" t="s">
        <v>682</v>
      </c>
      <c r="Z1046" s="66">
        <v>10</v>
      </c>
      <c r="AA1046" s="117" t="s">
        <v>227</v>
      </c>
      <c r="AB1046" s="66">
        <v>2006</v>
      </c>
      <c r="AC1046" s="130">
        <v>30000</v>
      </c>
      <c r="AD1046" s="130">
        <v>30000</v>
      </c>
      <c r="AE1046" s="192">
        <v>0</v>
      </c>
      <c r="AF1046" s="136">
        <v>0</v>
      </c>
      <c r="AG1046" s="147">
        <f>AD1046-AF1046</f>
        <v>30000</v>
      </c>
      <c r="AH1046" s="73" t="s">
        <v>101</v>
      </c>
    </row>
    <row r="1047" spans="1:35">
      <c r="A1047" s="66">
        <v>11605</v>
      </c>
      <c r="B1047" s="66">
        <v>11657</v>
      </c>
      <c r="C1047" s="63" t="s">
        <v>994</v>
      </c>
      <c r="D1047" s="84">
        <v>4677</v>
      </c>
      <c r="E1047" s="85" t="s">
        <v>954</v>
      </c>
      <c r="F1047" s="150" t="s">
        <v>955</v>
      </c>
      <c r="G1047" s="84" t="s">
        <v>954</v>
      </c>
      <c r="H1047" s="84">
        <v>301</v>
      </c>
      <c r="I1047" s="84" t="s">
        <v>99</v>
      </c>
      <c r="J1047" s="84">
        <v>1</v>
      </c>
      <c r="K1047" s="162">
        <v>45274</v>
      </c>
      <c r="L1047" s="84">
        <v>27</v>
      </c>
      <c r="M1047" s="104">
        <v>161</v>
      </c>
      <c r="N1047" s="102">
        <v>45301</v>
      </c>
      <c r="O1047" s="99">
        <v>45309</v>
      </c>
      <c r="P1047" s="100">
        <v>35</v>
      </c>
      <c r="Q1047" s="66" t="s">
        <v>85</v>
      </c>
      <c r="R1047" s="66" t="s">
        <v>320</v>
      </c>
      <c r="S1047" s="66" t="s">
        <v>85</v>
      </c>
      <c r="T1047" s="66" t="s">
        <v>87</v>
      </c>
      <c r="U1047" s="113">
        <v>161</v>
      </c>
      <c r="V1047" s="88" t="s">
        <v>88</v>
      </c>
      <c r="W1047" s="88" t="s">
        <v>510</v>
      </c>
      <c r="X1047" s="88" t="s">
        <v>681</v>
      </c>
      <c r="Y1047" s="117" t="s">
        <v>682</v>
      </c>
      <c r="Z1047" s="66">
        <v>10</v>
      </c>
      <c r="AA1047" s="117" t="s">
        <v>227</v>
      </c>
      <c r="AB1047" s="66">
        <v>2006</v>
      </c>
      <c r="AC1047" s="130">
        <v>30000</v>
      </c>
      <c r="AD1047" s="130">
        <v>30000</v>
      </c>
      <c r="AE1047" s="48" t="s">
        <v>101</v>
      </c>
      <c r="AF1047" s="132">
        <v>45274</v>
      </c>
      <c r="AG1047" s="132">
        <v>45307</v>
      </c>
      <c r="AH1047" s="141"/>
    </row>
    <row r="1048" spans="1:35">
      <c r="A1048" s="66">
        <v>11603</v>
      </c>
      <c r="B1048" s="63"/>
      <c r="C1048" s="84" t="s">
        <v>994</v>
      </c>
      <c r="D1048" s="84">
        <v>4647</v>
      </c>
      <c r="E1048" s="150" t="s">
        <v>1231</v>
      </c>
      <c r="F1048" s="150" t="s">
        <v>1231</v>
      </c>
      <c r="G1048" s="84" t="s">
        <v>2304</v>
      </c>
      <c r="H1048" s="84">
        <v>294</v>
      </c>
      <c r="I1048" s="84" t="s">
        <v>1151</v>
      </c>
      <c r="J1048" s="84">
        <v>1</v>
      </c>
      <c r="K1048" s="162">
        <v>45265</v>
      </c>
      <c r="L1048" s="84">
        <v>6</v>
      </c>
      <c r="M1048" s="66">
        <v>161</v>
      </c>
      <c r="N1048" s="165">
        <v>45271</v>
      </c>
      <c r="O1048" s="99">
        <v>45273</v>
      </c>
      <c r="P1048" s="100">
        <v>8</v>
      </c>
      <c r="Q1048" s="66" t="s">
        <v>85</v>
      </c>
      <c r="R1048" s="66" t="s">
        <v>320</v>
      </c>
      <c r="S1048" s="66" t="s">
        <v>85</v>
      </c>
      <c r="T1048" s="66" t="s">
        <v>87</v>
      </c>
      <c r="U1048" s="113">
        <v>161</v>
      </c>
      <c r="V1048" s="88" t="s">
        <v>88</v>
      </c>
      <c r="W1048" s="88" t="s">
        <v>510</v>
      </c>
      <c r="X1048" s="88" t="s">
        <v>681</v>
      </c>
      <c r="Y1048" s="117" t="s">
        <v>682</v>
      </c>
      <c r="Z1048" s="66">
        <v>10</v>
      </c>
      <c r="AA1048" s="117" t="s">
        <v>227</v>
      </c>
      <c r="AB1048" s="66">
        <v>2012</v>
      </c>
      <c r="AC1048" s="130">
        <v>30000</v>
      </c>
      <c r="AD1048" s="130"/>
      <c r="AE1048" s="48" t="s">
        <v>101</v>
      </c>
      <c r="AF1048" s="132">
        <v>45258</v>
      </c>
      <c r="AG1048" s="132">
        <v>45271</v>
      </c>
      <c r="AH1048" s="141"/>
    </row>
    <row r="1049" spans="1:35">
      <c r="A1049" s="63"/>
      <c r="B1049" s="66">
        <v>11673</v>
      </c>
      <c r="C1049" s="157" t="s">
        <v>1179</v>
      </c>
      <c r="D1049" s="157">
        <v>4521</v>
      </c>
      <c r="E1049" s="214" t="s">
        <v>151</v>
      </c>
      <c r="F1049" s="214" t="s">
        <v>1493</v>
      </c>
      <c r="G1049" s="214" t="s">
        <v>1146</v>
      </c>
      <c r="H1049" s="157">
        <v>265</v>
      </c>
      <c r="I1049" s="157" t="s">
        <v>154</v>
      </c>
      <c r="J1049" s="157">
        <v>1</v>
      </c>
      <c r="K1049" s="189">
        <v>45236</v>
      </c>
      <c r="L1049" s="157">
        <v>29</v>
      </c>
      <c r="M1049" s="66">
        <v>161</v>
      </c>
      <c r="N1049" s="165">
        <v>45265</v>
      </c>
      <c r="O1049" s="99">
        <v>45252</v>
      </c>
      <c r="P1049" s="100">
        <v>16</v>
      </c>
      <c r="Q1049" s="66" t="s">
        <v>85</v>
      </c>
      <c r="R1049" s="66" t="s">
        <v>320</v>
      </c>
      <c r="S1049" s="66" t="s">
        <v>85</v>
      </c>
      <c r="T1049" s="66" t="s">
        <v>87</v>
      </c>
      <c r="U1049" s="113">
        <v>161</v>
      </c>
      <c r="V1049" s="88" t="s">
        <v>88</v>
      </c>
      <c r="W1049" s="88" t="s">
        <v>510</v>
      </c>
      <c r="X1049" s="88" t="s">
        <v>681</v>
      </c>
      <c r="Y1049" s="117" t="s">
        <v>682</v>
      </c>
      <c r="Z1049" s="66">
        <v>10</v>
      </c>
      <c r="AA1049" s="117" t="s">
        <v>227</v>
      </c>
      <c r="AB1049" s="66">
        <v>2012</v>
      </c>
      <c r="AC1049" s="130">
        <v>30000</v>
      </c>
      <c r="AD1049" s="130"/>
      <c r="AE1049" s="48" t="s">
        <v>101</v>
      </c>
      <c r="AF1049" s="132">
        <v>45176</v>
      </c>
      <c r="AG1049" s="132"/>
      <c r="AH1049" s="141" t="s">
        <v>2305</v>
      </c>
    </row>
    <row r="1050" spans="1:35">
      <c r="A1050" s="63"/>
      <c r="B1050" s="63"/>
      <c r="C1050" s="84" t="s">
        <v>994</v>
      </c>
      <c r="D1050" s="63">
        <v>4510</v>
      </c>
      <c r="E1050" s="150" t="s">
        <v>2306</v>
      </c>
      <c r="F1050" s="150" t="s">
        <v>2307</v>
      </c>
      <c r="G1050" s="150" t="s">
        <v>2308</v>
      </c>
      <c r="H1050" s="63">
        <v>265</v>
      </c>
      <c r="I1050" s="85" t="s">
        <v>99</v>
      </c>
      <c r="J1050" s="84">
        <v>1</v>
      </c>
      <c r="K1050" s="168">
        <v>45170</v>
      </c>
      <c r="L1050" s="84">
        <v>6</v>
      </c>
      <c r="M1050" s="66">
        <v>161</v>
      </c>
      <c r="N1050" s="107">
        <v>45176</v>
      </c>
      <c r="O1050" s="99">
        <v>45177</v>
      </c>
      <c r="P1050" s="100">
        <v>7</v>
      </c>
      <c r="Q1050" s="66" t="s">
        <v>85</v>
      </c>
      <c r="R1050" s="66" t="s">
        <v>320</v>
      </c>
      <c r="S1050" s="66" t="s">
        <v>85</v>
      </c>
      <c r="T1050" s="66" t="s">
        <v>87</v>
      </c>
      <c r="U1050" s="113">
        <v>161</v>
      </c>
      <c r="V1050" s="111" t="s">
        <v>88</v>
      </c>
      <c r="W1050" s="88" t="s">
        <v>510</v>
      </c>
      <c r="X1050" s="88" t="s">
        <v>681</v>
      </c>
      <c r="Y1050" s="278" t="s">
        <v>682</v>
      </c>
      <c r="Z1050" s="66">
        <v>10</v>
      </c>
      <c r="AA1050" s="117" t="s">
        <v>227</v>
      </c>
      <c r="AB1050" s="66">
        <v>2012</v>
      </c>
      <c r="AC1050" s="130">
        <v>30000</v>
      </c>
      <c r="AD1050" s="130"/>
      <c r="AE1050" s="48" t="s">
        <v>101</v>
      </c>
      <c r="AF1050" s="132">
        <v>45170</v>
      </c>
      <c r="AG1050" s="132">
        <v>45177</v>
      </c>
      <c r="AH1050" s="141"/>
    </row>
    <row r="1051" spans="1:35">
      <c r="A1051" s="63"/>
      <c r="B1051" s="63"/>
      <c r="C1051" s="84" t="s">
        <v>994</v>
      </c>
      <c r="D1051" s="63">
        <v>4484</v>
      </c>
      <c r="E1051" s="87" t="s">
        <v>2309</v>
      </c>
      <c r="F1051" s="150" t="s">
        <v>2310</v>
      </c>
      <c r="G1051" s="85" t="s">
        <v>2311</v>
      </c>
      <c r="H1051" s="63"/>
      <c r="I1051" s="85" t="s">
        <v>99</v>
      </c>
      <c r="J1051" s="84">
        <v>1</v>
      </c>
      <c r="K1051" s="168">
        <v>45159</v>
      </c>
      <c r="L1051" s="84">
        <v>6</v>
      </c>
      <c r="M1051" s="66">
        <v>161</v>
      </c>
      <c r="N1051" s="107">
        <v>45165</v>
      </c>
      <c r="O1051" s="99">
        <v>45166</v>
      </c>
      <c r="P1051" s="100">
        <v>7</v>
      </c>
      <c r="Q1051" s="66" t="s">
        <v>85</v>
      </c>
      <c r="R1051" s="66" t="s">
        <v>320</v>
      </c>
      <c r="S1051" s="66" t="s">
        <v>85</v>
      </c>
      <c r="T1051" s="66" t="s">
        <v>87</v>
      </c>
      <c r="U1051" s="66">
        <v>161</v>
      </c>
      <c r="V1051" s="88" t="s">
        <v>88</v>
      </c>
      <c r="W1051" s="88" t="s">
        <v>510</v>
      </c>
      <c r="X1051" s="88" t="s">
        <v>681</v>
      </c>
      <c r="Y1051" s="117" t="s">
        <v>682</v>
      </c>
      <c r="Z1051" s="66">
        <v>10</v>
      </c>
      <c r="AA1051" s="117" t="s">
        <v>227</v>
      </c>
      <c r="AB1051" s="66">
        <v>2012</v>
      </c>
      <c r="AC1051" s="130">
        <v>30000</v>
      </c>
      <c r="AD1051" s="130"/>
      <c r="AE1051" s="48" t="s">
        <v>101</v>
      </c>
      <c r="AF1051" s="132">
        <v>45159</v>
      </c>
      <c r="AG1051" s="132">
        <v>45166</v>
      </c>
      <c r="AH1051" s="141"/>
    </row>
    <row r="1052" spans="1:35">
      <c r="A1052" s="63"/>
      <c r="B1052" s="66" t="s">
        <v>95</v>
      </c>
      <c r="C1052" s="157" t="s">
        <v>1179</v>
      </c>
      <c r="D1052" s="51">
        <v>4462</v>
      </c>
      <c r="E1052" s="50" t="s">
        <v>2206</v>
      </c>
      <c r="F1052" s="158" t="s">
        <v>2207</v>
      </c>
      <c r="G1052" s="185" t="s">
        <v>479</v>
      </c>
      <c r="H1052" s="51"/>
      <c r="I1052" s="185" t="s">
        <v>1151</v>
      </c>
      <c r="J1052" s="157">
        <v>1</v>
      </c>
      <c r="K1052" s="215">
        <v>45148</v>
      </c>
      <c r="L1052" s="157">
        <v>27</v>
      </c>
      <c r="M1052" s="66">
        <v>161</v>
      </c>
      <c r="N1052" s="165">
        <v>45175</v>
      </c>
      <c r="O1052" s="99">
        <v>45156</v>
      </c>
      <c r="P1052" s="100">
        <v>8</v>
      </c>
      <c r="Q1052" s="66" t="s">
        <v>85</v>
      </c>
      <c r="R1052" s="66" t="s">
        <v>320</v>
      </c>
      <c r="S1052" s="66" t="s">
        <v>85</v>
      </c>
      <c r="T1052" s="66" t="s">
        <v>87</v>
      </c>
      <c r="U1052" s="113">
        <v>161</v>
      </c>
      <c r="V1052" s="88" t="s">
        <v>88</v>
      </c>
      <c r="W1052" s="88" t="s">
        <v>510</v>
      </c>
      <c r="X1052" s="88" t="s">
        <v>681</v>
      </c>
      <c r="Y1052" s="117" t="s">
        <v>682</v>
      </c>
      <c r="Z1052" s="66">
        <v>10</v>
      </c>
      <c r="AA1052" s="117" t="s">
        <v>227</v>
      </c>
      <c r="AB1052" s="66">
        <v>2012</v>
      </c>
      <c r="AC1052" s="130">
        <v>30000</v>
      </c>
      <c r="AD1052" s="130"/>
      <c r="AE1052" s="48" t="s">
        <v>101</v>
      </c>
      <c r="AF1052" s="132">
        <v>45148</v>
      </c>
      <c r="AG1052" s="132"/>
      <c r="AH1052" s="141" t="s">
        <v>2312</v>
      </c>
    </row>
    <row r="1053" spans="1:35">
      <c r="A1053" s="63"/>
      <c r="B1053" s="66">
        <v>11673</v>
      </c>
      <c r="C1053" s="157" t="s">
        <v>1179</v>
      </c>
      <c r="D1053" s="51">
        <v>4457</v>
      </c>
      <c r="E1053" s="50" t="s">
        <v>2313</v>
      </c>
      <c r="F1053" s="158" t="s">
        <v>2314</v>
      </c>
      <c r="G1053" s="185" t="s">
        <v>1574</v>
      </c>
      <c r="H1053" s="51"/>
      <c r="I1053" s="185" t="s">
        <v>154</v>
      </c>
      <c r="J1053" s="204">
        <v>1</v>
      </c>
      <c r="K1053" s="215">
        <v>45142</v>
      </c>
      <c r="L1053" s="157">
        <v>27</v>
      </c>
      <c r="M1053" s="66">
        <v>161</v>
      </c>
      <c r="N1053" s="165">
        <v>45169</v>
      </c>
      <c r="O1053" s="99">
        <v>45149</v>
      </c>
      <c r="P1053" s="100">
        <v>7</v>
      </c>
      <c r="Q1053" s="66" t="s">
        <v>85</v>
      </c>
      <c r="R1053" s="66" t="s">
        <v>320</v>
      </c>
      <c r="S1053" s="66" t="s">
        <v>85</v>
      </c>
      <c r="T1053" s="66" t="s">
        <v>87</v>
      </c>
      <c r="U1053" s="113">
        <v>161</v>
      </c>
      <c r="V1053" s="88" t="s">
        <v>88</v>
      </c>
      <c r="W1053" s="88" t="s">
        <v>510</v>
      </c>
      <c r="X1053" s="88" t="s">
        <v>681</v>
      </c>
      <c r="Y1053" s="117" t="s">
        <v>682</v>
      </c>
      <c r="Z1053" s="66">
        <v>10</v>
      </c>
      <c r="AA1053" s="117" t="s">
        <v>227</v>
      </c>
      <c r="AB1053" s="66">
        <v>2012</v>
      </c>
      <c r="AC1053" s="130">
        <v>30000</v>
      </c>
      <c r="AD1053" s="130"/>
      <c r="AE1053" s="48" t="s">
        <v>101</v>
      </c>
      <c r="AF1053" s="132">
        <v>45142</v>
      </c>
      <c r="AG1053" s="132"/>
      <c r="AH1053" s="141" t="s">
        <v>2315</v>
      </c>
    </row>
    <row r="1054" spans="1:35">
      <c r="A1054" s="88" t="s">
        <v>95</v>
      </c>
      <c r="B1054" s="63"/>
      <c r="C1054" s="84" t="s">
        <v>994</v>
      </c>
      <c r="D1054" s="63">
        <v>4286</v>
      </c>
      <c r="E1054" s="87" t="s">
        <v>151</v>
      </c>
      <c r="F1054" s="150" t="s">
        <v>513</v>
      </c>
      <c r="G1054" s="86" t="s">
        <v>2316</v>
      </c>
      <c r="H1054" s="89">
        <v>189</v>
      </c>
      <c r="I1054" s="85" t="s">
        <v>154</v>
      </c>
      <c r="J1054" s="84">
        <v>1</v>
      </c>
      <c r="K1054" s="106">
        <v>45029</v>
      </c>
      <c r="L1054" s="89">
        <v>6</v>
      </c>
      <c r="M1054" s="66">
        <v>161</v>
      </c>
      <c r="N1054" s="107">
        <v>45035</v>
      </c>
      <c r="O1054" s="99">
        <v>45041</v>
      </c>
      <c r="P1054" s="100">
        <v>12</v>
      </c>
      <c r="Q1054" s="66" t="s">
        <v>85</v>
      </c>
      <c r="R1054" s="66" t="s">
        <v>320</v>
      </c>
      <c r="S1054" s="66" t="s">
        <v>85</v>
      </c>
      <c r="T1054" s="66" t="s">
        <v>87</v>
      </c>
      <c r="U1054" s="113">
        <v>161</v>
      </c>
      <c r="V1054" s="88" t="s">
        <v>88</v>
      </c>
      <c r="W1054" s="88" t="s">
        <v>510</v>
      </c>
      <c r="X1054" s="88" t="s">
        <v>681</v>
      </c>
      <c r="Y1054" s="117" t="s">
        <v>682</v>
      </c>
      <c r="Z1054" s="66">
        <v>10</v>
      </c>
      <c r="AA1054" s="117" t="s">
        <v>227</v>
      </c>
      <c r="AB1054" s="66">
        <v>2012</v>
      </c>
      <c r="AC1054" s="130">
        <v>30000</v>
      </c>
      <c r="AD1054" s="130"/>
      <c r="AE1054" s="48" t="s">
        <v>101</v>
      </c>
      <c r="AF1054" s="260">
        <v>45029</v>
      </c>
      <c r="AG1054" s="132"/>
      <c r="AH1054" s="141"/>
    </row>
    <row r="1055" spans="1:35">
      <c r="A1055" s="66">
        <v>11718</v>
      </c>
      <c r="B1055" s="63"/>
      <c r="C1055" s="157" t="s">
        <v>1179</v>
      </c>
      <c r="D1055" s="51">
        <v>4269</v>
      </c>
      <c r="E1055" s="50" t="s">
        <v>97</v>
      </c>
      <c r="F1055" s="214" t="s">
        <v>97</v>
      </c>
      <c r="G1055" s="159" t="s">
        <v>1064</v>
      </c>
      <c r="H1055" s="190">
        <v>184</v>
      </c>
      <c r="I1055" s="185" t="s">
        <v>99</v>
      </c>
      <c r="J1055" s="157">
        <v>1</v>
      </c>
      <c r="K1055" s="167">
        <v>45019</v>
      </c>
      <c r="L1055" s="190">
        <v>27</v>
      </c>
      <c r="M1055" s="66">
        <v>161</v>
      </c>
      <c r="N1055" s="165">
        <v>45046</v>
      </c>
      <c r="O1055" s="99">
        <v>45022</v>
      </c>
      <c r="P1055" s="100">
        <v>3</v>
      </c>
      <c r="Q1055" s="66" t="s">
        <v>85</v>
      </c>
      <c r="R1055" s="66" t="s">
        <v>320</v>
      </c>
      <c r="S1055" s="66" t="s">
        <v>85</v>
      </c>
      <c r="T1055" s="66" t="s">
        <v>87</v>
      </c>
      <c r="U1055" s="113">
        <v>161</v>
      </c>
      <c r="V1055" s="88" t="s">
        <v>88</v>
      </c>
      <c r="W1055" s="88" t="s">
        <v>510</v>
      </c>
      <c r="X1055" s="88" t="s">
        <v>681</v>
      </c>
      <c r="Y1055" s="117" t="s">
        <v>682</v>
      </c>
      <c r="Z1055" s="130"/>
      <c r="AA1055" s="130"/>
      <c r="AB1055" s="66">
        <v>2012</v>
      </c>
      <c r="AC1055" s="130">
        <v>30000</v>
      </c>
      <c r="AD1055" s="130"/>
      <c r="AE1055" s="48" t="s">
        <v>101</v>
      </c>
      <c r="AF1055" s="260">
        <v>45019</v>
      </c>
      <c r="AG1055" s="132"/>
      <c r="AH1055" s="141" t="s">
        <v>2317</v>
      </c>
    </row>
    <row r="1056" spans="1:35">
      <c r="A1056" s="66">
        <v>11846</v>
      </c>
      <c r="B1056" s="63"/>
      <c r="C1056" s="204" t="s">
        <v>1179</v>
      </c>
      <c r="D1056" s="51">
        <v>4233</v>
      </c>
      <c r="E1056" s="50" t="s">
        <v>954</v>
      </c>
      <c r="F1056" s="214" t="s">
        <v>958</v>
      </c>
      <c r="G1056" s="159" t="s">
        <v>954</v>
      </c>
      <c r="H1056" s="190"/>
      <c r="I1056" s="185" t="s">
        <v>1151</v>
      </c>
      <c r="J1056" s="157">
        <v>1</v>
      </c>
      <c r="K1056" s="167">
        <v>44992</v>
      </c>
      <c r="L1056" s="190">
        <v>6</v>
      </c>
      <c r="M1056" s="66">
        <v>161</v>
      </c>
      <c r="N1056" s="107">
        <v>44998</v>
      </c>
      <c r="O1056" s="99">
        <v>44999</v>
      </c>
      <c r="P1056" s="100">
        <v>7</v>
      </c>
      <c r="Q1056" s="66" t="s">
        <v>85</v>
      </c>
      <c r="R1056" s="66" t="s">
        <v>320</v>
      </c>
      <c r="S1056" s="66" t="s">
        <v>85</v>
      </c>
      <c r="T1056" s="66" t="s">
        <v>87</v>
      </c>
      <c r="U1056" s="113">
        <v>161</v>
      </c>
      <c r="V1056" s="88" t="s">
        <v>88</v>
      </c>
      <c r="W1056" s="88" t="s">
        <v>510</v>
      </c>
      <c r="X1056" s="88" t="s">
        <v>681</v>
      </c>
      <c r="Y1056" s="117" t="s">
        <v>682</v>
      </c>
      <c r="Z1056" s="130"/>
      <c r="AA1056" s="130"/>
      <c r="AB1056" s="66">
        <v>2012</v>
      </c>
      <c r="AC1056" s="130">
        <v>30000</v>
      </c>
      <c r="AD1056" s="130"/>
      <c r="AE1056" s="48" t="s">
        <v>101</v>
      </c>
      <c r="AF1056" s="260">
        <v>44992</v>
      </c>
      <c r="AG1056" s="132"/>
      <c r="AH1056" s="141" t="s">
        <v>2318</v>
      </c>
    </row>
    <row r="1057" spans="1:35">
      <c r="A1057" s="66">
        <v>11846</v>
      </c>
      <c r="B1057" s="63"/>
      <c r="C1057" s="160" t="s">
        <v>994</v>
      </c>
      <c r="D1057" s="63">
        <v>4194</v>
      </c>
      <c r="E1057" s="87" t="s">
        <v>1464</v>
      </c>
      <c r="F1057" s="150" t="s">
        <v>1465</v>
      </c>
      <c r="G1057" s="86" t="s">
        <v>2319</v>
      </c>
      <c r="H1057" s="89">
        <v>150</v>
      </c>
      <c r="I1057" s="85" t="s">
        <v>99</v>
      </c>
      <c r="J1057" s="84">
        <v>1</v>
      </c>
      <c r="K1057" s="106">
        <v>44981</v>
      </c>
      <c r="L1057" s="89">
        <v>6</v>
      </c>
      <c r="M1057" s="66">
        <v>161</v>
      </c>
      <c r="N1057" s="107">
        <v>44987</v>
      </c>
      <c r="O1057" s="99">
        <v>44991</v>
      </c>
      <c r="P1057" s="100">
        <v>10</v>
      </c>
      <c r="Q1057" s="66" t="s">
        <v>85</v>
      </c>
      <c r="R1057" s="66" t="s">
        <v>320</v>
      </c>
      <c r="S1057" s="66" t="s">
        <v>85</v>
      </c>
      <c r="T1057" s="66" t="s">
        <v>87</v>
      </c>
      <c r="U1057" s="113">
        <v>161</v>
      </c>
      <c r="V1057" s="111" t="s">
        <v>88</v>
      </c>
      <c r="W1057" s="88" t="s">
        <v>510</v>
      </c>
      <c r="X1057" s="88" t="s">
        <v>681</v>
      </c>
      <c r="Y1057" s="278" t="s">
        <v>682</v>
      </c>
      <c r="Z1057" s="130"/>
      <c r="AA1057" s="130"/>
      <c r="AB1057" s="66">
        <v>2012</v>
      </c>
      <c r="AC1057" s="130">
        <v>30000</v>
      </c>
      <c r="AD1057" s="130"/>
      <c r="AE1057" s="48" t="s">
        <v>101</v>
      </c>
      <c r="AF1057" s="260">
        <v>44967</v>
      </c>
      <c r="AG1057" s="132">
        <v>44989</v>
      </c>
      <c r="AH1057" s="141"/>
    </row>
    <row r="1058" spans="1:35">
      <c r="A1058" s="66">
        <v>11880</v>
      </c>
      <c r="B1058" s="66">
        <v>11991</v>
      </c>
      <c r="C1058" s="84" t="s">
        <v>994</v>
      </c>
      <c r="D1058" s="63">
        <v>4124</v>
      </c>
      <c r="E1058" s="87" t="s">
        <v>1464</v>
      </c>
      <c r="F1058" s="150" t="s">
        <v>2100</v>
      </c>
      <c r="G1058" s="86" t="s">
        <v>450</v>
      </c>
      <c r="H1058" s="89">
        <v>106</v>
      </c>
      <c r="I1058" s="85" t="s">
        <v>99</v>
      </c>
      <c r="J1058" s="84">
        <v>1</v>
      </c>
      <c r="K1058" s="106">
        <v>44958</v>
      </c>
      <c r="L1058" s="89">
        <v>6</v>
      </c>
      <c r="M1058" s="66">
        <v>161</v>
      </c>
      <c r="N1058" s="107">
        <v>44964</v>
      </c>
      <c r="O1058" s="99">
        <v>44966</v>
      </c>
      <c r="P1058" s="100">
        <v>8</v>
      </c>
      <c r="Q1058" s="66" t="s">
        <v>85</v>
      </c>
      <c r="R1058" s="66" t="s">
        <v>320</v>
      </c>
      <c r="S1058" s="66" t="s">
        <v>85</v>
      </c>
      <c r="T1058" s="66" t="s">
        <v>87</v>
      </c>
      <c r="U1058" s="113">
        <v>161</v>
      </c>
      <c r="V1058" s="88" t="s">
        <v>88</v>
      </c>
      <c r="W1058" s="88" t="s">
        <v>510</v>
      </c>
      <c r="X1058" s="88" t="s">
        <v>681</v>
      </c>
      <c r="Y1058" s="117" t="s">
        <v>682</v>
      </c>
      <c r="Z1058" s="130"/>
      <c r="AA1058" s="130"/>
      <c r="AB1058" s="66">
        <v>2012</v>
      </c>
      <c r="AC1058" s="130">
        <v>30000</v>
      </c>
      <c r="AD1058" s="130"/>
      <c r="AE1058" s="48" t="s">
        <v>101</v>
      </c>
      <c r="AF1058" s="260">
        <v>44928</v>
      </c>
      <c r="AG1058" s="132"/>
      <c r="AH1058" s="141"/>
    </row>
    <row r="1059" spans="1:35">
      <c r="A1059" s="66">
        <v>11605</v>
      </c>
      <c r="B1059" s="66">
        <v>11657</v>
      </c>
      <c r="C1059" s="84" t="s">
        <v>994</v>
      </c>
      <c r="D1059" s="63">
        <v>4089</v>
      </c>
      <c r="E1059" s="87" t="s">
        <v>1195</v>
      </c>
      <c r="F1059" s="151" t="s">
        <v>1196</v>
      </c>
      <c r="G1059" s="85" t="s">
        <v>1097</v>
      </c>
      <c r="H1059" s="63">
        <v>193</v>
      </c>
      <c r="I1059" s="85" t="s">
        <v>154</v>
      </c>
      <c r="J1059" s="160">
        <v>1</v>
      </c>
      <c r="K1059" s="168">
        <v>45131</v>
      </c>
      <c r="L1059" s="84">
        <v>4</v>
      </c>
      <c r="M1059" s="66">
        <v>161</v>
      </c>
      <c r="N1059" s="165">
        <v>45135</v>
      </c>
      <c r="O1059" s="99">
        <v>45142</v>
      </c>
      <c r="P1059" s="100">
        <v>11</v>
      </c>
      <c r="Q1059" s="66" t="s">
        <v>85</v>
      </c>
      <c r="R1059" s="66" t="s">
        <v>320</v>
      </c>
      <c r="S1059" s="66" t="s">
        <v>85</v>
      </c>
      <c r="T1059" s="66" t="s">
        <v>87</v>
      </c>
      <c r="U1059" s="113">
        <v>161</v>
      </c>
      <c r="V1059" s="111" t="s">
        <v>88</v>
      </c>
      <c r="W1059" s="88" t="s">
        <v>510</v>
      </c>
      <c r="X1059" s="88" t="s">
        <v>681</v>
      </c>
      <c r="Y1059" s="117" t="s">
        <v>682</v>
      </c>
      <c r="Z1059" s="66">
        <v>10</v>
      </c>
      <c r="AA1059" s="117" t="s">
        <v>227</v>
      </c>
      <c r="AB1059" s="66">
        <v>2012</v>
      </c>
      <c r="AC1059" s="130">
        <v>30000</v>
      </c>
      <c r="AD1059" s="130"/>
      <c r="AE1059" s="48" t="s">
        <v>101</v>
      </c>
      <c r="AF1059" s="132">
        <v>44907</v>
      </c>
      <c r="AG1059" s="132">
        <v>45141</v>
      </c>
      <c r="AH1059" s="141"/>
    </row>
    <row r="1060" spans="1:35">
      <c r="A1060" s="63"/>
      <c r="B1060" s="63"/>
      <c r="C1060" s="84" t="s">
        <v>994</v>
      </c>
      <c r="D1060" s="89">
        <v>4045</v>
      </c>
      <c r="E1060" s="87" t="s">
        <v>1464</v>
      </c>
      <c r="F1060" s="150" t="s">
        <v>2100</v>
      </c>
      <c r="G1060" s="86" t="s">
        <v>450</v>
      </c>
      <c r="H1060" s="89">
        <v>270</v>
      </c>
      <c r="I1060" s="85" t="s">
        <v>99</v>
      </c>
      <c r="J1060" s="84">
        <v>1</v>
      </c>
      <c r="K1060" s="168">
        <v>44912</v>
      </c>
      <c r="L1060" s="92">
        <v>27</v>
      </c>
      <c r="M1060" s="66">
        <v>161</v>
      </c>
      <c r="N1060" s="107">
        <v>44939</v>
      </c>
      <c r="O1060" s="99">
        <v>44940</v>
      </c>
      <c r="P1060" s="100">
        <v>28</v>
      </c>
      <c r="Q1060" s="66" t="s">
        <v>85</v>
      </c>
      <c r="R1060" s="66" t="s">
        <v>320</v>
      </c>
      <c r="S1060" s="66" t="s">
        <v>85</v>
      </c>
      <c r="T1060" s="66" t="s">
        <v>87</v>
      </c>
      <c r="U1060" s="113">
        <v>161</v>
      </c>
      <c r="V1060" s="88" t="s">
        <v>88</v>
      </c>
      <c r="W1060" s="88" t="s">
        <v>510</v>
      </c>
      <c r="X1060" s="88" t="s">
        <v>681</v>
      </c>
      <c r="Y1060" s="117" t="s">
        <v>682</v>
      </c>
      <c r="Z1060" s="130"/>
      <c r="AA1060" s="130"/>
      <c r="AB1060" s="66">
        <v>2012</v>
      </c>
      <c r="AC1060" s="130">
        <v>30000</v>
      </c>
      <c r="AD1060" s="130"/>
      <c r="AE1060" s="192"/>
      <c r="AF1060" s="72" t="s">
        <v>101</v>
      </c>
      <c r="AG1060" s="132">
        <v>44884</v>
      </c>
      <c r="AH1060" s="144">
        <v>44940</v>
      </c>
    </row>
    <row r="1061" spans="1:35">
      <c r="A1061" s="63"/>
      <c r="B1061" s="63"/>
      <c r="C1061" s="72" t="s">
        <v>1172</v>
      </c>
      <c r="D1061" s="195">
        <v>4039</v>
      </c>
      <c r="E1061" s="141" t="s">
        <v>1234</v>
      </c>
      <c r="F1061" s="75" t="s">
        <v>394</v>
      </c>
      <c r="G1061" s="73" t="s">
        <v>1440</v>
      </c>
      <c r="H1061" s="195"/>
      <c r="I1061" s="81" t="s">
        <v>1151</v>
      </c>
      <c r="J1061" s="72">
        <v>1</v>
      </c>
      <c r="K1061" s="210">
        <v>44881</v>
      </c>
      <c r="L1061" s="67">
        <v>6</v>
      </c>
      <c r="M1061" s="66">
        <v>161</v>
      </c>
      <c r="N1061" s="165">
        <v>44887</v>
      </c>
      <c r="O1061" s="99">
        <v>44882</v>
      </c>
      <c r="P1061" s="100">
        <v>1</v>
      </c>
      <c r="Q1061" s="66" t="s">
        <v>85</v>
      </c>
      <c r="R1061" s="66" t="s">
        <v>320</v>
      </c>
      <c r="S1061" s="66" t="s">
        <v>85</v>
      </c>
      <c r="T1061" s="66" t="s">
        <v>87</v>
      </c>
      <c r="U1061" s="113">
        <v>161</v>
      </c>
      <c r="V1061" s="111" t="s">
        <v>88</v>
      </c>
      <c r="W1061" s="88" t="s">
        <v>510</v>
      </c>
      <c r="X1061" s="111" t="s">
        <v>681</v>
      </c>
      <c r="Y1061" s="117" t="s">
        <v>682</v>
      </c>
      <c r="Z1061" s="130"/>
      <c r="AA1061" s="130"/>
      <c r="AB1061" s="66">
        <v>2012</v>
      </c>
      <c r="AC1061" s="130">
        <v>30000</v>
      </c>
      <c r="AD1061" s="130"/>
      <c r="AE1061" s="62" t="s">
        <v>101</v>
      </c>
      <c r="AF1061" s="173">
        <v>44881</v>
      </c>
      <c r="AG1061" s="132">
        <v>44882</v>
      </c>
      <c r="AH1061" s="141"/>
    </row>
    <row r="1062" spans="1:35">
      <c r="A1062" s="88" t="s">
        <v>95</v>
      </c>
      <c r="B1062" s="63"/>
      <c r="C1062" s="84" t="s">
        <v>994</v>
      </c>
      <c r="D1062" s="89">
        <v>3992</v>
      </c>
      <c r="E1062" s="90" t="s">
        <v>2320</v>
      </c>
      <c r="F1062" s="150" t="s">
        <v>2321</v>
      </c>
      <c r="G1062" s="85" t="s">
        <v>2322</v>
      </c>
      <c r="H1062" s="63">
        <v>2558</v>
      </c>
      <c r="I1062" s="85" t="s">
        <v>1151</v>
      </c>
      <c r="J1062" s="84">
        <v>1</v>
      </c>
      <c r="K1062" s="168">
        <v>44860</v>
      </c>
      <c r="L1062" s="92">
        <v>0</v>
      </c>
      <c r="M1062" s="66">
        <v>161</v>
      </c>
      <c r="N1062" s="165">
        <v>44860</v>
      </c>
      <c r="O1062" s="99">
        <v>44862</v>
      </c>
      <c r="P1062" s="100">
        <v>2</v>
      </c>
      <c r="Q1062" s="66" t="s">
        <v>85</v>
      </c>
      <c r="R1062" s="66" t="s">
        <v>320</v>
      </c>
      <c r="S1062" s="66" t="s">
        <v>85</v>
      </c>
      <c r="T1062" s="66" t="s">
        <v>87</v>
      </c>
      <c r="U1062" s="113">
        <v>161</v>
      </c>
      <c r="V1062" s="111" t="s">
        <v>88</v>
      </c>
      <c r="W1062" s="88" t="s">
        <v>510</v>
      </c>
      <c r="X1062" s="88" t="s">
        <v>681</v>
      </c>
      <c r="Y1062" s="278" t="s">
        <v>682</v>
      </c>
      <c r="Z1062" s="130"/>
      <c r="AA1062" s="130"/>
      <c r="AB1062" s="66">
        <v>2012</v>
      </c>
      <c r="AC1062" s="130">
        <v>30000</v>
      </c>
      <c r="AD1062" s="130"/>
      <c r="AE1062" s="62" t="s">
        <v>101</v>
      </c>
      <c r="AF1062" s="173">
        <v>44860</v>
      </c>
      <c r="AG1062" s="132">
        <v>44861</v>
      </c>
      <c r="AH1062" s="141"/>
    </row>
    <row r="1063" spans="1:35">
      <c r="A1063" s="66">
        <v>11662</v>
      </c>
      <c r="B1063" s="63"/>
      <c r="C1063" s="157" t="s">
        <v>1179</v>
      </c>
      <c r="D1063" s="190">
        <v>3958</v>
      </c>
      <c r="E1063" s="50" t="s">
        <v>1147</v>
      </c>
      <c r="F1063" s="158" t="s">
        <v>1943</v>
      </c>
      <c r="G1063" s="185" t="s">
        <v>479</v>
      </c>
      <c r="H1063" s="51">
        <v>2558</v>
      </c>
      <c r="I1063" s="185" t="s">
        <v>99</v>
      </c>
      <c r="J1063" s="157">
        <v>1</v>
      </c>
      <c r="K1063" s="215">
        <v>44845</v>
      </c>
      <c r="L1063" s="83">
        <v>27</v>
      </c>
      <c r="M1063" s="66">
        <v>161</v>
      </c>
      <c r="N1063" s="165">
        <v>44872</v>
      </c>
      <c r="O1063" s="99">
        <v>44858</v>
      </c>
      <c r="P1063" s="100">
        <v>13</v>
      </c>
      <c r="Q1063" s="66" t="s">
        <v>85</v>
      </c>
      <c r="R1063" s="66" t="s">
        <v>320</v>
      </c>
      <c r="S1063" s="66" t="s">
        <v>85</v>
      </c>
      <c r="T1063" s="66" t="s">
        <v>87</v>
      </c>
      <c r="U1063" s="113">
        <v>161</v>
      </c>
      <c r="V1063" s="88" t="s">
        <v>88</v>
      </c>
      <c r="W1063" s="88" t="s">
        <v>510</v>
      </c>
      <c r="X1063" s="88" t="s">
        <v>681</v>
      </c>
      <c r="Y1063" s="117" t="s">
        <v>682</v>
      </c>
      <c r="Z1063" s="130"/>
      <c r="AA1063" s="130"/>
      <c r="AB1063" s="66">
        <v>2012</v>
      </c>
      <c r="AC1063" s="130">
        <v>30000</v>
      </c>
      <c r="AD1063" s="130"/>
      <c r="AE1063" s="62" t="s">
        <v>101</v>
      </c>
      <c r="AF1063" s="173">
        <v>44845</v>
      </c>
      <c r="AG1063" s="132"/>
      <c r="AH1063" s="141" t="s">
        <v>2323</v>
      </c>
    </row>
    <row r="1064" spans="1:35">
      <c r="A1064" s="63"/>
      <c r="B1064" s="63"/>
      <c r="C1064" s="84" t="s">
        <v>994</v>
      </c>
      <c r="D1064" s="89">
        <v>3902</v>
      </c>
      <c r="E1064" s="87" t="s">
        <v>193</v>
      </c>
      <c r="F1064" s="151" t="s">
        <v>1363</v>
      </c>
      <c r="G1064" s="85" t="s">
        <v>2324</v>
      </c>
      <c r="H1064" s="89">
        <v>0</v>
      </c>
      <c r="I1064" s="85" t="s">
        <v>154</v>
      </c>
      <c r="J1064" s="84">
        <v>1</v>
      </c>
      <c r="K1064" s="168">
        <v>44846</v>
      </c>
      <c r="L1064" s="92">
        <v>27</v>
      </c>
      <c r="M1064" s="66">
        <v>161</v>
      </c>
      <c r="N1064" s="166">
        <v>44873</v>
      </c>
      <c r="O1064" s="99">
        <v>44876</v>
      </c>
      <c r="P1064" s="100">
        <v>30</v>
      </c>
      <c r="Q1064" s="66" t="s">
        <v>85</v>
      </c>
      <c r="R1064" s="66" t="s">
        <v>320</v>
      </c>
      <c r="S1064" s="66" t="s">
        <v>85</v>
      </c>
      <c r="T1064" s="66" t="s">
        <v>87</v>
      </c>
      <c r="U1064" s="113">
        <v>161</v>
      </c>
      <c r="V1064" s="88" t="s">
        <v>88</v>
      </c>
      <c r="W1064" s="88" t="s">
        <v>510</v>
      </c>
      <c r="X1064" s="88" t="s">
        <v>681</v>
      </c>
      <c r="Y1064" s="117" t="s">
        <v>682</v>
      </c>
      <c r="Z1064" s="130"/>
      <c r="AA1064" s="130"/>
      <c r="AB1064" s="66">
        <v>2012</v>
      </c>
      <c r="AC1064" s="130">
        <v>30000</v>
      </c>
      <c r="AD1064" s="130"/>
      <c r="AE1064" s="62" t="s">
        <v>101</v>
      </c>
      <c r="AF1064" s="173">
        <v>44818</v>
      </c>
      <c r="AG1064" s="132">
        <v>44875</v>
      </c>
      <c r="AH1064" s="141"/>
    </row>
    <row r="1065" spans="1:35">
      <c r="A1065" s="88" t="s">
        <v>95</v>
      </c>
      <c r="B1065" s="63"/>
      <c r="C1065" s="157" t="s">
        <v>1179</v>
      </c>
      <c r="D1065" s="190">
        <v>3832</v>
      </c>
      <c r="E1065" s="50" t="s">
        <v>1164</v>
      </c>
      <c r="F1065" s="158" t="s">
        <v>1165</v>
      </c>
      <c r="G1065" s="185" t="s">
        <v>1166</v>
      </c>
      <c r="H1065" s="51">
        <v>224</v>
      </c>
      <c r="I1065" s="185" t="s">
        <v>154</v>
      </c>
      <c r="J1065" s="157">
        <v>1</v>
      </c>
      <c r="K1065" s="215">
        <v>44819</v>
      </c>
      <c r="L1065" s="83">
        <v>27</v>
      </c>
      <c r="M1065" s="66">
        <v>161</v>
      </c>
      <c r="N1065" s="165">
        <v>44846</v>
      </c>
      <c r="O1065" s="99">
        <v>44839</v>
      </c>
      <c r="P1065" s="100">
        <v>20</v>
      </c>
      <c r="Q1065" s="66" t="s">
        <v>85</v>
      </c>
      <c r="R1065" s="66" t="s">
        <v>320</v>
      </c>
      <c r="S1065" s="66" t="s">
        <v>85</v>
      </c>
      <c r="T1065" s="66" t="s">
        <v>87</v>
      </c>
      <c r="U1065" s="113">
        <v>161</v>
      </c>
      <c r="V1065" s="88" t="s">
        <v>88</v>
      </c>
      <c r="W1065" s="88" t="s">
        <v>510</v>
      </c>
      <c r="X1065" s="88" t="s">
        <v>681</v>
      </c>
      <c r="Y1065" s="117" t="s">
        <v>682</v>
      </c>
      <c r="Z1065" s="130"/>
      <c r="AA1065" s="130"/>
      <c r="AB1065" s="66">
        <v>2012</v>
      </c>
      <c r="AC1065" s="130">
        <v>30000</v>
      </c>
      <c r="AD1065" s="130"/>
      <c r="AE1065" s="62" t="s">
        <v>101</v>
      </c>
      <c r="AF1065" s="173">
        <v>44791</v>
      </c>
      <c r="AG1065" s="132"/>
      <c r="AH1065" s="141" t="s">
        <v>2325</v>
      </c>
    </row>
    <row r="1066" spans="1:35">
      <c r="A1066" s="66" t="s">
        <v>2300</v>
      </c>
      <c r="B1066" s="63"/>
      <c r="C1066" s="84" t="s">
        <v>994</v>
      </c>
      <c r="D1066" s="83">
        <v>3788</v>
      </c>
      <c r="E1066" s="87" t="s">
        <v>1912</v>
      </c>
      <c r="F1066" s="150" t="s">
        <v>1913</v>
      </c>
      <c r="G1066" s="85" t="s">
        <v>1166</v>
      </c>
      <c r="H1066" s="84">
        <v>2558</v>
      </c>
      <c r="I1066" s="87" t="s">
        <v>1151</v>
      </c>
      <c r="J1066" s="84">
        <v>1</v>
      </c>
      <c r="K1066" s="106">
        <v>44818</v>
      </c>
      <c r="L1066" s="63">
        <v>13</v>
      </c>
      <c r="M1066" s="66">
        <v>161</v>
      </c>
      <c r="N1066" s="107">
        <f>K1066+L1066</f>
        <v>44831</v>
      </c>
      <c r="O1066" s="99">
        <v>44834</v>
      </c>
      <c r="P1066" s="100">
        <v>23</v>
      </c>
      <c r="Q1066" s="66" t="s">
        <v>85</v>
      </c>
      <c r="R1066" s="66" t="s">
        <v>320</v>
      </c>
      <c r="S1066" s="66" t="s">
        <v>85</v>
      </c>
      <c r="T1066" s="66" t="s">
        <v>87</v>
      </c>
      <c r="U1066" s="113">
        <v>161</v>
      </c>
      <c r="V1066" s="111" t="s">
        <v>88</v>
      </c>
      <c r="W1066" s="111" t="s">
        <v>510</v>
      </c>
      <c r="X1066" s="88" t="s">
        <v>681</v>
      </c>
      <c r="Y1066" s="117" t="s">
        <v>682</v>
      </c>
      <c r="Z1066" s="130"/>
      <c r="AA1066" s="130"/>
      <c r="AB1066" s="66">
        <v>2012</v>
      </c>
      <c r="AC1066" s="130">
        <v>30000</v>
      </c>
      <c r="AD1066" s="130"/>
      <c r="AE1066" s="62" t="s">
        <v>101</v>
      </c>
      <c r="AF1066" s="173">
        <v>44769</v>
      </c>
      <c r="AG1066" s="132">
        <v>44834</v>
      </c>
      <c r="AH1066" s="141"/>
    </row>
    <row r="1067" spans="1:35">
      <c r="A1067" s="66">
        <v>11571</v>
      </c>
      <c r="B1067" s="66">
        <v>11716</v>
      </c>
      <c r="C1067" s="84" t="s">
        <v>994</v>
      </c>
      <c r="D1067" s="92">
        <v>3512</v>
      </c>
      <c r="E1067" s="156" t="s">
        <v>1308</v>
      </c>
      <c r="F1067" s="156" t="s">
        <v>1497</v>
      </c>
      <c r="G1067" s="85" t="s">
        <v>1281</v>
      </c>
      <c r="H1067" s="84">
        <v>2557</v>
      </c>
      <c r="I1067" s="87" t="s">
        <v>154</v>
      </c>
      <c r="J1067" s="84">
        <v>1</v>
      </c>
      <c r="K1067" s="106">
        <v>44734</v>
      </c>
      <c r="L1067" s="63">
        <v>27</v>
      </c>
      <c r="M1067" s="66">
        <v>161</v>
      </c>
      <c r="N1067" s="107">
        <v>44761</v>
      </c>
      <c r="O1067" s="99">
        <v>44764</v>
      </c>
      <c r="P1067" s="100">
        <v>30</v>
      </c>
      <c r="Q1067" s="66" t="s">
        <v>85</v>
      </c>
      <c r="R1067" s="66"/>
      <c r="S1067" s="66" t="s">
        <v>85</v>
      </c>
      <c r="T1067" s="66" t="s">
        <v>87</v>
      </c>
      <c r="U1067" s="113">
        <v>161</v>
      </c>
      <c r="V1067" s="88" t="s">
        <v>88</v>
      </c>
      <c r="W1067" s="88" t="s">
        <v>510</v>
      </c>
      <c r="X1067" s="88" t="s">
        <v>681</v>
      </c>
      <c r="Y1067" s="66" t="s">
        <v>2326</v>
      </c>
      <c r="Z1067" s="130"/>
      <c r="AA1067" s="130"/>
      <c r="AB1067" s="66">
        <v>2012</v>
      </c>
      <c r="AC1067" s="130">
        <v>30000</v>
      </c>
      <c r="AD1067" s="130"/>
      <c r="AE1067" s="62" t="s">
        <v>101</v>
      </c>
      <c r="AF1067" s="173">
        <v>44618</v>
      </c>
      <c r="AG1067" s="132">
        <v>44764</v>
      </c>
      <c r="AH1067" s="141"/>
    </row>
    <row r="1068" spans="1:35">
      <c r="A1068" s="66">
        <v>11571</v>
      </c>
      <c r="B1068" s="66" t="s">
        <v>2327</v>
      </c>
      <c r="C1068" s="84" t="s">
        <v>994</v>
      </c>
      <c r="D1068" s="92">
        <v>3496</v>
      </c>
      <c r="E1068" s="156" t="s">
        <v>1060</v>
      </c>
      <c r="F1068" s="86" t="s">
        <v>1061</v>
      </c>
      <c r="G1068" s="87" t="s">
        <v>1062</v>
      </c>
      <c r="H1068" s="84">
        <v>2548</v>
      </c>
      <c r="I1068" s="87" t="s">
        <v>154</v>
      </c>
      <c r="J1068" s="84">
        <v>1</v>
      </c>
      <c r="K1068" s="106">
        <v>44615</v>
      </c>
      <c r="L1068" s="63">
        <v>0</v>
      </c>
      <c r="M1068" s="66">
        <v>161</v>
      </c>
      <c r="N1068" s="107">
        <v>44615</v>
      </c>
      <c r="O1068" s="99">
        <v>44617</v>
      </c>
      <c r="P1068" s="100">
        <v>2</v>
      </c>
      <c r="Q1068" s="66" t="s">
        <v>85</v>
      </c>
      <c r="R1068" s="66"/>
      <c r="S1068" s="66" t="s">
        <v>85</v>
      </c>
      <c r="T1068" s="66" t="s">
        <v>87</v>
      </c>
      <c r="U1068" s="113">
        <v>161</v>
      </c>
      <c r="V1068" s="88" t="s">
        <v>88</v>
      </c>
      <c r="W1068" s="88" t="s">
        <v>510</v>
      </c>
      <c r="X1068" s="88" t="s">
        <v>681</v>
      </c>
      <c r="Y1068" s="66" t="s">
        <v>2326</v>
      </c>
      <c r="Z1068" s="130"/>
      <c r="AA1068" s="130"/>
      <c r="AB1068" s="66">
        <v>2012</v>
      </c>
      <c r="AC1068" s="130">
        <v>30000</v>
      </c>
      <c r="AD1068" s="130"/>
      <c r="AE1068" s="62" t="s">
        <v>101</v>
      </c>
      <c r="AF1068" s="173">
        <v>44611</v>
      </c>
      <c r="AG1068" s="132">
        <v>44617</v>
      </c>
      <c r="AH1068" s="141"/>
    </row>
    <row r="1069" spans="1:35">
      <c r="A1069" s="63"/>
      <c r="B1069" s="66">
        <v>11789</v>
      </c>
      <c r="C1069" s="157" t="s">
        <v>1179</v>
      </c>
      <c r="D1069" s="83">
        <v>2804</v>
      </c>
      <c r="E1069" s="206" t="s">
        <v>1173</v>
      </c>
      <c r="F1069" s="159" t="s">
        <v>1185</v>
      </c>
      <c r="G1069" s="50" t="s">
        <v>479</v>
      </c>
      <c r="H1069" s="157">
        <v>2440</v>
      </c>
      <c r="I1069" s="50" t="s">
        <v>99</v>
      </c>
      <c r="J1069" s="157">
        <v>1</v>
      </c>
      <c r="K1069" s="167">
        <v>44393</v>
      </c>
      <c r="L1069" s="51">
        <v>27</v>
      </c>
      <c r="M1069" s="66">
        <v>161</v>
      </c>
      <c r="N1069" s="107">
        <v>44420</v>
      </c>
      <c r="O1069" s="99">
        <v>44603</v>
      </c>
      <c r="P1069" s="100">
        <v>210</v>
      </c>
      <c r="Q1069" s="66" t="s">
        <v>85</v>
      </c>
      <c r="R1069" s="66"/>
      <c r="S1069" s="66" t="s">
        <v>85</v>
      </c>
      <c r="T1069" s="66" t="s">
        <v>87</v>
      </c>
      <c r="U1069" s="113">
        <v>161</v>
      </c>
      <c r="V1069" s="88" t="s">
        <v>88</v>
      </c>
      <c r="W1069" s="88" t="s">
        <v>510</v>
      </c>
      <c r="X1069" s="88" t="s">
        <v>681</v>
      </c>
      <c r="Y1069" s="66" t="s">
        <v>2326</v>
      </c>
      <c r="Z1069" s="130"/>
      <c r="AA1069" s="130"/>
      <c r="AB1069" s="66">
        <v>2012</v>
      </c>
      <c r="AC1069" s="130">
        <v>30000</v>
      </c>
      <c r="AD1069" s="130"/>
      <c r="AE1069" s="62" t="s">
        <v>101</v>
      </c>
      <c r="AF1069" s="173">
        <v>44231</v>
      </c>
      <c r="AG1069" s="132"/>
      <c r="AH1069" s="141"/>
    </row>
    <row r="1070" spans="1:35">
      <c r="A1070" s="66" t="s">
        <v>2300</v>
      </c>
      <c r="B1070" s="66">
        <v>11774</v>
      </c>
      <c r="C1070" s="64" t="s">
        <v>1079</v>
      </c>
      <c r="D1070" s="67">
        <v>5329</v>
      </c>
      <c r="E1070" s="68" t="s">
        <v>332</v>
      </c>
      <c r="F1070" s="68" t="s">
        <v>1026</v>
      </c>
      <c r="G1070" s="48" t="s">
        <v>1027</v>
      </c>
      <c r="H1070" s="48">
        <v>5466</v>
      </c>
      <c r="I1070" s="64" t="s">
        <v>99</v>
      </c>
      <c r="J1070" s="64">
        <v>1</v>
      </c>
      <c r="K1070" s="101">
        <v>45726</v>
      </c>
      <c r="L1070" s="67">
        <v>1</v>
      </c>
      <c r="M1070" s="104">
        <v>162</v>
      </c>
      <c r="N1070" s="98">
        <v>45727</v>
      </c>
      <c r="O1070" s="99">
        <v>45728</v>
      </c>
      <c r="P1070" s="100">
        <v>2</v>
      </c>
      <c r="Q1070" s="66" t="s">
        <v>85</v>
      </c>
      <c r="R1070" s="66" t="s">
        <v>214</v>
      </c>
      <c r="S1070" s="66" t="s">
        <v>85</v>
      </c>
      <c r="T1070" s="66" t="s">
        <v>138</v>
      </c>
      <c r="U1070" s="113">
        <v>162</v>
      </c>
      <c r="V1070" s="88" t="s">
        <v>236</v>
      </c>
      <c r="W1070" s="88" t="s">
        <v>406</v>
      </c>
      <c r="X1070" s="88" t="s">
        <v>238</v>
      </c>
      <c r="Y1070" s="117" t="s">
        <v>685</v>
      </c>
      <c r="Z1070" s="66">
        <v>50</v>
      </c>
      <c r="AA1070" s="117" t="s">
        <v>227</v>
      </c>
      <c r="AB1070" s="66">
        <v>2018</v>
      </c>
      <c r="AC1070" s="118">
        <v>12000</v>
      </c>
      <c r="AD1070" s="135">
        <v>15000</v>
      </c>
      <c r="AE1070" s="48" t="s">
        <v>101</v>
      </c>
      <c r="AF1070" s="132">
        <v>45670</v>
      </c>
      <c r="AG1070" s="132">
        <v>45728</v>
      </c>
      <c r="AH1070" s="141"/>
      <c r="AI1070" s="140"/>
    </row>
    <row r="1071" spans="1:35">
      <c r="A1071" s="66">
        <v>11940</v>
      </c>
      <c r="B1071" s="63"/>
      <c r="C1071" s="72" t="s">
        <v>117</v>
      </c>
      <c r="D1071" s="67">
        <v>5271</v>
      </c>
      <c r="E1071" s="68" t="s">
        <v>200</v>
      </c>
      <c r="F1071" s="69" t="s">
        <v>201</v>
      </c>
      <c r="G1071" s="48" t="s">
        <v>202</v>
      </c>
      <c r="H1071" s="48">
        <v>5465</v>
      </c>
      <c r="I1071" s="48" t="s">
        <v>99</v>
      </c>
      <c r="J1071" s="72">
        <v>1</v>
      </c>
      <c r="K1071" s="101">
        <v>45647</v>
      </c>
      <c r="L1071" s="67">
        <v>1</v>
      </c>
      <c r="M1071" s="104">
        <v>162</v>
      </c>
      <c r="N1071" s="105">
        <v>45648</v>
      </c>
      <c r="O1071" s="99">
        <v>45653</v>
      </c>
      <c r="P1071" s="100">
        <v>6</v>
      </c>
      <c r="Q1071" s="66" t="s">
        <v>85</v>
      </c>
      <c r="R1071" s="66" t="s">
        <v>214</v>
      </c>
      <c r="S1071" s="66" t="s">
        <v>85</v>
      </c>
      <c r="T1071" s="66" t="s">
        <v>138</v>
      </c>
      <c r="U1071" s="113">
        <v>162</v>
      </c>
      <c r="V1071" s="88" t="s">
        <v>236</v>
      </c>
      <c r="W1071" s="88" t="s">
        <v>406</v>
      </c>
      <c r="X1071" s="88" t="s">
        <v>238</v>
      </c>
      <c r="Y1071" s="117" t="s">
        <v>685</v>
      </c>
      <c r="Z1071" s="66">
        <v>50</v>
      </c>
      <c r="AA1071" s="117" t="s">
        <v>227</v>
      </c>
      <c r="AB1071" s="66">
        <v>2018</v>
      </c>
      <c r="AC1071" s="118">
        <v>12000</v>
      </c>
      <c r="AD1071" s="135">
        <v>15000</v>
      </c>
      <c r="AE1071" s="193" t="s">
        <v>207</v>
      </c>
      <c r="AF1071" s="127">
        <v>45647</v>
      </c>
      <c r="AG1071" s="132">
        <v>45652</v>
      </c>
      <c r="AH1071" s="73"/>
    </row>
    <row r="1072" spans="1:35">
      <c r="A1072" s="63"/>
      <c r="B1072" s="66">
        <v>11790</v>
      </c>
      <c r="C1072" s="72" t="s">
        <v>994</v>
      </c>
      <c r="D1072" s="67">
        <v>4891</v>
      </c>
      <c r="E1072" s="68" t="s">
        <v>2328</v>
      </c>
      <c r="F1072" s="69" t="s">
        <v>2329</v>
      </c>
      <c r="G1072" s="48" t="s">
        <v>1364</v>
      </c>
      <c r="H1072" s="48">
        <v>4436</v>
      </c>
      <c r="I1072" s="48" t="s">
        <v>154</v>
      </c>
      <c r="J1072" s="72">
        <v>1</v>
      </c>
      <c r="K1072" s="101">
        <v>45611</v>
      </c>
      <c r="L1072" s="48">
        <v>27</v>
      </c>
      <c r="M1072" s="104">
        <v>162</v>
      </c>
      <c r="N1072" s="102">
        <f>K1072+L1072</f>
        <v>45638</v>
      </c>
      <c r="O1072" s="99">
        <f ca="1">TODAY()</f>
        <v>45957</v>
      </c>
      <c r="P1072" s="100">
        <f ca="1">O1072-K1072</f>
        <v>346</v>
      </c>
      <c r="Q1072" s="66" t="s">
        <v>85</v>
      </c>
      <c r="R1072" s="66" t="s">
        <v>214</v>
      </c>
      <c r="S1072" s="66" t="s">
        <v>85</v>
      </c>
      <c r="T1072" s="66" t="s">
        <v>138</v>
      </c>
      <c r="U1072" s="113">
        <v>162</v>
      </c>
      <c r="V1072" s="88" t="s">
        <v>236</v>
      </c>
      <c r="W1072" s="88" t="s">
        <v>406</v>
      </c>
      <c r="X1072" s="88" t="s">
        <v>238</v>
      </c>
      <c r="Y1072" s="117" t="s">
        <v>685</v>
      </c>
      <c r="Z1072" s="66">
        <v>50</v>
      </c>
      <c r="AA1072" s="117" t="s">
        <v>227</v>
      </c>
      <c r="AB1072" s="66">
        <v>2018</v>
      </c>
      <c r="AC1072" s="118">
        <v>12000</v>
      </c>
      <c r="AD1072" s="135">
        <v>15000</v>
      </c>
      <c r="AE1072" s="48" t="s">
        <v>101</v>
      </c>
      <c r="AF1072" s="127">
        <v>45432</v>
      </c>
      <c r="AG1072" s="132">
        <v>45639</v>
      </c>
      <c r="AH1072" s="141"/>
    </row>
    <row r="1073" spans="1:35">
      <c r="A1073" s="66" t="s">
        <v>2241</v>
      </c>
      <c r="B1073" s="63"/>
      <c r="C1073" s="92" t="s">
        <v>994</v>
      </c>
      <c r="D1073" s="92">
        <v>4838</v>
      </c>
      <c r="E1073" s="151" t="s">
        <v>1710</v>
      </c>
      <c r="F1073" s="151" t="s">
        <v>1710</v>
      </c>
      <c r="G1073" s="92" t="s">
        <v>529</v>
      </c>
      <c r="H1073" s="92">
        <v>4344</v>
      </c>
      <c r="I1073" s="92" t="s">
        <v>99</v>
      </c>
      <c r="J1073" s="92">
        <v>1</v>
      </c>
      <c r="K1073" s="109">
        <v>45408</v>
      </c>
      <c r="L1073" s="92">
        <v>13</v>
      </c>
      <c r="M1073" s="89">
        <v>162</v>
      </c>
      <c r="N1073" s="102">
        <f>K1073+L1073</f>
        <v>45421</v>
      </c>
      <c r="O1073" s="99">
        <f ca="1">TODAY()</f>
        <v>45957</v>
      </c>
      <c r="P1073" s="100">
        <f ca="1">O1073-K1073</f>
        <v>549</v>
      </c>
      <c r="Q1073" s="66" t="s">
        <v>85</v>
      </c>
      <c r="R1073" s="66" t="s">
        <v>214</v>
      </c>
      <c r="S1073" s="66" t="s">
        <v>85</v>
      </c>
      <c r="T1073" s="66" t="s">
        <v>138</v>
      </c>
      <c r="U1073" s="113">
        <v>162</v>
      </c>
      <c r="V1073" s="88" t="s">
        <v>236</v>
      </c>
      <c r="W1073" s="88" t="s">
        <v>406</v>
      </c>
      <c r="X1073" s="88" t="s">
        <v>238</v>
      </c>
      <c r="Y1073" s="117" t="s">
        <v>685</v>
      </c>
      <c r="Z1073" s="66">
        <v>50</v>
      </c>
      <c r="AA1073" s="117" t="s">
        <v>227</v>
      </c>
      <c r="AB1073" s="66">
        <v>2018</v>
      </c>
      <c r="AC1073" s="118">
        <v>12000</v>
      </c>
      <c r="AD1073" s="135">
        <v>6933.33</v>
      </c>
      <c r="AE1073" s="48" t="s">
        <v>101</v>
      </c>
      <c r="AF1073" s="132">
        <v>45394</v>
      </c>
      <c r="AG1073" s="132">
        <v>45423</v>
      </c>
      <c r="AH1073" s="141"/>
    </row>
    <row r="1074" spans="1:35">
      <c r="A1074" s="66">
        <v>11939</v>
      </c>
      <c r="B1074" s="63"/>
      <c r="C1074" s="63" t="s">
        <v>994</v>
      </c>
      <c r="D1074" s="63">
        <v>4717</v>
      </c>
      <c r="E1074" s="87" t="s">
        <v>332</v>
      </c>
      <c r="F1074" s="87" t="s">
        <v>1450</v>
      </c>
      <c r="G1074" s="84" t="s">
        <v>1453</v>
      </c>
      <c r="H1074" s="63">
        <v>3836</v>
      </c>
      <c r="I1074" s="63" t="s">
        <v>99</v>
      </c>
      <c r="J1074" s="63">
        <v>1</v>
      </c>
      <c r="K1074" s="164">
        <v>45383</v>
      </c>
      <c r="L1074" s="63">
        <v>2</v>
      </c>
      <c r="M1074" s="89">
        <v>162</v>
      </c>
      <c r="N1074" s="102">
        <v>45385</v>
      </c>
      <c r="O1074" s="99">
        <v>45388</v>
      </c>
      <c r="P1074" s="100">
        <v>5</v>
      </c>
      <c r="Q1074" s="66" t="s">
        <v>85</v>
      </c>
      <c r="R1074" s="66" t="s">
        <v>214</v>
      </c>
      <c r="S1074" s="66" t="s">
        <v>85</v>
      </c>
      <c r="T1074" s="66" t="s">
        <v>138</v>
      </c>
      <c r="U1074" s="113">
        <v>162</v>
      </c>
      <c r="V1074" s="88" t="s">
        <v>236</v>
      </c>
      <c r="W1074" s="88" t="s">
        <v>406</v>
      </c>
      <c r="X1074" s="88" t="s">
        <v>238</v>
      </c>
      <c r="Y1074" s="117" t="s">
        <v>685</v>
      </c>
      <c r="Z1074" s="66">
        <v>50</v>
      </c>
      <c r="AA1074" s="117" t="s">
        <v>227</v>
      </c>
      <c r="AB1074" s="66">
        <v>2018</v>
      </c>
      <c r="AC1074" s="118">
        <v>12000</v>
      </c>
      <c r="AD1074" s="119">
        <v>12000</v>
      </c>
      <c r="AE1074" s="48" t="s">
        <v>101</v>
      </c>
      <c r="AF1074" s="132">
        <v>45306</v>
      </c>
      <c r="AG1074" s="132">
        <v>45387</v>
      </c>
      <c r="AH1074" s="141"/>
    </row>
    <row r="1075" spans="1:35">
      <c r="A1075" s="66">
        <v>11662</v>
      </c>
      <c r="B1075" s="63"/>
      <c r="C1075" s="63" t="s">
        <v>994</v>
      </c>
      <c r="D1075" s="63">
        <v>4695</v>
      </c>
      <c r="E1075" s="86" t="s">
        <v>588</v>
      </c>
      <c r="F1075" s="63" t="s">
        <v>588</v>
      </c>
      <c r="G1075" s="63" t="s">
        <v>2330</v>
      </c>
      <c r="H1075" s="63">
        <v>3745</v>
      </c>
      <c r="I1075" s="84" t="s">
        <v>99</v>
      </c>
      <c r="J1075" s="63">
        <v>1</v>
      </c>
      <c r="K1075" s="164">
        <v>45296</v>
      </c>
      <c r="L1075" s="63">
        <v>6</v>
      </c>
      <c r="M1075" s="104">
        <v>162</v>
      </c>
      <c r="N1075" s="98">
        <f>K1075+L1075</f>
        <v>45302</v>
      </c>
      <c r="O1075" s="99">
        <f ca="1">TODAY()</f>
        <v>45957</v>
      </c>
      <c r="P1075" s="100">
        <f ca="1">O1075-K1075</f>
        <v>661</v>
      </c>
      <c r="Q1075" s="66" t="s">
        <v>85</v>
      </c>
      <c r="R1075" s="66" t="s">
        <v>214</v>
      </c>
      <c r="S1075" s="66" t="s">
        <v>85</v>
      </c>
      <c r="T1075" s="66" t="s">
        <v>138</v>
      </c>
      <c r="U1075" s="113">
        <v>162</v>
      </c>
      <c r="V1075" s="88" t="s">
        <v>236</v>
      </c>
      <c r="W1075" s="88" t="s">
        <v>406</v>
      </c>
      <c r="X1075" s="88" t="s">
        <v>238</v>
      </c>
      <c r="Y1075" s="117" t="s">
        <v>685</v>
      </c>
      <c r="Z1075" s="66">
        <v>50</v>
      </c>
      <c r="AA1075" s="117" t="s">
        <v>227</v>
      </c>
      <c r="AB1075" s="66">
        <v>2018</v>
      </c>
      <c r="AC1075" s="118">
        <v>12000</v>
      </c>
      <c r="AD1075" s="118"/>
      <c r="AE1075" s="48" t="s">
        <v>101</v>
      </c>
      <c r="AF1075" s="132">
        <v>45296</v>
      </c>
      <c r="AG1075" s="132">
        <v>45303</v>
      </c>
      <c r="AH1075" s="141"/>
    </row>
    <row r="1076" spans="1:35">
      <c r="A1076" s="63"/>
      <c r="B1076" s="63"/>
      <c r="C1076" s="84" t="s">
        <v>994</v>
      </c>
      <c r="D1076" s="84">
        <v>4673</v>
      </c>
      <c r="E1076" s="150" t="s">
        <v>1454</v>
      </c>
      <c r="F1076" s="150" t="s">
        <v>1454</v>
      </c>
      <c r="G1076" s="84" t="s">
        <v>529</v>
      </c>
      <c r="H1076" s="84">
        <v>3680</v>
      </c>
      <c r="I1076" s="84" t="s">
        <v>1151</v>
      </c>
      <c r="J1076" s="84">
        <v>1</v>
      </c>
      <c r="K1076" s="335">
        <v>45272</v>
      </c>
      <c r="L1076" s="84">
        <v>27</v>
      </c>
      <c r="M1076" s="66">
        <v>162</v>
      </c>
      <c r="N1076" s="165">
        <v>45299</v>
      </c>
      <c r="O1076" s="99">
        <v>45281</v>
      </c>
      <c r="P1076" s="100">
        <v>9</v>
      </c>
      <c r="Q1076" s="66" t="s">
        <v>85</v>
      </c>
      <c r="R1076" s="66" t="s">
        <v>214</v>
      </c>
      <c r="S1076" s="66" t="s">
        <v>85</v>
      </c>
      <c r="T1076" s="66" t="s">
        <v>138</v>
      </c>
      <c r="U1076" s="113">
        <v>162</v>
      </c>
      <c r="V1076" s="88" t="s">
        <v>236</v>
      </c>
      <c r="W1076" s="88" t="s">
        <v>406</v>
      </c>
      <c r="X1076" s="88" t="s">
        <v>238</v>
      </c>
      <c r="Y1076" s="117" t="s">
        <v>685</v>
      </c>
      <c r="Z1076" s="66">
        <v>50</v>
      </c>
      <c r="AA1076" s="117" t="s">
        <v>227</v>
      </c>
      <c r="AB1076" s="66">
        <v>2018</v>
      </c>
      <c r="AC1076" s="118">
        <v>12000</v>
      </c>
      <c r="AD1076" s="118"/>
      <c r="AE1076" s="48" t="s">
        <v>101</v>
      </c>
      <c r="AF1076" s="132">
        <v>45272</v>
      </c>
      <c r="AG1076" s="132">
        <v>45280</v>
      </c>
      <c r="AH1076" s="141"/>
    </row>
    <row r="1077" spans="1:35">
      <c r="A1077" s="66">
        <v>11904</v>
      </c>
      <c r="B1077" s="63"/>
      <c r="C1077" s="84" t="s">
        <v>994</v>
      </c>
      <c r="D1077" s="84">
        <v>4658</v>
      </c>
      <c r="E1077" s="150" t="s">
        <v>2331</v>
      </c>
      <c r="F1077" s="150" t="s">
        <v>2332</v>
      </c>
      <c r="G1077" s="84" t="s">
        <v>2333</v>
      </c>
      <c r="H1077" s="84">
        <v>3661</v>
      </c>
      <c r="I1077" s="84" t="s">
        <v>1151</v>
      </c>
      <c r="J1077" s="150">
        <v>1</v>
      </c>
      <c r="K1077" s="335">
        <v>45265</v>
      </c>
      <c r="L1077" s="84">
        <v>2</v>
      </c>
      <c r="M1077" s="66">
        <v>162</v>
      </c>
      <c r="N1077" s="165">
        <v>45267</v>
      </c>
      <c r="O1077" s="99">
        <v>45271</v>
      </c>
      <c r="P1077" s="100">
        <v>6</v>
      </c>
      <c r="Q1077" s="66" t="s">
        <v>85</v>
      </c>
      <c r="R1077" s="66" t="s">
        <v>214</v>
      </c>
      <c r="S1077" s="66" t="s">
        <v>85</v>
      </c>
      <c r="T1077" s="66" t="s">
        <v>138</v>
      </c>
      <c r="U1077" s="113">
        <v>162</v>
      </c>
      <c r="V1077" s="88" t="s">
        <v>236</v>
      </c>
      <c r="W1077" s="88" t="s">
        <v>406</v>
      </c>
      <c r="X1077" s="88" t="s">
        <v>238</v>
      </c>
      <c r="Y1077" s="117" t="s">
        <v>685</v>
      </c>
      <c r="Z1077" s="66">
        <v>50</v>
      </c>
      <c r="AA1077" s="117" t="s">
        <v>227</v>
      </c>
      <c r="AB1077" s="66">
        <v>2018</v>
      </c>
      <c r="AC1077" s="118">
        <v>12000</v>
      </c>
      <c r="AD1077" s="118"/>
      <c r="AE1077" s="48" t="s">
        <v>101</v>
      </c>
      <c r="AF1077" s="132">
        <v>45265</v>
      </c>
      <c r="AG1077" s="132">
        <v>45268</v>
      </c>
      <c r="AH1077" s="180"/>
    </row>
    <row r="1078" spans="1:35">
      <c r="A1078" s="66">
        <v>11845</v>
      </c>
      <c r="B1078" s="63"/>
      <c r="C1078" s="63" t="s">
        <v>994</v>
      </c>
      <c r="D1078" s="63">
        <v>4637</v>
      </c>
      <c r="E1078" s="150" t="s">
        <v>332</v>
      </c>
      <c r="F1078" s="90" t="s">
        <v>1450</v>
      </c>
      <c r="G1078" s="92" t="s">
        <v>529</v>
      </c>
      <c r="H1078" s="63">
        <v>3725</v>
      </c>
      <c r="I1078" s="63" t="s">
        <v>1151</v>
      </c>
      <c r="J1078" s="84">
        <v>1</v>
      </c>
      <c r="K1078" s="106">
        <v>45280</v>
      </c>
      <c r="L1078" s="63">
        <v>27</v>
      </c>
      <c r="M1078" s="66">
        <v>162</v>
      </c>
      <c r="N1078" s="165">
        <v>45307</v>
      </c>
      <c r="O1078" s="99">
        <v>45289</v>
      </c>
      <c r="P1078" s="100">
        <v>9</v>
      </c>
      <c r="Q1078" s="66" t="s">
        <v>85</v>
      </c>
      <c r="R1078" s="66" t="s">
        <v>214</v>
      </c>
      <c r="S1078" s="66" t="s">
        <v>85</v>
      </c>
      <c r="T1078" s="66" t="s">
        <v>138</v>
      </c>
      <c r="U1078" s="113">
        <v>162</v>
      </c>
      <c r="V1078" s="111" t="s">
        <v>236</v>
      </c>
      <c r="W1078" s="88" t="s">
        <v>406</v>
      </c>
      <c r="X1078" s="88" t="s">
        <v>238</v>
      </c>
      <c r="Y1078" s="278" t="s">
        <v>685</v>
      </c>
      <c r="Z1078" s="66">
        <v>50</v>
      </c>
      <c r="AA1078" s="117" t="s">
        <v>227</v>
      </c>
      <c r="AB1078" s="66">
        <v>2018</v>
      </c>
      <c r="AC1078" s="118">
        <v>12000</v>
      </c>
      <c r="AD1078" s="118"/>
      <c r="AE1078" s="48" t="s">
        <v>101</v>
      </c>
      <c r="AF1078" s="132">
        <v>45252</v>
      </c>
      <c r="AG1078" s="132">
        <v>45289</v>
      </c>
      <c r="AH1078" s="141"/>
    </row>
    <row r="1079" spans="1:35">
      <c r="A1079" s="63"/>
      <c r="B1079" s="63"/>
      <c r="C1079" s="72" t="s">
        <v>994</v>
      </c>
      <c r="D1079" s="67">
        <v>5174</v>
      </c>
      <c r="E1079" s="68" t="s">
        <v>2334</v>
      </c>
      <c r="F1079" s="69" t="s">
        <v>2335</v>
      </c>
      <c r="G1079" s="48" t="s">
        <v>153</v>
      </c>
      <c r="H1079" s="48">
        <v>7999</v>
      </c>
      <c r="I1079" s="48" t="s">
        <v>154</v>
      </c>
      <c r="J1079" s="72">
        <v>1</v>
      </c>
      <c r="K1079" s="101">
        <v>45630</v>
      </c>
      <c r="L1079" s="48">
        <v>2</v>
      </c>
      <c r="M1079" s="104">
        <v>163</v>
      </c>
      <c r="N1079" s="102">
        <f>K1079+L1079</f>
        <v>45632</v>
      </c>
      <c r="O1079" s="99">
        <f ca="1">TODAY()</f>
        <v>45957</v>
      </c>
      <c r="P1079" s="100">
        <f ca="1">O1079-K1079</f>
        <v>327</v>
      </c>
      <c r="Q1079" s="66" t="s">
        <v>85</v>
      </c>
      <c r="R1079" s="66" t="s">
        <v>320</v>
      </c>
      <c r="S1079" s="66" t="s">
        <v>85</v>
      </c>
      <c r="T1079" s="66" t="s">
        <v>138</v>
      </c>
      <c r="U1079" s="113">
        <v>163</v>
      </c>
      <c r="V1079" s="88" t="s">
        <v>284</v>
      </c>
      <c r="W1079" s="88" t="s">
        <v>510</v>
      </c>
      <c r="X1079" s="88" t="s">
        <v>686</v>
      </c>
      <c r="Y1079" s="117" t="s">
        <v>687</v>
      </c>
      <c r="Z1079" s="66">
        <v>10</v>
      </c>
      <c r="AA1079" s="117" t="s">
        <v>189</v>
      </c>
      <c r="AB1079" s="66">
        <v>2006</v>
      </c>
      <c r="AC1079" s="130">
        <v>48000</v>
      </c>
      <c r="AD1079" s="119">
        <v>48000</v>
      </c>
      <c r="AE1079" s="48" t="s">
        <v>101</v>
      </c>
      <c r="AF1079" s="127">
        <v>45602</v>
      </c>
      <c r="AG1079" s="132">
        <v>45635</v>
      </c>
      <c r="AH1079" s="144"/>
    </row>
    <row r="1080" spans="1:35">
      <c r="A1080" s="66">
        <v>11571</v>
      </c>
      <c r="B1080" s="66" t="s">
        <v>2327</v>
      </c>
      <c r="C1080" s="72" t="s">
        <v>994</v>
      </c>
      <c r="D1080" s="83">
        <v>5089</v>
      </c>
      <c r="E1080" s="69" t="s">
        <v>802</v>
      </c>
      <c r="F1080" s="69" t="s">
        <v>846</v>
      </c>
      <c r="G1080" s="48" t="s">
        <v>804</v>
      </c>
      <c r="H1080" s="48">
        <v>7416</v>
      </c>
      <c r="I1080" s="48" t="s">
        <v>154</v>
      </c>
      <c r="J1080" s="72">
        <v>1</v>
      </c>
      <c r="K1080" s="101">
        <v>45561</v>
      </c>
      <c r="L1080" s="48">
        <v>27</v>
      </c>
      <c r="M1080" s="104">
        <v>163</v>
      </c>
      <c r="N1080" s="98">
        <v>45588</v>
      </c>
      <c r="O1080" s="99">
        <v>45579</v>
      </c>
      <c r="P1080" s="100">
        <v>18</v>
      </c>
      <c r="Q1080" s="66" t="s">
        <v>85</v>
      </c>
      <c r="R1080" s="66" t="s">
        <v>320</v>
      </c>
      <c r="S1080" s="66" t="s">
        <v>85</v>
      </c>
      <c r="T1080" s="66" t="s">
        <v>138</v>
      </c>
      <c r="U1080" s="113">
        <v>163</v>
      </c>
      <c r="V1080" s="88" t="s">
        <v>284</v>
      </c>
      <c r="W1080" s="111" t="s">
        <v>510</v>
      </c>
      <c r="X1080" s="111" t="s">
        <v>686</v>
      </c>
      <c r="Y1080" s="117" t="s">
        <v>687</v>
      </c>
      <c r="Z1080" s="66">
        <v>10</v>
      </c>
      <c r="AA1080" s="117" t="s">
        <v>189</v>
      </c>
      <c r="AB1080" s="112">
        <v>2006</v>
      </c>
      <c r="AC1080" s="130">
        <v>48000</v>
      </c>
      <c r="AD1080" s="119">
        <v>48000</v>
      </c>
      <c r="AE1080" s="48" t="s">
        <v>101</v>
      </c>
      <c r="AF1080" s="132">
        <v>45561</v>
      </c>
      <c r="AG1080" s="132"/>
      <c r="AH1080" s="141"/>
      <c r="AI1080" s="140"/>
    </row>
    <row r="1081" spans="1:35">
      <c r="A1081" s="66">
        <v>11930</v>
      </c>
      <c r="B1081" s="63"/>
      <c r="C1081" s="72" t="s">
        <v>994</v>
      </c>
      <c r="D1081" s="67">
        <v>5086</v>
      </c>
      <c r="E1081" s="69" t="s">
        <v>1043</v>
      </c>
      <c r="F1081" s="69" t="s">
        <v>1043</v>
      </c>
      <c r="G1081" s="48" t="s">
        <v>2336</v>
      </c>
      <c r="H1081" s="48">
        <v>7766</v>
      </c>
      <c r="I1081" s="48" t="s">
        <v>99</v>
      </c>
      <c r="J1081" s="72">
        <v>1</v>
      </c>
      <c r="K1081" s="101">
        <v>45560</v>
      </c>
      <c r="L1081" s="48">
        <v>27</v>
      </c>
      <c r="M1081" s="104">
        <v>163</v>
      </c>
      <c r="N1081" s="102">
        <f>K1081+L1081</f>
        <v>45587</v>
      </c>
      <c r="O1081" s="99">
        <f ca="1">TODAY()</f>
        <v>45957</v>
      </c>
      <c r="P1081" s="100">
        <f ca="1">O1081-K1081</f>
        <v>397</v>
      </c>
      <c r="Q1081" s="66" t="s">
        <v>85</v>
      </c>
      <c r="R1081" s="66" t="s">
        <v>320</v>
      </c>
      <c r="S1081" s="66" t="s">
        <v>85</v>
      </c>
      <c r="T1081" s="66" t="s">
        <v>138</v>
      </c>
      <c r="U1081" s="113">
        <v>163</v>
      </c>
      <c r="V1081" s="111" t="s">
        <v>284</v>
      </c>
      <c r="W1081" s="111" t="s">
        <v>510</v>
      </c>
      <c r="X1081" s="88" t="s">
        <v>686</v>
      </c>
      <c r="Y1081" s="117" t="s">
        <v>687</v>
      </c>
      <c r="Z1081" s="112">
        <v>10</v>
      </c>
      <c r="AA1081" s="278" t="s">
        <v>189</v>
      </c>
      <c r="AB1081" s="112">
        <v>2006</v>
      </c>
      <c r="AC1081" s="130">
        <v>48000</v>
      </c>
      <c r="AD1081" s="119">
        <v>48000</v>
      </c>
      <c r="AE1081" s="48" t="s">
        <v>207</v>
      </c>
      <c r="AF1081" s="132">
        <v>45560</v>
      </c>
      <c r="AG1081" s="132">
        <v>45601</v>
      </c>
      <c r="AH1081" s="144"/>
    </row>
    <row r="1082" spans="1:35">
      <c r="A1082" s="66">
        <v>11858</v>
      </c>
      <c r="B1082" s="63"/>
      <c r="C1082" s="72" t="s">
        <v>117</v>
      </c>
      <c r="D1082" s="67">
        <v>4886</v>
      </c>
      <c r="E1082" s="69" t="s">
        <v>1365</v>
      </c>
      <c r="F1082" s="69" t="s">
        <v>1298</v>
      </c>
      <c r="G1082" s="48" t="s">
        <v>2337</v>
      </c>
      <c r="H1082" s="48">
        <v>4696</v>
      </c>
      <c r="I1082" s="48" t="s">
        <v>99</v>
      </c>
      <c r="J1082" s="72">
        <v>1</v>
      </c>
      <c r="K1082" s="101">
        <v>45537</v>
      </c>
      <c r="L1082" s="48">
        <v>6</v>
      </c>
      <c r="M1082" s="104">
        <v>163</v>
      </c>
      <c r="N1082" s="213">
        <f>K1082+L1082</f>
        <v>45543</v>
      </c>
      <c r="O1082" s="99">
        <f ca="1">TODAY()</f>
        <v>45957</v>
      </c>
      <c r="P1082" s="100">
        <f ca="1">O1082-K1082</f>
        <v>420</v>
      </c>
      <c r="Q1082" s="66" t="s">
        <v>85</v>
      </c>
      <c r="R1082" s="66" t="s">
        <v>320</v>
      </c>
      <c r="S1082" s="66" t="s">
        <v>85</v>
      </c>
      <c r="T1082" s="66" t="s">
        <v>138</v>
      </c>
      <c r="U1082" s="113">
        <v>163</v>
      </c>
      <c r="V1082" s="88" t="s">
        <v>284</v>
      </c>
      <c r="W1082" s="88" t="s">
        <v>510</v>
      </c>
      <c r="X1082" s="88" t="s">
        <v>686</v>
      </c>
      <c r="Y1082" s="117" t="s">
        <v>687</v>
      </c>
      <c r="Z1082" s="66">
        <v>10</v>
      </c>
      <c r="AA1082" s="117" t="s">
        <v>189</v>
      </c>
      <c r="AB1082" s="66">
        <v>2006</v>
      </c>
      <c r="AC1082" s="130">
        <v>48000</v>
      </c>
      <c r="AD1082" s="119">
        <v>48000</v>
      </c>
      <c r="AE1082" s="192">
        <v>0</v>
      </c>
      <c r="AF1082" s="132">
        <v>45425</v>
      </c>
      <c r="AG1082" s="132">
        <v>45543</v>
      </c>
      <c r="AH1082" s="73" t="s">
        <v>101</v>
      </c>
    </row>
    <row r="1083" spans="1:35">
      <c r="A1083" s="66">
        <v>11843</v>
      </c>
      <c r="B1083" s="63"/>
      <c r="C1083" s="63" t="s">
        <v>994</v>
      </c>
      <c r="D1083" s="66">
        <v>4767</v>
      </c>
      <c r="E1083" s="87" t="s">
        <v>1126</v>
      </c>
      <c r="F1083" s="87" t="s">
        <v>1811</v>
      </c>
      <c r="G1083" s="63" t="s">
        <v>1812</v>
      </c>
      <c r="H1083" s="63">
        <v>7610</v>
      </c>
      <c r="I1083" s="63" t="s">
        <v>99</v>
      </c>
      <c r="J1083" s="63">
        <v>1</v>
      </c>
      <c r="K1083" s="164">
        <v>45338</v>
      </c>
      <c r="L1083" s="63">
        <v>27</v>
      </c>
      <c r="M1083" s="104">
        <v>163</v>
      </c>
      <c r="N1083" s="98">
        <v>45365</v>
      </c>
      <c r="O1083" s="99">
        <v>45355</v>
      </c>
      <c r="P1083" s="100">
        <v>17</v>
      </c>
      <c r="Q1083" s="66" t="s">
        <v>85</v>
      </c>
      <c r="R1083" s="66" t="s">
        <v>320</v>
      </c>
      <c r="S1083" s="66" t="s">
        <v>85</v>
      </c>
      <c r="T1083" s="66" t="s">
        <v>138</v>
      </c>
      <c r="U1083" s="113">
        <v>163</v>
      </c>
      <c r="V1083" s="88" t="s">
        <v>284</v>
      </c>
      <c r="W1083" s="88" t="s">
        <v>510</v>
      </c>
      <c r="X1083" s="88" t="s">
        <v>686</v>
      </c>
      <c r="Y1083" s="117" t="s">
        <v>687</v>
      </c>
      <c r="Z1083" s="66">
        <v>10</v>
      </c>
      <c r="AA1083" s="117" t="s">
        <v>189</v>
      </c>
      <c r="AB1083" s="66">
        <v>2006</v>
      </c>
      <c r="AC1083" s="130">
        <v>48000</v>
      </c>
      <c r="AD1083" s="119">
        <v>18000</v>
      </c>
      <c r="AE1083" s="48" t="s">
        <v>101</v>
      </c>
      <c r="AF1083" s="132">
        <v>45338</v>
      </c>
      <c r="AG1083" s="132">
        <v>45350</v>
      </c>
      <c r="AH1083" s="141"/>
    </row>
    <row r="1084" spans="1:35">
      <c r="A1084" s="66" t="s">
        <v>1238</v>
      </c>
      <c r="B1084" s="63"/>
      <c r="C1084" s="63" t="s">
        <v>994</v>
      </c>
      <c r="D1084" s="63">
        <v>4732</v>
      </c>
      <c r="E1084" s="86" t="s">
        <v>184</v>
      </c>
      <c r="F1084" s="85" t="s">
        <v>185</v>
      </c>
      <c r="G1084" s="84" t="s">
        <v>2338</v>
      </c>
      <c r="H1084" s="84">
        <v>7539</v>
      </c>
      <c r="I1084" s="84" t="s">
        <v>154</v>
      </c>
      <c r="J1084" s="84">
        <v>1</v>
      </c>
      <c r="K1084" s="162">
        <v>45324</v>
      </c>
      <c r="L1084" s="84">
        <v>6</v>
      </c>
      <c r="M1084" s="104">
        <v>163</v>
      </c>
      <c r="N1084" s="102">
        <v>45330</v>
      </c>
      <c r="O1084" s="99">
        <v>45331</v>
      </c>
      <c r="P1084" s="100">
        <v>7</v>
      </c>
      <c r="Q1084" s="66" t="s">
        <v>85</v>
      </c>
      <c r="R1084" s="66" t="s">
        <v>320</v>
      </c>
      <c r="S1084" s="66" t="s">
        <v>85</v>
      </c>
      <c r="T1084" s="66" t="s">
        <v>138</v>
      </c>
      <c r="U1084" s="113">
        <v>163</v>
      </c>
      <c r="V1084" s="88" t="s">
        <v>284</v>
      </c>
      <c r="W1084" s="88" t="s">
        <v>510</v>
      </c>
      <c r="X1084" s="88" t="s">
        <v>686</v>
      </c>
      <c r="Y1084" s="117" t="s">
        <v>687</v>
      </c>
      <c r="Z1084" s="66">
        <v>10</v>
      </c>
      <c r="AA1084" s="117" t="s">
        <v>189</v>
      </c>
      <c r="AB1084" s="66">
        <v>2006</v>
      </c>
      <c r="AC1084" s="130">
        <v>48000</v>
      </c>
      <c r="AD1084" s="136">
        <v>18000</v>
      </c>
      <c r="AE1084" s="48" t="s">
        <v>101</v>
      </c>
      <c r="AF1084" s="132">
        <v>45317</v>
      </c>
      <c r="AG1084" s="132">
        <v>45331</v>
      </c>
      <c r="AH1084" s="141"/>
    </row>
    <row r="1085" spans="1:35">
      <c r="A1085" s="66">
        <v>11844</v>
      </c>
      <c r="B1085" s="63"/>
      <c r="C1085" s="63" t="s">
        <v>994</v>
      </c>
      <c r="D1085" s="63">
        <v>4701</v>
      </c>
      <c r="E1085" s="86" t="s">
        <v>1313</v>
      </c>
      <c r="F1085" s="63" t="s">
        <v>1313</v>
      </c>
      <c r="G1085" s="63" t="s">
        <v>1267</v>
      </c>
      <c r="H1085" s="63">
        <v>7518</v>
      </c>
      <c r="I1085" s="63" t="s">
        <v>154</v>
      </c>
      <c r="J1085" s="63">
        <v>1</v>
      </c>
      <c r="K1085" s="164">
        <v>45299</v>
      </c>
      <c r="L1085" s="63">
        <v>13</v>
      </c>
      <c r="M1085" s="104">
        <v>163</v>
      </c>
      <c r="N1085" s="102">
        <v>45312</v>
      </c>
      <c r="O1085" s="99">
        <v>45314</v>
      </c>
      <c r="P1085" s="100">
        <v>15</v>
      </c>
      <c r="Q1085" s="66" t="s">
        <v>85</v>
      </c>
      <c r="R1085" s="66" t="s">
        <v>320</v>
      </c>
      <c r="S1085" s="66" t="s">
        <v>85</v>
      </c>
      <c r="T1085" s="66" t="s">
        <v>138</v>
      </c>
      <c r="U1085" s="113">
        <v>163</v>
      </c>
      <c r="V1085" s="88" t="s">
        <v>284</v>
      </c>
      <c r="W1085" s="88" t="s">
        <v>510</v>
      </c>
      <c r="X1085" s="88" t="s">
        <v>686</v>
      </c>
      <c r="Y1085" s="117" t="s">
        <v>687</v>
      </c>
      <c r="Z1085" s="66">
        <v>10</v>
      </c>
      <c r="AA1085" s="117" t="s">
        <v>189</v>
      </c>
      <c r="AB1085" s="112">
        <v>2006</v>
      </c>
      <c r="AC1085" s="130">
        <v>48000</v>
      </c>
      <c r="AD1085" s="136">
        <v>18000</v>
      </c>
      <c r="AE1085" s="48" t="s">
        <v>101</v>
      </c>
      <c r="AF1085" s="132">
        <v>45299</v>
      </c>
      <c r="AG1085" s="132">
        <v>45314</v>
      </c>
      <c r="AH1085" s="141"/>
    </row>
    <row r="1086" spans="1:35">
      <c r="A1086" s="66">
        <v>11882</v>
      </c>
      <c r="B1086" s="63"/>
      <c r="C1086" s="84" t="s">
        <v>994</v>
      </c>
      <c r="D1086" s="48">
        <v>4526</v>
      </c>
      <c r="E1086" s="238" t="s">
        <v>1977</v>
      </c>
      <c r="F1086" s="238" t="s">
        <v>1978</v>
      </c>
      <c r="G1086" s="73" t="s">
        <v>1064</v>
      </c>
      <c r="H1086" s="48">
        <v>7462</v>
      </c>
      <c r="I1086" s="75" t="s">
        <v>154</v>
      </c>
      <c r="J1086" s="72">
        <v>1</v>
      </c>
      <c r="K1086" s="188">
        <v>45181</v>
      </c>
      <c r="L1086" s="195">
        <v>27</v>
      </c>
      <c r="M1086" s="66">
        <v>163</v>
      </c>
      <c r="N1086" s="107">
        <v>45208</v>
      </c>
      <c r="O1086" s="99">
        <v>45218</v>
      </c>
      <c r="P1086" s="100">
        <v>37</v>
      </c>
      <c r="Q1086" s="66" t="s">
        <v>85</v>
      </c>
      <c r="R1086" s="66" t="s">
        <v>320</v>
      </c>
      <c r="S1086" s="66" t="s">
        <v>85</v>
      </c>
      <c r="T1086" s="66" t="s">
        <v>138</v>
      </c>
      <c r="U1086" s="113">
        <v>163</v>
      </c>
      <c r="V1086" s="111" t="s">
        <v>284</v>
      </c>
      <c r="W1086" s="88" t="s">
        <v>510</v>
      </c>
      <c r="X1086" s="111" t="s">
        <v>686</v>
      </c>
      <c r="Y1086" s="117" t="s">
        <v>687</v>
      </c>
      <c r="Z1086" s="66">
        <v>10</v>
      </c>
      <c r="AA1086" s="117" t="s">
        <v>189</v>
      </c>
      <c r="AB1086" s="66">
        <v>2006</v>
      </c>
      <c r="AC1086" s="130">
        <v>48000</v>
      </c>
      <c r="AD1086" s="130"/>
      <c r="AE1086" s="48" t="s">
        <v>101</v>
      </c>
      <c r="AF1086" s="132">
        <v>45181</v>
      </c>
      <c r="AG1086" s="132"/>
      <c r="AH1086" s="141"/>
    </row>
    <row r="1087" spans="1:35">
      <c r="A1087" s="63"/>
      <c r="B1087" s="63"/>
      <c r="C1087" s="84" t="s">
        <v>994</v>
      </c>
      <c r="D1087" s="63">
        <v>4437</v>
      </c>
      <c r="E1087" s="156" t="s">
        <v>1512</v>
      </c>
      <c r="F1087" s="156" t="s">
        <v>1512</v>
      </c>
      <c r="G1087" s="86" t="s">
        <v>1549</v>
      </c>
      <c r="H1087" s="63">
        <v>7413</v>
      </c>
      <c r="I1087" s="150" t="s">
        <v>99</v>
      </c>
      <c r="J1087" s="84">
        <v>1</v>
      </c>
      <c r="K1087" s="106">
        <v>45125</v>
      </c>
      <c r="L1087" s="89">
        <v>27</v>
      </c>
      <c r="M1087" s="66">
        <v>163</v>
      </c>
      <c r="N1087" s="107">
        <v>45152</v>
      </c>
      <c r="O1087" s="99">
        <v>45156</v>
      </c>
      <c r="P1087" s="100">
        <v>31</v>
      </c>
      <c r="Q1087" s="66" t="s">
        <v>85</v>
      </c>
      <c r="R1087" s="66" t="s">
        <v>320</v>
      </c>
      <c r="S1087" s="66" t="s">
        <v>85</v>
      </c>
      <c r="T1087" s="66" t="s">
        <v>138</v>
      </c>
      <c r="U1087" s="113">
        <v>163</v>
      </c>
      <c r="V1087" s="88" t="s">
        <v>284</v>
      </c>
      <c r="W1087" s="88" t="s">
        <v>510</v>
      </c>
      <c r="X1087" s="88" t="s">
        <v>686</v>
      </c>
      <c r="Y1087" s="117" t="s">
        <v>687</v>
      </c>
      <c r="Z1087" s="66">
        <v>10</v>
      </c>
      <c r="AA1087" s="117" t="s">
        <v>189</v>
      </c>
      <c r="AB1087" s="66">
        <v>2006</v>
      </c>
      <c r="AC1087" s="130">
        <v>48000</v>
      </c>
      <c r="AD1087" s="130"/>
      <c r="AE1087" s="48" t="s">
        <v>101</v>
      </c>
      <c r="AF1087" s="132">
        <v>45125</v>
      </c>
      <c r="AG1087" s="132">
        <v>45153</v>
      </c>
      <c r="AH1087" s="141"/>
    </row>
    <row r="1088" spans="1:35">
      <c r="A1088" s="63"/>
      <c r="B1088" s="63"/>
      <c r="C1088" s="84" t="s">
        <v>994</v>
      </c>
      <c r="D1088" s="63">
        <v>4345</v>
      </c>
      <c r="E1088" s="156" t="s">
        <v>1158</v>
      </c>
      <c r="F1088" s="156" t="s">
        <v>1159</v>
      </c>
      <c r="G1088" s="86" t="s">
        <v>1214</v>
      </c>
      <c r="H1088" s="63">
        <v>7334</v>
      </c>
      <c r="I1088" s="150" t="s">
        <v>154</v>
      </c>
      <c r="J1088" s="84">
        <v>1</v>
      </c>
      <c r="K1088" s="106">
        <v>45070</v>
      </c>
      <c r="L1088" s="89">
        <v>27</v>
      </c>
      <c r="M1088" s="66">
        <v>163</v>
      </c>
      <c r="N1088" s="107">
        <v>45097</v>
      </c>
      <c r="O1088" s="99">
        <v>45111</v>
      </c>
      <c r="P1088" s="100">
        <v>41</v>
      </c>
      <c r="Q1088" s="66" t="s">
        <v>85</v>
      </c>
      <c r="R1088" s="66" t="s">
        <v>320</v>
      </c>
      <c r="S1088" s="66" t="s">
        <v>85</v>
      </c>
      <c r="T1088" s="66" t="s">
        <v>138</v>
      </c>
      <c r="U1088" s="113">
        <v>163</v>
      </c>
      <c r="V1088" s="88" t="s">
        <v>284</v>
      </c>
      <c r="W1088" s="88" t="s">
        <v>510</v>
      </c>
      <c r="X1088" s="88" t="s">
        <v>686</v>
      </c>
      <c r="Y1088" s="117" t="s">
        <v>687</v>
      </c>
      <c r="Z1088" s="66">
        <v>10</v>
      </c>
      <c r="AA1088" s="117" t="s">
        <v>189</v>
      </c>
      <c r="AB1088" s="66">
        <v>2006</v>
      </c>
      <c r="AC1088" s="130">
        <v>48000</v>
      </c>
      <c r="AD1088" s="130"/>
      <c r="AE1088" s="48" t="s">
        <v>101</v>
      </c>
      <c r="AF1088" s="132">
        <v>45070</v>
      </c>
      <c r="AG1088" s="132">
        <v>45104</v>
      </c>
      <c r="AH1088" s="141"/>
    </row>
    <row r="1089" spans="1:34">
      <c r="A1089" s="63"/>
      <c r="B1089" s="63"/>
      <c r="C1089" s="84" t="s">
        <v>994</v>
      </c>
      <c r="D1089" s="89">
        <v>4005</v>
      </c>
      <c r="E1089" s="156" t="s">
        <v>1314</v>
      </c>
      <c r="F1089" s="156" t="s">
        <v>1315</v>
      </c>
      <c r="G1089" s="156" t="s">
        <v>2339</v>
      </c>
      <c r="H1089" s="84"/>
      <c r="I1089" s="85" t="s">
        <v>154</v>
      </c>
      <c r="J1089" s="84">
        <v>1</v>
      </c>
      <c r="K1089" s="168">
        <v>45035</v>
      </c>
      <c r="L1089" s="63">
        <v>6</v>
      </c>
      <c r="M1089" s="66">
        <v>163</v>
      </c>
      <c r="N1089" s="107">
        <v>45041</v>
      </c>
      <c r="O1089" s="99">
        <v>45050</v>
      </c>
      <c r="P1089" s="100">
        <v>15</v>
      </c>
      <c r="Q1089" s="66" t="s">
        <v>85</v>
      </c>
      <c r="R1089" s="66" t="s">
        <v>320</v>
      </c>
      <c r="S1089" s="66" t="s">
        <v>85</v>
      </c>
      <c r="T1089" s="66" t="s">
        <v>138</v>
      </c>
      <c r="U1089" s="66">
        <v>163</v>
      </c>
      <c r="V1089" s="88" t="s">
        <v>284</v>
      </c>
      <c r="W1089" s="88" t="s">
        <v>510</v>
      </c>
      <c r="X1089" s="88" t="s">
        <v>686</v>
      </c>
      <c r="Y1089" s="117" t="s">
        <v>687</v>
      </c>
      <c r="Z1089" s="66">
        <v>10</v>
      </c>
      <c r="AA1089" s="117" t="s">
        <v>189</v>
      </c>
      <c r="AB1089" s="66">
        <v>2006</v>
      </c>
      <c r="AC1089" s="130">
        <v>48000</v>
      </c>
      <c r="AD1089" s="130"/>
      <c r="AE1089" s="219"/>
      <c r="AF1089" s="72" t="s">
        <v>101</v>
      </c>
      <c r="AG1089" s="132">
        <v>44867</v>
      </c>
      <c r="AH1089" s="144">
        <v>45041</v>
      </c>
    </row>
    <row r="1090" spans="1:34">
      <c r="A1090" s="66">
        <v>11852</v>
      </c>
      <c r="B1090" s="63"/>
      <c r="C1090" s="84" t="s">
        <v>994</v>
      </c>
      <c r="D1090" s="89">
        <v>3948</v>
      </c>
      <c r="E1090" s="156" t="s">
        <v>2340</v>
      </c>
      <c r="F1090" s="156" t="s">
        <v>1432</v>
      </c>
      <c r="G1090" s="156" t="s">
        <v>1810</v>
      </c>
      <c r="H1090" s="84">
        <v>7009</v>
      </c>
      <c r="I1090" s="85" t="s">
        <v>1151</v>
      </c>
      <c r="J1090" s="84">
        <v>1</v>
      </c>
      <c r="K1090" s="168">
        <v>44861</v>
      </c>
      <c r="L1090" s="63">
        <v>0</v>
      </c>
      <c r="M1090" s="66">
        <v>163</v>
      </c>
      <c r="N1090" s="107">
        <v>44861</v>
      </c>
      <c r="O1090" s="99">
        <v>44865</v>
      </c>
      <c r="P1090" s="100">
        <v>4</v>
      </c>
      <c r="Q1090" s="66" t="s">
        <v>85</v>
      </c>
      <c r="R1090" s="66" t="s">
        <v>320</v>
      </c>
      <c r="S1090" s="66" t="s">
        <v>85</v>
      </c>
      <c r="T1090" s="66" t="s">
        <v>138</v>
      </c>
      <c r="U1090" s="113">
        <v>163</v>
      </c>
      <c r="V1090" s="88" t="s">
        <v>284</v>
      </c>
      <c r="W1090" s="88" t="s">
        <v>510</v>
      </c>
      <c r="X1090" s="88" t="s">
        <v>686</v>
      </c>
      <c r="Y1090" s="117" t="s">
        <v>687</v>
      </c>
      <c r="Z1090" s="130"/>
      <c r="AA1090" s="130"/>
      <c r="AB1090" s="66">
        <v>2006</v>
      </c>
      <c r="AC1090" s="130">
        <v>48000</v>
      </c>
      <c r="AD1090" s="130"/>
      <c r="AE1090" s="62" t="s">
        <v>101</v>
      </c>
      <c r="AF1090" s="173">
        <v>44840</v>
      </c>
      <c r="AG1090" s="132">
        <v>44862</v>
      </c>
      <c r="AH1090" s="141"/>
    </row>
    <row r="1091" spans="1:34">
      <c r="A1091" s="66">
        <v>11865</v>
      </c>
      <c r="B1091" s="63"/>
      <c r="C1091" s="84" t="s">
        <v>994</v>
      </c>
      <c r="D1091" s="89">
        <v>3633</v>
      </c>
      <c r="E1091" s="156" t="s">
        <v>1314</v>
      </c>
      <c r="F1091" s="156" t="s">
        <v>1315</v>
      </c>
      <c r="G1091" s="156" t="s">
        <v>1583</v>
      </c>
      <c r="H1091" s="84">
        <v>6764</v>
      </c>
      <c r="I1091" s="85" t="s">
        <v>154</v>
      </c>
      <c r="J1091" s="84">
        <v>1</v>
      </c>
      <c r="K1091" s="168">
        <v>44826</v>
      </c>
      <c r="L1091" s="63">
        <v>6</v>
      </c>
      <c r="M1091" s="66">
        <v>163</v>
      </c>
      <c r="N1091" s="107">
        <v>44832</v>
      </c>
      <c r="O1091" s="99">
        <v>44833</v>
      </c>
      <c r="P1091" s="100">
        <v>7</v>
      </c>
      <c r="Q1091" s="66" t="s">
        <v>85</v>
      </c>
      <c r="R1091" s="66" t="s">
        <v>320</v>
      </c>
      <c r="S1091" s="66" t="s">
        <v>85</v>
      </c>
      <c r="T1091" s="66" t="s">
        <v>138</v>
      </c>
      <c r="U1091" s="113">
        <v>163</v>
      </c>
      <c r="V1091" s="88" t="s">
        <v>284</v>
      </c>
      <c r="W1091" s="88" t="s">
        <v>510</v>
      </c>
      <c r="X1091" s="88" t="s">
        <v>686</v>
      </c>
      <c r="Y1091" s="117" t="s">
        <v>687</v>
      </c>
      <c r="Z1091" s="130"/>
      <c r="AA1091" s="130"/>
      <c r="AB1091" s="66">
        <v>2006</v>
      </c>
      <c r="AC1091" s="130">
        <v>45000</v>
      </c>
      <c r="AD1091" s="130"/>
      <c r="AE1091" s="62" t="s">
        <v>101</v>
      </c>
      <c r="AF1091" s="173">
        <v>44699</v>
      </c>
      <c r="AG1091" s="132">
        <v>44832</v>
      </c>
      <c r="AH1091" s="141"/>
    </row>
    <row r="1092" spans="1:34">
      <c r="A1092" s="66" t="s">
        <v>2341</v>
      </c>
      <c r="B1092" s="63"/>
      <c r="C1092" s="72" t="s">
        <v>1179</v>
      </c>
      <c r="D1092" s="195">
        <v>3587</v>
      </c>
      <c r="E1092" s="238" t="s">
        <v>151</v>
      </c>
      <c r="F1092" s="238" t="s">
        <v>1075</v>
      </c>
      <c r="G1092" s="81" t="s">
        <v>2188</v>
      </c>
      <c r="H1092" s="72"/>
      <c r="I1092" s="81" t="s">
        <v>154</v>
      </c>
      <c r="J1092" s="72">
        <v>1</v>
      </c>
      <c r="K1092" s="210">
        <v>44701</v>
      </c>
      <c r="L1092" s="48">
        <v>29</v>
      </c>
      <c r="M1092" s="66">
        <v>163</v>
      </c>
      <c r="N1092" s="165">
        <v>44730</v>
      </c>
      <c r="O1092" s="99">
        <v>44697</v>
      </c>
      <c r="P1092" s="100">
        <v>-4</v>
      </c>
      <c r="Q1092" s="66" t="s">
        <v>85</v>
      </c>
      <c r="R1092" s="66"/>
      <c r="S1092" s="66" t="s">
        <v>85</v>
      </c>
      <c r="T1092" s="66" t="s">
        <v>138</v>
      </c>
      <c r="U1092" s="113">
        <v>163</v>
      </c>
      <c r="V1092" s="88" t="s">
        <v>284</v>
      </c>
      <c r="W1092" s="111" t="s">
        <v>510</v>
      </c>
      <c r="X1092" s="111" t="s">
        <v>686</v>
      </c>
      <c r="Y1092" s="66" t="s">
        <v>2342</v>
      </c>
      <c r="Z1092" s="130"/>
      <c r="AA1092" s="130"/>
      <c r="AB1092" s="112">
        <v>2006</v>
      </c>
      <c r="AC1092" s="130">
        <v>45000</v>
      </c>
      <c r="AD1092" s="130"/>
      <c r="AE1092" s="48" t="s">
        <v>101</v>
      </c>
      <c r="AF1092" s="173">
        <v>44671</v>
      </c>
      <c r="AG1092" s="132"/>
      <c r="AH1092" s="141"/>
    </row>
    <row r="1093" spans="1:34">
      <c r="A1093" s="66" t="s">
        <v>2343</v>
      </c>
      <c r="B1093" s="63"/>
      <c r="C1093" s="84" t="s">
        <v>994</v>
      </c>
      <c r="D1093" s="63">
        <v>3554</v>
      </c>
      <c r="E1093" s="150" t="s">
        <v>2306</v>
      </c>
      <c r="F1093" s="150" t="s">
        <v>2344</v>
      </c>
      <c r="G1093" s="150" t="s">
        <v>2345</v>
      </c>
      <c r="H1093" s="63">
        <v>6716</v>
      </c>
      <c r="I1093" s="87" t="s">
        <v>99</v>
      </c>
      <c r="J1093" s="84">
        <v>1</v>
      </c>
      <c r="K1093" s="168">
        <v>44648</v>
      </c>
      <c r="L1093" s="89">
        <v>27</v>
      </c>
      <c r="M1093" s="66">
        <v>163</v>
      </c>
      <c r="N1093" s="107">
        <v>44675</v>
      </c>
      <c r="O1093" s="99">
        <v>44683</v>
      </c>
      <c r="P1093" s="100">
        <v>35</v>
      </c>
      <c r="Q1093" s="66" t="s">
        <v>85</v>
      </c>
      <c r="R1093" s="66"/>
      <c r="S1093" s="66" t="s">
        <v>85</v>
      </c>
      <c r="T1093" s="66" t="s">
        <v>138</v>
      </c>
      <c r="U1093" s="113">
        <v>163</v>
      </c>
      <c r="V1093" s="88" t="s">
        <v>284</v>
      </c>
      <c r="W1093" s="88" t="s">
        <v>510</v>
      </c>
      <c r="X1093" s="88" t="s">
        <v>686</v>
      </c>
      <c r="Y1093" s="66" t="s">
        <v>2342</v>
      </c>
      <c r="Z1093" s="130"/>
      <c r="AA1093" s="130"/>
      <c r="AB1093" s="66">
        <v>2006</v>
      </c>
      <c r="AC1093" s="130">
        <v>45000</v>
      </c>
      <c r="AD1093" s="130"/>
      <c r="AE1093" s="797" t="s">
        <v>101</v>
      </c>
      <c r="AF1093" s="173">
        <v>44648</v>
      </c>
      <c r="AG1093" s="132">
        <v>44678</v>
      </c>
      <c r="AH1093" s="141"/>
    </row>
    <row r="1094" spans="1:34">
      <c r="A1094" s="63"/>
      <c r="B1094" s="63"/>
      <c r="C1094" s="84" t="s">
        <v>994</v>
      </c>
      <c r="D1094" s="63">
        <v>3543</v>
      </c>
      <c r="E1094" s="150" t="s">
        <v>1695</v>
      </c>
      <c r="F1094" s="150" t="s">
        <v>1227</v>
      </c>
      <c r="G1094" s="150" t="s">
        <v>1316</v>
      </c>
      <c r="H1094" s="63">
        <v>6710</v>
      </c>
      <c r="I1094" s="87" t="s">
        <v>99</v>
      </c>
      <c r="J1094" s="84">
        <v>1</v>
      </c>
      <c r="K1094" s="168">
        <v>44643</v>
      </c>
      <c r="L1094" s="89">
        <v>2</v>
      </c>
      <c r="M1094" s="66">
        <v>163</v>
      </c>
      <c r="N1094" s="107">
        <f>K1094+L1094</f>
        <v>44645</v>
      </c>
      <c r="O1094" s="99">
        <v>44648</v>
      </c>
      <c r="P1094" s="100">
        <v>5</v>
      </c>
      <c r="Q1094" s="66" t="s">
        <v>85</v>
      </c>
      <c r="R1094" s="66"/>
      <c r="S1094" s="66" t="s">
        <v>85</v>
      </c>
      <c r="T1094" s="66" t="s">
        <v>138</v>
      </c>
      <c r="U1094" s="113">
        <v>163</v>
      </c>
      <c r="V1094" s="88" t="s">
        <v>284</v>
      </c>
      <c r="W1094" s="111" t="s">
        <v>510</v>
      </c>
      <c r="X1094" s="111" t="s">
        <v>686</v>
      </c>
      <c r="Y1094" s="66" t="s">
        <v>2342</v>
      </c>
      <c r="Z1094" s="130"/>
      <c r="AA1094" s="130"/>
      <c r="AB1094" s="66">
        <v>2006</v>
      </c>
      <c r="AC1094" s="130">
        <v>45000</v>
      </c>
      <c r="AD1094" s="130"/>
      <c r="AE1094" s="797" t="s">
        <v>101</v>
      </c>
      <c r="AF1094" s="173">
        <v>44643</v>
      </c>
      <c r="AG1094" s="132">
        <v>44648</v>
      </c>
      <c r="AH1094" s="141"/>
    </row>
    <row r="1095" spans="1:34">
      <c r="A1095" s="66">
        <v>11855</v>
      </c>
      <c r="B1095" s="63"/>
      <c r="C1095" s="84" t="s">
        <v>994</v>
      </c>
      <c r="D1095" s="84">
        <v>3457</v>
      </c>
      <c r="E1095" s="150" t="s">
        <v>877</v>
      </c>
      <c r="F1095" s="150" t="s">
        <v>878</v>
      </c>
      <c r="G1095" s="150" t="s">
        <v>479</v>
      </c>
      <c r="H1095" s="63">
        <v>6627</v>
      </c>
      <c r="I1095" s="87" t="s">
        <v>1151</v>
      </c>
      <c r="J1095" s="84">
        <v>1</v>
      </c>
      <c r="K1095" s="106">
        <v>44606</v>
      </c>
      <c r="L1095" s="89">
        <v>6</v>
      </c>
      <c r="M1095" s="66">
        <v>163</v>
      </c>
      <c r="N1095" s="107">
        <v>44612</v>
      </c>
      <c r="O1095" s="99">
        <v>44636</v>
      </c>
      <c r="P1095" s="100">
        <v>30</v>
      </c>
      <c r="Q1095" s="66" t="s">
        <v>85</v>
      </c>
      <c r="R1095" s="66"/>
      <c r="S1095" s="66" t="s">
        <v>85</v>
      </c>
      <c r="T1095" s="66" t="s">
        <v>138</v>
      </c>
      <c r="U1095" s="113">
        <v>163</v>
      </c>
      <c r="V1095" s="88" t="s">
        <v>284</v>
      </c>
      <c r="W1095" s="88" t="s">
        <v>510</v>
      </c>
      <c r="X1095" s="88" t="s">
        <v>686</v>
      </c>
      <c r="Y1095" s="66" t="s">
        <v>2342</v>
      </c>
      <c r="Z1095" s="130"/>
      <c r="AA1095" s="130"/>
      <c r="AB1095" s="66">
        <v>2006</v>
      </c>
      <c r="AC1095" s="130">
        <v>45000</v>
      </c>
      <c r="AD1095" s="130"/>
      <c r="AE1095" s="62" t="s">
        <v>101</v>
      </c>
      <c r="AF1095" s="313">
        <v>44579</v>
      </c>
      <c r="AG1095" s="132">
        <v>44636</v>
      </c>
      <c r="AH1095" s="141"/>
    </row>
    <row r="1096" spans="1:34">
      <c r="A1096" s="63"/>
      <c r="B1096" s="63"/>
      <c r="C1096" s="64" t="s">
        <v>994</v>
      </c>
      <c r="D1096" s="67">
        <v>5330</v>
      </c>
      <c r="E1096" s="68" t="s">
        <v>332</v>
      </c>
      <c r="F1096" s="68" t="s">
        <v>1026</v>
      </c>
      <c r="G1096" s="48" t="s">
        <v>1027</v>
      </c>
      <c r="H1096" s="48">
        <v>5716</v>
      </c>
      <c r="I1096" s="64" t="s">
        <v>99</v>
      </c>
      <c r="J1096" s="64">
        <v>1</v>
      </c>
      <c r="K1096" s="101">
        <v>45698</v>
      </c>
      <c r="L1096" s="67">
        <v>6</v>
      </c>
      <c r="M1096" s="104">
        <v>164</v>
      </c>
      <c r="N1096" s="102">
        <v>45704</v>
      </c>
      <c r="O1096" s="99">
        <v>45705</v>
      </c>
      <c r="P1096" s="100">
        <v>7</v>
      </c>
      <c r="Q1096" s="66" t="s">
        <v>85</v>
      </c>
      <c r="R1096" s="66" t="s">
        <v>214</v>
      </c>
      <c r="S1096" s="66" t="s">
        <v>85</v>
      </c>
      <c r="T1096" s="66" t="s">
        <v>138</v>
      </c>
      <c r="U1096" s="113">
        <v>164</v>
      </c>
      <c r="V1096" s="88" t="s">
        <v>236</v>
      </c>
      <c r="W1096" s="88" t="s">
        <v>406</v>
      </c>
      <c r="X1096" s="88" t="s">
        <v>238</v>
      </c>
      <c r="Y1096" s="117" t="s">
        <v>689</v>
      </c>
      <c r="Z1096" s="66">
        <v>50</v>
      </c>
      <c r="AA1096" s="117" t="s">
        <v>227</v>
      </c>
      <c r="AB1096" s="66">
        <v>2018</v>
      </c>
      <c r="AC1096" s="118">
        <v>12000</v>
      </c>
      <c r="AD1096" s="135">
        <v>15000</v>
      </c>
      <c r="AE1096" s="48" t="s">
        <v>101</v>
      </c>
      <c r="AF1096" s="132">
        <v>45670</v>
      </c>
      <c r="AG1096" s="132">
        <v>45705</v>
      </c>
      <c r="AH1096" s="141"/>
    </row>
    <row r="1097" spans="1:34">
      <c r="A1097" s="66">
        <v>11843</v>
      </c>
      <c r="B1097" s="63"/>
      <c r="C1097" s="72" t="s">
        <v>117</v>
      </c>
      <c r="D1097" s="67">
        <v>5272</v>
      </c>
      <c r="E1097" s="69" t="s">
        <v>200</v>
      </c>
      <c r="F1097" s="69" t="s">
        <v>201</v>
      </c>
      <c r="G1097" s="48" t="s">
        <v>202</v>
      </c>
      <c r="H1097" s="48">
        <v>5708</v>
      </c>
      <c r="I1097" s="48" t="s">
        <v>99</v>
      </c>
      <c r="J1097" s="72">
        <v>1</v>
      </c>
      <c r="K1097" s="101">
        <v>45647</v>
      </c>
      <c r="L1097" s="67">
        <v>1</v>
      </c>
      <c r="M1097" s="104">
        <v>164</v>
      </c>
      <c r="N1097" s="105">
        <v>45648</v>
      </c>
      <c r="O1097" s="99">
        <v>45653</v>
      </c>
      <c r="P1097" s="100">
        <v>6</v>
      </c>
      <c r="Q1097" s="66" t="s">
        <v>85</v>
      </c>
      <c r="R1097" s="66" t="s">
        <v>214</v>
      </c>
      <c r="S1097" s="66" t="s">
        <v>85</v>
      </c>
      <c r="T1097" s="66" t="s">
        <v>138</v>
      </c>
      <c r="U1097" s="113">
        <v>164</v>
      </c>
      <c r="V1097" s="88" t="s">
        <v>236</v>
      </c>
      <c r="W1097" s="88" t="s">
        <v>406</v>
      </c>
      <c r="X1097" s="88" t="s">
        <v>238</v>
      </c>
      <c r="Y1097" s="117" t="s">
        <v>689</v>
      </c>
      <c r="Z1097" s="66">
        <v>50</v>
      </c>
      <c r="AA1097" s="117" t="s">
        <v>227</v>
      </c>
      <c r="AB1097" s="66">
        <v>2018</v>
      </c>
      <c r="AC1097" s="118">
        <v>12000</v>
      </c>
      <c r="AD1097" s="135">
        <v>15000</v>
      </c>
      <c r="AE1097" s="193" t="s">
        <v>207</v>
      </c>
      <c r="AF1097" s="127">
        <v>45647</v>
      </c>
      <c r="AG1097" s="132">
        <v>45652</v>
      </c>
      <c r="AH1097" s="73"/>
    </row>
    <row r="1098" spans="1:34">
      <c r="A1098" s="63"/>
      <c r="B1098" s="63"/>
      <c r="C1098" s="72" t="s">
        <v>96</v>
      </c>
      <c r="D1098" s="67">
        <v>5219</v>
      </c>
      <c r="E1098" s="69" t="s">
        <v>332</v>
      </c>
      <c r="F1098" s="69" t="s">
        <v>1013</v>
      </c>
      <c r="G1098" s="48" t="s">
        <v>2346</v>
      </c>
      <c r="H1098" s="48">
        <v>5570</v>
      </c>
      <c r="I1098" s="48" t="s">
        <v>99</v>
      </c>
      <c r="J1098" s="72">
        <v>1</v>
      </c>
      <c r="K1098" s="101">
        <v>45626</v>
      </c>
      <c r="L1098" s="48">
        <v>27</v>
      </c>
      <c r="M1098" s="104">
        <v>164</v>
      </c>
      <c r="N1098" s="98">
        <f>K1098+L1098</f>
        <v>45653</v>
      </c>
      <c r="O1098" s="99">
        <f ca="1">TODAY()</f>
        <v>45957</v>
      </c>
      <c r="P1098" s="100">
        <f ca="1">O1098-K1098</f>
        <v>331</v>
      </c>
      <c r="Q1098" s="66" t="s">
        <v>85</v>
      </c>
      <c r="R1098" s="66" t="s">
        <v>214</v>
      </c>
      <c r="S1098" s="66" t="s">
        <v>85</v>
      </c>
      <c r="T1098" s="66" t="s">
        <v>138</v>
      </c>
      <c r="U1098" s="113">
        <v>164</v>
      </c>
      <c r="V1098" s="88" t="s">
        <v>236</v>
      </c>
      <c r="W1098" s="88" t="s">
        <v>406</v>
      </c>
      <c r="X1098" s="88" t="s">
        <v>238</v>
      </c>
      <c r="Y1098" s="117" t="s">
        <v>689</v>
      </c>
      <c r="Z1098" s="66">
        <v>50</v>
      </c>
      <c r="AA1098" s="117" t="s">
        <v>227</v>
      </c>
      <c r="AB1098" s="66">
        <v>2018</v>
      </c>
      <c r="AC1098" s="118">
        <v>12000</v>
      </c>
      <c r="AD1098" s="135">
        <v>15000</v>
      </c>
      <c r="AE1098" s="48" t="s">
        <v>101</v>
      </c>
      <c r="AF1098" s="127">
        <v>45626</v>
      </c>
      <c r="AG1098" s="132">
        <v>45645</v>
      </c>
      <c r="AH1098" s="141"/>
    </row>
    <row r="1099" spans="1:34">
      <c r="A1099" s="63"/>
      <c r="B1099" s="63"/>
      <c r="C1099" s="72" t="s">
        <v>994</v>
      </c>
      <c r="D1099" s="67">
        <v>5161</v>
      </c>
      <c r="E1099" s="69" t="s">
        <v>742</v>
      </c>
      <c r="F1099" s="69" t="s">
        <v>742</v>
      </c>
      <c r="G1099" s="48" t="s">
        <v>529</v>
      </c>
      <c r="H1099" s="48">
        <v>5511</v>
      </c>
      <c r="I1099" s="48" t="s">
        <v>154</v>
      </c>
      <c r="J1099" s="72">
        <v>1</v>
      </c>
      <c r="K1099" s="101">
        <v>45595</v>
      </c>
      <c r="L1099" s="48">
        <v>27</v>
      </c>
      <c r="M1099" s="104">
        <v>164</v>
      </c>
      <c r="N1099" s="102">
        <f>K1099+L1099</f>
        <v>45622</v>
      </c>
      <c r="O1099" s="99">
        <f ca="1">TODAY()</f>
        <v>45957</v>
      </c>
      <c r="P1099" s="100">
        <f ca="1">O1099-K1099</f>
        <v>362</v>
      </c>
      <c r="Q1099" s="66" t="s">
        <v>85</v>
      </c>
      <c r="R1099" s="66" t="s">
        <v>214</v>
      </c>
      <c r="S1099" s="66" t="s">
        <v>85</v>
      </c>
      <c r="T1099" s="66" t="s">
        <v>138</v>
      </c>
      <c r="U1099" s="113">
        <v>164</v>
      </c>
      <c r="V1099" s="88" t="s">
        <v>236</v>
      </c>
      <c r="W1099" s="88" t="s">
        <v>406</v>
      </c>
      <c r="X1099" s="88" t="s">
        <v>238</v>
      </c>
      <c r="Y1099" s="117" t="s">
        <v>689</v>
      </c>
      <c r="Z1099" s="66">
        <v>50</v>
      </c>
      <c r="AA1099" s="117" t="s">
        <v>227</v>
      </c>
      <c r="AB1099" s="66">
        <v>2018</v>
      </c>
      <c r="AC1099" s="118">
        <v>12000</v>
      </c>
      <c r="AD1099" s="135">
        <v>15000</v>
      </c>
      <c r="AE1099" s="48" t="s">
        <v>101</v>
      </c>
      <c r="AF1099" s="127">
        <v>45595</v>
      </c>
      <c r="AG1099" s="132">
        <v>45623</v>
      </c>
      <c r="AH1099" s="144"/>
    </row>
    <row r="1100" spans="1:34">
      <c r="A1100" s="63"/>
      <c r="B1100" s="63"/>
      <c r="C1100" s="72" t="s">
        <v>117</v>
      </c>
      <c r="D1100" s="67">
        <v>4892</v>
      </c>
      <c r="E1100" s="69" t="s">
        <v>2328</v>
      </c>
      <c r="F1100" s="69" t="s">
        <v>2329</v>
      </c>
      <c r="G1100" s="48" t="s">
        <v>1364</v>
      </c>
      <c r="H1100" s="48">
        <v>4696</v>
      </c>
      <c r="I1100" s="48" t="s">
        <v>154</v>
      </c>
      <c r="J1100" s="72">
        <v>1</v>
      </c>
      <c r="K1100" s="101">
        <v>45548</v>
      </c>
      <c r="L1100" s="48">
        <v>27</v>
      </c>
      <c r="M1100" s="104">
        <v>164</v>
      </c>
      <c r="N1100" s="98">
        <f>K1100+L1100</f>
        <v>45575</v>
      </c>
      <c r="O1100" s="99">
        <f ca="1">TODAY()</f>
        <v>45957</v>
      </c>
      <c r="P1100" s="100">
        <f ca="1">O1100-K1100</f>
        <v>409</v>
      </c>
      <c r="Q1100" s="66" t="s">
        <v>85</v>
      </c>
      <c r="R1100" s="66" t="s">
        <v>214</v>
      </c>
      <c r="S1100" s="66" t="s">
        <v>85</v>
      </c>
      <c r="T1100" s="66" t="s">
        <v>138</v>
      </c>
      <c r="U1100" s="113">
        <v>164</v>
      </c>
      <c r="V1100" s="88" t="s">
        <v>236</v>
      </c>
      <c r="W1100" s="88" t="s">
        <v>406</v>
      </c>
      <c r="X1100" s="88" t="s">
        <v>238</v>
      </c>
      <c r="Y1100" s="117" t="s">
        <v>689</v>
      </c>
      <c r="Z1100" s="66">
        <v>50</v>
      </c>
      <c r="AA1100" s="117" t="s">
        <v>227</v>
      </c>
      <c r="AB1100" s="66">
        <v>2018</v>
      </c>
      <c r="AC1100" s="118">
        <v>12000</v>
      </c>
      <c r="AD1100" s="135">
        <v>15000</v>
      </c>
      <c r="AE1100" s="48" t="s">
        <v>101</v>
      </c>
      <c r="AF1100" s="132">
        <v>45432</v>
      </c>
      <c r="AG1100" s="132"/>
      <c r="AH1100" s="141"/>
    </row>
    <row r="1101" spans="1:34">
      <c r="A1101" s="63"/>
      <c r="B1101" s="63"/>
      <c r="C1101" s="92" t="s">
        <v>994</v>
      </c>
      <c r="D1101" s="92">
        <v>4845</v>
      </c>
      <c r="E1101" s="151" t="s">
        <v>1710</v>
      </c>
      <c r="F1101" s="151" t="s">
        <v>1710</v>
      </c>
      <c r="G1101" s="92" t="s">
        <v>529</v>
      </c>
      <c r="H1101" s="92">
        <v>4616</v>
      </c>
      <c r="I1101" s="92" t="s">
        <v>99</v>
      </c>
      <c r="J1101" s="92">
        <v>1</v>
      </c>
      <c r="K1101" s="109">
        <v>45407</v>
      </c>
      <c r="L1101" s="92">
        <v>13</v>
      </c>
      <c r="M1101" s="89">
        <v>164</v>
      </c>
      <c r="N1101" s="102">
        <f>K1101+L1101</f>
        <v>45420</v>
      </c>
      <c r="O1101" s="99">
        <f ca="1">TODAY()</f>
        <v>45957</v>
      </c>
      <c r="P1101" s="100">
        <f ca="1">O1101-K1101</f>
        <v>550</v>
      </c>
      <c r="Q1101" s="66" t="s">
        <v>85</v>
      </c>
      <c r="R1101" s="66" t="s">
        <v>214</v>
      </c>
      <c r="S1101" s="66" t="s">
        <v>85</v>
      </c>
      <c r="T1101" s="66" t="s">
        <v>138</v>
      </c>
      <c r="U1101" s="113">
        <v>164</v>
      </c>
      <c r="V1101" s="88" t="s">
        <v>236</v>
      </c>
      <c r="W1101" s="88" t="s">
        <v>406</v>
      </c>
      <c r="X1101" s="88" t="s">
        <v>238</v>
      </c>
      <c r="Y1101" s="117" t="s">
        <v>689</v>
      </c>
      <c r="Z1101" s="66">
        <v>50</v>
      </c>
      <c r="AA1101" s="117" t="s">
        <v>227</v>
      </c>
      <c r="AB1101" s="66">
        <v>2018</v>
      </c>
      <c r="AC1101" s="118">
        <v>12000</v>
      </c>
      <c r="AD1101" s="119">
        <v>3467</v>
      </c>
      <c r="AE1101" s="48" t="s">
        <v>101</v>
      </c>
      <c r="AF1101" s="132">
        <v>45397</v>
      </c>
      <c r="AG1101" s="132">
        <v>45423</v>
      </c>
      <c r="AH1101" s="141"/>
    </row>
    <row r="1102" spans="1:34">
      <c r="A1102" s="63"/>
      <c r="B1102" s="63"/>
      <c r="C1102" s="157" t="s">
        <v>1179</v>
      </c>
      <c r="D1102" s="157">
        <v>4834</v>
      </c>
      <c r="E1102" s="214" t="s">
        <v>1287</v>
      </c>
      <c r="F1102" s="214" t="s">
        <v>1288</v>
      </c>
      <c r="G1102" s="157" t="s">
        <v>529</v>
      </c>
      <c r="H1102" s="157">
        <v>4614</v>
      </c>
      <c r="I1102" s="157" t="s">
        <v>99</v>
      </c>
      <c r="J1102" s="157">
        <v>1</v>
      </c>
      <c r="K1102" s="189">
        <v>45393</v>
      </c>
      <c r="L1102" s="157">
        <v>6</v>
      </c>
      <c r="M1102" s="104">
        <v>164</v>
      </c>
      <c r="N1102" s="102">
        <f>K1102+L1102</f>
        <v>45399</v>
      </c>
      <c r="O1102" s="99">
        <f ca="1">TODAY()</f>
        <v>45957</v>
      </c>
      <c r="P1102" s="100">
        <f ca="1">O1102-K1102</f>
        <v>564</v>
      </c>
      <c r="Q1102" s="66" t="s">
        <v>85</v>
      </c>
      <c r="R1102" s="66" t="s">
        <v>214</v>
      </c>
      <c r="S1102" s="66" t="s">
        <v>85</v>
      </c>
      <c r="T1102" s="66" t="s">
        <v>138</v>
      </c>
      <c r="U1102" s="66">
        <v>164</v>
      </c>
      <c r="V1102" s="88" t="s">
        <v>236</v>
      </c>
      <c r="W1102" s="111" t="s">
        <v>406</v>
      </c>
      <c r="X1102" s="111" t="s">
        <v>238</v>
      </c>
      <c r="Y1102" s="117" t="s">
        <v>689</v>
      </c>
      <c r="Z1102" s="66">
        <v>50</v>
      </c>
      <c r="AA1102" s="117" t="s">
        <v>227</v>
      </c>
      <c r="AB1102" s="112">
        <v>2018</v>
      </c>
      <c r="AC1102" s="118">
        <v>12000</v>
      </c>
      <c r="AD1102" s="130">
        <v>3467</v>
      </c>
      <c r="AE1102" s="48" t="s">
        <v>101</v>
      </c>
      <c r="AF1102" s="132">
        <v>45393</v>
      </c>
      <c r="AG1102" s="132">
        <v>45395</v>
      </c>
      <c r="AH1102" s="141" t="s">
        <v>2347</v>
      </c>
    </row>
    <row r="1103" spans="1:34">
      <c r="A1103" s="63"/>
      <c r="B1103" s="63"/>
      <c r="C1103" s="63" t="s">
        <v>994</v>
      </c>
      <c r="D1103" s="157">
        <v>4638</v>
      </c>
      <c r="E1103" s="85" t="s">
        <v>332</v>
      </c>
      <c r="F1103" s="85" t="s">
        <v>1450</v>
      </c>
      <c r="G1103" s="84" t="s">
        <v>1453</v>
      </c>
      <c r="H1103" s="84">
        <v>4042</v>
      </c>
      <c r="I1103" s="84" t="s">
        <v>99</v>
      </c>
      <c r="J1103" s="84">
        <v>1</v>
      </c>
      <c r="K1103" s="164">
        <v>45383</v>
      </c>
      <c r="L1103" s="84">
        <v>2</v>
      </c>
      <c r="M1103" s="89">
        <v>164</v>
      </c>
      <c r="N1103" s="102">
        <v>45385</v>
      </c>
      <c r="O1103" s="99">
        <v>45388</v>
      </c>
      <c r="P1103" s="100">
        <v>5</v>
      </c>
      <c r="Q1103" s="66" t="s">
        <v>85</v>
      </c>
      <c r="R1103" s="66" t="s">
        <v>214</v>
      </c>
      <c r="S1103" s="66" t="s">
        <v>85</v>
      </c>
      <c r="T1103" s="66" t="s">
        <v>138</v>
      </c>
      <c r="U1103" s="113">
        <v>164</v>
      </c>
      <c r="V1103" s="88" t="s">
        <v>236</v>
      </c>
      <c r="W1103" s="88" t="s">
        <v>406</v>
      </c>
      <c r="X1103" s="88" t="s">
        <v>238</v>
      </c>
      <c r="Y1103" s="117" t="s">
        <v>689</v>
      </c>
      <c r="Z1103" s="66">
        <v>50</v>
      </c>
      <c r="AA1103" s="117" t="s">
        <v>227</v>
      </c>
      <c r="AB1103" s="66">
        <v>2018</v>
      </c>
      <c r="AC1103" s="118">
        <v>12000</v>
      </c>
      <c r="AD1103" s="119">
        <v>12000</v>
      </c>
      <c r="AE1103" s="48" t="s">
        <v>101</v>
      </c>
      <c r="AF1103" s="132">
        <v>45253</v>
      </c>
      <c r="AG1103" s="132">
        <v>45387</v>
      </c>
      <c r="AH1103" s="141"/>
    </row>
    <row r="1104" spans="1:34">
      <c r="A1104" s="63"/>
      <c r="B1104" s="63"/>
      <c r="C1104" s="84" t="s">
        <v>994</v>
      </c>
      <c r="D1104" s="84">
        <v>4642</v>
      </c>
      <c r="E1104" s="150" t="s">
        <v>2301</v>
      </c>
      <c r="F1104" s="150" t="s">
        <v>2301</v>
      </c>
      <c r="G1104" s="84" t="s">
        <v>1499</v>
      </c>
      <c r="H1104" s="84">
        <v>0</v>
      </c>
      <c r="I1104" s="84" t="s">
        <v>99</v>
      </c>
      <c r="J1104" s="84">
        <v>1</v>
      </c>
      <c r="K1104" s="335">
        <v>45266</v>
      </c>
      <c r="L1104" s="84">
        <v>6</v>
      </c>
      <c r="M1104" s="66">
        <v>165</v>
      </c>
      <c r="N1104" s="165">
        <v>45272</v>
      </c>
      <c r="O1104" s="99">
        <v>45278</v>
      </c>
      <c r="P1104" s="100">
        <v>12</v>
      </c>
      <c r="Q1104" s="66" t="s">
        <v>85</v>
      </c>
      <c r="R1104" s="66" t="s">
        <v>214</v>
      </c>
      <c r="S1104" s="66" t="s">
        <v>85</v>
      </c>
      <c r="T1104" s="66" t="s">
        <v>138</v>
      </c>
      <c r="U1104" s="113">
        <v>165</v>
      </c>
      <c r="V1104" s="88" t="s">
        <v>236</v>
      </c>
      <c r="W1104" s="88" t="s">
        <v>308</v>
      </c>
      <c r="X1104" s="88" t="s">
        <v>690</v>
      </c>
      <c r="Y1104" s="117" t="s">
        <v>691</v>
      </c>
      <c r="Z1104" s="104">
        <v>50</v>
      </c>
      <c r="AA1104" s="124" t="s">
        <v>227</v>
      </c>
      <c r="AB1104" s="66">
        <v>2009</v>
      </c>
      <c r="AC1104" s="118">
        <v>12000</v>
      </c>
      <c r="AD1104" s="118"/>
      <c r="AE1104" s="48" t="s">
        <v>101</v>
      </c>
      <c r="AF1104" s="132">
        <v>45247</v>
      </c>
      <c r="AG1104" s="132">
        <v>45275</v>
      </c>
      <c r="AH1104" s="141"/>
    </row>
    <row r="1105" spans="1:34">
      <c r="A1105" s="63"/>
      <c r="B1105" s="63"/>
      <c r="C1105" s="84" t="s">
        <v>994</v>
      </c>
      <c r="D1105" s="84">
        <v>4605</v>
      </c>
      <c r="E1105" s="150" t="s">
        <v>1114</v>
      </c>
      <c r="F1105" s="150" t="s">
        <v>1717</v>
      </c>
      <c r="G1105" s="150" t="s">
        <v>1114</v>
      </c>
      <c r="H1105" s="84"/>
      <c r="I1105" s="84" t="s">
        <v>1151</v>
      </c>
      <c r="J1105" s="84">
        <v>1</v>
      </c>
      <c r="K1105" s="162">
        <v>45225</v>
      </c>
      <c r="L1105" s="84">
        <v>27</v>
      </c>
      <c r="M1105" s="66">
        <v>165</v>
      </c>
      <c r="N1105" s="165">
        <v>45252</v>
      </c>
      <c r="O1105" s="99">
        <v>45245</v>
      </c>
      <c r="P1105" s="100">
        <v>20</v>
      </c>
      <c r="Q1105" s="66" t="s">
        <v>85</v>
      </c>
      <c r="R1105" s="66" t="s">
        <v>214</v>
      </c>
      <c r="S1105" s="66" t="s">
        <v>85</v>
      </c>
      <c r="T1105" s="66" t="s">
        <v>138</v>
      </c>
      <c r="U1105" s="113">
        <v>165</v>
      </c>
      <c r="V1105" s="88" t="s">
        <v>236</v>
      </c>
      <c r="W1105" s="88" t="s">
        <v>308</v>
      </c>
      <c r="X1105" s="88" t="s">
        <v>690</v>
      </c>
      <c r="Y1105" s="117" t="s">
        <v>691</v>
      </c>
      <c r="Z1105" s="104">
        <v>50</v>
      </c>
      <c r="AA1105" s="124" t="s">
        <v>227</v>
      </c>
      <c r="AB1105" s="66">
        <v>2009</v>
      </c>
      <c r="AC1105" s="118">
        <v>12000</v>
      </c>
      <c r="AD1105" s="118"/>
      <c r="AE1105" s="48" t="s">
        <v>1205</v>
      </c>
      <c r="AF1105" s="132">
        <v>45225</v>
      </c>
      <c r="AG1105" s="132">
        <v>45241</v>
      </c>
      <c r="AH1105" s="141"/>
    </row>
    <row r="1106" spans="1:34">
      <c r="A1106" s="63"/>
      <c r="B1106" s="63"/>
      <c r="C1106" s="84" t="s">
        <v>994</v>
      </c>
      <c r="D1106" s="84">
        <v>4455</v>
      </c>
      <c r="E1106" s="85" t="s">
        <v>1713</v>
      </c>
      <c r="F1106" s="150" t="s">
        <v>1713</v>
      </c>
      <c r="G1106" s="150" t="s">
        <v>1326</v>
      </c>
      <c r="H1106" s="84">
        <v>348</v>
      </c>
      <c r="I1106" s="84" t="s">
        <v>1151</v>
      </c>
      <c r="J1106" s="84">
        <v>1</v>
      </c>
      <c r="K1106" s="162">
        <v>45218</v>
      </c>
      <c r="L1106" s="84">
        <v>13</v>
      </c>
      <c r="M1106" s="51">
        <v>165</v>
      </c>
      <c r="N1106" s="165">
        <v>45231</v>
      </c>
      <c r="O1106" s="99">
        <v>45225</v>
      </c>
      <c r="P1106" s="100">
        <v>7</v>
      </c>
      <c r="Q1106" s="66" t="s">
        <v>85</v>
      </c>
      <c r="R1106" s="66" t="s">
        <v>214</v>
      </c>
      <c r="S1106" s="66" t="s">
        <v>85</v>
      </c>
      <c r="T1106" s="66" t="s">
        <v>138</v>
      </c>
      <c r="U1106" s="113">
        <v>165</v>
      </c>
      <c r="V1106" s="88" t="s">
        <v>236</v>
      </c>
      <c r="W1106" s="88" t="s">
        <v>308</v>
      </c>
      <c r="X1106" s="88" t="s">
        <v>690</v>
      </c>
      <c r="Y1106" s="117" t="s">
        <v>691</v>
      </c>
      <c r="Z1106" s="104">
        <v>50</v>
      </c>
      <c r="AA1106" s="124" t="s">
        <v>227</v>
      </c>
      <c r="AB1106" s="66">
        <v>2009</v>
      </c>
      <c r="AC1106" s="118">
        <v>12000</v>
      </c>
      <c r="AD1106" s="118"/>
      <c r="AE1106" s="48" t="s">
        <v>101</v>
      </c>
      <c r="AF1106" s="132">
        <v>45141</v>
      </c>
      <c r="AG1106" s="260"/>
      <c r="AH1106" s="141"/>
    </row>
    <row r="1107" spans="1:34">
      <c r="A1107" s="66" t="s">
        <v>2348</v>
      </c>
      <c r="B1107" s="63"/>
      <c r="C1107" s="63" t="s">
        <v>994</v>
      </c>
      <c r="D1107" s="63">
        <v>4374</v>
      </c>
      <c r="E1107" s="151" t="s">
        <v>877</v>
      </c>
      <c r="F1107" s="156" t="s">
        <v>1251</v>
      </c>
      <c r="G1107" s="85" t="s">
        <v>1716</v>
      </c>
      <c r="H1107" s="63">
        <v>290</v>
      </c>
      <c r="I1107" s="85" t="s">
        <v>1151</v>
      </c>
      <c r="J1107" s="84">
        <v>1</v>
      </c>
      <c r="K1107" s="106">
        <v>45092</v>
      </c>
      <c r="L1107" s="84">
        <v>27</v>
      </c>
      <c r="M1107" s="63">
        <v>165</v>
      </c>
      <c r="N1107" s="165">
        <v>45119</v>
      </c>
      <c r="O1107" s="99">
        <v>45105</v>
      </c>
      <c r="P1107" s="100">
        <v>13</v>
      </c>
      <c r="Q1107" s="66" t="s">
        <v>85</v>
      </c>
      <c r="R1107" s="66" t="s">
        <v>214</v>
      </c>
      <c r="S1107" s="66" t="s">
        <v>85</v>
      </c>
      <c r="T1107" s="66" t="s">
        <v>138</v>
      </c>
      <c r="U1107" s="113">
        <v>165</v>
      </c>
      <c r="V1107" s="88" t="s">
        <v>236</v>
      </c>
      <c r="W1107" s="88" t="s">
        <v>308</v>
      </c>
      <c r="X1107" s="88" t="s">
        <v>690</v>
      </c>
      <c r="Y1107" s="117" t="s">
        <v>691</v>
      </c>
      <c r="Z1107" s="104">
        <v>50</v>
      </c>
      <c r="AA1107" s="124" t="s">
        <v>227</v>
      </c>
      <c r="AB1107" s="66">
        <v>2009</v>
      </c>
      <c r="AC1107" s="118">
        <v>12000</v>
      </c>
      <c r="AD1107" s="118"/>
      <c r="AE1107" s="48" t="s">
        <v>101</v>
      </c>
      <c r="AF1107" s="132">
        <v>45092</v>
      </c>
      <c r="AG1107" s="260">
        <v>45104</v>
      </c>
      <c r="AH1107" s="141" t="s">
        <v>2349</v>
      </c>
    </row>
    <row r="1108" spans="1:34">
      <c r="A1108" s="63"/>
      <c r="B1108" s="63"/>
      <c r="C1108" s="84" t="s">
        <v>994</v>
      </c>
      <c r="D1108" s="63">
        <v>4256</v>
      </c>
      <c r="E1108" s="151" t="s">
        <v>2292</v>
      </c>
      <c r="F1108" s="151" t="s">
        <v>2293</v>
      </c>
      <c r="G1108" s="150" t="s">
        <v>2294</v>
      </c>
      <c r="H1108" s="63">
        <v>3625</v>
      </c>
      <c r="I1108" s="85" t="s">
        <v>1151</v>
      </c>
      <c r="J1108" s="84">
        <v>1</v>
      </c>
      <c r="K1108" s="168">
        <v>45039</v>
      </c>
      <c r="L1108" s="92">
        <v>6</v>
      </c>
      <c r="M1108" s="48">
        <v>165</v>
      </c>
      <c r="N1108" s="107">
        <v>45045</v>
      </c>
      <c r="O1108" s="99">
        <v>45048</v>
      </c>
      <c r="P1108" s="100">
        <v>9</v>
      </c>
      <c r="Q1108" s="66" t="s">
        <v>85</v>
      </c>
      <c r="R1108" s="66" t="s">
        <v>214</v>
      </c>
      <c r="S1108" s="66" t="s">
        <v>85</v>
      </c>
      <c r="T1108" s="66" t="s">
        <v>138</v>
      </c>
      <c r="U1108" s="113">
        <v>165</v>
      </c>
      <c r="V1108" s="88" t="s">
        <v>236</v>
      </c>
      <c r="W1108" s="88" t="s">
        <v>308</v>
      </c>
      <c r="X1108" s="88" t="s">
        <v>690</v>
      </c>
      <c r="Y1108" s="117" t="s">
        <v>691</v>
      </c>
      <c r="Z1108" s="104">
        <v>50</v>
      </c>
      <c r="AA1108" s="124" t="s">
        <v>227</v>
      </c>
      <c r="AB1108" s="66">
        <v>2009</v>
      </c>
      <c r="AC1108" s="118">
        <v>12000</v>
      </c>
      <c r="AD1108" s="118"/>
      <c r="AE1108" s="48" t="s">
        <v>101</v>
      </c>
      <c r="AF1108" s="132">
        <v>45009</v>
      </c>
      <c r="AG1108" s="260">
        <v>45044</v>
      </c>
      <c r="AH1108" s="141"/>
    </row>
    <row r="1109" spans="1:34">
      <c r="A1109" s="66">
        <v>11855</v>
      </c>
      <c r="B1109" s="63"/>
      <c r="C1109" s="84" t="s">
        <v>994</v>
      </c>
      <c r="D1109" s="63">
        <v>4189</v>
      </c>
      <c r="E1109" s="151" t="s">
        <v>1719</v>
      </c>
      <c r="F1109" s="156" t="s">
        <v>1372</v>
      </c>
      <c r="G1109" s="85" t="s">
        <v>531</v>
      </c>
      <c r="H1109" s="63"/>
      <c r="I1109" s="202" t="s">
        <v>154</v>
      </c>
      <c r="J1109" s="84">
        <v>1</v>
      </c>
      <c r="K1109" s="106">
        <v>45006</v>
      </c>
      <c r="L1109" s="92">
        <v>6</v>
      </c>
      <c r="M1109" s="66">
        <v>165</v>
      </c>
      <c r="N1109" s="229">
        <v>45012</v>
      </c>
      <c r="O1109" s="99">
        <v>45014</v>
      </c>
      <c r="P1109" s="100">
        <v>8</v>
      </c>
      <c r="Q1109" s="66" t="s">
        <v>85</v>
      </c>
      <c r="R1109" s="66" t="s">
        <v>214</v>
      </c>
      <c r="S1109" s="66" t="s">
        <v>85</v>
      </c>
      <c r="T1109" s="66" t="s">
        <v>138</v>
      </c>
      <c r="U1109" s="113">
        <v>165</v>
      </c>
      <c r="V1109" s="111" t="s">
        <v>236</v>
      </c>
      <c r="W1109" s="88" t="s">
        <v>308</v>
      </c>
      <c r="X1109" s="111" t="s">
        <v>690</v>
      </c>
      <c r="Y1109" s="117" t="s">
        <v>691</v>
      </c>
      <c r="Z1109" s="118"/>
      <c r="AA1109" s="118"/>
      <c r="AB1109" s="66">
        <v>2009</v>
      </c>
      <c r="AC1109" s="118">
        <v>12000</v>
      </c>
      <c r="AD1109" s="118"/>
      <c r="AE1109" s="48" t="s">
        <v>101</v>
      </c>
      <c r="AF1109" s="132">
        <v>44966</v>
      </c>
      <c r="AG1109" s="132">
        <v>45013</v>
      </c>
      <c r="AH1109" s="141"/>
    </row>
    <row r="1110" spans="1:34">
      <c r="A1110" s="66">
        <v>11852</v>
      </c>
      <c r="B1110" s="63"/>
      <c r="C1110" s="157" t="s">
        <v>1179</v>
      </c>
      <c r="D1110" s="83">
        <v>4116</v>
      </c>
      <c r="E1110" s="214" t="s">
        <v>1719</v>
      </c>
      <c r="F1110" s="206" t="s">
        <v>1372</v>
      </c>
      <c r="G1110" s="185" t="s">
        <v>1373</v>
      </c>
      <c r="H1110" s="157"/>
      <c r="I1110" s="214" t="s">
        <v>154</v>
      </c>
      <c r="J1110" s="157">
        <v>1</v>
      </c>
      <c r="K1110" s="167">
        <v>44950</v>
      </c>
      <c r="L1110" s="157">
        <v>27</v>
      </c>
      <c r="M1110" s="66">
        <v>165</v>
      </c>
      <c r="N1110" s="165">
        <v>44977</v>
      </c>
      <c r="O1110" s="99">
        <v>44971</v>
      </c>
      <c r="P1110" s="100">
        <v>21</v>
      </c>
      <c r="Q1110" s="66" t="s">
        <v>85</v>
      </c>
      <c r="R1110" s="66" t="s">
        <v>214</v>
      </c>
      <c r="S1110" s="66" t="s">
        <v>85</v>
      </c>
      <c r="T1110" s="66" t="s">
        <v>138</v>
      </c>
      <c r="U1110" s="113">
        <v>165</v>
      </c>
      <c r="V1110" s="111" t="s">
        <v>236</v>
      </c>
      <c r="W1110" s="88" t="s">
        <v>308</v>
      </c>
      <c r="X1110" s="88" t="s">
        <v>690</v>
      </c>
      <c r="Y1110" s="278" t="s">
        <v>691</v>
      </c>
      <c r="Z1110" s="118"/>
      <c r="AA1110" s="118"/>
      <c r="AB1110" s="66">
        <v>2009</v>
      </c>
      <c r="AC1110" s="118">
        <v>12000</v>
      </c>
      <c r="AD1110" s="118"/>
      <c r="AE1110" s="48" t="s">
        <v>101</v>
      </c>
      <c r="AF1110" s="132">
        <v>44922</v>
      </c>
      <c r="AG1110" s="132"/>
      <c r="AH1110" s="141" t="s">
        <v>2350</v>
      </c>
    </row>
    <row r="1111" spans="1:34">
      <c r="A1111" s="88" t="s">
        <v>2351</v>
      </c>
      <c r="B1111" s="63"/>
      <c r="C1111" s="84" t="s">
        <v>994</v>
      </c>
      <c r="D1111" s="84">
        <v>4102</v>
      </c>
      <c r="E1111" s="150" t="s">
        <v>657</v>
      </c>
      <c r="F1111" s="150" t="s">
        <v>1868</v>
      </c>
      <c r="G1111" s="85" t="s">
        <v>657</v>
      </c>
      <c r="H1111" s="84"/>
      <c r="I1111" s="202" t="s">
        <v>99</v>
      </c>
      <c r="J1111" s="160">
        <v>1</v>
      </c>
      <c r="K1111" s="106">
        <v>44916</v>
      </c>
      <c r="L1111" s="84">
        <v>4</v>
      </c>
      <c r="M1111" s="66">
        <v>165</v>
      </c>
      <c r="N1111" s="107">
        <v>44920</v>
      </c>
      <c r="O1111" s="99">
        <v>44925</v>
      </c>
      <c r="P1111" s="100">
        <v>9</v>
      </c>
      <c r="Q1111" s="66" t="s">
        <v>85</v>
      </c>
      <c r="R1111" s="66" t="s">
        <v>214</v>
      </c>
      <c r="S1111" s="66" t="s">
        <v>85</v>
      </c>
      <c r="T1111" s="66" t="s">
        <v>138</v>
      </c>
      <c r="U1111" s="66">
        <v>165</v>
      </c>
      <c r="V1111" s="111" t="s">
        <v>236</v>
      </c>
      <c r="W1111" s="88" t="s">
        <v>308</v>
      </c>
      <c r="X1111" s="88" t="s">
        <v>690</v>
      </c>
      <c r="Y1111" s="278" t="s">
        <v>691</v>
      </c>
      <c r="Z1111" s="118"/>
      <c r="AA1111" s="118"/>
      <c r="AB1111" s="66">
        <v>2009</v>
      </c>
      <c r="AC1111" s="118">
        <v>12000</v>
      </c>
      <c r="AD1111" s="118"/>
      <c r="AE1111" s="48" t="s">
        <v>101</v>
      </c>
      <c r="AF1111" s="132">
        <v>44916</v>
      </c>
      <c r="AG1111" s="132">
        <v>44923</v>
      </c>
      <c r="AH1111" s="141"/>
    </row>
    <row r="1112" spans="1:34">
      <c r="A1112" s="88" t="s">
        <v>2352</v>
      </c>
      <c r="B1112" s="66">
        <v>11987</v>
      </c>
      <c r="C1112" s="84" t="s">
        <v>994</v>
      </c>
      <c r="D1112" s="83">
        <v>4021</v>
      </c>
      <c r="E1112" s="90" t="s">
        <v>1114</v>
      </c>
      <c r="F1112" s="151" t="s">
        <v>1117</v>
      </c>
      <c r="G1112" s="85" t="s">
        <v>529</v>
      </c>
      <c r="H1112" s="84">
        <v>4603</v>
      </c>
      <c r="I1112" s="202" t="s">
        <v>1151</v>
      </c>
      <c r="J1112" s="160">
        <v>2</v>
      </c>
      <c r="K1112" s="106">
        <v>44873</v>
      </c>
      <c r="L1112" s="92">
        <v>27</v>
      </c>
      <c r="M1112" s="66">
        <v>165</v>
      </c>
      <c r="N1112" s="107">
        <v>44900</v>
      </c>
      <c r="O1112" s="99">
        <v>44901</v>
      </c>
      <c r="P1112" s="100">
        <v>28</v>
      </c>
      <c r="Q1112" s="66" t="s">
        <v>85</v>
      </c>
      <c r="R1112" s="66" t="s">
        <v>214</v>
      </c>
      <c r="S1112" s="66" t="s">
        <v>85</v>
      </c>
      <c r="T1112" s="66" t="s">
        <v>138</v>
      </c>
      <c r="U1112" s="113">
        <v>165</v>
      </c>
      <c r="V1112" s="88" t="s">
        <v>236</v>
      </c>
      <c r="W1112" s="88" t="s">
        <v>308</v>
      </c>
      <c r="X1112" s="88" t="s">
        <v>690</v>
      </c>
      <c r="Y1112" s="117" t="s">
        <v>691</v>
      </c>
      <c r="Z1112" s="118"/>
      <c r="AA1112" s="118"/>
      <c r="AB1112" s="66">
        <v>2009</v>
      </c>
      <c r="AC1112" s="118">
        <v>12000</v>
      </c>
      <c r="AD1112" s="118"/>
      <c r="AE1112" s="48" t="s">
        <v>101</v>
      </c>
      <c r="AF1112" s="132">
        <v>44873</v>
      </c>
      <c r="AG1112" s="132">
        <v>44901</v>
      </c>
      <c r="AH1112" s="141"/>
    </row>
    <row r="1113" spans="1:34">
      <c r="A1113" s="66">
        <v>11931</v>
      </c>
      <c r="B1113" s="63"/>
      <c r="C1113" s="84" t="s">
        <v>994</v>
      </c>
      <c r="D1113" s="84">
        <v>4659</v>
      </c>
      <c r="E1113" s="150" t="s">
        <v>2331</v>
      </c>
      <c r="F1113" s="150" t="s">
        <v>2332</v>
      </c>
      <c r="G1113" s="84" t="s">
        <v>2333</v>
      </c>
      <c r="H1113" s="84">
        <v>3976</v>
      </c>
      <c r="I1113" s="84" t="s">
        <v>1151</v>
      </c>
      <c r="J1113" s="84">
        <v>1</v>
      </c>
      <c r="K1113" s="335">
        <v>45265</v>
      </c>
      <c r="L1113" s="84">
        <v>2</v>
      </c>
      <c r="M1113" s="66">
        <v>166</v>
      </c>
      <c r="N1113" s="165">
        <v>45267</v>
      </c>
      <c r="O1113" s="99">
        <v>45271</v>
      </c>
      <c r="P1113" s="100">
        <v>6</v>
      </c>
      <c r="Q1113" s="66" t="s">
        <v>85</v>
      </c>
      <c r="R1113" s="66" t="s">
        <v>214</v>
      </c>
      <c r="S1113" s="66" t="s">
        <v>85</v>
      </c>
      <c r="T1113" s="66" t="s">
        <v>138</v>
      </c>
      <c r="U1113" s="113">
        <v>166</v>
      </c>
      <c r="V1113" s="88" t="s">
        <v>236</v>
      </c>
      <c r="W1113" s="88" t="s">
        <v>406</v>
      </c>
      <c r="X1113" s="88" t="s">
        <v>238</v>
      </c>
      <c r="Y1113" s="117" t="s">
        <v>695</v>
      </c>
      <c r="Z1113" s="66">
        <v>50</v>
      </c>
      <c r="AA1113" s="117" t="s">
        <v>227</v>
      </c>
      <c r="AB1113" s="66">
        <v>2018</v>
      </c>
      <c r="AC1113" s="118">
        <v>12000</v>
      </c>
      <c r="AD1113" s="118"/>
      <c r="AE1113" s="48" t="s">
        <v>101</v>
      </c>
      <c r="AF1113" s="132">
        <v>45265</v>
      </c>
      <c r="AG1113" s="132">
        <v>45268</v>
      </c>
      <c r="AH1113" s="141"/>
    </row>
    <row r="1114" spans="1:34">
      <c r="A1114" s="66">
        <v>11932</v>
      </c>
      <c r="B1114" s="63"/>
      <c r="C1114" s="72" t="s">
        <v>994</v>
      </c>
      <c r="D1114" s="67">
        <v>5245</v>
      </c>
      <c r="E1114" s="69" t="s">
        <v>2099</v>
      </c>
      <c r="F1114" s="69" t="s">
        <v>2353</v>
      </c>
      <c r="G1114" s="48" t="s">
        <v>2253</v>
      </c>
      <c r="H1114" s="48">
        <v>2006</v>
      </c>
      <c r="I1114" s="48" t="s">
        <v>99</v>
      </c>
      <c r="J1114" s="72">
        <v>1</v>
      </c>
      <c r="K1114" s="101">
        <v>45633</v>
      </c>
      <c r="L1114" s="48">
        <v>6</v>
      </c>
      <c r="M1114" s="104">
        <v>167</v>
      </c>
      <c r="N1114" s="102">
        <f>K1114+L1114</f>
        <v>45639</v>
      </c>
      <c r="O1114" s="99">
        <f ca="1">TODAY()</f>
        <v>45957</v>
      </c>
      <c r="P1114" s="100">
        <f ca="1">O1114-K1114</f>
        <v>324</v>
      </c>
      <c r="Q1114" s="66" t="s">
        <v>85</v>
      </c>
      <c r="R1114" s="66" t="s">
        <v>86</v>
      </c>
      <c r="S1114" s="66" t="s">
        <v>85</v>
      </c>
      <c r="T1114" s="66" t="s">
        <v>87</v>
      </c>
      <c r="U1114" s="113">
        <v>167</v>
      </c>
      <c r="V1114" s="88" t="s">
        <v>88</v>
      </c>
      <c r="W1114" s="111" t="s">
        <v>89</v>
      </c>
      <c r="X1114" s="249" t="s">
        <v>586</v>
      </c>
      <c r="Y1114" s="117" t="s">
        <v>700</v>
      </c>
      <c r="Z1114" s="66">
        <v>10</v>
      </c>
      <c r="AA1114" s="117" t="s">
        <v>227</v>
      </c>
      <c r="AB1114" s="112">
        <v>2017</v>
      </c>
      <c r="AC1114" s="130">
        <v>33000</v>
      </c>
      <c r="AD1114" s="119">
        <v>32000</v>
      </c>
      <c r="AE1114" s="48" t="s">
        <v>101</v>
      </c>
      <c r="AF1114" s="127">
        <v>45633</v>
      </c>
      <c r="AG1114" s="132">
        <v>45644</v>
      </c>
      <c r="AH1114" s="141"/>
    </row>
    <row r="1115" spans="1:34">
      <c r="A1115" s="66">
        <v>11932</v>
      </c>
      <c r="B1115" s="63"/>
      <c r="C1115" s="72" t="s">
        <v>96</v>
      </c>
      <c r="D1115" s="67">
        <v>5112</v>
      </c>
      <c r="E1115" s="69" t="s">
        <v>1830</v>
      </c>
      <c r="F1115" s="69" t="s">
        <v>1830</v>
      </c>
      <c r="G1115" s="48" t="s">
        <v>1831</v>
      </c>
      <c r="H1115" s="48">
        <v>1921</v>
      </c>
      <c r="I1115" s="48" t="s">
        <v>99</v>
      </c>
      <c r="J1115" s="72">
        <v>1</v>
      </c>
      <c r="K1115" s="101">
        <v>45608</v>
      </c>
      <c r="L1115" s="48">
        <v>27</v>
      </c>
      <c r="M1115" s="104">
        <v>167</v>
      </c>
      <c r="N1115" s="98">
        <f>K1115+L1115</f>
        <v>45635</v>
      </c>
      <c r="O1115" s="99">
        <f ca="1">TODAY()</f>
        <v>45957</v>
      </c>
      <c r="P1115" s="100">
        <f ca="1">O1115-K1115</f>
        <v>349</v>
      </c>
      <c r="Q1115" s="66" t="s">
        <v>85</v>
      </c>
      <c r="R1115" s="66" t="s">
        <v>86</v>
      </c>
      <c r="S1115" s="66" t="s">
        <v>85</v>
      </c>
      <c r="T1115" s="66" t="s">
        <v>87</v>
      </c>
      <c r="U1115" s="113">
        <v>167</v>
      </c>
      <c r="V1115" s="111" t="s">
        <v>88</v>
      </c>
      <c r="W1115" s="88" t="s">
        <v>89</v>
      </c>
      <c r="X1115" s="248" t="s">
        <v>586</v>
      </c>
      <c r="Y1115" s="117" t="s">
        <v>700</v>
      </c>
      <c r="Z1115" s="66">
        <v>10</v>
      </c>
      <c r="AA1115" s="117" t="s">
        <v>227</v>
      </c>
      <c r="AB1115" s="66">
        <v>2017</v>
      </c>
      <c r="AC1115" s="130">
        <v>33000</v>
      </c>
      <c r="AD1115" s="119">
        <v>32000</v>
      </c>
      <c r="AE1115" s="48" t="s">
        <v>101</v>
      </c>
      <c r="AF1115" s="127">
        <v>45573</v>
      </c>
      <c r="AG1115" s="132">
        <v>45632</v>
      </c>
      <c r="AH1115" s="141"/>
    </row>
    <row r="1116" spans="1:34">
      <c r="A1116" s="66">
        <v>11932</v>
      </c>
      <c r="B1116" s="63"/>
      <c r="C1116" s="72" t="s">
        <v>96</v>
      </c>
      <c r="D1116" s="67">
        <v>4953</v>
      </c>
      <c r="E1116" s="69" t="s">
        <v>151</v>
      </c>
      <c r="F1116" s="69" t="s">
        <v>1075</v>
      </c>
      <c r="G1116" s="48" t="s">
        <v>2354</v>
      </c>
      <c r="H1116" s="48">
        <v>1921</v>
      </c>
      <c r="I1116" s="48" t="s">
        <v>154</v>
      </c>
      <c r="J1116" s="72">
        <v>1</v>
      </c>
      <c r="K1116" s="101">
        <v>45534</v>
      </c>
      <c r="L1116" s="48">
        <v>29</v>
      </c>
      <c r="M1116" s="104">
        <v>167</v>
      </c>
      <c r="N1116" s="102">
        <f>K1116+L1116</f>
        <v>45563</v>
      </c>
      <c r="O1116" s="99">
        <f ca="1">TODAY()</f>
        <v>45957</v>
      </c>
      <c r="P1116" s="100">
        <f ca="1">O1116-K1116</f>
        <v>423</v>
      </c>
      <c r="Q1116" s="66" t="s">
        <v>85</v>
      </c>
      <c r="R1116" s="66" t="s">
        <v>86</v>
      </c>
      <c r="S1116" s="66" t="s">
        <v>85</v>
      </c>
      <c r="T1116" s="66" t="s">
        <v>87</v>
      </c>
      <c r="U1116" s="113">
        <v>167</v>
      </c>
      <c r="V1116" s="88" t="s">
        <v>88</v>
      </c>
      <c r="W1116" s="88" t="s">
        <v>89</v>
      </c>
      <c r="X1116" s="248" t="s">
        <v>586</v>
      </c>
      <c r="Y1116" s="117" t="s">
        <v>700</v>
      </c>
      <c r="Z1116" s="66">
        <v>10</v>
      </c>
      <c r="AA1116" s="117" t="s">
        <v>227</v>
      </c>
      <c r="AB1116" s="66">
        <v>2017</v>
      </c>
      <c r="AC1116" s="130">
        <v>33000</v>
      </c>
      <c r="AD1116" s="119">
        <v>32000</v>
      </c>
      <c r="AE1116" s="48" t="s">
        <v>101</v>
      </c>
      <c r="AF1116" s="132">
        <v>45474</v>
      </c>
      <c r="AG1116" s="132">
        <v>45573</v>
      </c>
      <c r="AH1116" s="141"/>
    </row>
    <row r="1117" spans="1:34">
      <c r="A1117" s="66">
        <v>11932</v>
      </c>
      <c r="B1117" s="63"/>
      <c r="C1117" s="92" t="s">
        <v>994</v>
      </c>
      <c r="D1117" s="92">
        <v>4926</v>
      </c>
      <c r="E1117" s="151" t="s">
        <v>657</v>
      </c>
      <c r="F1117" s="151" t="s">
        <v>2355</v>
      </c>
      <c r="G1117" s="92" t="s">
        <v>657</v>
      </c>
      <c r="H1117" s="92"/>
      <c r="I1117" s="92" t="s">
        <v>99</v>
      </c>
      <c r="J1117" s="92">
        <v>1</v>
      </c>
      <c r="K1117" s="109">
        <v>45453</v>
      </c>
      <c r="L1117" s="92">
        <v>27</v>
      </c>
      <c r="M1117" s="104">
        <v>167</v>
      </c>
      <c r="N1117" s="98">
        <v>45480</v>
      </c>
      <c r="O1117" s="99">
        <v>45458</v>
      </c>
      <c r="P1117" s="100">
        <v>5</v>
      </c>
      <c r="Q1117" s="66" t="s">
        <v>85</v>
      </c>
      <c r="R1117" s="66" t="s">
        <v>86</v>
      </c>
      <c r="S1117" s="66" t="s">
        <v>85</v>
      </c>
      <c r="T1117" s="66" t="s">
        <v>87</v>
      </c>
      <c r="U1117" s="113">
        <v>167</v>
      </c>
      <c r="V1117" s="111" t="s">
        <v>88</v>
      </c>
      <c r="W1117" s="88" t="s">
        <v>89</v>
      </c>
      <c r="X1117" s="248" t="s">
        <v>586</v>
      </c>
      <c r="Y1117" s="278" t="s">
        <v>700</v>
      </c>
      <c r="Z1117" s="66">
        <v>10</v>
      </c>
      <c r="AA1117" s="117" t="s">
        <v>227</v>
      </c>
      <c r="AB1117" s="66">
        <v>2017</v>
      </c>
      <c r="AC1117" s="130">
        <v>33000</v>
      </c>
      <c r="AD1117" s="119">
        <v>32000</v>
      </c>
      <c r="AE1117" s="48" t="s">
        <v>101</v>
      </c>
      <c r="AF1117" s="132">
        <v>45453</v>
      </c>
      <c r="AG1117" s="132">
        <v>45458</v>
      </c>
      <c r="AH1117" s="141"/>
    </row>
    <row r="1118" spans="1:34">
      <c r="A1118" s="66">
        <v>11932</v>
      </c>
      <c r="B1118" s="63"/>
      <c r="C1118" s="92" t="s">
        <v>994</v>
      </c>
      <c r="D1118" s="92">
        <v>3716</v>
      </c>
      <c r="E1118" s="151" t="s">
        <v>921</v>
      </c>
      <c r="F1118" s="151" t="s">
        <v>2356</v>
      </c>
      <c r="G1118" s="92" t="s">
        <v>2357</v>
      </c>
      <c r="H1118" s="92">
        <v>1720</v>
      </c>
      <c r="I1118" s="92" t="s">
        <v>99</v>
      </c>
      <c r="J1118" s="92">
        <v>1</v>
      </c>
      <c r="K1118" s="109">
        <v>45381</v>
      </c>
      <c r="L1118" s="92">
        <v>27</v>
      </c>
      <c r="M1118" s="89">
        <v>167</v>
      </c>
      <c r="N1118" s="102">
        <v>45408</v>
      </c>
      <c r="O1118" s="99">
        <v>45442</v>
      </c>
      <c r="P1118" s="100">
        <v>61</v>
      </c>
      <c r="Q1118" s="66" t="s">
        <v>85</v>
      </c>
      <c r="R1118" s="66" t="s">
        <v>86</v>
      </c>
      <c r="S1118" s="66" t="s">
        <v>85</v>
      </c>
      <c r="T1118" s="66" t="s">
        <v>87</v>
      </c>
      <c r="U1118" s="113">
        <v>167</v>
      </c>
      <c r="V1118" s="88" t="s">
        <v>88</v>
      </c>
      <c r="W1118" s="88" t="s">
        <v>89</v>
      </c>
      <c r="X1118" s="248" t="s">
        <v>586</v>
      </c>
      <c r="Y1118" s="117" t="s">
        <v>700</v>
      </c>
      <c r="Z1118" s="66">
        <v>10</v>
      </c>
      <c r="AA1118" s="117" t="s">
        <v>227</v>
      </c>
      <c r="AB1118" s="66">
        <v>2017</v>
      </c>
      <c r="AC1118" s="130">
        <v>33000</v>
      </c>
      <c r="AD1118" s="119">
        <v>32000</v>
      </c>
      <c r="AE1118" s="48" t="s">
        <v>101</v>
      </c>
      <c r="AF1118" s="132">
        <v>44737</v>
      </c>
      <c r="AG1118" s="132">
        <v>45441</v>
      </c>
      <c r="AH1118" s="141"/>
    </row>
    <row r="1119" spans="1:34">
      <c r="A1119" s="66">
        <v>11932</v>
      </c>
      <c r="B1119" s="63"/>
      <c r="C1119" s="84" t="s">
        <v>994</v>
      </c>
      <c r="D1119" s="92">
        <v>3671</v>
      </c>
      <c r="E1119" s="151" t="s">
        <v>1912</v>
      </c>
      <c r="F1119" s="150" t="s">
        <v>1913</v>
      </c>
      <c r="G1119" s="85" t="s">
        <v>1166</v>
      </c>
      <c r="H1119" s="63">
        <v>1710</v>
      </c>
      <c r="I1119" s="85" t="s">
        <v>1151</v>
      </c>
      <c r="J1119" s="84">
        <v>1</v>
      </c>
      <c r="K1119" s="106">
        <v>44718</v>
      </c>
      <c r="L1119" s="63">
        <v>27</v>
      </c>
      <c r="M1119" s="66">
        <v>167</v>
      </c>
      <c r="N1119" s="165">
        <v>44745</v>
      </c>
      <c r="O1119" s="99">
        <v>44737</v>
      </c>
      <c r="P1119" s="100">
        <v>19</v>
      </c>
      <c r="Q1119" s="66" t="s">
        <v>160</v>
      </c>
      <c r="R1119" s="66"/>
      <c r="S1119" s="66" t="s">
        <v>86</v>
      </c>
      <c r="T1119" s="66" t="s">
        <v>87</v>
      </c>
      <c r="U1119" s="170">
        <v>167</v>
      </c>
      <c r="V1119" s="111" t="s">
        <v>88</v>
      </c>
      <c r="W1119" s="88" t="s">
        <v>89</v>
      </c>
      <c r="X1119" s="248" t="s">
        <v>586</v>
      </c>
      <c r="Y1119" s="66" t="s">
        <v>700</v>
      </c>
      <c r="Z1119" s="130"/>
      <c r="AA1119" s="130"/>
      <c r="AB1119" s="66">
        <v>2017</v>
      </c>
      <c r="AC1119" s="130">
        <v>30000</v>
      </c>
      <c r="AD1119" s="130"/>
      <c r="AE1119" s="797">
        <v>44718</v>
      </c>
      <c r="AF1119" s="132">
        <v>44737</v>
      </c>
      <c r="AG1119" s="72"/>
      <c r="AH1119" s="180"/>
    </row>
    <row r="1120" spans="1:34">
      <c r="A1120" s="66" t="s">
        <v>2358</v>
      </c>
      <c r="B1120" s="63"/>
      <c r="C1120" s="84" t="s">
        <v>994</v>
      </c>
      <c r="D1120" s="63">
        <v>3568</v>
      </c>
      <c r="E1120" s="87" t="s">
        <v>1161</v>
      </c>
      <c r="F1120" s="156" t="s">
        <v>1162</v>
      </c>
      <c r="G1120" s="85" t="s">
        <v>1281</v>
      </c>
      <c r="H1120" s="63">
        <v>1684</v>
      </c>
      <c r="I1120" s="87" t="s">
        <v>154</v>
      </c>
      <c r="J1120" s="63">
        <v>1</v>
      </c>
      <c r="K1120" s="106">
        <v>44685</v>
      </c>
      <c r="L1120" s="63">
        <v>27</v>
      </c>
      <c r="M1120" s="66">
        <v>167</v>
      </c>
      <c r="N1120" s="107">
        <v>44712</v>
      </c>
      <c r="O1120" s="99">
        <v>44718</v>
      </c>
      <c r="P1120" s="100">
        <v>33</v>
      </c>
      <c r="Q1120" s="66" t="s">
        <v>160</v>
      </c>
      <c r="R1120" s="66"/>
      <c r="S1120" s="66" t="s">
        <v>86</v>
      </c>
      <c r="T1120" s="66" t="s">
        <v>87</v>
      </c>
      <c r="U1120" s="170">
        <v>167</v>
      </c>
      <c r="V1120" s="111" t="s">
        <v>88</v>
      </c>
      <c r="W1120" s="88" t="s">
        <v>89</v>
      </c>
      <c r="X1120" s="248" t="s">
        <v>586</v>
      </c>
      <c r="Y1120" s="66" t="s">
        <v>700</v>
      </c>
      <c r="Z1120" s="130"/>
      <c r="AA1120" s="130"/>
      <c r="AB1120" s="66">
        <v>2017</v>
      </c>
      <c r="AC1120" s="130">
        <v>30000</v>
      </c>
      <c r="AD1120" s="130"/>
      <c r="AE1120" s="192"/>
      <c r="AF1120" s="72" t="s">
        <v>101</v>
      </c>
      <c r="AG1120" s="173">
        <v>44657</v>
      </c>
      <c r="AH1120" s="144">
        <v>44714</v>
      </c>
    </row>
    <row r="1121" spans="1:34">
      <c r="A1121" s="66" t="s">
        <v>2359</v>
      </c>
      <c r="B1121" s="63"/>
      <c r="C1121" s="84" t="s">
        <v>994</v>
      </c>
      <c r="D1121" s="63">
        <v>3456</v>
      </c>
      <c r="E1121" s="87" t="s">
        <v>1653</v>
      </c>
      <c r="F1121" s="156" t="s">
        <v>1654</v>
      </c>
      <c r="G1121" s="85" t="s">
        <v>1655</v>
      </c>
      <c r="H1121" s="63">
        <v>1666</v>
      </c>
      <c r="I1121" s="87" t="s">
        <v>154</v>
      </c>
      <c r="J1121" s="63">
        <v>1</v>
      </c>
      <c r="K1121" s="106">
        <v>44648</v>
      </c>
      <c r="L1121" s="63">
        <v>1</v>
      </c>
      <c r="M1121" s="66">
        <v>167</v>
      </c>
      <c r="N1121" s="107">
        <v>44649</v>
      </c>
      <c r="O1121" s="99">
        <v>44651</v>
      </c>
      <c r="P1121" s="100">
        <v>3</v>
      </c>
      <c r="Q1121" s="66" t="s">
        <v>160</v>
      </c>
      <c r="R1121" s="66"/>
      <c r="S1121" s="66" t="s">
        <v>86</v>
      </c>
      <c r="T1121" s="66" t="s">
        <v>87</v>
      </c>
      <c r="U1121" s="170">
        <v>167</v>
      </c>
      <c r="V1121" s="88" t="s">
        <v>88</v>
      </c>
      <c r="W1121" s="88" t="s">
        <v>89</v>
      </c>
      <c r="X1121" s="248" t="s">
        <v>586</v>
      </c>
      <c r="Y1121" s="66" t="s">
        <v>700</v>
      </c>
      <c r="Z1121" s="130"/>
      <c r="AA1121" s="130"/>
      <c r="AB1121" s="66">
        <v>2017</v>
      </c>
      <c r="AC1121" s="130">
        <v>30000</v>
      </c>
      <c r="AD1121" s="130"/>
      <c r="AE1121" s="48" t="s">
        <v>101</v>
      </c>
      <c r="AF1121" s="173">
        <v>44581</v>
      </c>
      <c r="AG1121" s="132">
        <v>44650</v>
      </c>
      <c r="AH1121" s="141"/>
    </row>
    <row r="1122" spans="1:34">
      <c r="A1122" s="66">
        <v>11846</v>
      </c>
      <c r="B1122" s="63"/>
      <c r="C1122" s="84" t="s">
        <v>994</v>
      </c>
      <c r="D1122" s="63">
        <v>3138</v>
      </c>
      <c r="E1122" s="87" t="s">
        <v>425</v>
      </c>
      <c r="F1122" s="87" t="s">
        <v>1993</v>
      </c>
      <c r="G1122" s="150" t="s">
        <v>1994</v>
      </c>
      <c r="H1122" s="63">
        <v>1472</v>
      </c>
      <c r="I1122" s="87" t="s">
        <v>154</v>
      </c>
      <c r="J1122" s="84">
        <v>1</v>
      </c>
      <c r="K1122" s="106">
        <v>44606</v>
      </c>
      <c r="L1122" s="84">
        <v>29</v>
      </c>
      <c r="M1122" s="66">
        <v>167</v>
      </c>
      <c r="N1122" s="107">
        <v>44635</v>
      </c>
      <c r="O1122" s="99">
        <v>44639</v>
      </c>
      <c r="P1122" s="100">
        <v>33</v>
      </c>
      <c r="Q1122" s="66" t="s">
        <v>160</v>
      </c>
      <c r="R1122" s="66"/>
      <c r="S1122" s="66" t="s">
        <v>86</v>
      </c>
      <c r="T1122" s="66" t="s">
        <v>87</v>
      </c>
      <c r="U1122" s="170">
        <v>167</v>
      </c>
      <c r="V1122" s="88" t="s">
        <v>88</v>
      </c>
      <c r="W1122" s="88" t="s">
        <v>89</v>
      </c>
      <c r="X1122" s="248" t="s">
        <v>586</v>
      </c>
      <c r="Y1122" s="66" t="s">
        <v>700</v>
      </c>
      <c r="Z1122" s="130"/>
      <c r="AA1122" s="130"/>
      <c r="AB1122" s="66">
        <v>2017</v>
      </c>
      <c r="AC1122" s="130">
        <v>30000</v>
      </c>
      <c r="AD1122" s="130"/>
      <c r="AE1122" s="62" t="s">
        <v>101</v>
      </c>
      <c r="AF1122" s="173">
        <v>44396</v>
      </c>
      <c r="AG1122" s="132">
        <v>44638</v>
      </c>
      <c r="AH1122" s="141"/>
    </row>
    <row r="1123" spans="1:34">
      <c r="A1123" s="66" t="s">
        <v>2358</v>
      </c>
      <c r="B1123" s="63"/>
      <c r="C1123" s="64" t="s">
        <v>994</v>
      </c>
      <c r="D1123" s="67">
        <v>5313</v>
      </c>
      <c r="E1123" s="68" t="s">
        <v>1106</v>
      </c>
      <c r="F1123" s="68" t="s">
        <v>1107</v>
      </c>
      <c r="G1123" s="48" t="s">
        <v>2360</v>
      </c>
      <c r="H1123" s="48">
        <v>6813</v>
      </c>
      <c r="I1123" s="64" t="s">
        <v>99</v>
      </c>
      <c r="J1123" s="64">
        <v>1</v>
      </c>
      <c r="K1123" s="101">
        <v>45664</v>
      </c>
      <c r="L1123" s="67">
        <v>29</v>
      </c>
      <c r="M1123" s="104">
        <v>168</v>
      </c>
      <c r="N1123" s="102">
        <v>45693</v>
      </c>
      <c r="O1123" s="99">
        <v>45695</v>
      </c>
      <c r="P1123" s="100">
        <v>31</v>
      </c>
      <c r="Q1123" s="66" t="s">
        <v>85</v>
      </c>
      <c r="R1123" s="66" t="s">
        <v>214</v>
      </c>
      <c r="S1123" s="66" t="s">
        <v>85</v>
      </c>
      <c r="T1123" s="66" t="s">
        <v>138</v>
      </c>
      <c r="U1123" s="113">
        <v>168</v>
      </c>
      <c r="V1123" s="88" t="s">
        <v>236</v>
      </c>
      <c r="W1123" s="88" t="s">
        <v>406</v>
      </c>
      <c r="X1123" s="88" t="s">
        <v>238</v>
      </c>
      <c r="Y1123" s="117" t="s">
        <v>703</v>
      </c>
      <c r="Z1123" s="66">
        <v>50</v>
      </c>
      <c r="AA1123" s="117" t="s">
        <v>227</v>
      </c>
      <c r="AB1123" s="66">
        <v>2019</v>
      </c>
      <c r="AC1123" s="118">
        <v>12000</v>
      </c>
      <c r="AD1123" s="135">
        <v>15000</v>
      </c>
      <c r="AE1123" s="48" t="s">
        <v>101</v>
      </c>
      <c r="AF1123" s="132">
        <v>45664</v>
      </c>
      <c r="AG1123" s="132">
        <v>45695</v>
      </c>
      <c r="AH1123" s="141"/>
    </row>
    <row r="1124" spans="1:34">
      <c r="A1124" s="66">
        <v>11844</v>
      </c>
      <c r="B1124" s="63"/>
      <c r="C1124" s="72" t="s">
        <v>117</v>
      </c>
      <c r="D1124" s="67">
        <v>5273</v>
      </c>
      <c r="E1124" s="68" t="s">
        <v>200</v>
      </c>
      <c r="F1124" s="69" t="s">
        <v>201</v>
      </c>
      <c r="G1124" s="48" t="s">
        <v>202</v>
      </c>
      <c r="H1124" s="48">
        <v>6812</v>
      </c>
      <c r="I1124" s="48" t="s">
        <v>99</v>
      </c>
      <c r="J1124" s="72">
        <v>1</v>
      </c>
      <c r="K1124" s="101">
        <v>45647</v>
      </c>
      <c r="L1124" s="67">
        <v>1</v>
      </c>
      <c r="M1124" s="104">
        <v>168</v>
      </c>
      <c r="N1124" s="105">
        <v>45648</v>
      </c>
      <c r="O1124" s="99">
        <v>45653</v>
      </c>
      <c r="P1124" s="100">
        <v>6</v>
      </c>
      <c r="Q1124" s="66" t="s">
        <v>85</v>
      </c>
      <c r="R1124" s="66" t="s">
        <v>214</v>
      </c>
      <c r="S1124" s="66" t="s">
        <v>85</v>
      </c>
      <c r="T1124" s="66" t="s">
        <v>138</v>
      </c>
      <c r="U1124" s="113">
        <v>168</v>
      </c>
      <c r="V1124" s="111" t="s">
        <v>236</v>
      </c>
      <c r="W1124" s="88" t="s">
        <v>406</v>
      </c>
      <c r="X1124" s="88" t="s">
        <v>238</v>
      </c>
      <c r="Y1124" s="117" t="s">
        <v>703</v>
      </c>
      <c r="Z1124" s="66">
        <v>50</v>
      </c>
      <c r="AA1124" s="117" t="s">
        <v>227</v>
      </c>
      <c r="AB1124" s="66">
        <v>2019</v>
      </c>
      <c r="AC1124" s="118">
        <v>12000</v>
      </c>
      <c r="AD1124" s="135">
        <v>15000</v>
      </c>
      <c r="AE1124" s="193" t="s">
        <v>207</v>
      </c>
      <c r="AF1124" s="127">
        <v>45647</v>
      </c>
      <c r="AG1124" s="132">
        <v>45652</v>
      </c>
      <c r="AH1124" s="73"/>
    </row>
    <row r="1125" spans="1:34">
      <c r="A1125" s="66">
        <v>11965</v>
      </c>
      <c r="B1125" s="66">
        <v>11986</v>
      </c>
      <c r="C1125" s="72" t="s">
        <v>994</v>
      </c>
      <c r="D1125" s="67">
        <v>4893</v>
      </c>
      <c r="E1125" s="68" t="s">
        <v>2328</v>
      </c>
      <c r="F1125" s="69" t="s">
        <v>2329</v>
      </c>
      <c r="G1125" s="48" t="s">
        <v>1364</v>
      </c>
      <c r="H1125" s="48">
        <v>4748</v>
      </c>
      <c r="I1125" s="48" t="s">
        <v>154</v>
      </c>
      <c r="J1125" s="72">
        <v>1</v>
      </c>
      <c r="K1125" s="101">
        <v>45628</v>
      </c>
      <c r="L1125" s="48">
        <v>14</v>
      </c>
      <c r="M1125" s="104">
        <v>168</v>
      </c>
      <c r="N1125" s="102">
        <f>K1125+L1125</f>
        <v>45642</v>
      </c>
      <c r="O1125" s="99">
        <f ca="1">TODAY()</f>
        <v>45957</v>
      </c>
      <c r="P1125" s="100">
        <f ca="1">O1125-K1125</f>
        <v>329</v>
      </c>
      <c r="Q1125" s="66" t="s">
        <v>85</v>
      </c>
      <c r="R1125" s="66" t="s">
        <v>214</v>
      </c>
      <c r="S1125" s="66" t="s">
        <v>85</v>
      </c>
      <c r="T1125" s="66" t="s">
        <v>138</v>
      </c>
      <c r="U1125" s="113">
        <v>168</v>
      </c>
      <c r="V1125" s="88" t="s">
        <v>236</v>
      </c>
      <c r="W1125" s="111" t="s">
        <v>406</v>
      </c>
      <c r="X1125" s="88" t="s">
        <v>238</v>
      </c>
      <c r="Y1125" s="117" t="s">
        <v>703</v>
      </c>
      <c r="Z1125" s="66">
        <v>50</v>
      </c>
      <c r="AA1125" s="117" t="s">
        <v>227</v>
      </c>
      <c r="AB1125" s="66">
        <v>2019</v>
      </c>
      <c r="AC1125" s="118">
        <v>12000</v>
      </c>
      <c r="AD1125" s="135">
        <v>15000</v>
      </c>
      <c r="AE1125" s="48" t="s">
        <v>101</v>
      </c>
      <c r="AF1125" s="127">
        <v>45432</v>
      </c>
      <c r="AG1125" s="132">
        <v>45644</v>
      </c>
      <c r="AH1125" s="141"/>
    </row>
    <row r="1126" spans="1:34">
      <c r="A1126" s="63"/>
      <c r="B1126" s="63"/>
      <c r="C1126" s="92" t="s">
        <v>994</v>
      </c>
      <c r="D1126" s="92">
        <v>4835</v>
      </c>
      <c r="E1126" s="151" t="s">
        <v>1287</v>
      </c>
      <c r="F1126" s="91" t="s">
        <v>1288</v>
      </c>
      <c r="G1126" s="92" t="s">
        <v>529</v>
      </c>
      <c r="H1126" s="92">
        <v>4614</v>
      </c>
      <c r="I1126" s="92" t="s">
        <v>99</v>
      </c>
      <c r="J1126" s="92">
        <v>1</v>
      </c>
      <c r="K1126" s="109">
        <v>45400</v>
      </c>
      <c r="L1126" s="92">
        <v>6</v>
      </c>
      <c r="M1126" s="89">
        <v>168</v>
      </c>
      <c r="N1126" s="102">
        <v>45406</v>
      </c>
      <c r="O1126" s="99">
        <v>45407</v>
      </c>
      <c r="P1126" s="100">
        <v>7</v>
      </c>
      <c r="Q1126" s="66" t="s">
        <v>85</v>
      </c>
      <c r="R1126" s="66" t="s">
        <v>214</v>
      </c>
      <c r="S1126" s="66" t="s">
        <v>85</v>
      </c>
      <c r="T1126" s="66" t="s">
        <v>138</v>
      </c>
      <c r="U1126" s="113">
        <v>168</v>
      </c>
      <c r="V1126" s="88" t="s">
        <v>236</v>
      </c>
      <c r="W1126" s="88" t="s">
        <v>406</v>
      </c>
      <c r="X1126" s="88" t="s">
        <v>238</v>
      </c>
      <c r="Y1126" s="117" t="s">
        <v>703</v>
      </c>
      <c r="Z1126" s="66">
        <v>50</v>
      </c>
      <c r="AA1126" s="117" t="s">
        <v>227</v>
      </c>
      <c r="AB1126" s="66">
        <v>2019</v>
      </c>
      <c r="AC1126" s="118">
        <v>12000</v>
      </c>
      <c r="AD1126" s="119">
        <v>3467</v>
      </c>
      <c r="AE1126" s="48" t="s">
        <v>101</v>
      </c>
      <c r="AF1126" s="132">
        <v>45393</v>
      </c>
      <c r="AG1126" s="132">
        <v>45407</v>
      </c>
      <c r="AH1126" s="144"/>
    </row>
    <row r="1127" spans="1:34">
      <c r="A1127" s="63"/>
      <c r="B1127" s="66">
        <v>11982</v>
      </c>
      <c r="C1127" s="84" t="s">
        <v>994</v>
      </c>
      <c r="D1127" s="84">
        <v>4674</v>
      </c>
      <c r="E1127" s="150" t="s">
        <v>1454</v>
      </c>
      <c r="F1127" s="150" t="s">
        <v>1454</v>
      </c>
      <c r="G1127" s="84" t="s">
        <v>529</v>
      </c>
      <c r="H1127" s="84">
        <v>4291</v>
      </c>
      <c r="I1127" s="84" t="s">
        <v>1151</v>
      </c>
      <c r="J1127" s="84">
        <v>1</v>
      </c>
      <c r="K1127" s="335">
        <v>45272</v>
      </c>
      <c r="L1127" s="84">
        <v>27</v>
      </c>
      <c r="M1127" s="66">
        <v>168</v>
      </c>
      <c r="N1127" s="165">
        <v>45299</v>
      </c>
      <c r="O1127" s="99">
        <v>45281</v>
      </c>
      <c r="P1127" s="100">
        <v>9</v>
      </c>
      <c r="Q1127" s="66" t="s">
        <v>85</v>
      </c>
      <c r="R1127" s="66" t="s">
        <v>214</v>
      </c>
      <c r="S1127" s="66" t="s">
        <v>85</v>
      </c>
      <c r="T1127" s="66" t="s">
        <v>138</v>
      </c>
      <c r="U1127" s="113">
        <v>168</v>
      </c>
      <c r="V1127" s="88" t="s">
        <v>236</v>
      </c>
      <c r="W1127" s="88" t="s">
        <v>406</v>
      </c>
      <c r="X1127" s="88" t="s">
        <v>238</v>
      </c>
      <c r="Y1127" s="117" t="s">
        <v>703</v>
      </c>
      <c r="Z1127" s="66">
        <v>50</v>
      </c>
      <c r="AA1127" s="117" t="s">
        <v>227</v>
      </c>
      <c r="AB1127" s="66">
        <v>2019</v>
      </c>
      <c r="AC1127" s="118">
        <v>12000</v>
      </c>
      <c r="AD1127" s="118"/>
      <c r="AE1127" s="48" t="s">
        <v>101</v>
      </c>
      <c r="AF1127" s="132">
        <v>45272</v>
      </c>
      <c r="AG1127" s="132">
        <v>45280</v>
      </c>
      <c r="AH1127" s="141"/>
    </row>
    <row r="1128" spans="1:34">
      <c r="A1128" s="63"/>
      <c r="B1128" s="66" t="s">
        <v>2361</v>
      </c>
      <c r="C1128" s="84" t="s">
        <v>994</v>
      </c>
      <c r="D1128" s="84">
        <v>4660</v>
      </c>
      <c r="E1128" s="150" t="s">
        <v>2331</v>
      </c>
      <c r="F1128" s="150" t="s">
        <v>2332</v>
      </c>
      <c r="G1128" s="84" t="s">
        <v>2333</v>
      </c>
      <c r="H1128" s="84"/>
      <c r="I1128" s="84" t="s">
        <v>1151</v>
      </c>
      <c r="J1128" s="150">
        <v>1</v>
      </c>
      <c r="K1128" s="335">
        <v>45265</v>
      </c>
      <c r="L1128" s="84">
        <v>2</v>
      </c>
      <c r="M1128" s="66">
        <v>168</v>
      </c>
      <c r="N1128" s="165">
        <v>45267</v>
      </c>
      <c r="O1128" s="99">
        <v>45271</v>
      </c>
      <c r="P1128" s="100">
        <v>6</v>
      </c>
      <c r="Q1128" s="66" t="s">
        <v>85</v>
      </c>
      <c r="R1128" s="66" t="s">
        <v>214</v>
      </c>
      <c r="S1128" s="66" t="s">
        <v>85</v>
      </c>
      <c r="T1128" s="66" t="s">
        <v>138</v>
      </c>
      <c r="U1128" s="113">
        <v>168</v>
      </c>
      <c r="V1128" s="88" t="s">
        <v>236</v>
      </c>
      <c r="W1128" s="88" t="s">
        <v>406</v>
      </c>
      <c r="X1128" s="88" t="s">
        <v>238</v>
      </c>
      <c r="Y1128" s="117" t="s">
        <v>703</v>
      </c>
      <c r="Z1128" s="66">
        <v>50</v>
      </c>
      <c r="AA1128" s="117" t="s">
        <v>227</v>
      </c>
      <c r="AB1128" s="66">
        <v>2019</v>
      </c>
      <c r="AC1128" s="118">
        <v>12000</v>
      </c>
      <c r="AD1128" s="118"/>
      <c r="AE1128" s="48" t="s">
        <v>101</v>
      </c>
      <c r="AF1128" s="132">
        <v>45265</v>
      </c>
      <c r="AG1128" s="132">
        <v>45268</v>
      </c>
      <c r="AH1128" s="180"/>
    </row>
    <row r="1129" spans="1:34">
      <c r="A1129" s="63"/>
      <c r="B1129" s="66">
        <v>11976</v>
      </c>
      <c r="C1129" s="84" t="s">
        <v>994</v>
      </c>
      <c r="D1129" s="84">
        <v>4640</v>
      </c>
      <c r="E1129" s="150" t="s">
        <v>1039</v>
      </c>
      <c r="F1129" s="150" t="s">
        <v>1039</v>
      </c>
      <c r="G1129" s="84" t="s">
        <v>1003</v>
      </c>
      <c r="H1129" s="84">
        <v>4284</v>
      </c>
      <c r="I1129" s="84" t="s">
        <v>1151</v>
      </c>
      <c r="J1129" s="150">
        <v>1</v>
      </c>
      <c r="K1129" s="335">
        <v>45253</v>
      </c>
      <c r="L1129" s="84">
        <v>13</v>
      </c>
      <c r="M1129" s="66">
        <v>168</v>
      </c>
      <c r="N1129" s="107">
        <v>45266</v>
      </c>
      <c r="O1129" s="99">
        <v>45264</v>
      </c>
      <c r="P1129" s="100">
        <v>11</v>
      </c>
      <c r="Q1129" s="66" t="s">
        <v>85</v>
      </c>
      <c r="R1129" s="66" t="s">
        <v>214</v>
      </c>
      <c r="S1129" s="66" t="s">
        <v>85</v>
      </c>
      <c r="T1129" s="66" t="s">
        <v>138</v>
      </c>
      <c r="U1129" s="113">
        <v>168</v>
      </c>
      <c r="V1129" s="88" t="s">
        <v>236</v>
      </c>
      <c r="W1129" s="88" t="s">
        <v>406</v>
      </c>
      <c r="X1129" s="88" t="s">
        <v>238</v>
      </c>
      <c r="Y1129" s="117" t="s">
        <v>703</v>
      </c>
      <c r="Z1129" s="66">
        <v>50</v>
      </c>
      <c r="AA1129" s="117" t="s">
        <v>227</v>
      </c>
      <c r="AB1129" s="66">
        <v>2019</v>
      </c>
      <c r="AC1129" s="118">
        <v>12000</v>
      </c>
      <c r="AD1129" s="118"/>
      <c r="AE1129" s="48" t="s">
        <v>101</v>
      </c>
      <c r="AF1129" s="132">
        <v>45253</v>
      </c>
      <c r="AG1129" s="132">
        <v>45260</v>
      </c>
      <c r="AH1129" s="141"/>
    </row>
    <row r="1130" spans="1:34">
      <c r="A1130" s="63"/>
      <c r="B1130" s="66" t="s">
        <v>95</v>
      </c>
      <c r="C1130" s="63" t="s">
        <v>994</v>
      </c>
      <c r="D1130" s="157">
        <v>4639</v>
      </c>
      <c r="E1130" s="85" t="s">
        <v>332</v>
      </c>
      <c r="F1130" s="85" t="s">
        <v>1450</v>
      </c>
      <c r="G1130" s="84" t="s">
        <v>1453</v>
      </c>
      <c r="H1130" s="84">
        <v>4307</v>
      </c>
      <c r="I1130" s="84" t="s">
        <v>99</v>
      </c>
      <c r="J1130" s="84">
        <v>1</v>
      </c>
      <c r="K1130" s="164">
        <v>45383</v>
      </c>
      <c r="L1130" s="84">
        <v>2</v>
      </c>
      <c r="M1130" s="89">
        <v>168</v>
      </c>
      <c r="N1130" s="102">
        <v>45385</v>
      </c>
      <c r="O1130" s="99">
        <v>45388</v>
      </c>
      <c r="P1130" s="100">
        <v>5</v>
      </c>
      <c r="Q1130" s="66" t="s">
        <v>85</v>
      </c>
      <c r="R1130" s="66" t="s">
        <v>214</v>
      </c>
      <c r="S1130" s="66" t="s">
        <v>85</v>
      </c>
      <c r="T1130" s="66" t="s">
        <v>138</v>
      </c>
      <c r="U1130" s="113">
        <v>168</v>
      </c>
      <c r="V1130" s="88" t="s">
        <v>236</v>
      </c>
      <c r="W1130" s="88" t="s">
        <v>406</v>
      </c>
      <c r="X1130" s="88" t="s">
        <v>238</v>
      </c>
      <c r="Y1130" s="117" t="s">
        <v>703</v>
      </c>
      <c r="Z1130" s="66">
        <v>50</v>
      </c>
      <c r="AA1130" s="117" t="s">
        <v>227</v>
      </c>
      <c r="AB1130" s="66">
        <v>2019</v>
      </c>
      <c r="AC1130" s="118">
        <v>12000</v>
      </c>
      <c r="AD1130" s="119">
        <v>12000</v>
      </c>
      <c r="AE1130" s="48" t="s">
        <v>101</v>
      </c>
      <c r="AF1130" s="132">
        <v>45252</v>
      </c>
      <c r="AG1130" s="132">
        <v>45387</v>
      </c>
      <c r="AH1130" s="141"/>
    </row>
    <row r="1131" spans="1:34">
      <c r="A1131" s="66">
        <v>11855</v>
      </c>
      <c r="B1131" s="66">
        <v>11980</v>
      </c>
      <c r="C1131" s="64" t="s">
        <v>994</v>
      </c>
      <c r="D1131" s="67">
        <v>5211</v>
      </c>
      <c r="E1131" s="79" t="s">
        <v>1032</v>
      </c>
      <c r="F1131" s="79" t="s">
        <v>1032</v>
      </c>
      <c r="G1131" s="48" t="s">
        <v>1033</v>
      </c>
      <c r="H1131" s="48">
        <v>5299</v>
      </c>
      <c r="I1131" s="64" t="s">
        <v>99</v>
      </c>
      <c r="J1131" s="64">
        <v>1</v>
      </c>
      <c r="K1131" s="101">
        <v>45680</v>
      </c>
      <c r="L1131" s="48">
        <v>27</v>
      </c>
      <c r="M1131" s="104">
        <v>169</v>
      </c>
      <c r="N1131" s="102">
        <v>45707</v>
      </c>
      <c r="O1131" s="99">
        <v>45715</v>
      </c>
      <c r="P1131" s="100">
        <v>35</v>
      </c>
      <c r="Q1131" s="66" t="s">
        <v>85</v>
      </c>
      <c r="R1131" s="66" t="s">
        <v>214</v>
      </c>
      <c r="S1131" s="66" t="s">
        <v>85</v>
      </c>
      <c r="T1131" s="66" t="s">
        <v>138</v>
      </c>
      <c r="U1131" s="113">
        <v>169</v>
      </c>
      <c r="V1131" s="88" t="s">
        <v>236</v>
      </c>
      <c r="W1131" s="88" t="s">
        <v>406</v>
      </c>
      <c r="X1131" s="88" t="s">
        <v>238</v>
      </c>
      <c r="Y1131" s="117" t="s">
        <v>704</v>
      </c>
      <c r="Z1131" s="66">
        <v>50</v>
      </c>
      <c r="AA1131" s="117" t="s">
        <v>227</v>
      </c>
      <c r="AB1131" s="66">
        <v>2018</v>
      </c>
      <c r="AC1131" s="118">
        <v>12000</v>
      </c>
      <c r="AD1131" s="130">
        <v>12000</v>
      </c>
      <c r="AE1131" s="48" t="s">
        <v>101</v>
      </c>
      <c r="AF1131" s="132">
        <v>45624</v>
      </c>
      <c r="AG1131" s="132">
        <v>45714</v>
      </c>
      <c r="AH1131" s="141"/>
    </row>
    <row r="1132" spans="1:34">
      <c r="A1132" s="66">
        <v>11846</v>
      </c>
      <c r="B1132" s="63"/>
      <c r="C1132" s="153" t="s">
        <v>994</v>
      </c>
      <c r="D1132" s="153">
        <v>4909</v>
      </c>
      <c r="E1132" s="153" t="s">
        <v>1586</v>
      </c>
      <c r="F1132" s="153" t="s">
        <v>2283</v>
      </c>
      <c r="G1132" s="153" t="s">
        <v>529</v>
      </c>
      <c r="H1132" s="153">
        <v>4898</v>
      </c>
      <c r="I1132" s="153" t="s">
        <v>99</v>
      </c>
      <c r="J1132" s="153">
        <v>1</v>
      </c>
      <c r="K1132" s="163">
        <v>45441</v>
      </c>
      <c r="L1132" s="153">
        <v>0</v>
      </c>
      <c r="M1132" s="104">
        <v>169</v>
      </c>
      <c r="N1132" s="98">
        <v>45441</v>
      </c>
      <c r="O1132" s="99">
        <v>45443</v>
      </c>
      <c r="P1132" s="100">
        <v>2</v>
      </c>
      <c r="Q1132" s="66" t="s">
        <v>85</v>
      </c>
      <c r="R1132" s="66" t="s">
        <v>214</v>
      </c>
      <c r="S1132" s="66" t="s">
        <v>85</v>
      </c>
      <c r="T1132" s="66" t="s">
        <v>138</v>
      </c>
      <c r="U1132" s="113">
        <v>169</v>
      </c>
      <c r="V1132" s="88" t="s">
        <v>236</v>
      </c>
      <c r="W1132" s="88" t="s">
        <v>406</v>
      </c>
      <c r="X1132" s="88" t="s">
        <v>238</v>
      </c>
      <c r="Y1132" s="117" t="s">
        <v>704</v>
      </c>
      <c r="Z1132" s="66">
        <v>50</v>
      </c>
      <c r="AA1132" s="117" t="s">
        <v>227</v>
      </c>
      <c r="AB1132" s="66">
        <v>2018</v>
      </c>
      <c r="AC1132" s="118">
        <v>12000</v>
      </c>
      <c r="AD1132" s="119">
        <v>9000</v>
      </c>
      <c r="AE1132" s="48" t="s">
        <v>101</v>
      </c>
      <c r="AF1132" s="132">
        <v>45441</v>
      </c>
      <c r="AG1132" s="132">
        <v>45442</v>
      </c>
      <c r="AH1132" s="141"/>
    </row>
    <row r="1133" spans="1:34">
      <c r="A1133" s="66">
        <v>11930</v>
      </c>
      <c r="B1133" s="63"/>
      <c r="C1133" s="84" t="s">
        <v>994</v>
      </c>
      <c r="D1133" s="153">
        <v>4888</v>
      </c>
      <c r="E1133" s="154" t="s">
        <v>1710</v>
      </c>
      <c r="F1133" s="154" t="s">
        <v>1710</v>
      </c>
      <c r="G1133" s="153" t="s">
        <v>529</v>
      </c>
      <c r="H1133" s="153">
        <v>4836</v>
      </c>
      <c r="I1133" s="153" t="s">
        <v>99</v>
      </c>
      <c r="J1133" s="153">
        <v>1</v>
      </c>
      <c r="K1133" s="163">
        <v>45427</v>
      </c>
      <c r="L1133" s="153">
        <v>13</v>
      </c>
      <c r="M1133" s="190">
        <v>169</v>
      </c>
      <c r="N1133" s="102">
        <v>45440</v>
      </c>
      <c r="O1133" s="99">
        <v>45441</v>
      </c>
      <c r="P1133" s="100">
        <v>14</v>
      </c>
      <c r="Q1133" s="66" t="s">
        <v>85</v>
      </c>
      <c r="R1133" s="66" t="s">
        <v>214</v>
      </c>
      <c r="S1133" s="66" t="s">
        <v>85</v>
      </c>
      <c r="T1133" s="66" t="s">
        <v>138</v>
      </c>
      <c r="U1133" s="113">
        <v>169</v>
      </c>
      <c r="V1133" s="111" t="s">
        <v>236</v>
      </c>
      <c r="W1133" s="88" t="s">
        <v>406</v>
      </c>
      <c r="X1133" s="88" t="s">
        <v>238</v>
      </c>
      <c r="Y1133" s="278" t="s">
        <v>704</v>
      </c>
      <c r="Z1133" s="66">
        <v>50</v>
      </c>
      <c r="AA1133" s="117" t="s">
        <v>227</v>
      </c>
      <c r="AB1133" s="66">
        <v>2018</v>
      </c>
      <c r="AC1133" s="118">
        <v>12000</v>
      </c>
      <c r="AD1133" s="119">
        <v>9000</v>
      </c>
      <c r="AE1133" s="48" t="s">
        <v>101</v>
      </c>
      <c r="AF1133" s="132">
        <v>45427</v>
      </c>
      <c r="AG1133" s="132">
        <v>45441</v>
      </c>
      <c r="AH1133" s="141"/>
    </row>
    <row r="1134" spans="1:34">
      <c r="A1134" s="63"/>
      <c r="B1134" s="63"/>
      <c r="C1134" s="92" t="s">
        <v>994</v>
      </c>
      <c r="D1134" s="153">
        <v>4824</v>
      </c>
      <c r="E1134" s="154" t="s">
        <v>2362</v>
      </c>
      <c r="F1134" s="316" t="s">
        <v>2362</v>
      </c>
      <c r="G1134" s="153" t="s">
        <v>2363</v>
      </c>
      <c r="H1134" s="153">
        <v>4754</v>
      </c>
      <c r="I1134" s="153" t="s">
        <v>99</v>
      </c>
      <c r="J1134" s="153">
        <v>1</v>
      </c>
      <c r="K1134" s="163">
        <v>45387</v>
      </c>
      <c r="L1134" s="153">
        <v>27</v>
      </c>
      <c r="M1134" s="104">
        <v>169</v>
      </c>
      <c r="N1134" s="98">
        <f>K1134+L1134</f>
        <v>45414</v>
      </c>
      <c r="O1134" s="99">
        <f ca="1">TODAY()</f>
        <v>45957</v>
      </c>
      <c r="P1134" s="100">
        <f ca="1">O1134-K1134</f>
        <v>570</v>
      </c>
      <c r="Q1134" s="66" t="s">
        <v>85</v>
      </c>
      <c r="R1134" s="66" t="s">
        <v>214</v>
      </c>
      <c r="S1134" s="66" t="s">
        <v>85</v>
      </c>
      <c r="T1134" s="66" t="s">
        <v>138</v>
      </c>
      <c r="U1134" s="113">
        <v>169</v>
      </c>
      <c r="V1134" s="88" t="s">
        <v>236</v>
      </c>
      <c r="W1134" s="88" t="s">
        <v>406</v>
      </c>
      <c r="X1134" s="88" t="s">
        <v>238</v>
      </c>
      <c r="Y1134" s="117" t="s">
        <v>704</v>
      </c>
      <c r="Z1134" s="66">
        <v>50</v>
      </c>
      <c r="AA1134" s="117" t="s">
        <v>227</v>
      </c>
      <c r="AB1134" s="66">
        <v>2018</v>
      </c>
      <c r="AC1134" s="118">
        <v>12000</v>
      </c>
      <c r="AD1134" s="119">
        <v>9000</v>
      </c>
      <c r="AE1134" s="48" t="s">
        <v>101</v>
      </c>
      <c r="AF1134" s="132">
        <v>45387</v>
      </c>
      <c r="AG1134" s="132">
        <v>45407</v>
      </c>
      <c r="AH1134" s="144"/>
    </row>
    <row r="1135" spans="1:34">
      <c r="A1135" s="63"/>
      <c r="B1135" s="63"/>
      <c r="C1135" s="84" t="s">
        <v>994</v>
      </c>
      <c r="D1135" s="157">
        <v>4708</v>
      </c>
      <c r="E1135" s="85" t="s">
        <v>332</v>
      </c>
      <c r="F1135" s="150" t="s">
        <v>1450</v>
      </c>
      <c r="G1135" s="84" t="s">
        <v>1453</v>
      </c>
      <c r="H1135" s="84">
        <v>4441</v>
      </c>
      <c r="I1135" s="84" t="s">
        <v>99</v>
      </c>
      <c r="J1135" s="84">
        <v>1</v>
      </c>
      <c r="K1135" s="164">
        <v>45367</v>
      </c>
      <c r="L1135" s="84">
        <v>2</v>
      </c>
      <c r="M1135" s="89">
        <v>169</v>
      </c>
      <c r="N1135" s="102">
        <v>45369</v>
      </c>
      <c r="O1135" s="99">
        <v>45372</v>
      </c>
      <c r="P1135" s="100">
        <v>5</v>
      </c>
      <c r="Q1135" s="66" t="s">
        <v>85</v>
      </c>
      <c r="R1135" s="66" t="s">
        <v>214</v>
      </c>
      <c r="S1135" s="66" t="s">
        <v>85</v>
      </c>
      <c r="T1135" s="66" t="s">
        <v>138</v>
      </c>
      <c r="U1135" s="113">
        <v>169</v>
      </c>
      <c r="V1135" s="88" t="s">
        <v>236</v>
      </c>
      <c r="W1135" s="88" t="s">
        <v>406</v>
      </c>
      <c r="X1135" s="88" t="s">
        <v>238</v>
      </c>
      <c r="Y1135" s="117" t="s">
        <v>704</v>
      </c>
      <c r="Z1135" s="66">
        <v>50</v>
      </c>
      <c r="AA1135" s="117" t="s">
        <v>227</v>
      </c>
      <c r="AB1135" s="66">
        <v>2018</v>
      </c>
      <c r="AC1135" s="118">
        <v>12000</v>
      </c>
      <c r="AD1135" s="119">
        <v>12000</v>
      </c>
      <c r="AE1135" s="48" t="s">
        <v>101</v>
      </c>
      <c r="AF1135" s="132">
        <v>45303</v>
      </c>
      <c r="AG1135" s="132">
        <v>45371</v>
      </c>
      <c r="AH1135" s="141"/>
    </row>
    <row r="1136" spans="1:34">
      <c r="A1136" s="66" t="s">
        <v>2358</v>
      </c>
      <c r="B1136" s="66" t="s">
        <v>2364</v>
      </c>
      <c r="C1136" s="157" t="s">
        <v>1179</v>
      </c>
      <c r="D1136" s="157">
        <v>4639</v>
      </c>
      <c r="E1136" s="214" t="s">
        <v>332</v>
      </c>
      <c r="F1136" s="214" t="s">
        <v>1450</v>
      </c>
      <c r="G1136" s="157" t="s">
        <v>529</v>
      </c>
      <c r="H1136" s="157"/>
      <c r="I1136" s="157" t="s">
        <v>1151</v>
      </c>
      <c r="J1136" s="157">
        <v>1</v>
      </c>
      <c r="K1136" s="167">
        <v>45253</v>
      </c>
      <c r="L1136" s="157">
        <v>27</v>
      </c>
      <c r="M1136" s="48">
        <v>169</v>
      </c>
      <c r="N1136" s="165">
        <v>45280</v>
      </c>
      <c r="O1136" s="99">
        <v>45282</v>
      </c>
      <c r="P1136" s="100">
        <v>29</v>
      </c>
      <c r="Q1136" s="66" t="s">
        <v>85</v>
      </c>
      <c r="R1136" s="66" t="s">
        <v>214</v>
      </c>
      <c r="S1136" s="66" t="s">
        <v>85</v>
      </c>
      <c r="T1136" s="66" t="s">
        <v>138</v>
      </c>
      <c r="U1136" s="113">
        <v>169</v>
      </c>
      <c r="V1136" s="88" t="s">
        <v>236</v>
      </c>
      <c r="W1136" s="88" t="s">
        <v>406</v>
      </c>
      <c r="X1136" s="88" t="s">
        <v>238</v>
      </c>
      <c r="Y1136" s="117" t="s">
        <v>704</v>
      </c>
      <c r="Z1136" s="66">
        <v>50</v>
      </c>
      <c r="AA1136" s="117" t="s">
        <v>227</v>
      </c>
      <c r="AB1136" s="66">
        <v>2018</v>
      </c>
      <c r="AC1136" s="118">
        <v>12000</v>
      </c>
      <c r="AD1136" s="118"/>
      <c r="AE1136" s="48" t="s">
        <v>101</v>
      </c>
      <c r="AF1136" s="132">
        <v>45253</v>
      </c>
      <c r="AG1136" s="132"/>
      <c r="AH1136" s="141"/>
    </row>
    <row r="1137" spans="1:34">
      <c r="A1137" s="66">
        <v>11882</v>
      </c>
      <c r="B1137" s="63"/>
      <c r="C1137" s="72" t="s">
        <v>994</v>
      </c>
      <c r="D1137" s="67">
        <v>4600</v>
      </c>
      <c r="E1137" s="68" t="s">
        <v>1126</v>
      </c>
      <c r="F1137" s="69" t="s">
        <v>1811</v>
      </c>
      <c r="G1137" s="48" t="s">
        <v>1953</v>
      </c>
      <c r="H1137" s="48">
        <v>4904</v>
      </c>
      <c r="I1137" s="48" t="s">
        <v>99</v>
      </c>
      <c r="J1137" s="72">
        <v>1</v>
      </c>
      <c r="K1137" s="101">
        <v>45587</v>
      </c>
      <c r="L1137" s="48">
        <v>27</v>
      </c>
      <c r="M1137" s="104">
        <v>169</v>
      </c>
      <c r="N1137" s="102">
        <f>K1137+L1137</f>
        <v>45614</v>
      </c>
      <c r="O1137" s="99">
        <f ca="1">TODAY()</f>
        <v>45957</v>
      </c>
      <c r="P1137" s="100">
        <f ca="1">O1137-K1137</f>
        <v>370</v>
      </c>
      <c r="Q1137" s="66" t="s">
        <v>85</v>
      </c>
      <c r="R1137" s="66" t="s">
        <v>214</v>
      </c>
      <c r="S1137" s="66" t="s">
        <v>85</v>
      </c>
      <c r="T1137" s="66" t="s">
        <v>138</v>
      </c>
      <c r="U1137" s="113">
        <v>169</v>
      </c>
      <c r="V1137" s="88" t="s">
        <v>236</v>
      </c>
      <c r="W1137" s="111" t="s">
        <v>406</v>
      </c>
      <c r="X1137" s="111" t="s">
        <v>238</v>
      </c>
      <c r="Y1137" s="117" t="s">
        <v>704</v>
      </c>
      <c r="Z1137" s="66">
        <v>50</v>
      </c>
      <c r="AA1137" s="117" t="s">
        <v>227</v>
      </c>
      <c r="AB1137" s="66">
        <v>2018</v>
      </c>
      <c r="AC1137" s="118">
        <v>12000</v>
      </c>
      <c r="AD1137" s="130">
        <v>12000</v>
      </c>
      <c r="AE1137" s="48" t="s">
        <v>101</v>
      </c>
      <c r="AF1137" s="127">
        <v>45223</v>
      </c>
      <c r="AG1137" s="132">
        <v>45616</v>
      </c>
      <c r="AH1137" s="141"/>
    </row>
    <row r="1138" spans="1:34">
      <c r="A1138" s="66">
        <v>11855</v>
      </c>
      <c r="B1138" s="66">
        <v>11980</v>
      </c>
      <c r="C1138" s="64" t="s">
        <v>994</v>
      </c>
      <c r="D1138" s="67">
        <v>5314</v>
      </c>
      <c r="E1138" s="68" t="s">
        <v>1106</v>
      </c>
      <c r="F1138" s="68" t="s">
        <v>1107</v>
      </c>
      <c r="G1138" s="48" t="s">
        <v>2360</v>
      </c>
      <c r="H1138" s="48">
        <v>5734</v>
      </c>
      <c r="I1138" s="64" t="s">
        <v>99</v>
      </c>
      <c r="J1138" s="64">
        <v>1</v>
      </c>
      <c r="K1138" s="101">
        <v>45664</v>
      </c>
      <c r="L1138" s="67">
        <v>29</v>
      </c>
      <c r="M1138" s="104">
        <v>170</v>
      </c>
      <c r="N1138" s="102">
        <v>45693</v>
      </c>
      <c r="O1138" s="99">
        <v>45695</v>
      </c>
      <c r="P1138" s="100">
        <v>0</v>
      </c>
      <c r="Q1138" s="66" t="s">
        <v>85</v>
      </c>
      <c r="R1138" s="66" t="s">
        <v>214</v>
      </c>
      <c r="S1138" s="66" t="s">
        <v>85</v>
      </c>
      <c r="T1138" s="66" t="s">
        <v>138</v>
      </c>
      <c r="U1138" s="113">
        <v>170</v>
      </c>
      <c r="V1138" s="88" t="s">
        <v>236</v>
      </c>
      <c r="W1138" s="88" t="s">
        <v>406</v>
      </c>
      <c r="X1138" s="88" t="s">
        <v>238</v>
      </c>
      <c r="Y1138" s="117" t="s">
        <v>707</v>
      </c>
      <c r="Z1138" s="66">
        <v>50</v>
      </c>
      <c r="AA1138" s="117" t="s">
        <v>227</v>
      </c>
      <c r="AB1138" s="66">
        <v>2018</v>
      </c>
      <c r="AC1138" s="118">
        <v>12000</v>
      </c>
      <c r="AD1138" s="119">
        <v>12000</v>
      </c>
      <c r="AE1138" s="48" t="s">
        <v>101</v>
      </c>
      <c r="AF1138" s="132">
        <v>45664</v>
      </c>
      <c r="AG1138" s="132">
        <v>45695</v>
      </c>
      <c r="AH1138" s="141"/>
    </row>
    <row r="1139" spans="1:34">
      <c r="A1139" s="66" t="s">
        <v>1238</v>
      </c>
      <c r="B1139" s="63"/>
      <c r="C1139" s="72" t="s">
        <v>117</v>
      </c>
      <c r="D1139" s="67">
        <v>5274</v>
      </c>
      <c r="E1139" s="68" t="s">
        <v>200</v>
      </c>
      <c r="F1139" s="69" t="s">
        <v>201</v>
      </c>
      <c r="G1139" s="48" t="s">
        <v>202</v>
      </c>
      <c r="H1139" s="48">
        <v>5727</v>
      </c>
      <c r="I1139" s="48" t="s">
        <v>99</v>
      </c>
      <c r="J1139" s="72">
        <v>1</v>
      </c>
      <c r="K1139" s="101">
        <v>45647</v>
      </c>
      <c r="L1139" s="67">
        <v>1</v>
      </c>
      <c r="M1139" s="104">
        <v>170</v>
      </c>
      <c r="N1139" s="105">
        <v>45648</v>
      </c>
      <c r="O1139" s="99">
        <v>45653</v>
      </c>
      <c r="P1139" s="100">
        <v>0</v>
      </c>
      <c r="Q1139" s="66" t="s">
        <v>85</v>
      </c>
      <c r="R1139" s="66" t="s">
        <v>214</v>
      </c>
      <c r="S1139" s="66" t="s">
        <v>85</v>
      </c>
      <c r="T1139" s="66" t="s">
        <v>138</v>
      </c>
      <c r="U1139" s="113">
        <v>170</v>
      </c>
      <c r="V1139" s="88" t="s">
        <v>236</v>
      </c>
      <c r="W1139" s="88" t="s">
        <v>406</v>
      </c>
      <c r="X1139" s="88" t="s">
        <v>238</v>
      </c>
      <c r="Y1139" s="117" t="s">
        <v>707</v>
      </c>
      <c r="Z1139" s="66">
        <v>50</v>
      </c>
      <c r="AA1139" s="117" t="s">
        <v>227</v>
      </c>
      <c r="AB1139" s="66">
        <v>2018</v>
      </c>
      <c r="AC1139" s="118">
        <v>12000</v>
      </c>
      <c r="AD1139" s="119">
        <v>12000</v>
      </c>
      <c r="AE1139" s="193" t="s">
        <v>207</v>
      </c>
      <c r="AF1139" s="127">
        <v>45647</v>
      </c>
      <c r="AG1139" s="132">
        <v>45652</v>
      </c>
      <c r="AH1139" s="73"/>
    </row>
    <row r="1140" spans="1:34">
      <c r="A1140" s="63"/>
      <c r="B1140" s="66">
        <v>12026</v>
      </c>
      <c r="C1140" s="72" t="s">
        <v>994</v>
      </c>
      <c r="D1140" s="67">
        <v>5248</v>
      </c>
      <c r="E1140" s="68" t="s">
        <v>332</v>
      </c>
      <c r="F1140" s="69" t="s">
        <v>1026</v>
      </c>
      <c r="G1140" s="48" t="s">
        <v>1018</v>
      </c>
      <c r="H1140" s="48">
        <v>5635</v>
      </c>
      <c r="I1140" s="48" t="s">
        <v>99</v>
      </c>
      <c r="J1140" s="72">
        <v>1</v>
      </c>
      <c r="K1140" s="101">
        <v>45642</v>
      </c>
      <c r="L1140" s="48">
        <v>1</v>
      </c>
      <c r="M1140" s="104">
        <v>170</v>
      </c>
      <c r="N1140" s="102">
        <f>K1140+L1140</f>
        <v>45643</v>
      </c>
      <c r="O1140" s="99">
        <f ca="1">TODAY()</f>
        <v>45957</v>
      </c>
      <c r="P1140" s="100">
        <v>0</v>
      </c>
      <c r="Q1140" s="66" t="s">
        <v>85</v>
      </c>
      <c r="R1140" s="66" t="s">
        <v>214</v>
      </c>
      <c r="S1140" s="66" t="s">
        <v>85</v>
      </c>
      <c r="T1140" s="66" t="s">
        <v>138</v>
      </c>
      <c r="U1140" s="113">
        <v>170</v>
      </c>
      <c r="V1140" s="111" t="s">
        <v>236</v>
      </c>
      <c r="W1140" s="88" t="s">
        <v>406</v>
      </c>
      <c r="X1140" s="88" t="s">
        <v>238</v>
      </c>
      <c r="Y1140" s="117" t="s">
        <v>707</v>
      </c>
      <c r="Z1140" s="66">
        <v>50</v>
      </c>
      <c r="AA1140" s="117" t="s">
        <v>227</v>
      </c>
      <c r="AB1140" s="66">
        <v>2018</v>
      </c>
      <c r="AC1140" s="118">
        <v>12000</v>
      </c>
      <c r="AD1140" s="119">
        <v>12000</v>
      </c>
      <c r="AE1140" s="48" t="s">
        <v>101</v>
      </c>
      <c r="AF1140" s="127">
        <v>45635</v>
      </c>
      <c r="AG1140" s="132">
        <v>45644</v>
      </c>
      <c r="AH1140" s="141"/>
    </row>
    <row r="1141" spans="1:34">
      <c r="A1141" s="66">
        <v>11855</v>
      </c>
      <c r="B1141" s="66">
        <v>12026</v>
      </c>
      <c r="C1141" s="84" t="s">
        <v>994</v>
      </c>
      <c r="D1141" s="84">
        <v>5045</v>
      </c>
      <c r="E1141" s="150" t="s">
        <v>1111</v>
      </c>
      <c r="F1141" s="150" t="s">
        <v>2365</v>
      </c>
      <c r="G1141" s="84" t="s">
        <v>2366</v>
      </c>
      <c r="H1141" s="84"/>
      <c r="I1141" s="84" t="s">
        <v>154</v>
      </c>
      <c r="J1141" s="84">
        <v>1</v>
      </c>
      <c r="K1141" s="162">
        <v>45533</v>
      </c>
      <c r="L1141" s="84">
        <v>0</v>
      </c>
      <c r="M1141" s="104">
        <v>170</v>
      </c>
      <c r="N1141" s="98">
        <v>45533</v>
      </c>
      <c r="O1141" s="99">
        <v>45534</v>
      </c>
      <c r="P1141" s="100">
        <v>0</v>
      </c>
      <c r="Q1141" s="66" t="s">
        <v>85</v>
      </c>
      <c r="R1141" s="66" t="s">
        <v>214</v>
      </c>
      <c r="S1141" s="66" t="s">
        <v>85</v>
      </c>
      <c r="T1141" s="66" t="s">
        <v>138</v>
      </c>
      <c r="U1141" s="66">
        <v>170</v>
      </c>
      <c r="V1141" s="88" t="s">
        <v>236</v>
      </c>
      <c r="W1141" s="88" t="s">
        <v>406</v>
      </c>
      <c r="X1141" s="88" t="s">
        <v>238</v>
      </c>
      <c r="Y1141" s="117" t="s">
        <v>707</v>
      </c>
      <c r="Z1141" s="66">
        <v>50</v>
      </c>
      <c r="AA1141" s="117" t="s">
        <v>227</v>
      </c>
      <c r="AB1141" s="66">
        <v>2018</v>
      </c>
      <c r="AC1141" s="118">
        <v>12000</v>
      </c>
      <c r="AD1141" s="130">
        <v>12000</v>
      </c>
      <c r="AE1141" s="48" t="s">
        <v>101</v>
      </c>
      <c r="AF1141" s="132">
        <v>45533</v>
      </c>
      <c r="AG1141" s="132">
        <v>45534</v>
      </c>
      <c r="AH1141" s="141"/>
    </row>
    <row r="1142" spans="1:34">
      <c r="A1142" s="66">
        <v>11846</v>
      </c>
      <c r="B1142" s="63"/>
      <c r="C1142" s="72" t="s">
        <v>994</v>
      </c>
      <c r="D1142" s="67">
        <v>4892</v>
      </c>
      <c r="E1142" s="69" t="s">
        <v>2328</v>
      </c>
      <c r="F1142" s="69" t="s">
        <v>2329</v>
      </c>
      <c r="G1142" s="48" t="s">
        <v>1364</v>
      </c>
      <c r="H1142" s="48">
        <v>5021</v>
      </c>
      <c r="I1142" s="48" t="s">
        <v>154</v>
      </c>
      <c r="J1142" s="72">
        <v>1</v>
      </c>
      <c r="K1142" s="101">
        <v>45611</v>
      </c>
      <c r="L1142" s="48">
        <v>27</v>
      </c>
      <c r="M1142" s="104">
        <v>170</v>
      </c>
      <c r="N1142" s="98">
        <f>K1142+L1142</f>
        <v>45638</v>
      </c>
      <c r="O1142" s="99">
        <f ca="1">TODAY()</f>
        <v>45957</v>
      </c>
      <c r="P1142" s="100">
        <v>0</v>
      </c>
      <c r="Q1142" s="66" t="s">
        <v>85</v>
      </c>
      <c r="R1142" s="66" t="s">
        <v>214</v>
      </c>
      <c r="S1142" s="66" t="s">
        <v>85</v>
      </c>
      <c r="T1142" s="66" t="s">
        <v>138</v>
      </c>
      <c r="U1142" s="113">
        <v>170</v>
      </c>
      <c r="V1142" s="88" t="s">
        <v>236</v>
      </c>
      <c r="W1142" s="88" t="s">
        <v>406</v>
      </c>
      <c r="X1142" s="88" t="s">
        <v>238</v>
      </c>
      <c r="Y1142" s="117" t="s">
        <v>707</v>
      </c>
      <c r="Z1142" s="66">
        <v>50</v>
      </c>
      <c r="AA1142" s="117" t="s">
        <v>227</v>
      </c>
      <c r="AB1142" s="66">
        <v>2018</v>
      </c>
      <c r="AC1142" s="118">
        <v>12000</v>
      </c>
      <c r="AD1142" s="119">
        <v>12000</v>
      </c>
      <c r="AE1142" s="48" t="s">
        <v>101</v>
      </c>
      <c r="AF1142" s="127">
        <v>45432</v>
      </c>
      <c r="AG1142" s="132">
        <v>45629</v>
      </c>
      <c r="AH1142" s="141"/>
    </row>
    <row r="1143" spans="1:34">
      <c r="A1143" s="63"/>
      <c r="B1143" s="66">
        <v>12028</v>
      </c>
      <c r="C1143" s="92" t="s">
        <v>994</v>
      </c>
      <c r="D1143" s="92">
        <v>4643</v>
      </c>
      <c r="E1143" s="151" t="s">
        <v>1126</v>
      </c>
      <c r="F1143" s="151" t="s">
        <v>1811</v>
      </c>
      <c r="G1143" s="92" t="s">
        <v>1267</v>
      </c>
      <c r="H1143" s="92">
        <v>4372</v>
      </c>
      <c r="I1143" s="92" t="s">
        <v>99</v>
      </c>
      <c r="J1143" s="92">
        <v>1</v>
      </c>
      <c r="K1143" s="109">
        <v>45506</v>
      </c>
      <c r="L1143" s="92">
        <v>27</v>
      </c>
      <c r="M1143" s="104">
        <v>170</v>
      </c>
      <c r="N1143" s="98">
        <v>45533</v>
      </c>
      <c r="O1143" s="99">
        <v>45511</v>
      </c>
      <c r="P1143" s="100">
        <v>0</v>
      </c>
      <c r="Q1143" s="66" t="s">
        <v>85</v>
      </c>
      <c r="R1143" s="66" t="s">
        <v>214</v>
      </c>
      <c r="S1143" s="66" t="s">
        <v>85</v>
      </c>
      <c r="T1143" s="66" t="s">
        <v>138</v>
      </c>
      <c r="U1143" s="113">
        <v>170</v>
      </c>
      <c r="V1143" s="88" t="s">
        <v>236</v>
      </c>
      <c r="W1143" s="88" t="s">
        <v>406</v>
      </c>
      <c r="X1143" s="88" t="s">
        <v>238</v>
      </c>
      <c r="Y1143" s="117" t="s">
        <v>707</v>
      </c>
      <c r="Z1143" s="66">
        <v>50</v>
      </c>
      <c r="AA1143" s="117" t="s">
        <v>227</v>
      </c>
      <c r="AB1143" s="66">
        <v>2018</v>
      </c>
      <c r="AC1143" s="118">
        <v>12000</v>
      </c>
      <c r="AD1143" s="119">
        <v>12000</v>
      </c>
      <c r="AE1143" s="48" t="s">
        <v>101</v>
      </c>
      <c r="AF1143" s="132">
        <v>45254</v>
      </c>
      <c r="AG1143" s="132">
        <v>45510</v>
      </c>
      <c r="AH1143" s="141"/>
    </row>
    <row r="1144" spans="1:34">
      <c r="A1144" s="63"/>
      <c r="B1144" s="63"/>
      <c r="C1144" s="84" t="s">
        <v>994</v>
      </c>
      <c r="D1144" s="92">
        <v>4504</v>
      </c>
      <c r="E1144" s="87" t="s">
        <v>477</v>
      </c>
      <c r="F1144" s="87" t="s">
        <v>2201</v>
      </c>
      <c r="G1144" s="85" t="s">
        <v>2367</v>
      </c>
      <c r="H1144" s="84">
        <v>597</v>
      </c>
      <c r="I1144" s="150" t="s">
        <v>99</v>
      </c>
      <c r="J1144" s="84">
        <v>1</v>
      </c>
      <c r="K1144" s="106">
        <v>45169</v>
      </c>
      <c r="L1144" s="63">
        <v>27</v>
      </c>
      <c r="M1144" s="63">
        <v>170</v>
      </c>
      <c r="N1144" s="107">
        <v>45196</v>
      </c>
      <c r="O1144" s="99">
        <v>45197</v>
      </c>
      <c r="P1144" s="100">
        <v>28</v>
      </c>
      <c r="Q1144" s="66" t="s">
        <v>85</v>
      </c>
      <c r="R1144" s="66" t="s">
        <v>214</v>
      </c>
      <c r="S1144" s="66" t="s">
        <v>85</v>
      </c>
      <c r="T1144" s="66" t="s">
        <v>87</v>
      </c>
      <c r="U1144" s="113">
        <v>170</v>
      </c>
      <c r="V1144" s="88" t="s">
        <v>169</v>
      </c>
      <c r="W1144" s="88" t="s">
        <v>510</v>
      </c>
      <c r="X1144" s="88" t="s">
        <v>2368</v>
      </c>
      <c r="Y1144" s="117" t="s">
        <v>2369</v>
      </c>
      <c r="Z1144" s="66">
        <v>30</v>
      </c>
      <c r="AA1144" s="117" t="s">
        <v>92</v>
      </c>
      <c r="AB1144" s="66">
        <v>2015</v>
      </c>
      <c r="AC1144" s="130">
        <v>18000</v>
      </c>
      <c r="AD1144" s="130"/>
      <c r="AE1144" s="48" t="s">
        <v>101</v>
      </c>
      <c r="AF1144" s="132">
        <v>45166</v>
      </c>
      <c r="AG1144" s="132">
        <v>45196</v>
      </c>
      <c r="AH1144" s="141"/>
    </row>
    <row r="1145" spans="1:34">
      <c r="A1145" s="66">
        <v>11940</v>
      </c>
      <c r="B1145" s="66">
        <v>12063</v>
      </c>
      <c r="C1145" s="84" t="s">
        <v>994</v>
      </c>
      <c r="D1145" s="92">
        <v>4497</v>
      </c>
      <c r="E1145" s="87" t="s">
        <v>97</v>
      </c>
      <c r="F1145" s="87" t="s">
        <v>97</v>
      </c>
      <c r="G1145" s="86" t="s">
        <v>2370</v>
      </c>
      <c r="H1145" s="84"/>
      <c r="I1145" s="150" t="s">
        <v>99</v>
      </c>
      <c r="J1145" s="84">
        <v>1</v>
      </c>
      <c r="K1145" s="106">
        <v>45166</v>
      </c>
      <c r="L1145" s="63">
        <v>6</v>
      </c>
      <c r="M1145" s="66">
        <v>170</v>
      </c>
      <c r="N1145" s="107">
        <v>45172</v>
      </c>
      <c r="O1145" s="99">
        <v>45169</v>
      </c>
      <c r="P1145" s="100">
        <v>3</v>
      </c>
      <c r="Q1145" s="66" t="s">
        <v>85</v>
      </c>
      <c r="R1145" s="66" t="s">
        <v>214</v>
      </c>
      <c r="S1145" s="66" t="s">
        <v>85</v>
      </c>
      <c r="T1145" s="66" t="s">
        <v>87</v>
      </c>
      <c r="U1145" s="113">
        <v>170</v>
      </c>
      <c r="V1145" s="88" t="s">
        <v>169</v>
      </c>
      <c r="W1145" s="88" t="s">
        <v>510</v>
      </c>
      <c r="X1145" s="88" t="s">
        <v>2368</v>
      </c>
      <c r="Y1145" s="117" t="s">
        <v>2369</v>
      </c>
      <c r="Z1145" s="66">
        <v>30</v>
      </c>
      <c r="AA1145" s="117" t="s">
        <v>92</v>
      </c>
      <c r="AB1145" s="66">
        <v>2015</v>
      </c>
      <c r="AC1145" s="130">
        <v>18000</v>
      </c>
      <c r="AD1145" s="130"/>
      <c r="AE1145" s="48" t="s">
        <v>101</v>
      </c>
      <c r="AF1145" s="132">
        <v>45166</v>
      </c>
      <c r="AG1145" s="132">
        <v>45167</v>
      </c>
      <c r="AH1145" s="180"/>
    </row>
    <row r="1146" spans="1:34">
      <c r="A1146" s="66">
        <v>11855</v>
      </c>
      <c r="B1146" s="66" t="s">
        <v>2371</v>
      </c>
      <c r="C1146" s="84" t="s">
        <v>994</v>
      </c>
      <c r="D1146" s="92">
        <v>4478</v>
      </c>
      <c r="E1146" s="150" t="s">
        <v>1039</v>
      </c>
      <c r="F1146" s="150" t="s">
        <v>1039</v>
      </c>
      <c r="G1146" s="86" t="s">
        <v>1215</v>
      </c>
      <c r="H1146" s="84"/>
      <c r="I1146" s="150" t="s">
        <v>1151</v>
      </c>
      <c r="J1146" s="84">
        <v>1</v>
      </c>
      <c r="K1146" s="106">
        <v>45155</v>
      </c>
      <c r="L1146" s="63">
        <v>1</v>
      </c>
      <c r="M1146" s="66">
        <v>170</v>
      </c>
      <c r="N1146" s="165">
        <v>45156</v>
      </c>
      <c r="O1146" s="99">
        <v>45157</v>
      </c>
      <c r="P1146" s="100">
        <v>2</v>
      </c>
      <c r="Q1146" s="66" t="s">
        <v>85</v>
      </c>
      <c r="R1146" s="66" t="s">
        <v>214</v>
      </c>
      <c r="S1146" s="66" t="s">
        <v>85</v>
      </c>
      <c r="T1146" s="66" t="s">
        <v>87</v>
      </c>
      <c r="U1146" s="113">
        <v>170</v>
      </c>
      <c r="V1146" s="88" t="s">
        <v>169</v>
      </c>
      <c r="W1146" s="88" t="s">
        <v>510</v>
      </c>
      <c r="X1146" s="88" t="s">
        <v>2368</v>
      </c>
      <c r="Y1146" s="117" t="s">
        <v>2369</v>
      </c>
      <c r="Z1146" s="66">
        <v>30</v>
      </c>
      <c r="AA1146" s="117" t="s">
        <v>92</v>
      </c>
      <c r="AB1146" s="66">
        <v>2015</v>
      </c>
      <c r="AC1146" s="130">
        <v>18000</v>
      </c>
      <c r="AD1146" s="130"/>
      <c r="AE1146" s="48" t="s">
        <v>101</v>
      </c>
      <c r="AF1146" s="132">
        <v>45155</v>
      </c>
      <c r="AG1146" s="132">
        <v>45156</v>
      </c>
      <c r="AH1146" s="141"/>
    </row>
    <row r="1147" spans="1:34">
      <c r="A1147" s="63"/>
      <c r="B1147" s="63"/>
      <c r="C1147" s="84" t="s">
        <v>994</v>
      </c>
      <c r="D1147" s="63">
        <v>4458</v>
      </c>
      <c r="E1147" s="87" t="s">
        <v>97</v>
      </c>
      <c r="F1147" s="87" t="s">
        <v>97</v>
      </c>
      <c r="G1147" s="85" t="s">
        <v>2372</v>
      </c>
      <c r="H1147" s="63">
        <v>594</v>
      </c>
      <c r="I1147" s="86" t="s">
        <v>99</v>
      </c>
      <c r="J1147" s="84">
        <v>1</v>
      </c>
      <c r="K1147" s="106">
        <v>45145</v>
      </c>
      <c r="L1147" s="89">
        <v>1</v>
      </c>
      <c r="M1147" s="66">
        <v>170</v>
      </c>
      <c r="N1147" s="107">
        <v>45146</v>
      </c>
      <c r="O1147" s="99">
        <v>45149</v>
      </c>
      <c r="P1147" s="100">
        <v>4</v>
      </c>
      <c r="Q1147" s="66" t="s">
        <v>85</v>
      </c>
      <c r="R1147" s="66" t="s">
        <v>214</v>
      </c>
      <c r="S1147" s="66" t="s">
        <v>85</v>
      </c>
      <c r="T1147" s="66" t="s">
        <v>87</v>
      </c>
      <c r="U1147" s="113">
        <v>170</v>
      </c>
      <c r="V1147" s="88" t="s">
        <v>169</v>
      </c>
      <c r="W1147" s="88" t="s">
        <v>510</v>
      </c>
      <c r="X1147" s="88" t="s">
        <v>2368</v>
      </c>
      <c r="Y1147" s="117" t="s">
        <v>2369</v>
      </c>
      <c r="Z1147" s="66">
        <v>30</v>
      </c>
      <c r="AA1147" s="117" t="s">
        <v>92</v>
      </c>
      <c r="AB1147" s="66">
        <v>2015</v>
      </c>
      <c r="AC1147" s="130">
        <v>18000</v>
      </c>
      <c r="AD1147" s="130"/>
      <c r="AE1147" s="48" t="s">
        <v>101</v>
      </c>
      <c r="AF1147" s="260">
        <v>45145</v>
      </c>
      <c r="AG1147" s="260">
        <v>45148</v>
      </c>
      <c r="AH1147" s="141"/>
    </row>
    <row r="1148" spans="1:34">
      <c r="A1148" s="63"/>
      <c r="B1148" s="63"/>
      <c r="C1148" s="84" t="s">
        <v>994</v>
      </c>
      <c r="D1148" s="63">
        <v>4434</v>
      </c>
      <c r="E1148" s="87" t="s">
        <v>97</v>
      </c>
      <c r="F1148" s="87" t="s">
        <v>97</v>
      </c>
      <c r="G1148" s="85" t="s">
        <v>2373</v>
      </c>
      <c r="H1148" s="63"/>
      <c r="I1148" s="86" t="s">
        <v>99</v>
      </c>
      <c r="J1148" s="84">
        <v>1</v>
      </c>
      <c r="K1148" s="106">
        <v>45125</v>
      </c>
      <c r="L1148" s="89">
        <v>13</v>
      </c>
      <c r="M1148" s="66">
        <v>170</v>
      </c>
      <c r="N1148" s="165">
        <v>45138</v>
      </c>
      <c r="O1148" s="99">
        <v>45139</v>
      </c>
      <c r="P1148" s="100">
        <v>14</v>
      </c>
      <c r="Q1148" s="66" t="s">
        <v>85</v>
      </c>
      <c r="R1148" s="66" t="s">
        <v>214</v>
      </c>
      <c r="S1148" s="66" t="s">
        <v>85</v>
      </c>
      <c r="T1148" s="66" t="s">
        <v>87</v>
      </c>
      <c r="U1148" s="113">
        <v>170</v>
      </c>
      <c r="V1148" s="88" t="s">
        <v>169</v>
      </c>
      <c r="W1148" s="88" t="s">
        <v>510</v>
      </c>
      <c r="X1148" s="88" t="s">
        <v>2368</v>
      </c>
      <c r="Y1148" s="117" t="s">
        <v>2369</v>
      </c>
      <c r="Z1148" s="66">
        <v>30</v>
      </c>
      <c r="AA1148" s="117" t="s">
        <v>92</v>
      </c>
      <c r="AB1148" s="66">
        <v>2015</v>
      </c>
      <c r="AC1148" s="130">
        <v>18000</v>
      </c>
      <c r="AD1148" s="130"/>
      <c r="AE1148" s="48" t="s">
        <v>101</v>
      </c>
      <c r="AF1148" s="260">
        <v>45125</v>
      </c>
      <c r="AG1148" s="260">
        <v>45136</v>
      </c>
      <c r="AH1148" s="141"/>
    </row>
    <row r="1149" spans="1:34">
      <c r="A1149" s="63"/>
      <c r="B1149" s="63"/>
      <c r="C1149" s="84" t="s">
        <v>994</v>
      </c>
      <c r="D1149" s="63">
        <v>4412</v>
      </c>
      <c r="E1149" s="87" t="s">
        <v>2374</v>
      </c>
      <c r="F1149" s="87" t="s">
        <v>2375</v>
      </c>
      <c r="G1149" s="85" t="s">
        <v>2376</v>
      </c>
      <c r="H1149" s="63">
        <v>584</v>
      </c>
      <c r="I1149" s="86" t="s">
        <v>1151</v>
      </c>
      <c r="J1149" s="84">
        <v>1</v>
      </c>
      <c r="K1149" s="106">
        <v>45114</v>
      </c>
      <c r="L1149" s="89">
        <v>6</v>
      </c>
      <c r="M1149" s="66">
        <v>170</v>
      </c>
      <c r="N1149" s="107">
        <v>45120</v>
      </c>
      <c r="O1149" s="99">
        <v>45124</v>
      </c>
      <c r="P1149" s="100">
        <v>10</v>
      </c>
      <c r="Q1149" s="66" t="s">
        <v>85</v>
      </c>
      <c r="R1149" s="66" t="s">
        <v>214</v>
      </c>
      <c r="S1149" s="66" t="s">
        <v>85</v>
      </c>
      <c r="T1149" s="66" t="s">
        <v>87</v>
      </c>
      <c r="U1149" s="113">
        <v>170</v>
      </c>
      <c r="V1149" s="111" t="s">
        <v>169</v>
      </c>
      <c r="W1149" s="88" t="s">
        <v>510</v>
      </c>
      <c r="X1149" s="88" t="s">
        <v>2368</v>
      </c>
      <c r="Y1149" s="117" t="s">
        <v>2369</v>
      </c>
      <c r="Z1149" s="66">
        <v>30</v>
      </c>
      <c r="AA1149" s="117" t="s">
        <v>92</v>
      </c>
      <c r="AB1149" s="66">
        <v>2015</v>
      </c>
      <c r="AC1149" s="130">
        <v>18000</v>
      </c>
      <c r="AD1149" s="130"/>
      <c r="AE1149" s="48" t="s">
        <v>101</v>
      </c>
      <c r="AF1149" s="260">
        <v>45114</v>
      </c>
      <c r="AG1149" s="260">
        <v>45124</v>
      </c>
      <c r="AH1149" s="141"/>
    </row>
    <row r="1150" spans="1:34">
      <c r="A1150" s="66">
        <v>11929</v>
      </c>
      <c r="B1150" s="66">
        <v>12052</v>
      </c>
      <c r="C1150" s="84" t="s">
        <v>994</v>
      </c>
      <c r="D1150" s="63">
        <v>4398</v>
      </c>
      <c r="E1150" s="87" t="s">
        <v>97</v>
      </c>
      <c r="F1150" s="87" t="s">
        <v>97</v>
      </c>
      <c r="G1150" s="85" t="s">
        <v>2377</v>
      </c>
      <c r="H1150" s="63">
        <v>557</v>
      </c>
      <c r="I1150" s="86" t="s">
        <v>99</v>
      </c>
      <c r="J1150" s="84">
        <v>1</v>
      </c>
      <c r="K1150" s="106">
        <v>45107</v>
      </c>
      <c r="L1150" s="89">
        <v>2</v>
      </c>
      <c r="M1150" s="66">
        <v>170</v>
      </c>
      <c r="N1150" s="107">
        <v>45109</v>
      </c>
      <c r="O1150" s="99">
        <v>45111</v>
      </c>
      <c r="P1150" s="100">
        <v>4</v>
      </c>
      <c r="Q1150" s="66" t="s">
        <v>85</v>
      </c>
      <c r="R1150" s="66" t="s">
        <v>214</v>
      </c>
      <c r="S1150" s="66" t="s">
        <v>85</v>
      </c>
      <c r="T1150" s="66" t="s">
        <v>87</v>
      </c>
      <c r="U1150" s="113">
        <v>170</v>
      </c>
      <c r="V1150" s="88" t="s">
        <v>169</v>
      </c>
      <c r="W1150" s="88" t="s">
        <v>510</v>
      </c>
      <c r="X1150" s="88" t="s">
        <v>2368</v>
      </c>
      <c r="Y1150" s="117" t="s">
        <v>2369</v>
      </c>
      <c r="Z1150" s="66">
        <v>30</v>
      </c>
      <c r="AA1150" s="117" t="s">
        <v>92</v>
      </c>
      <c r="AB1150" s="66">
        <v>2015</v>
      </c>
      <c r="AC1150" s="130">
        <v>18000</v>
      </c>
      <c r="AD1150" s="130"/>
      <c r="AE1150" s="48" t="s">
        <v>101</v>
      </c>
      <c r="AF1150" s="260">
        <v>45107</v>
      </c>
      <c r="AG1150" s="260">
        <v>45112</v>
      </c>
      <c r="AH1150" s="141"/>
    </row>
    <row r="1151" spans="1:34">
      <c r="A1151" s="63"/>
      <c r="B1151" s="63"/>
      <c r="C1151" s="84" t="s">
        <v>994</v>
      </c>
      <c r="D1151" s="63">
        <v>4319</v>
      </c>
      <c r="E1151" s="87" t="s">
        <v>995</v>
      </c>
      <c r="F1151" s="87" t="s">
        <v>1229</v>
      </c>
      <c r="G1151" s="85" t="s">
        <v>2378</v>
      </c>
      <c r="H1151" s="63">
        <v>557</v>
      </c>
      <c r="I1151" s="86" t="s">
        <v>1151</v>
      </c>
      <c r="J1151" s="84">
        <v>1</v>
      </c>
      <c r="K1151" s="106">
        <v>45083</v>
      </c>
      <c r="L1151" s="89">
        <v>8</v>
      </c>
      <c r="M1151" s="63">
        <v>170</v>
      </c>
      <c r="N1151" s="107">
        <v>45091</v>
      </c>
      <c r="O1151" s="99">
        <v>45104</v>
      </c>
      <c r="P1151" s="100">
        <v>21</v>
      </c>
      <c r="Q1151" s="66" t="s">
        <v>85</v>
      </c>
      <c r="R1151" s="66" t="s">
        <v>214</v>
      </c>
      <c r="S1151" s="66" t="s">
        <v>85</v>
      </c>
      <c r="T1151" s="66" t="s">
        <v>87</v>
      </c>
      <c r="U1151" s="113">
        <v>170</v>
      </c>
      <c r="V1151" s="88" t="s">
        <v>169</v>
      </c>
      <c r="W1151" s="88" t="s">
        <v>510</v>
      </c>
      <c r="X1151" s="88" t="s">
        <v>2368</v>
      </c>
      <c r="Y1151" s="117" t="s">
        <v>2369</v>
      </c>
      <c r="Z1151" s="66">
        <v>30</v>
      </c>
      <c r="AA1151" s="117" t="s">
        <v>92</v>
      </c>
      <c r="AB1151" s="66">
        <v>2015</v>
      </c>
      <c r="AC1151" s="130">
        <v>18000</v>
      </c>
      <c r="AD1151" s="130"/>
      <c r="AE1151" s="48" t="s">
        <v>101</v>
      </c>
      <c r="AF1151" s="260">
        <v>45055</v>
      </c>
      <c r="AG1151" s="260">
        <v>45103</v>
      </c>
      <c r="AH1151" s="141"/>
    </row>
    <row r="1152" spans="1:34">
      <c r="A1152" s="63"/>
      <c r="B1152" s="63"/>
      <c r="C1152" s="84" t="s">
        <v>994</v>
      </c>
      <c r="D1152" s="63">
        <v>4300</v>
      </c>
      <c r="E1152" s="87" t="s">
        <v>1191</v>
      </c>
      <c r="F1152" s="87" t="s">
        <v>1191</v>
      </c>
      <c r="G1152" s="85" t="s">
        <v>144</v>
      </c>
      <c r="H1152" s="63"/>
      <c r="I1152" s="86" t="s">
        <v>1151</v>
      </c>
      <c r="J1152" s="84">
        <v>1</v>
      </c>
      <c r="K1152" s="106">
        <v>45045</v>
      </c>
      <c r="L1152" s="89">
        <v>6</v>
      </c>
      <c r="M1152" s="66">
        <v>170</v>
      </c>
      <c r="N1152" s="107">
        <v>45051</v>
      </c>
      <c r="O1152" s="99">
        <v>45054</v>
      </c>
      <c r="P1152" s="100">
        <v>9</v>
      </c>
      <c r="Q1152" s="66" t="s">
        <v>85</v>
      </c>
      <c r="R1152" s="66" t="s">
        <v>214</v>
      </c>
      <c r="S1152" s="66" t="s">
        <v>85</v>
      </c>
      <c r="T1152" s="66" t="s">
        <v>87</v>
      </c>
      <c r="U1152" s="113">
        <v>170</v>
      </c>
      <c r="V1152" s="88" t="s">
        <v>169</v>
      </c>
      <c r="W1152" s="88" t="s">
        <v>510</v>
      </c>
      <c r="X1152" s="88" t="s">
        <v>2368</v>
      </c>
      <c r="Y1152" s="117" t="s">
        <v>2369</v>
      </c>
      <c r="Z1152" s="66">
        <v>30</v>
      </c>
      <c r="AA1152" s="117" t="s">
        <v>92</v>
      </c>
      <c r="AB1152" s="66">
        <v>2015</v>
      </c>
      <c r="AC1152" s="130">
        <v>18000</v>
      </c>
      <c r="AD1152" s="130"/>
      <c r="AE1152" s="48" t="s">
        <v>101</v>
      </c>
      <c r="AF1152" s="260">
        <v>45044</v>
      </c>
      <c r="AG1152" s="260">
        <v>45052</v>
      </c>
      <c r="AH1152" s="141"/>
    </row>
    <row r="1153" spans="1:34">
      <c r="A1153" s="63"/>
      <c r="B1153" s="63"/>
      <c r="C1153" s="84" t="s">
        <v>994</v>
      </c>
      <c r="D1153" s="63">
        <v>4283</v>
      </c>
      <c r="E1153" s="87" t="s">
        <v>477</v>
      </c>
      <c r="F1153" s="87" t="s">
        <v>2201</v>
      </c>
      <c r="G1153" s="85" t="s">
        <v>2367</v>
      </c>
      <c r="H1153" s="63"/>
      <c r="I1153" s="86" t="s">
        <v>99</v>
      </c>
      <c r="J1153" s="84">
        <v>1</v>
      </c>
      <c r="K1153" s="106">
        <v>45035</v>
      </c>
      <c r="L1153" s="89">
        <v>0</v>
      </c>
      <c r="M1153" s="51">
        <v>170</v>
      </c>
      <c r="N1153" s="107">
        <v>45035</v>
      </c>
      <c r="O1153" s="99">
        <v>45038</v>
      </c>
      <c r="P1153" s="100">
        <v>3</v>
      </c>
      <c r="Q1153" s="66" t="s">
        <v>85</v>
      </c>
      <c r="R1153" s="66" t="s">
        <v>214</v>
      </c>
      <c r="S1153" s="66" t="s">
        <v>85</v>
      </c>
      <c r="T1153" s="66" t="s">
        <v>87</v>
      </c>
      <c r="U1153" s="113">
        <v>170</v>
      </c>
      <c r="V1153" s="88" t="s">
        <v>169</v>
      </c>
      <c r="W1153" s="88" t="s">
        <v>510</v>
      </c>
      <c r="X1153" s="88" t="s">
        <v>2368</v>
      </c>
      <c r="Y1153" s="117" t="s">
        <v>2369</v>
      </c>
      <c r="Z1153" s="66">
        <v>30</v>
      </c>
      <c r="AA1153" s="117" t="s">
        <v>92</v>
      </c>
      <c r="AB1153" s="66">
        <v>2015</v>
      </c>
      <c r="AC1153" s="130">
        <v>18000</v>
      </c>
      <c r="AD1153" s="130"/>
      <c r="AE1153" s="48" t="s">
        <v>101</v>
      </c>
      <c r="AF1153" s="260">
        <v>45028</v>
      </c>
      <c r="AG1153" s="260">
        <v>45037</v>
      </c>
      <c r="AH1153" s="141"/>
    </row>
    <row r="1154" spans="1:34">
      <c r="A1154" s="63"/>
      <c r="B1154" s="63"/>
      <c r="C1154" s="84" t="s">
        <v>994</v>
      </c>
      <c r="D1154" s="63">
        <v>4265</v>
      </c>
      <c r="E1154" s="87" t="s">
        <v>2379</v>
      </c>
      <c r="F1154" s="87" t="s">
        <v>2380</v>
      </c>
      <c r="G1154" s="85" t="s">
        <v>2381</v>
      </c>
      <c r="H1154" s="63"/>
      <c r="I1154" s="86" t="s">
        <v>1151</v>
      </c>
      <c r="J1154" s="84">
        <v>1</v>
      </c>
      <c r="K1154" s="106">
        <v>45013</v>
      </c>
      <c r="L1154" s="89">
        <v>13</v>
      </c>
      <c r="M1154" s="63">
        <v>170</v>
      </c>
      <c r="N1154" s="165">
        <v>45026</v>
      </c>
      <c r="O1154" s="99">
        <v>45028</v>
      </c>
      <c r="P1154" s="100">
        <v>15</v>
      </c>
      <c r="Q1154" s="66" t="s">
        <v>85</v>
      </c>
      <c r="R1154" s="66" t="s">
        <v>214</v>
      </c>
      <c r="S1154" s="66" t="s">
        <v>85</v>
      </c>
      <c r="T1154" s="66" t="s">
        <v>87</v>
      </c>
      <c r="U1154" s="113">
        <v>170</v>
      </c>
      <c r="V1154" s="111" t="s">
        <v>169</v>
      </c>
      <c r="W1154" s="88" t="s">
        <v>510</v>
      </c>
      <c r="X1154" s="111" t="s">
        <v>2368</v>
      </c>
      <c r="Y1154" s="117" t="s">
        <v>2369</v>
      </c>
      <c r="Z1154" s="130"/>
      <c r="AA1154" s="130"/>
      <c r="AB1154" s="66">
        <v>2015</v>
      </c>
      <c r="AC1154" s="130">
        <v>18000</v>
      </c>
      <c r="AD1154" s="130"/>
      <c r="AE1154" s="48" t="s">
        <v>101</v>
      </c>
      <c r="AF1154" s="260">
        <v>45013</v>
      </c>
      <c r="AG1154" s="260">
        <v>45027</v>
      </c>
      <c r="AH1154" s="141"/>
    </row>
    <row r="1155" spans="1:34">
      <c r="A1155" s="66">
        <v>12108</v>
      </c>
      <c r="B1155" s="63"/>
      <c r="C1155" s="84" t="s">
        <v>994</v>
      </c>
      <c r="D1155" s="63">
        <v>4142</v>
      </c>
      <c r="E1155" s="87" t="s">
        <v>1938</v>
      </c>
      <c r="F1155" s="87" t="s">
        <v>2382</v>
      </c>
      <c r="G1155" s="85" t="s">
        <v>2383</v>
      </c>
      <c r="H1155" s="63"/>
      <c r="I1155" s="86" t="s">
        <v>1151</v>
      </c>
      <c r="J1155" s="84">
        <v>1</v>
      </c>
      <c r="K1155" s="106">
        <v>44967</v>
      </c>
      <c r="L1155" s="89">
        <v>27</v>
      </c>
      <c r="M1155" s="66">
        <v>170</v>
      </c>
      <c r="N1155" s="107">
        <v>44994</v>
      </c>
      <c r="O1155" s="99">
        <v>44999</v>
      </c>
      <c r="P1155" s="100">
        <v>32</v>
      </c>
      <c r="Q1155" s="66" t="s">
        <v>85</v>
      </c>
      <c r="R1155" s="66" t="s">
        <v>214</v>
      </c>
      <c r="S1155" s="66" t="s">
        <v>85</v>
      </c>
      <c r="T1155" s="66" t="s">
        <v>87</v>
      </c>
      <c r="U1155" s="113">
        <v>170</v>
      </c>
      <c r="V1155" s="111" t="s">
        <v>169</v>
      </c>
      <c r="W1155" s="88" t="s">
        <v>510</v>
      </c>
      <c r="X1155" s="88" t="s">
        <v>2368</v>
      </c>
      <c r="Y1155" s="117" t="s">
        <v>2369</v>
      </c>
      <c r="Z1155" s="130"/>
      <c r="AA1155" s="130"/>
      <c r="AB1155" s="66">
        <v>2015</v>
      </c>
      <c r="AC1155" s="130">
        <v>18000</v>
      </c>
      <c r="AD1155" s="130"/>
      <c r="AE1155" s="48" t="s">
        <v>101</v>
      </c>
      <c r="AF1155" s="260">
        <v>44939</v>
      </c>
      <c r="AG1155" s="260">
        <v>44998</v>
      </c>
      <c r="AH1155" s="141"/>
    </row>
    <row r="1156" spans="1:34">
      <c r="A1156" s="66">
        <v>12100</v>
      </c>
      <c r="B1156" s="63"/>
      <c r="C1156" s="84" t="s">
        <v>994</v>
      </c>
      <c r="D1156" s="63">
        <v>4086</v>
      </c>
      <c r="E1156" s="87" t="s">
        <v>995</v>
      </c>
      <c r="F1156" s="87" t="s">
        <v>1229</v>
      </c>
      <c r="G1156" s="85" t="s">
        <v>2384</v>
      </c>
      <c r="H1156" s="63"/>
      <c r="I1156" s="86" t="s">
        <v>1151</v>
      </c>
      <c r="J1156" s="84">
        <v>1</v>
      </c>
      <c r="K1156" s="106">
        <v>44905</v>
      </c>
      <c r="L1156" s="89">
        <v>29</v>
      </c>
      <c r="M1156" s="66">
        <v>170</v>
      </c>
      <c r="N1156" s="107">
        <v>44934</v>
      </c>
      <c r="O1156" s="99">
        <v>44938</v>
      </c>
      <c r="P1156" s="100">
        <v>33</v>
      </c>
      <c r="Q1156" s="66" t="s">
        <v>85</v>
      </c>
      <c r="R1156" s="66" t="s">
        <v>214</v>
      </c>
      <c r="S1156" s="66" t="s">
        <v>85</v>
      </c>
      <c r="T1156" s="66" t="s">
        <v>87</v>
      </c>
      <c r="U1156" s="113">
        <v>170</v>
      </c>
      <c r="V1156" s="88" t="s">
        <v>169</v>
      </c>
      <c r="W1156" s="88" t="s">
        <v>510</v>
      </c>
      <c r="X1156" s="88" t="s">
        <v>2368</v>
      </c>
      <c r="Y1156" s="117" t="s">
        <v>2369</v>
      </c>
      <c r="Z1156" s="130"/>
      <c r="AA1156" s="130"/>
      <c r="AB1156" s="66">
        <v>2015</v>
      </c>
      <c r="AC1156" s="130">
        <v>18000</v>
      </c>
      <c r="AD1156" s="130"/>
      <c r="AE1156" s="48" t="s">
        <v>101</v>
      </c>
      <c r="AF1156" s="260">
        <v>44904</v>
      </c>
      <c r="AG1156" s="260">
        <v>44938</v>
      </c>
      <c r="AH1156" s="141"/>
    </row>
    <row r="1157" spans="1:34">
      <c r="A1157" s="66">
        <v>12116</v>
      </c>
      <c r="B1157" s="63"/>
      <c r="C1157" s="84" t="s">
        <v>994</v>
      </c>
      <c r="D1157" s="63">
        <v>4003</v>
      </c>
      <c r="E1157" s="87" t="s">
        <v>2385</v>
      </c>
      <c r="F1157" s="87" t="s">
        <v>1227</v>
      </c>
      <c r="G1157" s="85" t="s">
        <v>2386</v>
      </c>
      <c r="H1157" s="63"/>
      <c r="I1157" s="86" t="s">
        <v>99</v>
      </c>
      <c r="J1157" s="84">
        <v>1</v>
      </c>
      <c r="K1157" s="106">
        <v>44902</v>
      </c>
      <c r="L1157" s="89">
        <v>1</v>
      </c>
      <c r="M1157" s="51">
        <v>170</v>
      </c>
      <c r="N1157" s="107">
        <v>44903</v>
      </c>
      <c r="O1157" s="99">
        <v>44904</v>
      </c>
      <c r="P1157" s="100">
        <v>2</v>
      </c>
      <c r="Q1157" s="66" t="s">
        <v>85</v>
      </c>
      <c r="R1157" s="66" t="s">
        <v>214</v>
      </c>
      <c r="S1157" s="66" t="s">
        <v>85</v>
      </c>
      <c r="T1157" s="66" t="s">
        <v>87</v>
      </c>
      <c r="U1157" s="113">
        <v>170</v>
      </c>
      <c r="V1157" s="88" t="s">
        <v>169</v>
      </c>
      <c r="W1157" s="88" t="s">
        <v>510</v>
      </c>
      <c r="X1157" s="88" t="s">
        <v>2368</v>
      </c>
      <c r="Y1157" s="117" t="s">
        <v>2369</v>
      </c>
      <c r="Z1157" s="130"/>
      <c r="AA1157" s="130"/>
      <c r="AB1157" s="66">
        <v>2015</v>
      </c>
      <c r="AC1157" s="130">
        <v>18000</v>
      </c>
      <c r="AD1157" s="130"/>
      <c r="AE1157" s="48" t="s">
        <v>101</v>
      </c>
      <c r="AF1157" s="132">
        <v>44867</v>
      </c>
      <c r="AG1157" s="260">
        <v>44904</v>
      </c>
      <c r="AH1157" s="141"/>
    </row>
    <row r="1158" spans="1:34">
      <c r="A1158" s="66">
        <v>12313</v>
      </c>
      <c r="B1158" s="63" t="s">
        <v>2387</v>
      </c>
      <c r="C1158" s="84" t="s">
        <v>994</v>
      </c>
      <c r="D1158" s="63">
        <v>3974</v>
      </c>
      <c r="E1158" s="87" t="s">
        <v>2388</v>
      </c>
      <c r="F1158" s="87" t="s">
        <v>295</v>
      </c>
      <c r="G1158" s="85" t="s">
        <v>2389</v>
      </c>
      <c r="H1158" s="63"/>
      <c r="I1158" s="86" t="s">
        <v>99</v>
      </c>
      <c r="J1158" s="84">
        <v>1</v>
      </c>
      <c r="K1158" s="106">
        <v>44860</v>
      </c>
      <c r="L1158" s="89">
        <v>0</v>
      </c>
      <c r="M1158" s="66">
        <v>170</v>
      </c>
      <c r="N1158" s="107">
        <v>44860</v>
      </c>
      <c r="O1158" s="99">
        <v>44862</v>
      </c>
      <c r="P1158" s="100">
        <v>2</v>
      </c>
      <c r="Q1158" s="66" t="s">
        <v>544</v>
      </c>
      <c r="R1158" s="66" t="s">
        <v>214</v>
      </c>
      <c r="S1158" s="66" t="s">
        <v>2390</v>
      </c>
      <c r="T1158" s="66" t="s">
        <v>87</v>
      </c>
      <c r="U1158" s="113">
        <v>170</v>
      </c>
      <c r="V1158" s="88" t="s">
        <v>169</v>
      </c>
      <c r="W1158" s="88" t="s">
        <v>510</v>
      </c>
      <c r="X1158" s="88" t="s">
        <v>2368</v>
      </c>
      <c r="Y1158" s="117" t="s">
        <v>2369</v>
      </c>
      <c r="Z1158" s="130"/>
      <c r="AA1158" s="130"/>
      <c r="AB1158" s="66">
        <v>2015</v>
      </c>
      <c r="AC1158" s="130">
        <v>18000</v>
      </c>
      <c r="AD1158" s="130"/>
      <c r="AE1158" s="62" t="s">
        <v>101</v>
      </c>
      <c r="AF1158" s="173">
        <v>44853</v>
      </c>
      <c r="AG1158" s="260">
        <v>44862</v>
      </c>
      <c r="AH1158" s="141"/>
    </row>
    <row r="1159" spans="1:34">
      <c r="A1159" s="63"/>
      <c r="B1159" s="63"/>
      <c r="C1159" s="84" t="s">
        <v>994</v>
      </c>
      <c r="D1159" s="63">
        <v>3941</v>
      </c>
      <c r="E1159" s="87" t="s">
        <v>2391</v>
      </c>
      <c r="F1159" s="87" t="s">
        <v>2044</v>
      </c>
      <c r="G1159" s="85" t="s">
        <v>529</v>
      </c>
      <c r="H1159" s="63">
        <v>475</v>
      </c>
      <c r="I1159" s="86" t="s">
        <v>1151</v>
      </c>
      <c r="J1159" s="84">
        <v>1</v>
      </c>
      <c r="K1159" s="106">
        <v>44837</v>
      </c>
      <c r="L1159" s="89">
        <v>27</v>
      </c>
      <c r="M1159" s="66">
        <v>170</v>
      </c>
      <c r="N1159" s="165">
        <v>44864</v>
      </c>
      <c r="O1159" s="99">
        <v>44852</v>
      </c>
      <c r="P1159" s="100">
        <v>15</v>
      </c>
      <c r="Q1159" s="66" t="s">
        <v>544</v>
      </c>
      <c r="R1159" s="66" t="s">
        <v>214</v>
      </c>
      <c r="S1159" s="66" t="s">
        <v>2390</v>
      </c>
      <c r="T1159" s="66" t="s">
        <v>87</v>
      </c>
      <c r="U1159" s="113">
        <v>170</v>
      </c>
      <c r="V1159" s="88" t="s">
        <v>169</v>
      </c>
      <c r="W1159" s="88" t="s">
        <v>510</v>
      </c>
      <c r="X1159" s="88" t="s">
        <v>2368</v>
      </c>
      <c r="Y1159" s="117" t="s">
        <v>2369</v>
      </c>
      <c r="Z1159" s="130"/>
      <c r="AA1159" s="130"/>
      <c r="AB1159" s="66">
        <v>2015</v>
      </c>
      <c r="AC1159" s="130">
        <v>18000</v>
      </c>
      <c r="AD1159" s="130"/>
      <c r="AE1159" s="62" t="s">
        <v>101</v>
      </c>
      <c r="AF1159" s="173">
        <v>44837</v>
      </c>
      <c r="AG1159" s="260">
        <v>44851</v>
      </c>
      <c r="AH1159" s="141"/>
    </row>
    <row r="1160" spans="1:34">
      <c r="A1160" s="66">
        <v>12105</v>
      </c>
      <c r="B1160" s="63"/>
      <c r="C1160" s="84" t="s">
        <v>994</v>
      </c>
      <c r="D1160" s="63">
        <v>3809</v>
      </c>
      <c r="E1160" s="150" t="s">
        <v>1314</v>
      </c>
      <c r="F1160" s="150" t="s">
        <v>1315</v>
      </c>
      <c r="G1160" s="85" t="s">
        <v>1989</v>
      </c>
      <c r="H1160" s="63"/>
      <c r="I1160" s="150" t="s">
        <v>154</v>
      </c>
      <c r="J1160" s="84">
        <v>1</v>
      </c>
      <c r="K1160" s="106">
        <v>44791</v>
      </c>
      <c r="L1160" s="84">
        <v>13</v>
      </c>
      <c r="M1160" s="66">
        <v>170</v>
      </c>
      <c r="N1160" s="165">
        <v>44804</v>
      </c>
      <c r="O1160" s="99">
        <v>44797</v>
      </c>
      <c r="P1160" s="100">
        <v>6</v>
      </c>
      <c r="Q1160" s="66" t="s">
        <v>544</v>
      </c>
      <c r="R1160" s="66"/>
      <c r="S1160" s="66" t="s">
        <v>2390</v>
      </c>
      <c r="T1160" s="66" t="s">
        <v>87</v>
      </c>
      <c r="U1160" s="113">
        <v>170</v>
      </c>
      <c r="V1160" s="88" t="s">
        <v>169</v>
      </c>
      <c r="W1160" s="88" t="s">
        <v>510</v>
      </c>
      <c r="X1160" s="88" t="s">
        <v>2368</v>
      </c>
      <c r="Y1160" s="66" t="s">
        <v>2392</v>
      </c>
      <c r="Z1160" s="130"/>
      <c r="AA1160" s="130"/>
      <c r="AB1160" s="66">
        <v>2015</v>
      </c>
      <c r="AC1160" s="130">
        <v>18000</v>
      </c>
      <c r="AD1160" s="130"/>
      <c r="AE1160" s="62" t="s">
        <v>101</v>
      </c>
      <c r="AF1160" s="173">
        <v>44777</v>
      </c>
      <c r="AG1160" s="260">
        <v>44797</v>
      </c>
      <c r="AH1160" s="141"/>
    </row>
    <row r="1161" spans="1:34">
      <c r="A1161" s="63"/>
      <c r="B1161" s="63"/>
      <c r="C1161" s="160" t="s">
        <v>994</v>
      </c>
      <c r="D1161" s="63">
        <v>3783</v>
      </c>
      <c r="E1161" s="150" t="s">
        <v>2393</v>
      </c>
      <c r="F1161" s="150" t="s">
        <v>2393</v>
      </c>
      <c r="G1161" s="85" t="s">
        <v>2394</v>
      </c>
      <c r="H1161" s="63"/>
      <c r="I1161" s="150" t="s">
        <v>1151</v>
      </c>
      <c r="J1161" s="84">
        <v>1</v>
      </c>
      <c r="K1161" s="106">
        <v>44768</v>
      </c>
      <c r="L1161" s="84">
        <v>6</v>
      </c>
      <c r="M1161" s="66">
        <v>170</v>
      </c>
      <c r="N1161" s="107">
        <v>44774</v>
      </c>
      <c r="O1161" s="99">
        <v>44777</v>
      </c>
      <c r="P1161" s="100">
        <v>9</v>
      </c>
      <c r="Q1161" s="66" t="s">
        <v>544</v>
      </c>
      <c r="R1161" s="66"/>
      <c r="S1161" s="66" t="s">
        <v>2390</v>
      </c>
      <c r="T1161" s="66" t="s">
        <v>87</v>
      </c>
      <c r="U1161" s="113">
        <v>170</v>
      </c>
      <c r="V1161" s="88" t="s">
        <v>169</v>
      </c>
      <c r="W1161" s="88" t="s">
        <v>510</v>
      </c>
      <c r="X1161" s="88" t="s">
        <v>2368</v>
      </c>
      <c r="Y1161" s="66" t="s">
        <v>2392</v>
      </c>
      <c r="Z1161" s="130"/>
      <c r="AA1161" s="130"/>
      <c r="AB1161" s="66">
        <v>2015</v>
      </c>
      <c r="AC1161" s="130">
        <v>18000</v>
      </c>
      <c r="AD1161" s="130"/>
      <c r="AE1161" s="62" t="s">
        <v>101</v>
      </c>
      <c r="AF1161" s="173">
        <v>44768</v>
      </c>
      <c r="AG1161" s="132">
        <v>44777</v>
      </c>
      <c r="AH1161" s="141"/>
    </row>
    <row r="1162" spans="1:34">
      <c r="A1162" s="63"/>
      <c r="B1162" s="63"/>
      <c r="C1162" s="160" t="s">
        <v>994</v>
      </c>
      <c r="D1162" s="63">
        <v>3771</v>
      </c>
      <c r="E1162" s="150" t="s">
        <v>2391</v>
      </c>
      <c r="F1162" s="87" t="s">
        <v>2044</v>
      </c>
      <c r="G1162" s="85" t="s">
        <v>529</v>
      </c>
      <c r="H1162" s="63"/>
      <c r="I1162" s="150" t="s">
        <v>1151</v>
      </c>
      <c r="J1162" s="84">
        <v>1</v>
      </c>
      <c r="K1162" s="106">
        <v>44763</v>
      </c>
      <c r="L1162" s="84">
        <v>6</v>
      </c>
      <c r="M1162" s="66">
        <v>170</v>
      </c>
      <c r="N1162" s="165">
        <v>44769</v>
      </c>
      <c r="O1162" s="99">
        <v>44767</v>
      </c>
      <c r="P1162" s="100">
        <v>4</v>
      </c>
      <c r="Q1162" s="66" t="s">
        <v>544</v>
      </c>
      <c r="R1162" s="66"/>
      <c r="S1162" s="66" t="s">
        <v>2390</v>
      </c>
      <c r="T1162" s="66" t="s">
        <v>87</v>
      </c>
      <c r="U1162" s="113">
        <v>170</v>
      </c>
      <c r="V1162" s="88" t="s">
        <v>169</v>
      </c>
      <c r="W1162" s="88" t="s">
        <v>510</v>
      </c>
      <c r="X1162" s="88" t="s">
        <v>2368</v>
      </c>
      <c r="Y1162" s="66" t="s">
        <v>2392</v>
      </c>
      <c r="Z1162" s="130"/>
      <c r="AA1162" s="130"/>
      <c r="AB1162" s="66">
        <v>2015</v>
      </c>
      <c r="AC1162" s="130">
        <v>18000</v>
      </c>
      <c r="AD1162" s="130"/>
      <c r="AE1162" s="62" t="s">
        <v>101</v>
      </c>
      <c r="AF1162" s="173">
        <v>44763</v>
      </c>
      <c r="AG1162" s="132">
        <v>44765</v>
      </c>
      <c r="AH1162" s="141"/>
    </row>
    <row r="1163" spans="1:34">
      <c r="A1163" s="63"/>
      <c r="B1163" s="63"/>
      <c r="C1163" s="157" t="s">
        <v>1179</v>
      </c>
      <c r="D1163" s="51">
        <v>3768</v>
      </c>
      <c r="E1163" s="50" t="s">
        <v>151</v>
      </c>
      <c r="F1163" s="50" t="s">
        <v>1075</v>
      </c>
      <c r="G1163" s="185" t="s">
        <v>1384</v>
      </c>
      <c r="H1163" s="51"/>
      <c r="I1163" s="159" t="s">
        <v>154</v>
      </c>
      <c r="J1163" s="157">
        <v>1</v>
      </c>
      <c r="K1163" s="167">
        <v>44822</v>
      </c>
      <c r="L1163" s="190">
        <v>29</v>
      </c>
      <c r="M1163" s="66">
        <v>170</v>
      </c>
      <c r="N1163" s="165">
        <v>44851</v>
      </c>
      <c r="O1163" s="99">
        <v>44833</v>
      </c>
      <c r="P1163" s="100">
        <v>11</v>
      </c>
      <c r="Q1163" s="66" t="s">
        <v>544</v>
      </c>
      <c r="R1163" s="66"/>
      <c r="S1163" s="66" t="s">
        <v>2390</v>
      </c>
      <c r="T1163" s="66" t="s">
        <v>87</v>
      </c>
      <c r="U1163" s="113">
        <v>170</v>
      </c>
      <c r="V1163" s="88" t="s">
        <v>169</v>
      </c>
      <c r="W1163" s="111" t="s">
        <v>510</v>
      </c>
      <c r="X1163" s="88" t="s">
        <v>2368</v>
      </c>
      <c r="Y1163" s="117" t="s">
        <v>2369</v>
      </c>
      <c r="Z1163" s="130"/>
      <c r="AA1163" s="130"/>
      <c r="AB1163" s="66">
        <v>2015</v>
      </c>
      <c r="AC1163" s="130">
        <v>18000</v>
      </c>
      <c r="AD1163" s="130"/>
      <c r="AE1163" s="62" t="s">
        <v>101</v>
      </c>
      <c r="AF1163" s="173">
        <v>44762</v>
      </c>
      <c r="AG1163" s="260"/>
      <c r="AH1163" s="141" t="s">
        <v>2395</v>
      </c>
    </row>
    <row r="1164" spans="1:34">
      <c r="A1164" s="63"/>
      <c r="B1164" s="63"/>
      <c r="C1164" s="63" t="s">
        <v>994</v>
      </c>
      <c r="D1164" s="63">
        <v>3659</v>
      </c>
      <c r="E1164" s="150" t="s">
        <v>298</v>
      </c>
      <c r="F1164" s="87" t="s">
        <v>299</v>
      </c>
      <c r="G1164" s="85" t="s">
        <v>1176</v>
      </c>
      <c r="H1164" s="63">
        <v>438</v>
      </c>
      <c r="I1164" s="150" t="s">
        <v>1151</v>
      </c>
      <c r="J1164" s="84">
        <v>1</v>
      </c>
      <c r="K1164" s="106">
        <v>44742</v>
      </c>
      <c r="L1164" s="84">
        <v>14</v>
      </c>
      <c r="M1164" s="63">
        <v>170</v>
      </c>
      <c r="N1164" s="107">
        <v>44756</v>
      </c>
      <c r="O1164" s="99">
        <v>44760</v>
      </c>
      <c r="P1164" s="100">
        <v>18</v>
      </c>
      <c r="Q1164" s="66" t="s">
        <v>544</v>
      </c>
      <c r="R1164" s="66"/>
      <c r="S1164" s="66" t="s">
        <v>2390</v>
      </c>
      <c r="T1164" s="66" t="s">
        <v>87</v>
      </c>
      <c r="U1164" s="113">
        <v>170</v>
      </c>
      <c r="V1164" s="111" t="s">
        <v>169</v>
      </c>
      <c r="W1164" s="88" t="s">
        <v>510</v>
      </c>
      <c r="X1164" s="111" t="s">
        <v>2368</v>
      </c>
      <c r="Y1164" s="66" t="s">
        <v>2392</v>
      </c>
      <c r="Z1164" s="130"/>
      <c r="AA1164" s="130"/>
      <c r="AB1164" s="66">
        <v>2015</v>
      </c>
      <c r="AC1164" s="130">
        <v>18000</v>
      </c>
      <c r="AD1164" s="130"/>
      <c r="AE1164" s="62" t="s">
        <v>101</v>
      </c>
      <c r="AF1164" s="173">
        <v>44712</v>
      </c>
      <c r="AG1164" s="132">
        <v>44757</v>
      </c>
      <c r="AH1164" s="141"/>
    </row>
    <row r="1165" spans="1:34">
      <c r="A1165" s="63"/>
      <c r="B1165" s="63"/>
      <c r="C1165" s="84" t="s">
        <v>994</v>
      </c>
      <c r="D1165" s="63">
        <v>3510</v>
      </c>
      <c r="E1165" s="156" t="s">
        <v>832</v>
      </c>
      <c r="F1165" s="87" t="s">
        <v>2396</v>
      </c>
      <c r="G1165" s="85" t="s">
        <v>2397</v>
      </c>
      <c r="H1165" s="63">
        <v>0</v>
      </c>
      <c r="I1165" s="150" t="s">
        <v>1151</v>
      </c>
      <c r="J1165" s="84">
        <v>1</v>
      </c>
      <c r="K1165" s="106">
        <v>44673</v>
      </c>
      <c r="L1165" s="84">
        <v>6</v>
      </c>
      <c r="M1165" s="48">
        <v>170</v>
      </c>
      <c r="N1165" s="107">
        <v>44679</v>
      </c>
      <c r="O1165" s="99">
        <v>44684</v>
      </c>
      <c r="P1165" s="100">
        <v>11</v>
      </c>
      <c r="Q1165" s="66" t="s">
        <v>544</v>
      </c>
      <c r="R1165" s="66"/>
      <c r="S1165" s="66" t="s">
        <v>2390</v>
      </c>
      <c r="T1165" s="66" t="s">
        <v>87</v>
      </c>
      <c r="U1165" s="113">
        <v>170</v>
      </c>
      <c r="V1165" s="111" t="s">
        <v>169</v>
      </c>
      <c r="W1165" s="88" t="s">
        <v>510</v>
      </c>
      <c r="X1165" s="88" t="s">
        <v>2368</v>
      </c>
      <c r="Y1165" s="66" t="s">
        <v>2392</v>
      </c>
      <c r="Z1165" s="130"/>
      <c r="AA1165" s="130"/>
      <c r="AB1165" s="66">
        <v>2015</v>
      </c>
      <c r="AC1165" s="130">
        <v>18000</v>
      </c>
      <c r="AD1165" s="130"/>
      <c r="AE1165" s="800" t="s">
        <v>101</v>
      </c>
      <c r="AF1165" s="173">
        <v>44617</v>
      </c>
      <c r="AG1165" s="132">
        <v>44683</v>
      </c>
      <c r="AH1165" s="141"/>
    </row>
    <row r="1166" spans="1:34">
      <c r="A1166" s="63"/>
      <c r="B1166" s="63"/>
      <c r="C1166" s="84" t="s">
        <v>994</v>
      </c>
      <c r="D1166" s="63">
        <v>3458</v>
      </c>
      <c r="E1166" s="156" t="s">
        <v>1653</v>
      </c>
      <c r="F1166" s="87" t="s">
        <v>1654</v>
      </c>
      <c r="G1166" s="85" t="s">
        <v>1655</v>
      </c>
      <c r="H1166" s="63"/>
      <c r="I1166" s="150" t="s">
        <v>154</v>
      </c>
      <c r="J1166" s="84">
        <v>1</v>
      </c>
      <c r="K1166" s="106">
        <v>44609</v>
      </c>
      <c r="L1166" s="84">
        <v>6</v>
      </c>
      <c r="M1166" s="66">
        <v>170</v>
      </c>
      <c r="N1166" s="107">
        <v>44615</v>
      </c>
      <c r="O1166" s="99">
        <v>44617</v>
      </c>
      <c r="P1166" s="100">
        <v>8</v>
      </c>
      <c r="Q1166" s="66" t="s">
        <v>544</v>
      </c>
      <c r="R1166" s="66"/>
      <c r="S1166" s="66" t="s">
        <v>2390</v>
      </c>
      <c r="T1166" s="66" t="s">
        <v>87</v>
      </c>
      <c r="U1166" s="113">
        <v>170</v>
      </c>
      <c r="V1166" s="88" t="s">
        <v>169</v>
      </c>
      <c r="W1166" s="88" t="s">
        <v>510</v>
      </c>
      <c r="X1166" s="88" t="s">
        <v>2368</v>
      </c>
      <c r="Y1166" s="66" t="s">
        <v>2392</v>
      </c>
      <c r="Z1166" s="130"/>
      <c r="AA1166" s="130"/>
      <c r="AB1166" s="66">
        <v>2015</v>
      </c>
      <c r="AC1166" s="130">
        <v>18000</v>
      </c>
      <c r="AD1166" s="130"/>
      <c r="AE1166" s="800" t="s">
        <v>101</v>
      </c>
      <c r="AF1166" s="173">
        <v>44581</v>
      </c>
      <c r="AG1166" s="132">
        <v>44616</v>
      </c>
      <c r="AH1166" s="141"/>
    </row>
    <row r="1167" spans="1:34">
      <c r="A1167" s="63"/>
      <c r="B1167" s="63"/>
      <c r="C1167" s="72" t="s">
        <v>994</v>
      </c>
      <c r="D1167" s="67">
        <v>5092</v>
      </c>
      <c r="E1167" s="69" t="s">
        <v>229</v>
      </c>
      <c r="F1167" s="69" t="s">
        <v>229</v>
      </c>
      <c r="G1167" s="48" t="s">
        <v>2398</v>
      </c>
      <c r="H1167" s="48">
        <v>8720</v>
      </c>
      <c r="I1167" s="48" t="s">
        <v>99</v>
      </c>
      <c r="J1167" s="72">
        <v>1</v>
      </c>
      <c r="K1167" s="101">
        <v>45603</v>
      </c>
      <c r="L1167" s="48">
        <v>13</v>
      </c>
      <c r="M1167" s="104">
        <v>171</v>
      </c>
      <c r="N1167" s="102">
        <f>K1167+L1167</f>
        <v>45616</v>
      </c>
      <c r="O1167" s="99">
        <f ca="1">TODAY()</f>
        <v>45957</v>
      </c>
      <c r="P1167" s="100">
        <f ca="1">O1167-K1167</f>
        <v>354</v>
      </c>
      <c r="Q1167" s="66" t="s">
        <v>85</v>
      </c>
      <c r="R1167" s="66" t="s">
        <v>214</v>
      </c>
      <c r="S1167" s="66" t="s">
        <v>85</v>
      </c>
      <c r="T1167" s="66" t="s">
        <v>138</v>
      </c>
      <c r="U1167" s="113">
        <v>171</v>
      </c>
      <c r="V1167" s="88" t="s">
        <v>223</v>
      </c>
      <c r="W1167" s="88" t="s">
        <v>224</v>
      </c>
      <c r="X1167" s="88" t="s">
        <v>469</v>
      </c>
      <c r="Y1167" s="117" t="s">
        <v>711</v>
      </c>
      <c r="Z1167" s="66">
        <v>70</v>
      </c>
      <c r="AA1167" s="117" t="s">
        <v>227</v>
      </c>
      <c r="AB1167" s="66">
        <v>2015</v>
      </c>
      <c r="AC1167" s="130">
        <v>24000</v>
      </c>
      <c r="AD1167" s="119">
        <v>24000</v>
      </c>
      <c r="AE1167" s="48" t="s">
        <v>101</v>
      </c>
      <c r="AF1167" s="127">
        <v>45561</v>
      </c>
      <c r="AG1167" s="132">
        <v>45616</v>
      </c>
      <c r="AH1167" s="141"/>
    </row>
    <row r="1168" spans="1:34">
      <c r="A1168" s="63"/>
      <c r="B1168" s="63"/>
      <c r="C1168" s="72" t="s">
        <v>117</v>
      </c>
      <c r="D1168" s="67">
        <v>4897</v>
      </c>
      <c r="E1168" s="69" t="s">
        <v>1101</v>
      </c>
      <c r="F1168" s="69" t="s">
        <v>1101</v>
      </c>
      <c r="G1168" s="48" t="s">
        <v>2399</v>
      </c>
      <c r="H1168" s="48">
        <v>8485</v>
      </c>
      <c r="I1168" s="48" t="s">
        <v>99</v>
      </c>
      <c r="J1168" s="72">
        <v>1</v>
      </c>
      <c r="K1168" s="101">
        <v>45546</v>
      </c>
      <c r="L1168" s="48">
        <v>27</v>
      </c>
      <c r="M1168" s="104">
        <v>171</v>
      </c>
      <c r="N1168" s="98">
        <f>K1168+L1168</f>
        <v>45573</v>
      </c>
      <c r="O1168" s="99">
        <f ca="1">TODAY()</f>
        <v>45957</v>
      </c>
      <c r="P1168" s="100">
        <f ca="1">O1168-K1168</f>
        <v>411</v>
      </c>
      <c r="Q1168" s="66" t="s">
        <v>85</v>
      </c>
      <c r="R1168" s="66" t="s">
        <v>214</v>
      </c>
      <c r="S1168" s="66" t="s">
        <v>85</v>
      </c>
      <c r="T1168" s="66" t="s">
        <v>138</v>
      </c>
      <c r="U1168" s="113">
        <v>171</v>
      </c>
      <c r="V1168" s="88" t="s">
        <v>223</v>
      </c>
      <c r="W1168" s="88" t="s">
        <v>224</v>
      </c>
      <c r="X1168" s="88" t="s">
        <v>469</v>
      </c>
      <c r="Y1168" s="278" t="s">
        <v>711</v>
      </c>
      <c r="Z1168" s="66">
        <v>70</v>
      </c>
      <c r="AA1168" s="117" t="s">
        <v>227</v>
      </c>
      <c r="AB1168" s="66">
        <v>2015</v>
      </c>
      <c r="AC1168" s="130">
        <v>24000</v>
      </c>
      <c r="AD1168" s="119">
        <v>24000</v>
      </c>
      <c r="AE1168" s="48" t="s">
        <v>101</v>
      </c>
      <c r="AF1168" s="132">
        <v>45434</v>
      </c>
      <c r="AG1168" s="132">
        <v>45556</v>
      </c>
      <c r="AH1168" s="141"/>
    </row>
    <row r="1169" spans="1:38">
      <c r="A1169" s="66" t="s">
        <v>95</v>
      </c>
      <c r="B1169" s="63"/>
      <c r="C1169" s="157" t="s">
        <v>1179</v>
      </c>
      <c r="D1169" s="157">
        <v>4635</v>
      </c>
      <c r="E1169" s="214" t="s">
        <v>1459</v>
      </c>
      <c r="F1169" s="214" t="s">
        <v>441</v>
      </c>
      <c r="G1169" s="157" t="s">
        <v>1462</v>
      </c>
      <c r="H1169" s="157">
        <v>8089</v>
      </c>
      <c r="I1169" s="157" t="s">
        <v>99</v>
      </c>
      <c r="J1169" s="157">
        <v>1</v>
      </c>
      <c r="K1169" s="189">
        <v>45407</v>
      </c>
      <c r="L1169" s="157">
        <v>27</v>
      </c>
      <c r="M1169" s="104">
        <v>171</v>
      </c>
      <c r="N1169" s="98">
        <v>45434</v>
      </c>
      <c r="O1169" s="99">
        <v>45427</v>
      </c>
      <c r="P1169" s="100">
        <v>20</v>
      </c>
      <c r="Q1169" s="66" t="s">
        <v>85</v>
      </c>
      <c r="R1169" s="66" t="s">
        <v>214</v>
      </c>
      <c r="S1169" s="66" t="s">
        <v>85</v>
      </c>
      <c r="T1169" s="66" t="s">
        <v>138</v>
      </c>
      <c r="U1169" s="66">
        <v>171</v>
      </c>
      <c r="V1169" s="88" t="s">
        <v>223</v>
      </c>
      <c r="W1169" s="88" t="s">
        <v>224</v>
      </c>
      <c r="X1169" s="88" t="s">
        <v>469</v>
      </c>
      <c r="Y1169" s="117" t="s">
        <v>711</v>
      </c>
      <c r="Z1169" s="66">
        <v>70</v>
      </c>
      <c r="AA1169" s="117" t="s">
        <v>227</v>
      </c>
      <c r="AB1169" s="66">
        <v>2015</v>
      </c>
      <c r="AC1169" s="130">
        <v>24000</v>
      </c>
      <c r="AD1169" s="130">
        <v>24000</v>
      </c>
      <c r="AE1169" s="48" t="s">
        <v>101</v>
      </c>
      <c r="AF1169" s="132">
        <v>45251</v>
      </c>
      <c r="AG1169" s="132"/>
      <c r="AH1169" s="141" t="s">
        <v>2400</v>
      </c>
    </row>
    <row r="1170" spans="1:38">
      <c r="A1170" s="63"/>
      <c r="B1170" s="63"/>
      <c r="C1170" s="84" t="s">
        <v>994</v>
      </c>
      <c r="D1170" s="63">
        <v>4537</v>
      </c>
      <c r="E1170" s="87" t="s">
        <v>2401</v>
      </c>
      <c r="F1170" s="87" t="s">
        <v>2044</v>
      </c>
      <c r="G1170" s="85" t="s">
        <v>529</v>
      </c>
      <c r="H1170" s="63">
        <v>695</v>
      </c>
      <c r="I1170" s="86" t="s">
        <v>1151</v>
      </c>
      <c r="J1170" s="84">
        <v>1</v>
      </c>
      <c r="K1170" s="106">
        <v>45187</v>
      </c>
      <c r="L1170" s="89">
        <v>6</v>
      </c>
      <c r="M1170" s="66">
        <v>171</v>
      </c>
      <c r="N1170" s="107">
        <v>45193</v>
      </c>
      <c r="O1170" s="99">
        <v>45195</v>
      </c>
      <c r="P1170" s="100">
        <v>8</v>
      </c>
      <c r="Q1170" s="66" t="s">
        <v>85</v>
      </c>
      <c r="R1170" s="66" t="s">
        <v>214</v>
      </c>
      <c r="S1170" s="66" t="s">
        <v>85</v>
      </c>
      <c r="T1170" s="66" t="s">
        <v>87</v>
      </c>
      <c r="U1170" s="113">
        <v>171</v>
      </c>
      <c r="V1170" s="111" t="s">
        <v>169</v>
      </c>
      <c r="W1170" s="88" t="s">
        <v>510</v>
      </c>
      <c r="X1170" s="88" t="s">
        <v>2368</v>
      </c>
      <c r="Y1170" s="117" t="s">
        <v>2402</v>
      </c>
      <c r="Z1170" s="66">
        <v>30</v>
      </c>
      <c r="AA1170" s="117" t="s">
        <v>92</v>
      </c>
      <c r="AB1170" s="66">
        <v>2015</v>
      </c>
      <c r="AC1170" s="130">
        <v>18000</v>
      </c>
      <c r="AD1170" s="130"/>
      <c r="AE1170" s="48" t="s">
        <v>1205</v>
      </c>
      <c r="AF1170" s="260">
        <v>45187</v>
      </c>
      <c r="AG1170" s="132">
        <v>45194</v>
      </c>
      <c r="AH1170" s="141"/>
    </row>
    <row r="1171" spans="1:38">
      <c r="A1171" s="63"/>
      <c r="B1171" s="63"/>
      <c r="C1171" s="84" t="s">
        <v>994</v>
      </c>
      <c r="D1171" s="63">
        <v>4427</v>
      </c>
      <c r="E1171" s="87" t="s">
        <v>97</v>
      </c>
      <c r="F1171" s="87" t="s">
        <v>97</v>
      </c>
      <c r="G1171" s="85" t="s">
        <v>2403</v>
      </c>
      <c r="H1171" s="63"/>
      <c r="I1171" s="86" t="s">
        <v>99</v>
      </c>
      <c r="J1171" s="84">
        <v>1</v>
      </c>
      <c r="K1171" s="106">
        <v>45150</v>
      </c>
      <c r="L1171" s="89">
        <v>27</v>
      </c>
      <c r="M1171" s="66">
        <v>171</v>
      </c>
      <c r="N1171" s="107">
        <v>45177</v>
      </c>
      <c r="O1171" s="99">
        <v>45180</v>
      </c>
      <c r="P1171" s="100">
        <v>30</v>
      </c>
      <c r="Q1171" s="66" t="s">
        <v>85</v>
      </c>
      <c r="R1171" s="66" t="s">
        <v>214</v>
      </c>
      <c r="S1171" s="66" t="s">
        <v>85</v>
      </c>
      <c r="T1171" s="66" t="s">
        <v>87</v>
      </c>
      <c r="U1171" s="113">
        <v>171</v>
      </c>
      <c r="V1171" s="88" t="s">
        <v>169</v>
      </c>
      <c r="W1171" s="88" t="s">
        <v>510</v>
      </c>
      <c r="X1171" s="88" t="s">
        <v>2368</v>
      </c>
      <c r="Y1171" s="117" t="s">
        <v>2402</v>
      </c>
      <c r="Z1171" s="66">
        <v>30</v>
      </c>
      <c r="AA1171" s="117" t="s">
        <v>92</v>
      </c>
      <c r="AB1171" s="66">
        <v>2015</v>
      </c>
      <c r="AC1171" s="130">
        <v>18000</v>
      </c>
      <c r="AD1171" s="130"/>
      <c r="AE1171" s="48" t="s">
        <v>101</v>
      </c>
      <c r="AF1171" s="260">
        <v>45122</v>
      </c>
      <c r="AG1171" s="132">
        <v>45178</v>
      </c>
      <c r="AH1171" s="141"/>
    </row>
    <row r="1172" spans="1:38">
      <c r="A1172" s="66">
        <v>12131</v>
      </c>
      <c r="B1172" s="63"/>
      <c r="C1172" s="84" t="s">
        <v>994</v>
      </c>
      <c r="D1172" s="63">
        <v>4386</v>
      </c>
      <c r="E1172" s="87" t="s">
        <v>229</v>
      </c>
      <c r="F1172" s="87" t="s">
        <v>1456</v>
      </c>
      <c r="G1172" s="85" t="s">
        <v>1526</v>
      </c>
      <c r="H1172" s="63">
        <v>656</v>
      </c>
      <c r="I1172" s="86" t="s">
        <v>1151</v>
      </c>
      <c r="J1172" s="84">
        <v>1</v>
      </c>
      <c r="K1172" s="106">
        <v>45113</v>
      </c>
      <c r="L1172" s="89">
        <v>6</v>
      </c>
      <c r="M1172" s="66">
        <v>171</v>
      </c>
      <c r="N1172" s="107">
        <v>45119</v>
      </c>
      <c r="O1172" s="99">
        <v>45120</v>
      </c>
      <c r="P1172" s="100">
        <v>7</v>
      </c>
      <c r="Q1172" s="66" t="s">
        <v>85</v>
      </c>
      <c r="R1172" s="66" t="s">
        <v>214</v>
      </c>
      <c r="S1172" s="66" t="s">
        <v>85</v>
      </c>
      <c r="T1172" s="66" t="s">
        <v>87</v>
      </c>
      <c r="U1172" s="113">
        <v>171</v>
      </c>
      <c r="V1172" s="88" t="s">
        <v>169</v>
      </c>
      <c r="W1172" s="88" t="s">
        <v>510</v>
      </c>
      <c r="X1172" s="88" t="s">
        <v>2368</v>
      </c>
      <c r="Y1172" s="117" t="s">
        <v>2402</v>
      </c>
      <c r="Z1172" s="66">
        <v>30</v>
      </c>
      <c r="AA1172" s="117" t="s">
        <v>92</v>
      </c>
      <c r="AB1172" s="66">
        <v>2015</v>
      </c>
      <c r="AC1172" s="130">
        <v>18000</v>
      </c>
      <c r="AD1172" s="130"/>
      <c r="AE1172" s="48" t="s">
        <v>101</v>
      </c>
      <c r="AF1172" s="260">
        <v>45099</v>
      </c>
      <c r="AG1172" s="132">
        <v>45119</v>
      </c>
      <c r="AH1172" s="141"/>
    </row>
    <row r="1173" spans="1:38">
      <c r="A1173" s="66">
        <v>12147</v>
      </c>
      <c r="B1173" s="63"/>
      <c r="C1173" s="84" t="s">
        <v>994</v>
      </c>
      <c r="D1173" s="63">
        <v>4333</v>
      </c>
      <c r="E1173" s="87" t="s">
        <v>97</v>
      </c>
      <c r="F1173" s="87" t="s">
        <v>97</v>
      </c>
      <c r="G1173" s="85" t="s">
        <v>2022</v>
      </c>
      <c r="H1173" s="63">
        <v>656</v>
      </c>
      <c r="I1173" s="86" t="s">
        <v>99</v>
      </c>
      <c r="J1173" s="84">
        <v>1</v>
      </c>
      <c r="K1173" s="106">
        <v>45077</v>
      </c>
      <c r="L1173" s="89">
        <v>13</v>
      </c>
      <c r="M1173" s="63">
        <v>171</v>
      </c>
      <c r="N1173" s="107">
        <v>45090</v>
      </c>
      <c r="O1173" s="99">
        <v>45096</v>
      </c>
      <c r="P1173" s="100">
        <v>19</v>
      </c>
      <c r="Q1173" s="66" t="s">
        <v>85</v>
      </c>
      <c r="R1173" s="66" t="s">
        <v>214</v>
      </c>
      <c r="S1173" s="66" t="s">
        <v>85</v>
      </c>
      <c r="T1173" s="66" t="s">
        <v>87</v>
      </c>
      <c r="U1173" s="113">
        <v>171</v>
      </c>
      <c r="V1173" s="88" t="s">
        <v>169</v>
      </c>
      <c r="W1173" s="88" t="s">
        <v>510</v>
      </c>
      <c r="X1173" s="88" t="s">
        <v>2368</v>
      </c>
      <c r="Y1173" s="117" t="s">
        <v>2402</v>
      </c>
      <c r="Z1173" s="66">
        <v>30</v>
      </c>
      <c r="AA1173" s="117" t="s">
        <v>92</v>
      </c>
      <c r="AB1173" s="66">
        <v>2015</v>
      </c>
      <c r="AC1173" s="130">
        <v>18000</v>
      </c>
      <c r="AD1173" s="130"/>
      <c r="AE1173" s="48" t="s">
        <v>101</v>
      </c>
      <c r="AF1173" s="260">
        <v>45063</v>
      </c>
      <c r="AG1173" s="132">
        <v>45094</v>
      </c>
      <c r="AH1173" s="141"/>
    </row>
    <row r="1174" spans="1:38">
      <c r="A1174" s="63"/>
      <c r="B1174" s="63"/>
      <c r="C1174" s="84" t="s">
        <v>994</v>
      </c>
      <c r="D1174" s="63">
        <v>4268</v>
      </c>
      <c r="E1174" s="87" t="s">
        <v>97</v>
      </c>
      <c r="F1174" s="87" t="s">
        <v>97</v>
      </c>
      <c r="G1174" s="85" t="s">
        <v>2404</v>
      </c>
      <c r="H1174" s="63"/>
      <c r="I1174" s="86" t="s">
        <v>99</v>
      </c>
      <c r="J1174" s="84">
        <v>1</v>
      </c>
      <c r="K1174" s="106">
        <v>45047</v>
      </c>
      <c r="L1174" s="89">
        <v>13</v>
      </c>
      <c r="M1174" s="66">
        <v>171</v>
      </c>
      <c r="N1174" s="107">
        <v>45060</v>
      </c>
      <c r="O1174" s="99">
        <v>45062</v>
      </c>
      <c r="P1174" s="100">
        <v>15</v>
      </c>
      <c r="Q1174" s="66" t="s">
        <v>85</v>
      </c>
      <c r="R1174" s="66" t="s">
        <v>214</v>
      </c>
      <c r="S1174" s="66" t="s">
        <v>85</v>
      </c>
      <c r="T1174" s="66" t="s">
        <v>87</v>
      </c>
      <c r="U1174" s="113">
        <v>171</v>
      </c>
      <c r="V1174" s="88" t="s">
        <v>169</v>
      </c>
      <c r="W1174" s="88" t="s">
        <v>510</v>
      </c>
      <c r="X1174" s="88" t="s">
        <v>2368</v>
      </c>
      <c r="Y1174" s="117" t="s">
        <v>2402</v>
      </c>
      <c r="Z1174" s="66">
        <v>30</v>
      </c>
      <c r="AA1174" s="117" t="s">
        <v>92</v>
      </c>
      <c r="AB1174" s="66">
        <v>2015</v>
      </c>
      <c r="AC1174" s="130">
        <v>18000</v>
      </c>
      <c r="AD1174" s="130"/>
      <c r="AE1174" s="48" t="s">
        <v>101</v>
      </c>
      <c r="AF1174" s="260">
        <v>45017</v>
      </c>
      <c r="AG1174" s="132">
        <v>45062</v>
      </c>
      <c r="AH1174" s="141"/>
    </row>
    <row r="1175" spans="1:38">
      <c r="A1175" s="66">
        <v>12138</v>
      </c>
      <c r="B1175" s="63"/>
      <c r="C1175" s="72" t="s">
        <v>994</v>
      </c>
      <c r="D1175" s="48">
        <v>4249</v>
      </c>
      <c r="E1175" s="141" t="s">
        <v>97</v>
      </c>
      <c r="F1175" s="141" t="s">
        <v>97</v>
      </c>
      <c r="G1175" s="81" t="s">
        <v>153</v>
      </c>
      <c r="H1175" s="48">
        <v>544</v>
      </c>
      <c r="I1175" s="73" t="s">
        <v>99</v>
      </c>
      <c r="J1175" s="72">
        <v>1</v>
      </c>
      <c r="K1175" s="188">
        <v>45002</v>
      </c>
      <c r="L1175" s="195">
        <v>6</v>
      </c>
      <c r="M1175" s="51">
        <v>171</v>
      </c>
      <c r="N1175" s="229">
        <v>45008</v>
      </c>
      <c r="O1175" s="99">
        <v>45012</v>
      </c>
      <c r="P1175" s="100">
        <v>10</v>
      </c>
      <c r="Q1175" s="66" t="s">
        <v>85</v>
      </c>
      <c r="R1175" s="66" t="s">
        <v>214</v>
      </c>
      <c r="S1175" s="66" t="s">
        <v>85</v>
      </c>
      <c r="T1175" s="66" t="s">
        <v>87</v>
      </c>
      <c r="U1175" s="113">
        <v>171</v>
      </c>
      <c r="V1175" s="111" t="s">
        <v>169</v>
      </c>
      <c r="W1175" s="111" t="s">
        <v>510</v>
      </c>
      <c r="X1175" s="88" t="s">
        <v>2368</v>
      </c>
      <c r="Y1175" s="117" t="s">
        <v>2402</v>
      </c>
      <c r="Z1175" s="217"/>
      <c r="AA1175" s="217"/>
      <c r="AB1175" s="112">
        <v>2015</v>
      </c>
      <c r="AC1175" s="130">
        <v>18000</v>
      </c>
      <c r="AD1175" s="130"/>
      <c r="AE1175" s="48" t="s">
        <v>101</v>
      </c>
      <c r="AF1175" s="260">
        <v>45002</v>
      </c>
      <c r="AG1175" s="132">
        <v>45010</v>
      </c>
      <c r="AH1175" s="141"/>
    </row>
    <row r="1176" spans="1:38">
      <c r="A1176" s="63"/>
      <c r="B1176" s="63"/>
      <c r="C1176" s="84" t="s">
        <v>994</v>
      </c>
      <c r="D1176" s="92">
        <v>4235</v>
      </c>
      <c r="E1176" s="156" t="s">
        <v>2405</v>
      </c>
      <c r="F1176" s="223" t="s">
        <v>2406</v>
      </c>
      <c r="G1176" s="269" t="s">
        <v>2407</v>
      </c>
      <c r="H1176" s="268"/>
      <c r="I1176" s="85" t="s">
        <v>1151</v>
      </c>
      <c r="J1176" s="84">
        <v>1</v>
      </c>
      <c r="K1176" s="106">
        <v>44993</v>
      </c>
      <c r="L1176" s="63">
        <v>1</v>
      </c>
      <c r="M1176" s="63">
        <v>171</v>
      </c>
      <c r="N1176" s="165">
        <v>44994</v>
      </c>
      <c r="O1176" s="99">
        <v>44998</v>
      </c>
      <c r="P1176" s="100">
        <v>5</v>
      </c>
      <c r="Q1176" s="112" t="s">
        <v>85</v>
      </c>
      <c r="R1176" s="66" t="s">
        <v>214</v>
      </c>
      <c r="S1176" s="112" t="s">
        <v>85</v>
      </c>
      <c r="T1176" s="112" t="s">
        <v>87</v>
      </c>
      <c r="U1176" s="340">
        <v>171</v>
      </c>
      <c r="V1176" s="111" t="s">
        <v>169</v>
      </c>
      <c r="W1176" s="111" t="s">
        <v>510</v>
      </c>
      <c r="X1176" s="111" t="s">
        <v>2368</v>
      </c>
      <c r="Y1176" s="117" t="s">
        <v>2402</v>
      </c>
      <c r="Z1176" s="217"/>
      <c r="AA1176" s="217"/>
      <c r="AB1176" s="112">
        <v>2015</v>
      </c>
      <c r="AC1176" s="130">
        <v>18000</v>
      </c>
      <c r="AD1176" s="130"/>
      <c r="AE1176" s="48" t="s">
        <v>101</v>
      </c>
      <c r="AF1176" s="132">
        <v>44993</v>
      </c>
      <c r="AG1176" s="132">
        <v>44995</v>
      </c>
      <c r="AH1176" s="141"/>
    </row>
    <row r="1177" spans="1:38">
      <c r="A1177" s="63"/>
      <c r="B1177" s="63"/>
      <c r="C1177" s="84" t="s">
        <v>994</v>
      </c>
      <c r="D1177" s="92">
        <v>4216</v>
      </c>
      <c r="E1177" s="156" t="s">
        <v>1152</v>
      </c>
      <c r="F1177" s="156" t="s">
        <v>1153</v>
      </c>
      <c r="G1177" s="85" t="s">
        <v>529</v>
      </c>
      <c r="H1177" s="84"/>
      <c r="I1177" s="85" t="s">
        <v>1151</v>
      </c>
      <c r="J1177" s="84">
        <v>1</v>
      </c>
      <c r="K1177" s="106">
        <v>44982</v>
      </c>
      <c r="L1177" s="63">
        <v>6</v>
      </c>
      <c r="M1177" s="63">
        <v>171</v>
      </c>
      <c r="N1177" s="107">
        <v>44988</v>
      </c>
      <c r="O1177" s="99">
        <v>44993</v>
      </c>
      <c r="P1177" s="100">
        <v>11</v>
      </c>
      <c r="Q1177" s="66" t="s">
        <v>85</v>
      </c>
      <c r="R1177" s="66" t="s">
        <v>214</v>
      </c>
      <c r="S1177" s="66" t="s">
        <v>85</v>
      </c>
      <c r="T1177" s="66" t="s">
        <v>87</v>
      </c>
      <c r="U1177" s="113">
        <v>171</v>
      </c>
      <c r="V1177" s="88" t="s">
        <v>169</v>
      </c>
      <c r="W1177" s="88" t="s">
        <v>510</v>
      </c>
      <c r="X1177" s="88" t="s">
        <v>2368</v>
      </c>
      <c r="Y1177" s="117" t="s">
        <v>2402</v>
      </c>
      <c r="Z1177" s="130"/>
      <c r="AA1177" s="130"/>
      <c r="AB1177" s="66">
        <v>2015</v>
      </c>
      <c r="AC1177" s="130">
        <v>18000</v>
      </c>
      <c r="AD1177" s="130"/>
      <c r="AE1177" s="48" t="s">
        <v>101</v>
      </c>
      <c r="AF1177" s="132">
        <v>44982</v>
      </c>
      <c r="AG1177" s="132">
        <v>44992</v>
      </c>
      <c r="AH1177" s="141"/>
      <c r="AI1177" s="144"/>
      <c r="AJ1177" s="144"/>
      <c r="AK1177" s="144"/>
      <c r="AL1177" s="144"/>
    </row>
    <row r="1178" spans="1:38">
      <c r="A1178" s="63"/>
      <c r="B1178" s="63"/>
      <c r="C1178" s="84" t="s">
        <v>994</v>
      </c>
      <c r="D1178" s="92">
        <v>4196</v>
      </c>
      <c r="E1178" s="156" t="s">
        <v>1219</v>
      </c>
      <c r="F1178" s="156" t="s">
        <v>1227</v>
      </c>
      <c r="G1178" s="85" t="s">
        <v>2408</v>
      </c>
      <c r="H1178" s="84">
        <v>637</v>
      </c>
      <c r="I1178" s="85" t="s">
        <v>99</v>
      </c>
      <c r="J1178" s="160">
        <v>1</v>
      </c>
      <c r="K1178" s="106">
        <v>44971</v>
      </c>
      <c r="L1178" s="63">
        <v>6</v>
      </c>
      <c r="M1178" s="66">
        <v>171</v>
      </c>
      <c r="N1178" s="107">
        <v>44977</v>
      </c>
      <c r="O1178" s="99">
        <v>44979</v>
      </c>
      <c r="P1178" s="100">
        <v>8</v>
      </c>
      <c r="Q1178" s="66" t="s">
        <v>85</v>
      </c>
      <c r="R1178" s="66" t="s">
        <v>214</v>
      </c>
      <c r="S1178" s="66" t="s">
        <v>85</v>
      </c>
      <c r="T1178" s="66" t="s">
        <v>87</v>
      </c>
      <c r="U1178" s="113">
        <v>171</v>
      </c>
      <c r="V1178" s="88" t="s">
        <v>169</v>
      </c>
      <c r="W1178" s="88" t="s">
        <v>510</v>
      </c>
      <c r="X1178" s="88" t="s">
        <v>2368</v>
      </c>
      <c r="Y1178" s="117" t="s">
        <v>2402</v>
      </c>
      <c r="Z1178" s="130"/>
      <c r="AA1178" s="130"/>
      <c r="AB1178" s="66">
        <v>2015</v>
      </c>
      <c r="AC1178" s="130">
        <v>18000</v>
      </c>
      <c r="AD1178" s="130"/>
      <c r="AE1178" s="48" t="s">
        <v>101</v>
      </c>
      <c r="AF1178" s="132">
        <v>44971</v>
      </c>
      <c r="AG1178" s="132">
        <v>44978</v>
      </c>
      <c r="AH1178" s="141"/>
      <c r="AI1178" s="144"/>
      <c r="AJ1178" s="144"/>
      <c r="AK1178" s="144"/>
      <c r="AL1178" s="144"/>
    </row>
    <row r="1179" spans="1:38">
      <c r="A1179" s="66">
        <v>12105</v>
      </c>
      <c r="B1179" s="63"/>
      <c r="C1179" s="84" t="s">
        <v>994</v>
      </c>
      <c r="D1179" s="92">
        <v>4195</v>
      </c>
      <c r="E1179" s="156" t="s">
        <v>1219</v>
      </c>
      <c r="F1179" s="156" t="s">
        <v>1227</v>
      </c>
      <c r="G1179" s="85" t="s">
        <v>1228</v>
      </c>
      <c r="H1179" s="84"/>
      <c r="I1179" s="85" t="s">
        <v>99</v>
      </c>
      <c r="J1179" s="160">
        <v>1</v>
      </c>
      <c r="K1179" s="106">
        <v>44968</v>
      </c>
      <c r="L1179" s="63">
        <v>1</v>
      </c>
      <c r="M1179" s="66">
        <v>171</v>
      </c>
      <c r="N1179" s="107">
        <v>44969</v>
      </c>
      <c r="O1179" s="99">
        <v>44971</v>
      </c>
      <c r="P1179" s="100">
        <v>3</v>
      </c>
      <c r="Q1179" s="66" t="s">
        <v>85</v>
      </c>
      <c r="R1179" s="66" t="s">
        <v>214</v>
      </c>
      <c r="S1179" s="66" t="s">
        <v>85</v>
      </c>
      <c r="T1179" s="66" t="s">
        <v>87</v>
      </c>
      <c r="U1179" s="113">
        <v>171</v>
      </c>
      <c r="V1179" s="88" t="s">
        <v>169</v>
      </c>
      <c r="W1179" s="88" t="s">
        <v>510</v>
      </c>
      <c r="X1179" s="88" t="s">
        <v>2368</v>
      </c>
      <c r="Y1179" s="117" t="s">
        <v>2402</v>
      </c>
      <c r="Z1179" s="130"/>
      <c r="AA1179" s="130"/>
      <c r="AB1179" s="66">
        <v>2015</v>
      </c>
      <c r="AC1179" s="130">
        <v>18000</v>
      </c>
      <c r="AD1179" s="130"/>
      <c r="AE1179" s="48" t="s">
        <v>101</v>
      </c>
      <c r="AF1179" s="132">
        <v>44968</v>
      </c>
      <c r="AG1179" s="132">
        <v>44970</v>
      </c>
      <c r="AH1179" s="141"/>
      <c r="AI1179" s="144"/>
      <c r="AJ1179" s="144"/>
      <c r="AK1179" s="144"/>
      <c r="AL1179" s="144"/>
    </row>
    <row r="1180" spans="1:38">
      <c r="A1180" s="63"/>
      <c r="B1180" s="63"/>
      <c r="C1180" s="84" t="s">
        <v>994</v>
      </c>
      <c r="D1180" s="92">
        <v>4180</v>
      </c>
      <c r="E1180" s="156" t="s">
        <v>1241</v>
      </c>
      <c r="F1180" s="156" t="s">
        <v>1241</v>
      </c>
      <c r="G1180" s="85" t="s">
        <v>2409</v>
      </c>
      <c r="H1180" s="84">
        <v>636</v>
      </c>
      <c r="I1180" s="85" t="s">
        <v>99</v>
      </c>
      <c r="J1180" s="160">
        <v>1</v>
      </c>
      <c r="K1180" s="106">
        <v>44958</v>
      </c>
      <c r="L1180" s="63">
        <v>6</v>
      </c>
      <c r="M1180" s="66">
        <v>171</v>
      </c>
      <c r="N1180" s="107">
        <v>44964</v>
      </c>
      <c r="O1180" s="99">
        <v>44968</v>
      </c>
      <c r="P1180" s="100">
        <v>10</v>
      </c>
      <c r="Q1180" s="66" t="s">
        <v>85</v>
      </c>
      <c r="R1180" s="66" t="s">
        <v>214</v>
      </c>
      <c r="S1180" s="66" t="s">
        <v>85</v>
      </c>
      <c r="T1180" s="66" t="s">
        <v>87</v>
      </c>
      <c r="U1180" s="113">
        <v>171</v>
      </c>
      <c r="V1180" s="88" t="s">
        <v>169</v>
      </c>
      <c r="W1180" s="88" t="s">
        <v>510</v>
      </c>
      <c r="X1180" s="88" t="s">
        <v>2368</v>
      </c>
      <c r="Y1180" s="117" t="s">
        <v>2402</v>
      </c>
      <c r="Z1180" s="130"/>
      <c r="AA1180" s="130"/>
      <c r="AB1180" s="66">
        <v>2015</v>
      </c>
      <c r="AC1180" s="130">
        <v>18000</v>
      </c>
      <c r="AD1180" s="130"/>
      <c r="AE1180" s="48" t="s">
        <v>101</v>
      </c>
      <c r="AF1180" s="132">
        <v>44958</v>
      </c>
      <c r="AG1180" s="132">
        <v>44965</v>
      </c>
      <c r="AH1180" s="141"/>
      <c r="AI1180" s="144"/>
      <c r="AJ1180" s="144"/>
      <c r="AK1180" s="144"/>
      <c r="AL1180" s="144"/>
    </row>
    <row r="1181" spans="1:38">
      <c r="A1181" s="63"/>
      <c r="B1181" s="63"/>
      <c r="C1181" s="84" t="s">
        <v>994</v>
      </c>
      <c r="D1181" s="92">
        <v>4082</v>
      </c>
      <c r="E1181" s="156" t="s">
        <v>2410</v>
      </c>
      <c r="F1181" s="156" t="s">
        <v>2411</v>
      </c>
      <c r="G1181" s="85" t="s">
        <v>1182</v>
      </c>
      <c r="H1181" s="84">
        <v>1070</v>
      </c>
      <c r="I1181" s="85" t="s">
        <v>1151</v>
      </c>
      <c r="J1181" s="160">
        <v>1</v>
      </c>
      <c r="K1181" s="106">
        <v>44930</v>
      </c>
      <c r="L1181" s="63">
        <v>27</v>
      </c>
      <c r="M1181" s="66">
        <v>171</v>
      </c>
      <c r="N1181" s="107">
        <v>44957</v>
      </c>
      <c r="O1181" s="99">
        <v>44958</v>
      </c>
      <c r="P1181" s="100">
        <v>28</v>
      </c>
      <c r="Q1181" s="66" t="s">
        <v>85</v>
      </c>
      <c r="R1181" s="66" t="s">
        <v>214</v>
      </c>
      <c r="S1181" s="66" t="s">
        <v>85</v>
      </c>
      <c r="T1181" s="66" t="s">
        <v>87</v>
      </c>
      <c r="U1181" s="113">
        <v>171</v>
      </c>
      <c r="V1181" s="111" t="s">
        <v>169</v>
      </c>
      <c r="W1181" s="88" t="s">
        <v>510</v>
      </c>
      <c r="X1181" s="88" t="s">
        <v>2368</v>
      </c>
      <c r="Y1181" s="117" t="s">
        <v>2402</v>
      </c>
      <c r="Z1181" s="130"/>
      <c r="AA1181" s="130"/>
      <c r="AB1181" s="66">
        <v>2015</v>
      </c>
      <c r="AC1181" s="130">
        <v>18000</v>
      </c>
      <c r="AD1181" s="130"/>
      <c r="AE1181" s="192"/>
      <c r="AF1181" s="72" t="s">
        <v>101</v>
      </c>
      <c r="AG1181" s="132">
        <v>44902</v>
      </c>
      <c r="AH1181" s="144">
        <v>44957</v>
      </c>
      <c r="AI1181" s="144"/>
      <c r="AJ1181" s="144"/>
      <c r="AK1181" s="144"/>
      <c r="AL1181" s="144"/>
    </row>
    <row r="1182" spans="1:38">
      <c r="A1182" s="66" t="s">
        <v>2412</v>
      </c>
      <c r="B1182" s="63"/>
      <c r="C1182" s="84" t="s">
        <v>994</v>
      </c>
      <c r="D1182" s="92">
        <v>4069</v>
      </c>
      <c r="E1182" s="156" t="s">
        <v>1365</v>
      </c>
      <c r="F1182" s="156" t="s">
        <v>738</v>
      </c>
      <c r="G1182" s="85" t="s">
        <v>2413</v>
      </c>
      <c r="H1182" s="63"/>
      <c r="I1182" s="150" t="s">
        <v>99</v>
      </c>
      <c r="J1182" s="84">
        <v>1</v>
      </c>
      <c r="K1182" s="106">
        <v>44897</v>
      </c>
      <c r="L1182" s="63">
        <v>0</v>
      </c>
      <c r="M1182" s="66">
        <v>171</v>
      </c>
      <c r="N1182" s="107">
        <v>44897</v>
      </c>
      <c r="O1182" s="99">
        <v>44900</v>
      </c>
      <c r="P1182" s="100">
        <v>3</v>
      </c>
      <c r="Q1182" s="66" t="s">
        <v>85</v>
      </c>
      <c r="R1182" s="66" t="s">
        <v>214</v>
      </c>
      <c r="S1182" s="66" t="s">
        <v>85</v>
      </c>
      <c r="T1182" s="66" t="s">
        <v>87</v>
      </c>
      <c r="U1182" s="113">
        <v>171</v>
      </c>
      <c r="V1182" s="111" t="s">
        <v>169</v>
      </c>
      <c r="W1182" s="88" t="s">
        <v>510</v>
      </c>
      <c r="X1182" s="111" t="s">
        <v>2368</v>
      </c>
      <c r="Y1182" s="117" t="s">
        <v>2402</v>
      </c>
      <c r="Z1182" s="130"/>
      <c r="AA1182" s="130"/>
      <c r="AB1182" s="66">
        <v>2015</v>
      </c>
      <c r="AC1182" s="130">
        <v>18000</v>
      </c>
      <c r="AD1182" s="130"/>
      <c r="AE1182" s="48" t="s">
        <v>101</v>
      </c>
      <c r="AF1182" s="132">
        <v>44895</v>
      </c>
      <c r="AG1182" s="132">
        <v>44898</v>
      </c>
      <c r="AH1182" s="141"/>
      <c r="AI1182" s="144"/>
      <c r="AJ1182" s="144"/>
      <c r="AK1182" s="144"/>
      <c r="AL1182" s="144"/>
    </row>
    <row r="1183" spans="1:38">
      <c r="A1183" s="66">
        <v>12495</v>
      </c>
      <c r="B1183" s="63"/>
      <c r="C1183" s="84" t="s">
        <v>994</v>
      </c>
      <c r="D1183" s="92">
        <v>4055</v>
      </c>
      <c r="E1183" s="156" t="s">
        <v>1149</v>
      </c>
      <c r="F1183" s="156" t="s">
        <v>1329</v>
      </c>
      <c r="G1183" s="85" t="s">
        <v>1199</v>
      </c>
      <c r="H1183" s="63"/>
      <c r="I1183" s="150" t="s">
        <v>154</v>
      </c>
      <c r="J1183" s="84">
        <v>1</v>
      </c>
      <c r="K1183" s="106">
        <v>44890</v>
      </c>
      <c r="L1183" s="63">
        <v>1</v>
      </c>
      <c r="M1183" s="66">
        <v>171</v>
      </c>
      <c r="N1183" s="107">
        <v>44891</v>
      </c>
      <c r="O1183" s="99">
        <v>44893</v>
      </c>
      <c r="P1183" s="100">
        <v>3</v>
      </c>
      <c r="Q1183" s="66" t="s">
        <v>85</v>
      </c>
      <c r="R1183" s="66" t="s">
        <v>214</v>
      </c>
      <c r="S1183" s="66" t="s">
        <v>85</v>
      </c>
      <c r="T1183" s="66" t="s">
        <v>87</v>
      </c>
      <c r="U1183" s="113">
        <v>171</v>
      </c>
      <c r="V1183" s="88" t="s">
        <v>169</v>
      </c>
      <c r="W1183" s="88" t="s">
        <v>510</v>
      </c>
      <c r="X1183" s="88" t="s">
        <v>2368</v>
      </c>
      <c r="Y1183" s="117" t="s">
        <v>2402</v>
      </c>
      <c r="Z1183" s="130"/>
      <c r="AA1183" s="130"/>
      <c r="AB1183" s="66">
        <v>2015</v>
      </c>
      <c r="AC1183" s="130">
        <v>18000</v>
      </c>
      <c r="AD1183" s="130"/>
      <c r="AE1183" s="62" t="s">
        <v>101</v>
      </c>
      <c r="AF1183" s="173">
        <v>44890</v>
      </c>
      <c r="AG1183" s="132">
        <v>44893</v>
      </c>
      <c r="AH1183" s="141"/>
      <c r="AI1183" s="144"/>
      <c r="AJ1183" s="144"/>
      <c r="AK1183" s="144"/>
      <c r="AL1183" s="144"/>
    </row>
    <row r="1184" spans="1:38">
      <c r="A1184" s="63"/>
      <c r="B1184" s="63"/>
      <c r="C1184" s="84" t="s">
        <v>994</v>
      </c>
      <c r="D1184" s="92">
        <v>4037</v>
      </c>
      <c r="E1184" s="156" t="s">
        <v>1149</v>
      </c>
      <c r="F1184" s="156" t="s">
        <v>1150</v>
      </c>
      <c r="G1184" s="85" t="s">
        <v>1199</v>
      </c>
      <c r="H1184" s="63"/>
      <c r="I1184" s="150" t="s">
        <v>154</v>
      </c>
      <c r="J1184" s="84">
        <v>1</v>
      </c>
      <c r="K1184" s="106">
        <v>44880</v>
      </c>
      <c r="L1184" s="63">
        <v>6</v>
      </c>
      <c r="M1184" s="66">
        <v>171</v>
      </c>
      <c r="N1184" s="107">
        <v>44886</v>
      </c>
      <c r="O1184" s="99">
        <v>44889</v>
      </c>
      <c r="P1184" s="100">
        <v>9</v>
      </c>
      <c r="Q1184" s="66" t="s">
        <v>85</v>
      </c>
      <c r="R1184" s="66" t="s">
        <v>214</v>
      </c>
      <c r="S1184" s="66" t="s">
        <v>85</v>
      </c>
      <c r="T1184" s="66" t="s">
        <v>87</v>
      </c>
      <c r="U1184" s="113">
        <v>171</v>
      </c>
      <c r="V1184" s="88" t="s">
        <v>169</v>
      </c>
      <c r="W1184" s="88" t="s">
        <v>510</v>
      </c>
      <c r="X1184" s="88" t="s">
        <v>2368</v>
      </c>
      <c r="Y1184" s="117" t="s">
        <v>2402</v>
      </c>
      <c r="Z1184" s="130"/>
      <c r="AA1184" s="130"/>
      <c r="AB1184" s="66">
        <v>2015</v>
      </c>
      <c r="AC1184" s="130">
        <v>18000</v>
      </c>
      <c r="AD1184" s="130"/>
      <c r="AE1184" s="62" t="s">
        <v>101</v>
      </c>
      <c r="AF1184" s="173">
        <v>44880</v>
      </c>
      <c r="AG1184" s="132">
        <v>44888</v>
      </c>
      <c r="AH1184" s="141"/>
      <c r="AI1184" s="144"/>
      <c r="AJ1184" s="144"/>
      <c r="AK1184" s="144"/>
      <c r="AL1184" s="144"/>
    </row>
    <row r="1185" spans="1:34">
      <c r="A1185" s="66">
        <v>12164</v>
      </c>
      <c r="B1185" s="63"/>
      <c r="C1185" s="84" t="s">
        <v>994</v>
      </c>
      <c r="D1185" s="92">
        <v>4028</v>
      </c>
      <c r="E1185" s="156" t="s">
        <v>954</v>
      </c>
      <c r="F1185" s="156" t="s">
        <v>2414</v>
      </c>
      <c r="G1185" s="85" t="s">
        <v>954</v>
      </c>
      <c r="H1185" s="63">
        <v>608</v>
      </c>
      <c r="I1185" s="150" t="s">
        <v>1151</v>
      </c>
      <c r="J1185" s="84">
        <v>1</v>
      </c>
      <c r="K1185" s="106">
        <v>44875</v>
      </c>
      <c r="L1185" s="63">
        <v>1</v>
      </c>
      <c r="M1185" s="66">
        <v>171</v>
      </c>
      <c r="N1185" s="107">
        <v>44876</v>
      </c>
      <c r="O1185" s="99">
        <v>44879</v>
      </c>
      <c r="P1185" s="100">
        <v>4</v>
      </c>
      <c r="Q1185" s="66" t="s">
        <v>85</v>
      </c>
      <c r="R1185" s="66" t="s">
        <v>214</v>
      </c>
      <c r="S1185" s="66" t="s">
        <v>85</v>
      </c>
      <c r="T1185" s="66" t="s">
        <v>87</v>
      </c>
      <c r="U1185" s="113">
        <v>171</v>
      </c>
      <c r="V1185" s="88" t="s">
        <v>169</v>
      </c>
      <c r="W1185" s="88" t="s">
        <v>510</v>
      </c>
      <c r="X1185" s="88" t="s">
        <v>2368</v>
      </c>
      <c r="Y1185" s="117" t="s">
        <v>2402</v>
      </c>
      <c r="Z1185" s="130"/>
      <c r="AA1185" s="130"/>
      <c r="AB1185" s="66">
        <v>2015</v>
      </c>
      <c r="AC1185" s="130">
        <v>18000</v>
      </c>
      <c r="AD1185" s="130"/>
      <c r="AE1185" s="62" t="s">
        <v>101</v>
      </c>
      <c r="AF1185" s="173">
        <v>44875</v>
      </c>
      <c r="AG1185" s="132">
        <v>44877</v>
      </c>
      <c r="AH1185" s="141"/>
    </row>
    <row r="1186" spans="1:34">
      <c r="A1186" s="66">
        <v>12164</v>
      </c>
      <c r="B1186" s="63"/>
      <c r="C1186" s="160" t="s">
        <v>994</v>
      </c>
      <c r="D1186" s="92">
        <v>3724</v>
      </c>
      <c r="E1186" s="156" t="s">
        <v>97</v>
      </c>
      <c r="F1186" s="156" t="s">
        <v>97</v>
      </c>
      <c r="G1186" s="85" t="s">
        <v>1236</v>
      </c>
      <c r="H1186" s="63"/>
      <c r="I1186" s="150" t="s">
        <v>99</v>
      </c>
      <c r="J1186" s="84">
        <v>1</v>
      </c>
      <c r="K1186" s="106">
        <v>44849</v>
      </c>
      <c r="L1186" s="63">
        <v>13</v>
      </c>
      <c r="M1186" s="63">
        <v>171</v>
      </c>
      <c r="N1186" s="107">
        <v>44862</v>
      </c>
      <c r="O1186" s="99">
        <v>44868</v>
      </c>
      <c r="P1186" s="100">
        <v>19</v>
      </c>
      <c r="Q1186" s="66" t="s">
        <v>544</v>
      </c>
      <c r="R1186" s="66" t="s">
        <v>214</v>
      </c>
      <c r="S1186" s="66" t="s">
        <v>2390</v>
      </c>
      <c r="T1186" s="66" t="s">
        <v>87</v>
      </c>
      <c r="U1186" s="113">
        <v>171</v>
      </c>
      <c r="V1186" s="111" t="s">
        <v>169</v>
      </c>
      <c r="W1186" s="111" t="s">
        <v>510</v>
      </c>
      <c r="X1186" s="88" t="s">
        <v>2368</v>
      </c>
      <c r="Y1186" s="117" t="s">
        <v>2402</v>
      </c>
      <c r="Z1186" s="217"/>
      <c r="AA1186" s="217"/>
      <c r="AB1186" s="112">
        <v>2015</v>
      </c>
      <c r="AC1186" s="130">
        <v>18000</v>
      </c>
      <c r="AD1186" s="130"/>
      <c r="AE1186" s="62" t="s">
        <v>101</v>
      </c>
      <c r="AF1186" s="173">
        <v>44741</v>
      </c>
      <c r="AG1186" s="132">
        <v>44866</v>
      </c>
      <c r="AH1186" s="141"/>
    </row>
    <row r="1187" spans="1:34">
      <c r="A1187" s="66">
        <v>12164</v>
      </c>
      <c r="B1187" s="63"/>
      <c r="C1187" s="160" t="s">
        <v>994</v>
      </c>
      <c r="D1187" s="92">
        <v>3701</v>
      </c>
      <c r="E1187" s="156" t="s">
        <v>1967</v>
      </c>
      <c r="F1187" s="156" t="s">
        <v>1968</v>
      </c>
      <c r="G1187" s="85" t="s">
        <v>2154</v>
      </c>
      <c r="H1187" s="63"/>
      <c r="I1187" s="150" t="s">
        <v>154</v>
      </c>
      <c r="J1187" s="84">
        <v>1</v>
      </c>
      <c r="K1187" s="106">
        <v>44733</v>
      </c>
      <c r="L1187" s="63">
        <v>1</v>
      </c>
      <c r="M1187" s="66">
        <v>171</v>
      </c>
      <c r="N1187" s="107">
        <v>44734</v>
      </c>
      <c r="O1187" s="99">
        <v>44741</v>
      </c>
      <c r="P1187" s="100">
        <v>8</v>
      </c>
      <c r="Q1187" s="112" t="s">
        <v>544</v>
      </c>
      <c r="R1187" s="66"/>
      <c r="S1187" s="112" t="s">
        <v>2390</v>
      </c>
      <c r="T1187" s="112" t="s">
        <v>87</v>
      </c>
      <c r="U1187" s="340">
        <v>171</v>
      </c>
      <c r="V1187" s="111" t="s">
        <v>169</v>
      </c>
      <c r="W1187" s="111" t="s">
        <v>510</v>
      </c>
      <c r="X1187" s="111" t="s">
        <v>2368</v>
      </c>
      <c r="Y1187" s="66" t="s">
        <v>2415</v>
      </c>
      <c r="Z1187" s="217"/>
      <c r="AA1187" s="217"/>
      <c r="AB1187" s="112">
        <v>2015</v>
      </c>
      <c r="AC1187" s="130">
        <v>18000</v>
      </c>
      <c r="AD1187" s="130"/>
      <c r="AE1187" s="797">
        <v>44733</v>
      </c>
      <c r="AF1187" s="132"/>
      <c r="AG1187" s="72"/>
      <c r="AH1187" s="180"/>
    </row>
    <row r="1188" spans="1:34">
      <c r="A1188" s="66" t="s">
        <v>2416</v>
      </c>
      <c r="B1188" s="63"/>
      <c r="C1188" s="160" t="s">
        <v>994</v>
      </c>
      <c r="D1188" s="92">
        <v>3685</v>
      </c>
      <c r="E1188" s="156" t="s">
        <v>2417</v>
      </c>
      <c r="F1188" s="156" t="s">
        <v>2417</v>
      </c>
      <c r="G1188" s="85" t="s">
        <v>2418</v>
      </c>
      <c r="H1188" s="63"/>
      <c r="I1188" s="150" t="s">
        <v>99</v>
      </c>
      <c r="J1188" s="84">
        <v>1</v>
      </c>
      <c r="K1188" s="106">
        <v>44732</v>
      </c>
      <c r="L1188" s="63">
        <v>0</v>
      </c>
      <c r="M1188" s="63">
        <v>171</v>
      </c>
      <c r="N1188" s="107">
        <v>44732</v>
      </c>
      <c r="O1188" s="99">
        <v>44733</v>
      </c>
      <c r="P1188" s="100">
        <v>1</v>
      </c>
      <c r="Q1188" s="66" t="s">
        <v>544</v>
      </c>
      <c r="R1188" s="66"/>
      <c r="S1188" s="66" t="s">
        <v>2390</v>
      </c>
      <c r="T1188" s="66" t="s">
        <v>87</v>
      </c>
      <c r="U1188" s="113">
        <v>171</v>
      </c>
      <c r="V1188" s="88" t="s">
        <v>169</v>
      </c>
      <c r="W1188" s="88" t="s">
        <v>510</v>
      </c>
      <c r="X1188" s="88" t="s">
        <v>2368</v>
      </c>
      <c r="Y1188" s="66" t="s">
        <v>2415</v>
      </c>
      <c r="Z1188" s="130"/>
      <c r="AA1188" s="130"/>
      <c r="AB1188" s="66">
        <v>2015</v>
      </c>
      <c r="AC1188" s="130">
        <v>18000</v>
      </c>
      <c r="AD1188" s="130"/>
      <c r="AE1188" s="808">
        <v>-1</v>
      </c>
      <c r="AF1188" s="115" t="s">
        <v>101</v>
      </c>
      <c r="AG1188" s="173">
        <v>44725</v>
      </c>
      <c r="AH1188" s="144">
        <v>44733</v>
      </c>
    </row>
    <row r="1189" spans="1:34">
      <c r="A1189" s="63"/>
      <c r="B1189" s="63"/>
      <c r="C1189" s="77" t="s">
        <v>1172</v>
      </c>
      <c r="D1189" s="67">
        <v>3675</v>
      </c>
      <c r="E1189" s="238" t="s">
        <v>1624</v>
      </c>
      <c r="F1189" s="238" t="s">
        <v>2192</v>
      </c>
      <c r="G1189" s="81" t="s">
        <v>529</v>
      </c>
      <c r="H1189" s="48"/>
      <c r="I1189" s="75" t="s">
        <v>1151</v>
      </c>
      <c r="J1189" s="72">
        <v>1</v>
      </c>
      <c r="K1189" s="188">
        <v>44718</v>
      </c>
      <c r="L1189" s="48">
        <v>6</v>
      </c>
      <c r="M1189" s="66">
        <v>171</v>
      </c>
      <c r="N1189" s="165">
        <v>44724</v>
      </c>
      <c r="O1189" s="99">
        <v>44725</v>
      </c>
      <c r="P1189" s="100">
        <v>7</v>
      </c>
      <c r="Q1189" s="66" t="s">
        <v>544</v>
      </c>
      <c r="R1189" s="66"/>
      <c r="S1189" s="66" t="s">
        <v>2390</v>
      </c>
      <c r="T1189" s="66" t="s">
        <v>87</v>
      </c>
      <c r="U1189" s="113">
        <v>171</v>
      </c>
      <c r="V1189" s="111" t="s">
        <v>169</v>
      </c>
      <c r="W1189" s="88" t="s">
        <v>510</v>
      </c>
      <c r="X1189" s="88" t="s">
        <v>2368</v>
      </c>
      <c r="Y1189" s="66" t="s">
        <v>2415</v>
      </c>
      <c r="Z1189" s="130"/>
      <c r="AA1189" s="130"/>
      <c r="AB1189" s="66">
        <v>2015</v>
      </c>
      <c r="AC1189" s="130">
        <v>18000</v>
      </c>
      <c r="AD1189" s="130"/>
      <c r="AE1189" s="808">
        <v>-1</v>
      </c>
      <c r="AF1189" s="115" t="s">
        <v>101</v>
      </c>
      <c r="AG1189" s="173">
        <v>44718</v>
      </c>
      <c r="AH1189" s="144"/>
    </row>
    <row r="1190" spans="1:34">
      <c r="A1190" s="66" t="s">
        <v>2419</v>
      </c>
      <c r="B1190" s="63"/>
      <c r="C1190" s="84" t="s">
        <v>994</v>
      </c>
      <c r="D1190" s="92">
        <v>3601</v>
      </c>
      <c r="E1190" s="156" t="s">
        <v>2420</v>
      </c>
      <c r="F1190" s="156" t="s">
        <v>2420</v>
      </c>
      <c r="G1190" s="85" t="s">
        <v>2421</v>
      </c>
      <c r="H1190" s="63">
        <v>551</v>
      </c>
      <c r="I1190" s="150" t="s">
        <v>99</v>
      </c>
      <c r="J1190" s="84">
        <v>1</v>
      </c>
      <c r="K1190" s="106">
        <v>44685</v>
      </c>
      <c r="L1190" s="63">
        <v>29</v>
      </c>
      <c r="M1190" s="63">
        <v>171</v>
      </c>
      <c r="N1190" s="107">
        <v>44714</v>
      </c>
      <c r="O1190" s="99">
        <v>44713</v>
      </c>
      <c r="P1190" s="100">
        <v>28</v>
      </c>
      <c r="Q1190" s="66" t="s">
        <v>544</v>
      </c>
      <c r="R1190" s="66"/>
      <c r="S1190" s="66" t="s">
        <v>2390</v>
      </c>
      <c r="T1190" s="66" t="s">
        <v>87</v>
      </c>
      <c r="U1190" s="113">
        <v>171</v>
      </c>
      <c r="V1190" s="88" t="s">
        <v>169</v>
      </c>
      <c r="W1190" s="88" t="s">
        <v>510</v>
      </c>
      <c r="X1190" s="88" t="s">
        <v>2368</v>
      </c>
      <c r="Y1190" s="66" t="s">
        <v>2415</v>
      </c>
      <c r="Z1190" s="130"/>
      <c r="AA1190" s="130"/>
      <c r="AB1190" s="66">
        <v>2015</v>
      </c>
      <c r="AC1190" s="130">
        <v>18000</v>
      </c>
      <c r="AD1190" s="130"/>
      <c r="AE1190" s="62" t="s">
        <v>101</v>
      </c>
      <c r="AF1190" s="173">
        <v>44685</v>
      </c>
      <c r="AG1190" s="132">
        <v>44712</v>
      </c>
      <c r="AH1190" s="141"/>
    </row>
    <row r="1191" spans="1:34">
      <c r="A1191" s="66">
        <v>12201</v>
      </c>
      <c r="B1191" s="63"/>
      <c r="C1191" s="84" t="s">
        <v>994</v>
      </c>
      <c r="D1191" s="92">
        <v>3579</v>
      </c>
      <c r="E1191" s="156" t="s">
        <v>1152</v>
      </c>
      <c r="F1191" s="87" t="s">
        <v>1532</v>
      </c>
      <c r="G1191" s="85" t="s">
        <v>529</v>
      </c>
      <c r="H1191" s="63"/>
      <c r="I1191" s="150" t="s">
        <v>1151</v>
      </c>
      <c r="J1191" s="84">
        <v>1</v>
      </c>
      <c r="K1191" s="106">
        <v>44664</v>
      </c>
      <c r="L1191" s="63">
        <v>6</v>
      </c>
      <c r="M1191" s="66">
        <v>171</v>
      </c>
      <c r="N1191" s="107">
        <v>44670</v>
      </c>
      <c r="O1191" s="99">
        <v>44671</v>
      </c>
      <c r="P1191" s="100">
        <v>7</v>
      </c>
      <c r="Q1191" s="66" t="s">
        <v>544</v>
      </c>
      <c r="R1191" s="66"/>
      <c r="S1191" s="66" t="s">
        <v>2390</v>
      </c>
      <c r="T1191" s="66" t="s">
        <v>87</v>
      </c>
      <c r="U1191" s="113">
        <v>171</v>
      </c>
      <c r="V1191" s="88" t="s">
        <v>169</v>
      </c>
      <c r="W1191" s="88" t="s">
        <v>510</v>
      </c>
      <c r="X1191" s="88" t="s">
        <v>2368</v>
      </c>
      <c r="Y1191" s="66" t="s">
        <v>2415</v>
      </c>
      <c r="Z1191" s="130"/>
      <c r="AA1191" s="130"/>
      <c r="AB1191" s="66">
        <v>2015</v>
      </c>
      <c r="AC1191" s="130">
        <v>18000</v>
      </c>
      <c r="AD1191" s="130"/>
      <c r="AE1191" s="62" t="s">
        <v>101</v>
      </c>
      <c r="AF1191" s="173">
        <v>44664</v>
      </c>
      <c r="AG1191" s="132">
        <v>44670</v>
      </c>
      <c r="AH1191" s="141"/>
    </row>
    <row r="1192" spans="1:34">
      <c r="A1192" s="66">
        <v>12175</v>
      </c>
      <c r="B1192" s="63"/>
      <c r="C1192" s="84" t="s">
        <v>994</v>
      </c>
      <c r="D1192" s="92">
        <v>3451</v>
      </c>
      <c r="E1192" s="156" t="s">
        <v>151</v>
      </c>
      <c r="F1192" s="87" t="s">
        <v>1075</v>
      </c>
      <c r="G1192" s="85" t="s">
        <v>1384</v>
      </c>
      <c r="H1192" s="63">
        <v>492</v>
      </c>
      <c r="I1192" s="150" t="s">
        <v>154</v>
      </c>
      <c r="J1192" s="84">
        <v>1</v>
      </c>
      <c r="K1192" s="106">
        <v>44636</v>
      </c>
      <c r="L1192" s="63">
        <v>29</v>
      </c>
      <c r="M1192" s="66">
        <v>171</v>
      </c>
      <c r="N1192" s="107">
        <v>44665</v>
      </c>
      <c r="O1192" s="99">
        <v>44664</v>
      </c>
      <c r="P1192" s="100">
        <v>28</v>
      </c>
      <c r="Q1192" s="66" t="s">
        <v>544</v>
      </c>
      <c r="R1192" s="66"/>
      <c r="S1192" s="66" t="s">
        <v>2390</v>
      </c>
      <c r="T1192" s="66" t="s">
        <v>87</v>
      </c>
      <c r="U1192" s="113">
        <v>171</v>
      </c>
      <c r="V1192" s="88" t="s">
        <v>169</v>
      </c>
      <c r="W1192" s="88" t="s">
        <v>510</v>
      </c>
      <c r="X1192" s="88" t="s">
        <v>2368</v>
      </c>
      <c r="Y1192" s="66" t="s">
        <v>2415</v>
      </c>
      <c r="Z1192" s="130"/>
      <c r="AA1192" s="130"/>
      <c r="AB1192" s="66">
        <v>2015</v>
      </c>
      <c r="AC1192" s="130">
        <v>18000</v>
      </c>
      <c r="AD1192" s="130"/>
      <c r="AE1192" s="62" t="s">
        <v>101</v>
      </c>
      <c r="AF1192" s="173">
        <v>44576</v>
      </c>
      <c r="AG1192" s="132">
        <v>44663</v>
      </c>
      <c r="AH1192" s="141"/>
    </row>
    <row r="1193" spans="1:34">
      <c r="A1193" s="66">
        <v>12180</v>
      </c>
      <c r="B1193" s="63"/>
      <c r="C1193" s="157" t="s">
        <v>1179</v>
      </c>
      <c r="D1193" s="83">
        <v>3431</v>
      </c>
      <c r="E1193" s="206" t="s">
        <v>1137</v>
      </c>
      <c r="F1193" s="50" t="s">
        <v>1404</v>
      </c>
      <c r="G1193" s="185" t="s">
        <v>1139</v>
      </c>
      <c r="H1193" s="51">
        <v>491</v>
      </c>
      <c r="I1193" s="214" t="s">
        <v>99</v>
      </c>
      <c r="J1193" s="157">
        <v>1</v>
      </c>
      <c r="K1193" s="167">
        <v>44566</v>
      </c>
      <c r="L1193" s="51">
        <v>27</v>
      </c>
      <c r="M1193" s="66">
        <v>171</v>
      </c>
      <c r="N1193" s="165">
        <v>44593</v>
      </c>
      <c r="O1193" s="99">
        <v>44573</v>
      </c>
      <c r="P1193" s="100">
        <v>7</v>
      </c>
      <c r="Q1193" s="66" t="s">
        <v>544</v>
      </c>
      <c r="R1193" s="66"/>
      <c r="S1193" s="66" t="s">
        <v>2390</v>
      </c>
      <c r="T1193" s="66" t="s">
        <v>87</v>
      </c>
      <c r="U1193" s="113">
        <v>171</v>
      </c>
      <c r="V1193" s="88" t="s">
        <v>169</v>
      </c>
      <c r="W1193" s="111" t="s">
        <v>510</v>
      </c>
      <c r="X1193" s="111" t="s">
        <v>2368</v>
      </c>
      <c r="Y1193" s="66" t="s">
        <v>2415</v>
      </c>
      <c r="Z1193" s="130"/>
      <c r="AA1193" s="130"/>
      <c r="AB1193" s="66">
        <v>2015</v>
      </c>
      <c r="AC1193" s="130">
        <v>18000</v>
      </c>
      <c r="AD1193" s="130"/>
      <c r="AE1193" s="62" t="s">
        <v>101</v>
      </c>
      <c r="AF1193" s="173">
        <v>44566</v>
      </c>
      <c r="AG1193" s="132"/>
      <c r="AH1193" s="141" t="s">
        <v>2422</v>
      </c>
    </row>
    <row r="1194" spans="1:34">
      <c r="A1194" s="63"/>
      <c r="B1194" s="63"/>
      <c r="C1194" s="157" t="s">
        <v>1179</v>
      </c>
      <c r="D1194" s="51">
        <v>4746</v>
      </c>
      <c r="E1194" s="185" t="s">
        <v>332</v>
      </c>
      <c r="F1194" s="214" t="s">
        <v>1450</v>
      </c>
      <c r="G1194" s="336" t="s">
        <v>1451</v>
      </c>
      <c r="H1194" s="51">
        <v>1161</v>
      </c>
      <c r="I1194" s="51" t="s">
        <v>99</v>
      </c>
      <c r="J1194" s="157">
        <v>1</v>
      </c>
      <c r="K1194" s="244">
        <v>45328</v>
      </c>
      <c r="L1194" s="51">
        <v>27</v>
      </c>
      <c r="M1194" s="104">
        <v>172</v>
      </c>
      <c r="N1194" s="98">
        <f>K1194+L1194</f>
        <v>45355</v>
      </c>
      <c r="O1194" s="99">
        <f ca="1">TODAY()</f>
        <v>45957</v>
      </c>
      <c r="P1194" s="100">
        <f ca="1">O1194-K1194</f>
        <v>629</v>
      </c>
      <c r="Q1194" s="66" t="s">
        <v>85</v>
      </c>
      <c r="R1194" s="66"/>
      <c r="S1194" s="66" t="s">
        <v>85</v>
      </c>
      <c r="T1194" s="66" t="s">
        <v>138</v>
      </c>
      <c r="U1194" s="113">
        <v>172</v>
      </c>
      <c r="V1194" s="88" t="s">
        <v>236</v>
      </c>
      <c r="W1194" s="111" t="s">
        <v>308</v>
      </c>
      <c r="X1194" s="249" t="s">
        <v>690</v>
      </c>
      <c r="Y1194" s="117" t="s">
        <v>712</v>
      </c>
      <c r="Z1194" s="104">
        <v>50</v>
      </c>
      <c r="AA1194" s="124" t="s">
        <v>227</v>
      </c>
      <c r="AB1194" s="66"/>
      <c r="AC1194" s="118">
        <v>12000</v>
      </c>
      <c r="AD1194" s="119">
        <v>12000</v>
      </c>
      <c r="AE1194" s="48" t="s">
        <v>101</v>
      </c>
      <c r="AF1194" s="132">
        <v>45328</v>
      </c>
      <c r="AG1194" s="132">
        <v>45345</v>
      </c>
      <c r="AH1194" s="141" t="s">
        <v>2423</v>
      </c>
    </row>
    <row r="1195" spans="1:34">
      <c r="A1195" s="66">
        <v>12175</v>
      </c>
      <c r="B1195" s="63"/>
      <c r="C1195" s="84" t="s">
        <v>994</v>
      </c>
      <c r="D1195" s="63">
        <v>4713</v>
      </c>
      <c r="E1195" s="85" t="s">
        <v>2301</v>
      </c>
      <c r="F1195" s="85" t="s">
        <v>2301</v>
      </c>
      <c r="G1195" s="92" t="s">
        <v>1574</v>
      </c>
      <c r="H1195" s="63">
        <v>996</v>
      </c>
      <c r="I1195" s="63" t="s">
        <v>99</v>
      </c>
      <c r="J1195" s="84">
        <v>1</v>
      </c>
      <c r="K1195" s="164">
        <v>45304</v>
      </c>
      <c r="L1195" s="63">
        <v>13</v>
      </c>
      <c r="M1195" s="89">
        <v>172</v>
      </c>
      <c r="N1195" s="102">
        <v>45317</v>
      </c>
      <c r="O1195" s="99">
        <v>45325</v>
      </c>
      <c r="P1195" s="100">
        <v>21</v>
      </c>
      <c r="Q1195" s="66" t="s">
        <v>85</v>
      </c>
      <c r="R1195" s="66"/>
      <c r="S1195" s="66" t="s">
        <v>85</v>
      </c>
      <c r="T1195" s="66" t="s">
        <v>138</v>
      </c>
      <c r="U1195" s="113">
        <v>172</v>
      </c>
      <c r="V1195" s="88" t="s">
        <v>236</v>
      </c>
      <c r="W1195" s="88" t="s">
        <v>308</v>
      </c>
      <c r="X1195" s="248" t="s">
        <v>690</v>
      </c>
      <c r="Y1195" s="117" t="s">
        <v>712</v>
      </c>
      <c r="Z1195" s="104">
        <v>50</v>
      </c>
      <c r="AA1195" s="124" t="s">
        <v>227</v>
      </c>
      <c r="AB1195" s="66"/>
      <c r="AC1195" s="118">
        <v>12000</v>
      </c>
      <c r="AD1195" s="136">
        <v>12000</v>
      </c>
      <c r="AE1195" s="48" t="s">
        <v>101</v>
      </c>
      <c r="AF1195" s="132">
        <v>45304</v>
      </c>
      <c r="AG1195" s="132">
        <v>45324</v>
      </c>
      <c r="AH1195" s="141"/>
    </row>
    <row r="1196" spans="1:34">
      <c r="A1196" s="63"/>
      <c r="B1196" s="63"/>
      <c r="C1196" s="63" t="s">
        <v>994</v>
      </c>
      <c r="D1196" s="63">
        <v>4666</v>
      </c>
      <c r="E1196" s="150" t="s">
        <v>332</v>
      </c>
      <c r="F1196" s="90" t="s">
        <v>1013</v>
      </c>
      <c r="G1196" s="92" t="s">
        <v>529</v>
      </c>
      <c r="H1196" s="63"/>
      <c r="I1196" s="63" t="s">
        <v>1151</v>
      </c>
      <c r="J1196" s="84">
        <v>1</v>
      </c>
      <c r="K1196" s="164">
        <v>45267</v>
      </c>
      <c r="L1196" s="63">
        <v>13</v>
      </c>
      <c r="M1196" s="51">
        <v>172</v>
      </c>
      <c r="N1196" s="165">
        <v>45280</v>
      </c>
      <c r="O1196" s="99">
        <v>45282</v>
      </c>
      <c r="P1196" s="100">
        <v>15</v>
      </c>
      <c r="Q1196" s="66" t="s">
        <v>85</v>
      </c>
      <c r="R1196" s="66"/>
      <c r="S1196" s="66" t="s">
        <v>85</v>
      </c>
      <c r="T1196" s="66" t="s">
        <v>138</v>
      </c>
      <c r="U1196" s="113">
        <v>172</v>
      </c>
      <c r="V1196" s="88" t="s">
        <v>236</v>
      </c>
      <c r="W1196" s="88" t="s">
        <v>308</v>
      </c>
      <c r="X1196" s="248" t="s">
        <v>690</v>
      </c>
      <c r="Y1196" s="117" t="s">
        <v>712</v>
      </c>
      <c r="Z1196" s="104">
        <v>50</v>
      </c>
      <c r="AA1196" s="124" t="s">
        <v>227</v>
      </c>
      <c r="AB1196" s="66"/>
      <c r="AC1196" s="118">
        <v>12000</v>
      </c>
      <c r="AD1196" s="118"/>
      <c r="AE1196" s="48" t="s">
        <v>101</v>
      </c>
      <c r="AF1196" s="132">
        <v>45267</v>
      </c>
      <c r="AG1196" s="132">
        <v>45281</v>
      </c>
      <c r="AH1196" s="141"/>
    </row>
    <row r="1197" spans="1:34">
      <c r="A1197" s="66" t="s">
        <v>2424</v>
      </c>
      <c r="B1197" s="63"/>
      <c r="C1197" s="84" t="s">
        <v>994</v>
      </c>
      <c r="D1197" s="84">
        <v>4606</v>
      </c>
      <c r="E1197" s="150" t="s">
        <v>1114</v>
      </c>
      <c r="F1197" s="150" t="s">
        <v>1717</v>
      </c>
      <c r="G1197" s="150" t="s">
        <v>1114</v>
      </c>
      <c r="H1197" s="84"/>
      <c r="I1197" s="84" t="s">
        <v>1151</v>
      </c>
      <c r="J1197" s="84">
        <v>1</v>
      </c>
      <c r="K1197" s="162">
        <v>45225</v>
      </c>
      <c r="L1197" s="84">
        <v>27</v>
      </c>
      <c r="M1197" s="66">
        <v>172</v>
      </c>
      <c r="N1197" s="165">
        <v>45252</v>
      </c>
      <c r="O1197" s="99">
        <v>45254</v>
      </c>
      <c r="P1197" s="100">
        <v>29</v>
      </c>
      <c r="Q1197" s="66" t="s">
        <v>85</v>
      </c>
      <c r="R1197" s="66"/>
      <c r="S1197" s="66" t="s">
        <v>85</v>
      </c>
      <c r="T1197" s="66" t="s">
        <v>138</v>
      </c>
      <c r="U1197" s="113">
        <v>172</v>
      </c>
      <c r="V1197" s="88" t="s">
        <v>236</v>
      </c>
      <c r="W1197" s="88" t="s">
        <v>308</v>
      </c>
      <c r="X1197" s="248" t="s">
        <v>690</v>
      </c>
      <c r="Y1197" s="117" t="s">
        <v>712</v>
      </c>
      <c r="Z1197" s="104">
        <v>50</v>
      </c>
      <c r="AA1197" s="124" t="s">
        <v>227</v>
      </c>
      <c r="AB1197" s="66"/>
      <c r="AC1197" s="118">
        <v>12000</v>
      </c>
      <c r="AD1197" s="118"/>
      <c r="AE1197" s="48" t="s">
        <v>1205</v>
      </c>
      <c r="AF1197" s="132">
        <v>45225</v>
      </c>
      <c r="AG1197" s="132">
        <v>45251</v>
      </c>
      <c r="AH1197" s="141"/>
    </row>
    <row r="1198" spans="1:34">
      <c r="A1198" s="66">
        <v>12177</v>
      </c>
      <c r="B1198" s="63"/>
      <c r="C1198" s="84" t="s">
        <v>994</v>
      </c>
      <c r="D1198" s="84">
        <v>4589</v>
      </c>
      <c r="E1198" s="150" t="s">
        <v>1114</v>
      </c>
      <c r="F1198" s="150" t="s">
        <v>1117</v>
      </c>
      <c r="G1198" s="150" t="s">
        <v>529</v>
      </c>
      <c r="H1198" s="84"/>
      <c r="I1198" s="84" t="s">
        <v>1151</v>
      </c>
      <c r="J1198" s="84">
        <v>1</v>
      </c>
      <c r="K1198" s="162">
        <v>45218</v>
      </c>
      <c r="L1198" s="84">
        <v>27</v>
      </c>
      <c r="M1198" s="66">
        <v>172</v>
      </c>
      <c r="N1198" s="165">
        <v>45245</v>
      </c>
      <c r="O1198" s="99">
        <v>45222</v>
      </c>
      <c r="P1198" s="100">
        <v>4</v>
      </c>
      <c r="Q1198" s="66" t="s">
        <v>85</v>
      </c>
      <c r="R1198" s="66"/>
      <c r="S1198" s="66" t="s">
        <v>85</v>
      </c>
      <c r="T1198" s="66" t="s">
        <v>138</v>
      </c>
      <c r="U1198" s="113">
        <v>172</v>
      </c>
      <c r="V1198" s="88" t="s">
        <v>236</v>
      </c>
      <c r="W1198" s="88" t="s">
        <v>308</v>
      </c>
      <c r="X1198" s="248" t="s">
        <v>690</v>
      </c>
      <c r="Y1198" s="117" t="s">
        <v>712</v>
      </c>
      <c r="Z1198" s="104">
        <v>50</v>
      </c>
      <c r="AA1198" s="124" t="s">
        <v>227</v>
      </c>
      <c r="AB1198" s="66"/>
      <c r="AC1198" s="118"/>
      <c r="AD1198" s="118"/>
      <c r="AE1198" s="48" t="s">
        <v>101</v>
      </c>
      <c r="AF1198" s="132">
        <v>45218</v>
      </c>
      <c r="AG1198" s="132">
        <v>45219</v>
      </c>
      <c r="AH1198" s="141"/>
    </row>
    <row r="1199" spans="1:34">
      <c r="A1199" s="66">
        <v>12158</v>
      </c>
      <c r="B1199" s="63"/>
      <c r="C1199" s="325" t="s">
        <v>117</v>
      </c>
      <c r="D1199" s="114">
        <v>4533</v>
      </c>
      <c r="E1199" s="326" t="s">
        <v>332</v>
      </c>
      <c r="F1199" s="327" t="s">
        <v>1450</v>
      </c>
      <c r="G1199" s="328" t="s">
        <v>2285</v>
      </c>
      <c r="H1199" s="337">
        <v>0</v>
      </c>
      <c r="I1199" s="94" t="s">
        <v>1151</v>
      </c>
      <c r="J1199" s="338">
        <v>1</v>
      </c>
      <c r="K1199" s="107">
        <v>45210</v>
      </c>
      <c r="L1199" s="325">
        <v>27</v>
      </c>
      <c r="M1199" s="66">
        <v>172</v>
      </c>
      <c r="N1199" s="165">
        <v>45237</v>
      </c>
      <c r="O1199" s="99">
        <v>45217</v>
      </c>
      <c r="P1199" s="100">
        <v>7</v>
      </c>
      <c r="Q1199" s="66" t="s">
        <v>85</v>
      </c>
      <c r="R1199" s="66"/>
      <c r="S1199" s="66" t="s">
        <v>85</v>
      </c>
      <c r="T1199" s="66" t="s">
        <v>138</v>
      </c>
      <c r="U1199" s="113">
        <v>172</v>
      </c>
      <c r="V1199" s="88" t="s">
        <v>236</v>
      </c>
      <c r="W1199" s="88" t="s">
        <v>308</v>
      </c>
      <c r="X1199" s="248" t="s">
        <v>690</v>
      </c>
      <c r="Y1199" s="117" t="s">
        <v>712</v>
      </c>
      <c r="Z1199" s="104">
        <v>50</v>
      </c>
      <c r="AA1199" s="124" t="s">
        <v>227</v>
      </c>
      <c r="AB1199" s="66"/>
      <c r="AC1199" s="118"/>
      <c r="AD1199" s="118"/>
      <c r="AE1199" s="48" t="s">
        <v>101</v>
      </c>
      <c r="AF1199" s="132">
        <v>45182</v>
      </c>
      <c r="AG1199" s="132">
        <v>45216</v>
      </c>
      <c r="AH1199" s="141"/>
    </row>
    <row r="1200" spans="1:34">
      <c r="A1200" s="66">
        <v>12179</v>
      </c>
      <c r="B1200" s="63"/>
      <c r="C1200" s="84" t="s">
        <v>1338</v>
      </c>
      <c r="D1200" s="89">
        <v>4488</v>
      </c>
      <c r="E1200" s="151" t="s">
        <v>332</v>
      </c>
      <c r="F1200" s="151" t="s">
        <v>1450</v>
      </c>
      <c r="G1200" s="85" t="s">
        <v>529</v>
      </c>
      <c r="H1200" s="89">
        <v>0</v>
      </c>
      <c r="I1200" s="87" t="s">
        <v>1151</v>
      </c>
      <c r="J1200" s="160">
        <v>1</v>
      </c>
      <c r="K1200" s="106">
        <v>45160</v>
      </c>
      <c r="L1200" s="84">
        <v>27</v>
      </c>
      <c r="M1200" s="66">
        <v>172</v>
      </c>
      <c r="N1200" s="165">
        <v>45187</v>
      </c>
      <c r="O1200" s="99">
        <v>45162</v>
      </c>
      <c r="P1200" s="100">
        <v>2</v>
      </c>
      <c r="Q1200" s="66" t="s">
        <v>85</v>
      </c>
      <c r="R1200" s="66"/>
      <c r="S1200" s="66" t="s">
        <v>85</v>
      </c>
      <c r="T1200" s="66" t="s">
        <v>138</v>
      </c>
      <c r="U1200" s="113">
        <v>172</v>
      </c>
      <c r="V1200" s="88" t="s">
        <v>236</v>
      </c>
      <c r="W1200" s="88" t="s">
        <v>308</v>
      </c>
      <c r="X1200" s="248" t="s">
        <v>690</v>
      </c>
      <c r="Y1200" s="117" t="s">
        <v>712</v>
      </c>
      <c r="Z1200" s="104">
        <v>50</v>
      </c>
      <c r="AA1200" s="124" t="s">
        <v>227</v>
      </c>
      <c r="AB1200" s="66"/>
      <c r="AC1200" s="118"/>
      <c r="AD1200" s="118"/>
      <c r="AE1200" s="48" t="s">
        <v>101</v>
      </c>
      <c r="AF1200" s="132">
        <v>45160</v>
      </c>
      <c r="AG1200" s="132"/>
      <c r="AH1200" s="141" t="s">
        <v>1340</v>
      </c>
    </row>
    <row r="1201" spans="1:38">
      <c r="A1201" s="66">
        <v>12129</v>
      </c>
      <c r="B1201" s="63"/>
      <c r="C1201" s="51" t="s">
        <v>1179</v>
      </c>
      <c r="D1201" s="190">
        <v>4461</v>
      </c>
      <c r="E1201" s="158" t="s">
        <v>1713</v>
      </c>
      <c r="F1201" s="158" t="s">
        <v>1713</v>
      </c>
      <c r="G1201" s="185" t="s">
        <v>1326</v>
      </c>
      <c r="H1201" s="190"/>
      <c r="I1201" s="50" t="s">
        <v>1151</v>
      </c>
      <c r="J1201" s="204">
        <v>1</v>
      </c>
      <c r="K1201" s="167">
        <v>45146</v>
      </c>
      <c r="L1201" s="157">
        <v>27</v>
      </c>
      <c r="M1201" s="66">
        <v>172</v>
      </c>
      <c r="N1201" s="165">
        <v>45173</v>
      </c>
      <c r="O1201" s="99">
        <v>45152</v>
      </c>
      <c r="P1201" s="100">
        <v>6</v>
      </c>
      <c r="Q1201" s="66" t="s">
        <v>85</v>
      </c>
      <c r="R1201" s="66"/>
      <c r="S1201" s="66" t="s">
        <v>85</v>
      </c>
      <c r="T1201" s="66" t="s">
        <v>138</v>
      </c>
      <c r="U1201" s="113">
        <v>172</v>
      </c>
      <c r="V1201" s="88" t="s">
        <v>236</v>
      </c>
      <c r="W1201" s="88" t="s">
        <v>308</v>
      </c>
      <c r="X1201" s="248" t="s">
        <v>690</v>
      </c>
      <c r="Y1201" s="117" t="s">
        <v>712</v>
      </c>
      <c r="Z1201" s="104">
        <v>50</v>
      </c>
      <c r="AA1201" s="124" t="s">
        <v>227</v>
      </c>
      <c r="AB1201" s="66"/>
      <c r="AC1201" s="118"/>
      <c r="AD1201" s="118"/>
      <c r="AE1201" s="48" t="s">
        <v>101</v>
      </c>
      <c r="AF1201" s="132">
        <v>45146</v>
      </c>
      <c r="AG1201" s="132"/>
      <c r="AH1201" s="141" t="s">
        <v>2425</v>
      </c>
    </row>
    <row r="1202" spans="1:38">
      <c r="A1202" s="66">
        <v>12179</v>
      </c>
      <c r="B1202" s="63"/>
      <c r="C1202" s="63" t="s">
        <v>994</v>
      </c>
      <c r="D1202" s="89">
        <v>4389</v>
      </c>
      <c r="E1202" s="151" t="s">
        <v>1546</v>
      </c>
      <c r="F1202" s="156" t="s">
        <v>1547</v>
      </c>
      <c r="G1202" s="85" t="s">
        <v>1548</v>
      </c>
      <c r="H1202" s="89"/>
      <c r="I1202" s="87" t="s">
        <v>1151</v>
      </c>
      <c r="J1202" s="160">
        <v>1</v>
      </c>
      <c r="K1202" s="106">
        <v>45100</v>
      </c>
      <c r="L1202" s="84">
        <v>6</v>
      </c>
      <c r="M1202" s="66">
        <v>172</v>
      </c>
      <c r="N1202" s="107">
        <v>45106</v>
      </c>
      <c r="O1202" s="99">
        <v>45106</v>
      </c>
      <c r="P1202" s="100">
        <v>6</v>
      </c>
      <c r="Q1202" s="66" t="s">
        <v>85</v>
      </c>
      <c r="R1202" s="66"/>
      <c r="S1202" s="66" t="s">
        <v>85</v>
      </c>
      <c r="T1202" s="66" t="s">
        <v>138</v>
      </c>
      <c r="U1202" s="113">
        <v>172</v>
      </c>
      <c r="V1202" s="88" t="s">
        <v>236</v>
      </c>
      <c r="W1202" s="88" t="s">
        <v>308</v>
      </c>
      <c r="X1202" s="248" t="s">
        <v>690</v>
      </c>
      <c r="Y1202" s="117" t="s">
        <v>712</v>
      </c>
      <c r="Z1202" s="104">
        <v>50</v>
      </c>
      <c r="AA1202" s="124" t="s">
        <v>227</v>
      </c>
      <c r="AB1202" s="66"/>
      <c r="AC1202" s="118"/>
      <c r="AD1202" s="118"/>
      <c r="AE1202" s="48" t="s">
        <v>101</v>
      </c>
      <c r="AF1202" s="132">
        <v>45100</v>
      </c>
      <c r="AG1202" s="132">
        <v>45105</v>
      </c>
      <c r="AH1202" s="141"/>
    </row>
    <row r="1203" spans="1:38">
      <c r="A1203" s="66">
        <v>12150</v>
      </c>
      <c r="B1203" s="63"/>
      <c r="C1203" s="63" t="s">
        <v>994</v>
      </c>
      <c r="D1203" s="190">
        <v>4375</v>
      </c>
      <c r="E1203" s="158" t="s">
        <v>877</v>
      </c>
      <c r="F1203" s="206" t="s">
        <v>1251</v>
      </c>
      <c r="G1203" s="185" t="s">
        <v>1716</v>
      </c>
      <c r="H1203" s="190"/>
      <c r="I1203" s="50" t="s">
        <v>1151</v>
      </c>
      <c r="J1203" s="204">
        <v>1</v>
      </c>
      <c r="K1203" s="167">
        <v>45092</v>
      </c>
      <c r="L1203" s="157">
        <v>27</v>
      </c>
      <c r="M1203" s="339">
        <v>172</v>
      </c>
      <c r="N1203" s="165">
        <v>45119</v>
      </c>
      <c r="O1203" s="99">
        <v>45100</v>
      </c>
      <c r="P1203" s="100">
        <v>8</v>
      </c>
      <c r="Q1203" s="66" t="s">
        <v>85</v>
      </c>
      <c r="R1203" s="66"/>
      <c r="S1203" s="66" t="s">
        <v>85</v>
      </c>
      <c r="T1203" s="66" t="s">
        <v>138</v>
      </c>
      <c r="U1203" s="113">
        <v>172</v>
      </c>
      <c r="V1203" s="88" t="s">
        <v>236</v>
      </c>
      <c r="W1203" s="111" t="s">
        <v>308</v>
      </c>
      <c r="X1203" s="249" t="s">
        <v>690</v>
      </c>
      <c r="Y1203" s="117" t="s">
        <v>712</v>
      </c>
      <c r="Z1203" s="104">
        <v>50</v>
      </c>
      <c r="AA1203" s="124" t="s">
        <v>227</v>
      </c>
      <c r="AB1203" s="112"/>
      <c r="AC1203" s="118"/>
      <c r="AD1203" s="118"/>
      <c r="AE1203" s="48" t="s">
        <v>101</v>
      </c>
      <c r="AF1203" s="132">
        <v>45092</v>
      </c>
      <c r="AG1203" s="132">
        <v>45100</v>
      </c>
      <c r="AH1203" s="141"/>
    </row>
    <row r="1204" spans="1:38">
      <c r="A1204" s="66" t="s">
        <v>2426</v>
      </c>
      <c r="B1204" s="63"/>
      <c r="C1204" s="84" t="s">
        <v>994</v>
      </c>
      <c r="D1204" s="63">
        <v>4439</v>
      </c>
      <c r="E1204" s="151" t="s">
        <v>332</v>
      </c>
      <c r="F1204" s="156" t="s">
        <v>333</v>
      </c>
      <c r="G1204" s="85" t="s">
        <v>529</v>
      </c>
      <c r="H1204" s="63"/>
      <c r="I1204" s="202" t="s">
        <v>1151</v>
      </c>
      <c r="J1204" s="84">
        <v>1</v>
      </c>
      <c r="K1204" s="106">
        <v>45154</v>
      </c>
      <c r="L1204" s="92">
        <v>27</v>
      </c>
      <c r="M1204" s="48">
        <v>173</v>
      </c>
      <c r="N1204" s="165">
        <v>45181</v>
      </c>
      <c r="O1204" s="99">
        <v>45174</v>
      </c>
      <c r="P1204" s="100">
        <v>20</v>
      </c>
      <c r="Q1204" s="66" t="s">
        <v>85</v>
      </c>
      <c r="R1204" s="66"/>
      <c r="S1204" s="66" t="s">
        <v>85</v>
      </c>
      <c r="T1204" s="66" t="s">
        <v>138</v>
      </c>
      <c r="U1204" s="113">
        <v>173</v>
      </c>
      <c r="V1204" s="88" t="s">
        <v>236</v>
      </c>
      <c r="W1204" s="88" t="s">
        <v>308</v>
      </c>
      <c r="X1204" s="248" t="s">
        <v>690</v>
      </c>
      <c r="Y1204" s="117" t="s">
        <v>2427</v>
      </c>
      <c r="Z1204" s="104">
        <v>50</v>
      </c>
      <c r="AA1204" s="124" t="s">
        <v>227</v>
      </c>
      <c r="AB1204" s="66"/>
      <c r="AC1204" s="118"/>
      <c r="AD1204" s="118"/>
      <c r="AE1204" s="48" t="s">
        <v>101</v>
      </c>
      <c r="AF1204" s="132">
        <v>45126</v>
      </c>
      <c r="AG1204" s="260">
        <v>45168</v>
      </c>
      <c r="AH1204" s="141"/>
    </row>
    <row r="1205" spans="1:38">
      <c r="A1205" s="63"/>
      <c r="B1205" s="63"/>
      <c r="C1205" s="63" t="s">
        <v>994</v>
      </c>
      <c r="D1205" s="63">
        <v>4376</v>
      </c>
      <c r="E1205" s="151" t="s">
        <v>877</v>
      </c>
      <c r="F1205" s="156" t="s">
        <v>1251</v>
      </c>
      <c r="G1205" s="85" t="s">
        <v>1716</v>
      </c>
      <c r="H1205" s="63"/>
      <c r="I1205" s="150" t="s">
        <v>1151</v>
      </c>
      <c r="J1205" s="84">
        <v>1</v>
      </c>
      <c r="K1205" s="106">
        <v>45092</v>
      </c>
      <c r="L1205" s="84">
        <v>27</v>
      </c>
      <c r="M1205" s="63">
        <v>173</v>
      </c>
      <c r="N1205" s="165">
        <v>45119</v>
      </c>
      <c r="O1205" s="99">
        <v>45105</v>
      </c>
      <c r="P1205" s="100">
        <v>13</v>
      </c>
      <c r="Q1205" s="66" t="s">
        <v>85</v>
      </c>
      <c r="R1205" s="66"/>
      <c r="S1205" s="66" t="s">
        <v>85</v>
      </c>
      <c r="T1205" s="66" t="s">
        <v>138</v>
      </c>
      <c r="U1205" s="113">
        <v>173</v>
      </c>
      <c r="V1205" s="88" t="s">
        <v>236</v>
      </c>
      <c r="W1205" s="88" t="s">
        <v>308</v>
      </c>
      <c r="X1205" s="248" t="s">
        <v>690</v>
      </c>
      <c r="Y1205" s="117" t="s">
        <v>2427</v>
      </c>
      <c r="Z1205" s="104">
        <v>50</v>
      </c>
      <c r="AA1205" s="124" t="s">
        <v>227</v>
      </c>
      <c r="AB1205" s="66"/>
      <c r="AC1205" s="118"/>
      <c r="AD1205" s="118"/>
      <c r="AE1205" s="48" t="s">
        <v>101</v>
      </c>
      <c r="AF1205" s="132">
        <v>45092</v>
      </c>
      <c r="AG1205" s="260">
        <v>45104</v>
      </c>
      <c r="AH1205" s="141"/>
    </row>
    <row r="1206" spans="1:38">
      <c r="A1206" s="63"/>
      <c r="B1206" s="63"/>
      <c r="C1206" s="64" t="s">
        <v>994</v>
      </c>
      <c r="D1206" s="67">
        <v>5373</v>
      </c>
      <c r="E1206" s="68" t="s">
        <v>742</v>
      </c>
      <c r="F1206" s="69" t="s">
        <v>219</v>
      </c>
      <c r="G1206" s="48" t="s">
        <v>1699</v>
      </c>
      <c r="H1206" s="48">
        <v>9588</v>
      </c>
      <c r="I1206" s="48" t="s">
        <v>154</v>
      </c>
      <c r="J1206" s="64">
        <v>1</v>
      </c>
      <c r="K1206" s="101">
        <v>45693</v>
      </c>
      <c r="L1206" s="48">
        <v>27</v>
      </c>
      <c r="M1206" s="104">
        <v>174</v>
      </c>
      <c r="N1206" s="98">
        <v>45720</v>
      </c>
      <c r="O1206" s="99">
        <v>45708</v>
      </c>
      <c r="P1206" s="100">
        <v>15</v>
      </c>
      <c r="Q1206" s="66" t="s">
        <v>85</v>
      </c>
      <c r="R1206" s="66"/>
      <c r="S1206" s="66" t="s">
        <v>85</v>
      </c>
      <c r="T1206" s="66" t="s">
        <v>138</v>
      </c>
      <c r="U1206" s="113">
        <v>174</v>
      </c>
      <c r="V1206" s="88" t="s">
        <v>236</v>
      </c>
      <c r="W1206" s="88" t="s">
        <v>308</v>
      </c>
      <c r="X1206" s="248" t="s">
        <v>690</v>
      </c>
      <c r="Y1206" s="117" t="s">
        <v>715</v>
      </c>
      <c r="Z1206" s="104">
        <v>50</v>
      </c>
      <c r="AA1206" s="124" t="s">
        <v>227</v>
      </c>
      <c r="AB1206" s="66"/>
      <c r="AC1206" s="118">
        <v>12000</v>
      </c>
      <c r="AD1206" s="119">
        <v>12480</v>
      </c>
      <c r="AE1206" s="48" t="s">
        <v>101</v>
      </c>
      <c r="AF1206" s="132">
        <v>45693</v>
      </c>
      <c r="AG1206" s="132">
        <v>45708</v>
      </c>
      <c r="AH1206" s="141"/>
    </row>
    <row r="1207" spans="1:38">
      <c r="A1207" s="63"/>
      <c r="B1207" s="63"/>
      <c r="C1207" s="72" t="s">
        <v>96</v>
      </c>
      <c r="D1207" s="67">
        <v>5191</v>
      </c>
      <c r="E1207" s="68" t="s">
        <v>332</v>
      </c>
      <c r="F1207" s="69" t="s">
        <v>1026</v>
      </c>
      <c r="G1207" s="48" t="s">
        <v>2428</v>
      </c>
      <c r="H1207" s="48">
        <v>9469</v>
      </c>
      <c r="I1207" s="48" t="s">
        <v>99</v>
      </c>
      <c r="J1207" s="72">
        <v>1</v>
      </c>
      <c r="K1207" s="101">
        <v>45618</v>
      </c>
      <c r="L1207" s="48">
        <v>27</v>
      </c>
      <c r="M1207" s="104">
        <v>174</v>
      </c>
      <c r="N1207" s="102">
        <f>K1207+L1207</f>
        <v>45645</v>
      </c>
      <c r="O1207" s="99">
        <f ca="1">TODAY()</f>
        <v>45957</v>
      </c>
      <c r="P1207" s="100">
        <f ca="1">O1207-K1207</f>
        <v>339</v>
      </c>
      <c r="Q1207" s="66" t="s">
        <v>85</v>
      </c>
      <c r="R1207" s="66"/>
      <c r="S1207" s="66" t="s">
        <v>85</v>
      </c>
      <c r="T1207" s="66" t="s">
        <v>138</v>
      </c>
      <c r="U1207" s="113">
        <v>174</v>
      </c>
      <c r="V1207" s="88" t="s">
        <v>236</v>
      </c>
      <c r="W1207" s="88" t="s">
        <v>308</v>
      </c>
      <c r="X1207" s="248" t="s">
        <v>690</v>
      </c>
      <c r="Y1207" s="117" t="s">
        <v>715</v>
      </c>
      <c r="Z1207" s="104">
        <v>50</v>
      </c>
      <c r="AA1207" s="124" t="s">
        <v>227</v>
      </c>
      <c r="AB1207" s="66"/>
      <c r="AC1207" s="118">
        <v>12000</v>
      </c>
      <c r="AD1207" s="119">
        <v>12480</v>
      </c>
      <c r="AE1207" s="193"/>
      <c r="AF1207" s="172">
        <v>45611</v>
      </c>
      <c r="AG1207" s="789">
        <v>45645</v>
      </c>
      <c r="AH1207" s="73"/>
    </row>
    <row r="1208" spans="1:38">
      <c r="A1208" s="63"/>
      <c r="B1208" s="63"/>
      <c r="C1208" s="72" t="s">
        <v>994</v>
      </c>
      <c r="D1208" s="67">
        <v>5018</v>
      </c>
      <c r="E1208" s="68" t="s">
        <v>563</v>
      </c>
      <c r="F1208" s="69" t="s">
        <v>563</v>
      </c>
      <c r="G1208" s="48" t="s">
        <v>1103</v>
      </c>
      <c r="H1208" s="48">
        <v>9260</v>
      </c>
      <c r="I1208" s="48" t="s">
        <v>99</v>
      </c>
      <c r="J1208" s="72">
        <v>1</v>
      </c>
      <c r="K1208" s="101">
        <v>45549</v>
      </c>
      <c r="L1208" s="48">
        <v>27</v>
      </c>
      <c r="M1208" s="104">
        <v>174</v>
      </c>
      <c r="N1208" s="102">
        <f>K1208+L1208</f>
        <v>45576</v>
      </c>
      <c r="O1208" s="99">
        <f ca="1">TODAY()</f>
        <v>45957</v>
      </c>
      <c r="P1208" s="100">
        <f ca="1">O1208-K1208</f>
        <v>408</v>
      </c>
      <c r="Q1208" s="66" t="s">
        <v>85</v>
      </c>
      <c r="R1208" s="66"/>
      <c r="S1208" s="66" t="s">
        <v>85</v>
      </c>
      <c r="T1208" s="66" t="s">
        <v>138</v>
      </c>
      <c r="U1208" s="113">
        <v>174</v>
      </c>
      <c r="V1208" s="88" t="s">
        <v>236</v>
      </c>
      <c r="W1208" s="88" t="s">
        <v>308</v>
      </c>
      <c r="X1208" s="248" t="s">
        <v>690</v>
      </c>
      <c r="Y1208" s="117" t="s">
        <v>715</v>
      </c>
      <c r="Z1208" s="104">
        <v>50</v>
      </c>
      <c r="AA1208" s="124" t="s">
        <v>227</v>
      </c>
      <c r="AB1208" s="66"/>
      <c r="AC1208" s="118">
        <v>12000</v>
      </c>
      <c r="AD1208" s="119">
        <v>12480</v>
      </c>
      <c r="AE1208" s="48" t="s">
        <v>207</v>
      </c>
      <c r="AF1208" s="132">
        <v>45521</v>
      </c>
      <c r="AG1208" s="132">
        <v>45587</v>
      </c>
      <c r="AH1208" s="73"/>
    </row>
    <row r="1209" spans="1:38">
      <c r="A1209" s="63"/>
      <c r="B1209" s="63"/>
      <c r="C1209" s="153" t="s">
        <v>994</v>
      </c>
      <c r="D1209" s="153">
        <v>4826</v>
      </c>
      <c r="E1209" s="154" t="s">
        <v>1126</v>
      </c>
      <c r="F1209" s="154" t="s">
        <v>1127</v>
      </c>
      <c r="G1209" s="153" t="s">
        <v>519</v>
      </c>
      <c r="H1209" s="153">
        <v>8845</v>
      </c>
      <c r="I1209" s="153" t="s">
        <v>1090</v>
      </c>
      <c r="J1209" s="153">
        <v>1</v>
      </c>
      <c r="K1209" s="163">
        <v>45418</v>
      </c>
      <c r="L1209" s="153">
        <v>27</v>
      </c>
      <c r="M1209" s="104">
        <v>174</v>
      </c>
      <c r="N1209" s="102">
        <v>45445</v>
      </c>
      <c r="O1209" s="99">
        <v>45447</v>
      </c>
      <c r="P1209" s="100">
        <v>29</v>
      </c>
      <c r="Q1209" s="66" t="s">
        <v>85</v>
      </c>
      <c r="R1209" s="66"/>
      <c r="S1209" s="66" t="s">
        <v>85</v>
      </c>
      <c r="T1209" s="66" t="s">
        <v>138</v>
      </c>
      <c r="U1209" s="113">
        <v>174</v>
      </c>
      <c r="V1209" s="111" t="s">
        <v>236</v>
      </c>
      <c r="W1209" s="88" t="s">
        <v>308</v>
      </c>
      <c r="X1209" s="248" t="s">
        <v>690</v>
      </c>
      <c r="Y1209" s="117" t="s">
        <v>715</v>
      </c>
      <c r="Z1209" s="104">
        <v>50</v>
      </c>
      <c r="AA1209" s="124" t="s">
        <v>227</v>
      </c>
      <c r="AB1209" s="66"/>
      <c r="AC1209" s="118">
        <v>12000</v>
      </c>
      <c r="AD1209" s="119">
        <v>12480</v>
      </c>
      <c r="AE1209" s="48" t="s">
        <v>101</v>
      </c>
      <c r="AF1209" s="132">
        <v>45390</v>
      </c>
      <c r="AG1209" s="132">
        <v>45446</v>
      </c>
      <c r="AH1209" s="141"/>
      <c r="AJ1209" s="144">
        <v>45163</v>
      </c>
      <c r="AK1209" s="144"/>
      <c r="AL1209" s="141"/>
    </row>
    <row r="1210" spans="1:38">
      <c r="A1210" s="66">
        <v>12153</v>
      </c>
      <c r="B1210" s="63"/>
      <c r="C1210" s="84" t="s">
        <v>994</v>
      </c>
      <c r="D1210" s="84">
        <v>4785</v>
      </c>
      <c r="E1210" s="85" t="s">
        <v>1454</v>
      </c>
      <c r="F1210" s="150" t="s">
        <v>1454</v>
      </c>
      <c r="G1210" s="84" t="s">
        <v>529</v>
      </c>
      <c r="H1210" s="84">
        <v>8727</v>
      </c>
      <c r="I1210" s="84" t="s">
        <v>99</v>
      </c>
      <c r="J1210" s="84">
        <v>1</v>
      </c>
      <c r="K1210" s="162">
        <v>45349</v>
      </c>
      <c r="L1210" s="84">
        <v>27</v>
      </c>
      <c r="M1210" s="104">
        <v>174</v>
      </c>
      <c r="N1210" s="98">
        <v>45376</v>
      </c>
      <c r="O1210" s="99">
        <v>45370</v>
      </c>
      <c r="P1210" s="100">
        <v>21</v>
      </c>
      <c r="Q1210" s="66" t="s">
        <v>85</v>
      </c>
      <c r="R1210" s="66"/>
      <c r="S1210" s="66" t="s">
        <v>85</v>
      </c>
      <c r="T1210" s="66" t="s">
        <v>138</v>
      </c>
      <c r="U1210" s="113">
        <v>174</v>
      </c>
      <c r="V1210" s="111" t="s">
        <v>236</v>
      </c>
      <c r="W1210" s="88" t="s">
        <v>308</v>
      </c>
      <c r="X1210" s="248" t="s">
        <v>690</v>
      </c>
      <c r="Y1210" s="117" t="s">
        <v>715</v>
      </c>
      <c r="Z1210" s="104">
        <v>50</v>
      </c>
      <c r="AA1210" s="124" t="s">
        <v>227</v>
      </c>
      <c r="AB1210" s="66"/>
      <c r="AC1210" s="118">
        <v>12000</v>
      </c>
      <c r="AD1210" s="119">
        <v>9000</v>
      </c>
      <c r="AE1210" s="48" t="s">
        <v>101</v>
      </c>
      <c r="AF1210" s="132">
        <v>45349</v>
      </c>
      <c r="AG1210" s="132">
        <v>45367</v>
      </c>
      <c r="AH1210" s="141"/>
      <c r="AJ1210" s="141"/>
    </row>
    <row r="1211" spans="1:38">
      <c r="A1211" s="66">
        <v>12164</v>
      </c>
      <c r="B1211" s="63"/>
      <c r="C1211" s="198" t="s">
        <v>994</v>
      </c>
      <c r="D1211" s="257">
        <v>4747</v>
      </c>
      <c r="E1211" s="199" t="s">
        <v>332</v>
      </c>
      <c r="F1211" s="200" t="s">
        <v>1450</v>
      </c>
      <c r="G1211" s="153" t="s">
        <v>1451</v>
      </c>
      <c r="H1211" s="257">
        <v>0</v>
      </c>
      <c r="I1211" s="257" t="s">
        <v>99</v>
      </c>
      <c r="J1211" s="198">
        <v>1</v>
      </c>
      <c r="K1211" s="300">
        <v>45328</v>
      </c>
      <c r="L1211" s="257">
        <v>27</v>
      </c>
      <c r="M1211" s="104">
        <v>174</v>
      </c>
      <c r="N1211" s="98">
        <f>K1211+L1211</f>
        <v>45355</v>
      </c>
      <c r="O1211" s="99">
        <f ca="1">TODAY()</f>
        <v>45957</v>
      </c>
      <c r="P1211" s="100">
        <f ca="1">O1211-K1211</f>
        <v>629</v>
      </c>
      <c r="Q1211" s="66" t="s">
        <v>85</v>
      </c>
      <c r="R1211" s="66"/>
      <c r="S1211" s="66" t="s">
        <v>85</v>
      </c>
      <c r="T1211" s="66" t="s">
        <v>138</v>
      </c>
      <c r="U1211" s="113">
        <v>174</v>
      </c>
      <c r="V1211" s="88" t="s">
        <v>236</v>
      </c>
      <c r="W1211" s="88" t="s">
        <v>308</v>
      </c>
      <c r="X1211" s="248" t="s">
        <v>690</v>
      </c>
      <c r="Y1211" s="117" t="s">
        <v>715</v>
      </c>
      <c r="Z1211" s="104">
        <v>50</v>
      </c>
      <c r="AA1211" s="124" t="s">
        <v>227</v>
      </c>
      <c r="AB1211" s="66"/>
      <c r="AC1211" s="118">
        <v>12000</v>
      </c>
      <c r="AD1211" s="119">
        <v>12000</v>
      </c>
      <c r="AE1211" s="48" t="s">
        <v>101</v>
      </c>
      <c r="AF1211" s="132">
        <v>45328</v>
      </c>
      <c r="AG1211" s="132">
        <v>45345</v>
      </c>
    </row>
    <row r="1212" spans="1:38">
      <c r="A1212" s="66" t="s">
        <v>2429</v>
      </c>
      <c r="B1212" s="63"/>
      <c r="C1212" s="84" t="s">
        <v>994</v>
      </c>
      <c r="D1212" s="63">
        <v>4714</v>
      </c>
      <c r="E1212" s="85" t="s">
        <v>2301</v>
      </c>
      <c r="F1212" s="85" t="s">
        <v>2301</v>
      </c>
      <c r="G1212" s="92" t="s">
        <v>1574</v>
      </c>
      <c r="H1212" s="63">
        <v>996</v>
      </c>
      <c r="I1212" s="63" t="s">
        <v>99</v>
      </c>
      <c r="J1212" s="84">
        <v>1</v>
      </c>
      <c r="K1212" s="164">
        <v>45304</v>
      </c>
      <c r="L1212" s="63">
        <v>13</v>
      </c>
      <c r="M1212" s="89">
        <v>174</v>
      </c>
      <c r="N1212" s="102">
        <v>45317</v>
      </c>
      <c r="O1212" s="99">
        <v>45325</v>
      </c>
      <c r="P1212" s="100">
        <v>21</v>
      </c>
      <c r="Q1212" s="112" t="s">
        <v>85</v>
      </c>
      <c r="R1212" s="66"/>
      <c r="S1212" s="112" t="s">
        <v>85</v>
      </c>
      <c r="T1212" s="112" t="s">
        <v>138</v>
      </c>
      <c r="U1212" s="340">
        <v>174</v>
      </c>
      <c r="V1212" s="111" t="s">
        <v>236</v>
      </c>
      <c r="W1212" s="111" t="s">
        <v>308</v>
      </c>
      <c r="X1212" s="249" t="s">
        <v>690</v>
      </c>
      <c r="Y1212" s="117" t="s">
        <v>715</v>
      </c>
      <c r="Z1212" s="276">
        <v>50</v>
      </c>
      <c r="AA1212" s="341" t="s">
        <v>227</v>
      </c>
      <c r="AB1212" s="112"/>
      <c r="AC1212" s="118">
        <v>12000</v>
      </c>
      <c r="AD1212" s="136">
        <v>12000</v>
      </c>
      <c r="AE1212" s="48" t="s">
        <v>101</v>
      </c>
      <c r="AF1212" s="132">
        <v>45304</v>
      </c>
      <c r="AG1212" s="132">
        <v>45324</v>
      </c>
      <c r="AH1212" s="141"/>
    </row>
    <row r="1213" spans="1:38">
      <c r="A1213" s="66" t="s">
        <v>95</v>
      </c>
      <c r="B1213" s="63"/>
      <c r="C1213" s="84" t="s">
        <v>994</v>
      </c>
      <c r="D1213" s="84">
        <v>4630</v>
      </c>
      <c r="E1213" s="150" t="s">
        <v>1454</v>
      </c>
      <c r="F1213" s="150" t="s">
        <v>1454</v>
      </c>
      <c r="G1213" s="84" t="s">
        <v>529</v>
      </c>
      <c r="H1213" s="84">
        <v>0</v>
      </c>
      <c r="I1213" s="84" t="s">
        <v>1151</v>
      </c>
      <c r="J1213" s="84">
        <v>1</v>
      </c>
      <c r="K1213" s="162">
        <v>45272</v>
      </c>
      <c r="L1213" s="84">
        <v>27</v>
      </c>
      <c r="M1213" s="66">
        <v>174</v>
      </c>
      <c r="N1213" s="165">
        <v>45299</v>
      </c>
      <c r="O1213" s="99">
        <v>45289</v>
      </c>
      <c r="P1213" s="100">
        <v>17</v>
      </c>
      <c r="Q1213" s="66" t="s">
        <v>85</v>
      </c>
      <c r="R1213" s="66"/>
      <c r="S1213" s="66" t="s">
        <v>85</v>
      </c>
      <c r="T1213" s="66" t="s">
        <v>138</v>
      </c>
      <c r="U1213" s="113">
        <v>174</v>
      </c>
      <c r="V1213" s="88" t="s">
        <v>236</v>
      </c>
      <c r="W1213" s="88" t="s">
        <v>308</v>
      </c>
      <c r="X1213" s="248" t="s">
        <v>690</v>
      </c>
      <c r="Y1213" s="117" t="s">
        <v>715</v>
      </c>
      <c r="Z1213" s="104">
        <v>50</v>
      </c>
      <c r="AA1213" s="124" t="s">
        <v>227</v>
      </c>
      <c r="AB1213" s="66"/>
      <c r="AC1213" s="118">
        <v>12000</v>
      </c>
      <c r="AD1213" s="118"/>
      <c r="AE1213" s="48" t="s">
        <v>101</v>
      </c>
      <c r="AF1213" s="132">
        <v>45244</v>
      </c>
      <c r="AG1213" s="132">
        <v>45287</v>
      </c>
      <c r="AH1213" s="140"/>
    </row>
    <row r="1214" spans="1:38">
      <c r="A1214" s="63"/>
      <c r="B1214" s="63"/>
      <c r="C1214" s="84" t="s">
        <v>994</v>
      </c>
      <c r="D1214" s="84">
        <v>4615</v>
      </c>
      <c r="E1214" s="150" t="s">
        <v>2430</v>
      </c>
      <c r="F1214" s="150" t="s">
        <v>2431</v>
      </c>
      <c r="G1214" s="150" t="s">
        <v>529</v>
      </c>
      <c r="H1214" s="84">
        <v>1010</v>
      </c>
      <c r="I1214" s="84" t="s">
        <v>1151</v>
      </c>
      <c r="J1214" s="84">
        <v>1</v>
      </c>
      <c r="K1214" s="162">
        <v>45230</v>
      </c>
      <c r="L1214" s="84">
        <v>6</v>
      </c>
      <c r="M1214" s="66">
        <v>174</v>
      </c>
      <c r="N1214" s="165">
        <v>45236</v>
      </c>
      <c r="O1214" s="99">
        <v>45240</v>
      </c>
      <c r="P1214" s="100">
        <v>10</v>
      </c>
      <c r="Q1214" s="66" t="s">
        <v>85</v>
      </c>
      <c r="R1214" s="66"/>
      <c r="S1214" s="66" t="s">
        <v>85</v>
      </c>
      <c r="T1214" s="66" t="s">
        <v>138</v>
      </c>
      <c r="U1214" s="113">
        <v>174</v>
      </c>
      <c r="V1214" s="88" t="s">
        <v>236</v>
      </c>
      <c r="W1214" s="88" t="s">
        <v>308</v>
      </c>
      <c r="X1214" s="248" t="s">
        <v>690</v>
      </c>
      <c r="Y1214" s="117" t="s">
        <v>715</v>
      </c>
      <c r="Z1214" s="104">
        <v>50</v>
      </c>
      <c r="AA1214" s="124" t="s">
        <v>227</v>
      </c>
      <c r="AB1214" s="66"/>
      <c r="AC1214" s="118">
        <v>12000</v>
      </c>
      <c r="AD1214" s="118"/>
      <c r="AE1214" s="48" t="s">
        <v>101</v>
      </c>
      <c r="AF1214" s="132">
        <v>45230</v>
      </c>
      <c r="AG1214" s="132"/>
      <c r="AH1214" s="140"/>
    </row>
    <row r="1215" spans="1:38">
      <c r="A1215" s="63"/>
      <c r="B1215" s="66">
        <v>12250</v>
      </c>
      <c r="C1215" s="84" t="s">
        <v>994</v>
      </c>
      <c r="D1215" s="84">
        <v>4461</v>
      </c>
      <c r="E1215" s="150" t="s">
        <v>1713</v>
      </c>
      <c r="F1215" s="150" t="s">
        <v>1713</v>
      </c>
      <c r="G1215" s="150" t="s">
        <v>1326</v>
      </c>
      <c r="H1215" s="84"/>
      <c r="I1215" s="84" t="s">
        <v>1151</v>
      </c>
      <c r="J1215" s="84">
        <v>1</v>
      </c>
      <c r="K1215" s="162">
        <v>45216</v>
      </c>
      <c r="L1215" s="84">
        <v>13</v>
      </c>
      <c r="M1215" s="51">
        <v>174</v>
      </c>
      <c r="N1215" s="107">
        <v>45229</v>
      </c>
      <c r="O1215" s="99">
        <v>45230</v>
      </c>
      <c r="P1215" s="100">
        <v>14</v>
      </c>
      <c r="Q1215" s="66" t="s">
        <v>85</v>
      </c>
      <c r="R1215" s="66"/>
      <c r="S1215" s="66" t="s">
        <v>85</v>
      </c>
      <c r="T1215" s="66" t="s">
        <v>138</v>
      </c>
      <c r="U1215" s="113">
        <v>174</v>
      </c>
      <c r="V1215" s="88" t="s">
        <v>236</v>
      </c>
      <c r="W1215" s="88" t="s">
        <v>308</v>
      </c>
      <c r="X1215" s="248" t="s">
        <v>690</v>
      </c>
      <c r="Y1215" s="117" t="s">
        <v>715</v>
      </c>
      <c r="Z1215" s="104">
        <v>50</v>
      </c>
      <c r="AA1215" s="124" t="s">
        <v>227</v>
      </c>
      <c r="AB1215" s="66"/>
      <c r="AC1215" s="118">
        <v>12000</v>
      </c>
      <c r="AD1215" s="118"/>
      <c r="AE1215" s="48" t="s">
        <v>101</v>
      </c>
      <c r="AF1215" s="132">
        <v>45146</v>
      </c>
      <c r="AG1215" s="132">
        <v>45229</v>
      </c>
      <c r="AH1215" s="141"/>
    </row>
    <row r="1216" spans="1:38">
      <c r="A1216" s="66">
        <v>12174</v>
      </c>
      <c r="B1216" s="63"/>
      <c r="C1216" s="63" t="s">
        <v>994</v>
      </c>
      <c r="D1216" s="63">
        <v>4393</v>
      </c>
      <c r="E1216" s="151" t="s">
        <v>1546</v>
      </c>
      <c r="F1216" s="156" t="s">
        <v>1547</v>
      </c>
      <c r="G1216" s="85" t="s">
        <v>1548</v>
      </c>
      <c r="H1216" s="63"/>
      <c r="I1216" s="202" t="s">
        <v>1151</v>
      </c>
      <c r="J1216" s="84">
        <v>1</v>
      </c>
      <c r="K1216" s="106">
        <v>45100</v>
      </c>
      <c r="L1216" s="92">
        <v>6</v>
      </c>
      <c r="M1216" s="66">
        <v>174</v>
      </c>
      <c r="N1216" s="107">
        <v>45106</v>
      </c>
      <c r="O1216" s="99">
        <v>45106</v>
      </c>
      <c r="P1216" s="100">
        <v>6</v>
      </c>
      <c r="Q1216" s="66" t="s">
        <v>85</v>
      </c>
      <c r="R1216" s="66"/>
      <c r="S1216" s="66" t="s">
        <v>85</v>
      </c>
      <c r="T1216" s="66" t="s">
        <v>138</v>
      </c>
      <c r="U1216" s="113">
        <v>174</v>
      </c>
      <c r="V1216" s="88" t="s">
        <v>236</v>
      </c>
      <c r="W1216" s="88" t="s">
        <v>308</v>
      </c>
      <c r="X1216" s="248" t="s">
        <v>690</v>
      </c>
      <c r="Y1216" s="117" t="s">
        <v>715</v>
      </c>
      <c r="Z1216" s="104">
        <v>50</v>
      </c>
      <c r="AA1216" s="124" t="s">
        <v>227</v>
      </c>
      <c r="AB1216" s="66"/>
      <c r="AC1216" s="118"/>
      <c r="AD1216" s="118"/>
      <c r="AE1216" s="48" t="s">
        <v>101</v>
      </c>
      <c r="AF1216" s="132">
        <v>45100</v>
      </c>
      <c r="AG1216" s="132">
        <v>45105</v>
      </c>
      <c r="AH1216" s="141"/>
    </row>
    <row r="1217" spans="1:34">
      <c r="A1217" s="66">
        <v>12133</v>
      </c>
      <c r="B1217" s="63"/>
      <c r="C1217" s="63" t="s">
        <v>994</v>
      </c>
      <c r="D1217" s="63">
        <v>4377</v>
      </c>
      <c r="E1217" s="151" t="s">
        <v>877</v>
      </c>
      <c r="F1217" s="156" t="s">
        <v>1251</v>
      </c>
      <c r="G1217" s="85" t="s">
        <v>1716</v>
      </c>
      <c r="H1217" s="63"/>
      <c r="I1217" s="150" t="s">
        <v>1151</v>
      </c>
      <c r="J1217" s="84">
        <v>1</v>
      </c>
      <c r="K1217" s="106">
        <v>45092</v>
      </c>
      <c r="L1217" s="84">
        <v>27</v>
      </c>
      <c r="M1217" s="63">
        <v>174</v>
      </c>
      <c r="N1217" s="165">
        <v>45119</v>
      </c>
      <c r="O1217" s="99">
        <v>45100</v>
      </c>
      <c r="P1217" s="100">
        <v>8</v>
      </c>
      <c r="Q1217" s="66" t="s">
        <v>85</v>
      </c>
      <c r="R1217" s="66"/>
      <c r="S1217" s="66" t="s">
        <v>85</v>
      </c>
      <c r="T1217" s="66" t="s">
        <v>138</v>
      </c>
      <c r="U1217" s="113">
        <v>174</v>
      </c>
      <c r="V1217" s="88" t="s">
        <v>236</v>
      </c>
      <c r="W1217" s="88" t="s">
        <v>308</v>
      </c>
      <c r="X1217" s="248" t="s">
        <v>690</v>
      </c>
      <c r="Y1217" s="117" t="s">
        <v>715</v>
      </c>
      <c r="Z1217" s="104">
        <v>50</v>
      </c>
      <c r="AA1217" s="124" t="s">
        <v>227</v>
      </c>
      <c r="AB1217" s="66"/>
      <c r="AC1217" s="118"/>
      <c r="AD1217" s="118"/>
      <c r="AE1217" s="48" t="s">
        <v>101</v>
      </c>
      <c r="AF1217" s="132">
        <v>45092</v>
      </c>
      <c r="AG1217" s="132">
        <v>45100</v>
      </c>
      <c r="AH1217" s="141"/>
    </row>
    <row r="1218" spans="1:34">
      <c r="A1218" s="66">
        <v>12176</v>
      </c>
      <c r="B1218" s="63"/>
      <c r="C1218" s="64" t="s">
        <v>994</v>
      </c>
      <c r="D1218" s="67">
        <v>4920</v>
      </c>
      <c r="E1218" s="68" t="s">
        <v>742</v>
      </c>
      <c r="F1218" s="69" t="s">
        <v>219</v>
      </c>
      <c r="G1218" s="48" t="s">
        <v>743</v>
      </c>
      <c r="H1218" s="48">
        <v>3321</v>
      </c>
      <c r="I1218" s="48" t="s">
        <v>154</v>
      </c>
      <c r="J1218" s="64">
        <v>1</v>
      </c>
      <c r="K1218" s="101">
        <v>45700</v>
      </c>
      <c r="L1218" s="48">
        <v>27</v>
      </c>
      <c r="M1218" s="104">
        <v>175</v>
      </c>
      <c r="N1218" s="98">
        <v>45727</v>
      </c>
      <c r="O1218" s="99">
        <v>45726</v>
      </c>
      <c r="P1218" s="342">
        <v>26</v>
      </c>
      <c r="Q1218" s="66" t="s">
        <v>85</v>
      </c>
      <c r="R1218" s="66" t="s">
        <v>320</v>
      </c>
      <c r="S1218" s="66" t="s">
        <v>85</v>
      </c>
      <c r="T1218" s="66" t="s">
        <v>138</v>
      </c>
      <c r="U1218" s="113">
        <v>175</v>
      </c>
      <c r="V1218" s="88" t="s">
        <v>284</v>
      </c>
      <c r="W1218" s="88" t="s">
        <v>89</v>
      </c>
      <c r="X1218" s="88" t="s">
        <v>417</v>
      </c>
      <c r="Y1218" s="117" t="s">
        <v>716</v>
      </c>
      <c r="Z1218" s="66">
        <v>10</v>
      </c>
      <c r="AA1218" s="117" t="s">
        <v>189</v>
      </c>
      <c r="AB1218" s="66">
        <v>2012</v>
      </c>
      <c r="AC1218" s="130">
        <v>51000</v>
      </c>
      <c r="AD1218" s="130">
        <v>54000</v>
      </c>
      <c r="AE1218" s="48" t="s">
        <v>101</v>
      </c>
      <c r="AF1218" s="127">
        <v>45448</v>
      </c>
      <c r="AG1218" s="132">
        <v>45724</v>
      </c>
      <c r="AH1218" s="120" t="s">
        <v>2432</v>
      </c>
    </row>
    <row r="1219" spans="1:34">
      <c r="A1219" s="63"/>
      <c r="B1219" s="66">
        <v>12266</v>
      </c>
      <c r="C1219" s="83" t="s">
        <v>1179</v>
      </c>
      <c r="D1219" s="83">
        <v>4904</v>
      </c>
      <c r="E1219" s="158" t="s">
        <v>1126</v>
      </c>
      <c r="F1219" s="158" t="s">
        <v>1811</v>
      </c>
      <c r="G1219" s="83" t="s">
        <v>1812</v>
      </c>
      <c r="H1219" s="83">
        <v>3312</v>
      </c>
      <c r="I1219" s="83" t="s">
        <v>99</v>
      </c>
      <c r="J1219" s="83">
        <v>1</v>
      </c>
      <c r="K1219" s="273">
        <v>45439</v>
      </c>
      <c r="L1219" s="83">
        <v>27</v>
      </c>
      <c r="M1219" s="104">
        <v>175</v>
      </c>
      <c r="N1219" s="98">
        <f>K1219+L1219</f>
        <v>45466</v>
      </c>
      <c r="O1219" s="99">
        <f ca="1">TODAY()</f>
        <v>45957</v>
      </c>
      <c r="P1219" s="342">
        <f ca="1">O1219-K1219</f>
        <v>518</v>
      </c>
      <c r="Q1219" s="66" t="s">
        <v>85</v>
      </c>
      <c r="R1219" s="66" t="s">
        <v>320</v>
      </c>
      <c r="S1219" s="66" t="s">
        <v>85</v>
      </c>
      <c r="T1219" s="66" t="s">
        <v>138</v>
      </c>
      <c r="U1219" s="113">
        <v>175</v>
      </c>
      <c r="V1219" s="88" t="s">
        <v>284</v>
      </c>
      <c r="W1219" s="88" t="s">
        <v>89</v>
      </c>
      <c r="X1219" s="88" t="s">
        <v>417</v>
      </c>
      <c r="Y1219" s="117" t="s">
        <v>716</v>
      </c>
      <c r="Z1219" s="66">
        <v>10</v>
      </c>
      <c r="AA1219" s="117" t="s">
        <v>189</v>
      </c>
      <c r="AB1219" s="66">
        <v>2012</v>
      </c>
      <c r="AC1219" s="130">
        <v>48000</v>
      </c>
      <c r="AD1219" s="130">
        <v>54000</v>
      </c>
      <c r="AE1219" s="48" t="s">
        <v>101</v>
      </c>
      <c r="AF1219" s="132">
        <v>45439</v>
      </c>
      <c r="AG1219" s="132"/>
      <c r="AH1219" s="141" t="s">
        <v>2433</v>
      </c>
    </row>
    <row r="1220" spans="1:34">
      <c r="A1220" s="63"/>
      <c r="B1220" s="63"/>
      <c r="C1220" s="157" t="s">
        <v>1179</v>
      </c>
      <c r="D1220" s="157">
        <v>4524</v>
      </c>
      <c r="E1220" s="214" t="s">
        <v>193</v>
      </c>
      <c r="F1220" s="214" t="s">
        <v>1363</v>
      </c>
      <c r="G1220" s="157" t="s">
        <v>1364</v>
      </c>
      <c r="H1220" s="157">
        <v>2985</v>
      </c>
      <c r="I1220" s="157" t="s">
        <v>154</v>
      </c>
      <c r="J1220" s="157">
        <v>1</v>
      </c>
      <c r="K1220" s="189">
        <v>45292</v>
      </c>
      <c r="L1220" s="157">
        <v>19</v>
      </c>
      <c r="M1220" s="104">
        <v>175</v>
      </c>
      <c r="N1220" s="102">
        <f>K1220+L1220</f>
        <v>45311</v>
      </c>
      <c r="O1220" s="99">
        <f ca="1">TODAY()</f>
        <v>45957</v>
      </c>
      <c r="P1220" s="342">
        <f ca="1">O1220-K1220</f>
        <v>665</v>
      </c>
      <c r="Q1220" s="66" t="s">
        <v>85</v>
      </c>
      <c r="R1220" s="66" t="s">
        <v>320</v>
      </c>
      <c r="S1220" s="66" t="s">
        <v>85</v>
      </c>
      <c r="T1220" s="66" t="s">
        <v>138</v>
      </c>
      <c r="U1220" s="113">
        <v>175</v>
      </c>
      <c r="V1220" s="88" t="s">
        <v>284</v>
      </c>
      <c r="W1220" s="88" t="s">
        <v>89</v>
      </c>
      <c r="X1220" s="88" t="s">
        <v>417</v>
      </c>
      <c r="Y1220" s="117" t="s">
        <v>716</v>
      </c>
      <c r="Z1220" s="66">
        <v>10</v>
      </c>
      <c r="AA1220" s="117" t="s">
        <v>189</v>
      </c>
      <c r="AB1220" s="66">
        <v>2012</v>
      </c>
      <c r="AC1220" s="130">
        <v>48000</v>
      </c>
      <c r="AD1220" s="147" t="e">
        <f>#REF!-#REF!</f>
        <v>#REF!</v>
      </c>
      <c r="AE1220" s="48" t="s">
        <v>101</v>
      </c>
      <c r="AF1220" s="132">
        <v>45178</v>
      </c>
      <c r="AG1220" s="790">
        <v>45308</v>
      </c>
      <c r="AH1220" s="141" t="s">
        <v>2434</v>
      </c>
    </row>
    <row r="1221" spans="1:34">
      <c r="A1221" s="66"/>
      <c r="B1221" s="63"/>
      <c r="C1221" s="84" t="s">
        <v>994</v>
      </c>
      <c r="D1221" s="89">
        <v>4411</v>
      </c>
      <c r="E1221" s="87" t="s">
        <v>193</v>
      </c>
      <c r="F1221" s="86" t="s">
        <v>1363</v>
      </c>
      <c r="G1221" s="87" t="s">
        <v>2435</v>
      </c>
      <c r="H1221" s="63">
        <v>2863</v>
      </c>
      <c r="I1221" s="87" t="s">
        <v>154</v>
      </c>
      <c r="J1221" s="160">
        <v>1</v>
      </c>
      <c r="K1221" s="168">
        <v>45170</v>
      </c>
      <c r="L1221" s="92">
        <v>6</v>
      </c>
      <c r="M1221" s="66">
        <v>175</v>
      </c>
      <c r="N1221" s="107">
        <v>45176</v>
      </c>
      <c r="O1221" s="99">
        <v>45178</v>
      </c>
      <c r="P1221" s="342">
        <v>8</v>
      </c>
      <c r="Q1221" s="66" t="s">
        <v>85</v>
      </c>
      <c r="R1221" s="66" t="s">
        <v>320</v>
      </c>
      <c r="S1221" s="66" t="s">
        <v>86</v>
      </c>
      <c r="T1221" s="66" t="s">
        <v>138</v>
      </c>
      <c r="U1221" s="170">
        <v>175</v>
      </c>
      <c r="V1221" s="88" t="s">
        <v>284</v>
      </c>
      <c r="W1221" s="88" t="s">
        <v>89</v>
      </c>
      <c r="X1221" s="88" t="s">
        <v>417</v>
      </c>
      <c r="Y1221" s="117" t="s">
        <v>716</v>
      </c>
      <c r="Z1221" s="66">
        <v>10</v>
      </c>
      <c r="AA1221" s="117" t="s">
        <v>189</v>
      </c>
      <c r="AB1221" s="66">
        <v>2012</v>
      </c>
      <c r="AC1221" s="130">
        <v>48000</v>
      </c>
      <c r="AD1221" s="130"/>
      <c r="AE1221" s="48" t="s">
        <v>101</v>
      </c>
      <c r="AF1221" s="132">
        <v>45142</v>
      </c>
      <c r="AG1221" s="132">
        <v>45177</v>
      </c>
      <c r="AH1221" s="141"/>
    </row>
    <row r="1222" spans="1:34">
      <c r="A1222" s="66" t="s">
        <v>2436</v>
      </c>
      <c r="B1222" s="66">
        <v>12255</v>
      </c>
      <c r="C1222" s="84" t="s">
        <v>994</v>
      </c>
      <c r="D1222" s="89">
        <v>4087</v>
      </c>
      <c r="E1222" s="87" t="s">
        <v>193</v>
      </c>
      <c r="F1222" s="86" t="s">
        <v>1363</v>
      </c>
      <c r="G1222" s="87" t="s">
        <v>1477</v>
      </c>
      <c r="H1222" s="63">
        <v>2747</v>
      </c>
      <c r="I1222" s="87" t="s">
        <v>154</v>
      </c>
      <c r="J1222" s="160">
        <v>1</v>
      </c>
      <c r="K1222" s="168">
        <v>45074</v>
      </c>
      <c r="L1222" s="92">
        <v>27</v>
      </c>
      <c r="M1222" s="66">
        <v>175</v>
      </c>
      <c r="N1222" s="107">
        <v>45101</v>
      </c>
      <c r="O1222" s="99">
        <v>45112</v>
      </c>
      <c r="P1222" s="342">
        <v>38</v>
      </c>
      <c r="Q1222" s="66" t="s">
        <v>160</v>
      </c>
      <c r="R1222" s="66" t="s">
        <v>320</v>
      </c>
      <c r="S1222" s="66" t="s">
        <v>86</v>
      </c>
      <c r="T1222" s="66" t="s">
        <v>138</v>
      </c>
      <c r="U1222" s="113">
        <v>175</v>
      </c>
      <c r="V1222" s="88" t="s">
        <v>284</v>
      </c>
      <c r="W1222" s="88" t="s">
        <v>89</v>
      </c>
      <c r="X1222" s="88" t="s">
        <v>417</v>
      </c>
      <c r="Y1222" s="117" t="s">
        <v>716</v>
      </c>
      <c r="Z1222" s="66">
        <v>10</v>
      </c>
      <c r="AA1222" s="117" t="s">
        <v>189</v>
      </c>
      <c r="AB1222" s="66">
        <v>2012</v>
      </c>
      <c r="AC1222" s="130">
        <v>48000</v>
      </c>
      <c r="AD1222" s="130"/>
      <c r="AE1222" s="48" t="s">
        <v>101</v>
      </c>
      <c r="AF1222" s="132">
        <v>44876</v>
      </c>
      <c r="AG1222" s="132">
        <v>45112</v>
      </c>
      <c r="AH1222" s="141"/>
    </row>
    <row r="1223" spans="1:34">
      <c r="A1223" s="66">
        <v>12140</v>
      </c>
      <c r="B1223" s="63"/>
      <c r="C1223" s="84" t="s">
        <v>994</v>
      </c>
      <c r="D1223" s="84">
        <v>4019</v>
      </c>
      <c r="E1223" s="150" t="s">
        <v>1314</v>
      </c>
      <c r="F1223" s="150" t="s">
        <v>1315</v>
      </c>
      <c r="G1223" s="84" t="s">
        <v>2437</v>
      </c>
      <c r="H1223" s="84">
        <v>3174</v>
      </c>
      <c r="I1223" s="84" t="s">
        <v>154</v>
      </c>
      <c r="J1223" s="84">
        <v>1</v>
      </c>
      <c r="K1223" s="162">
        <v>45404</v>
      </c>
      <c r="L1223" s="84">
        <v>27</v>
      </c>
      <c r="M1223" s="104">
        <v>175</v>
      </c>
      <c r="N1223" s="102">
        <v>45431</v>
      </c>
      <c r="O1223" s="99">
        <v>45435</v>
      </c>
      <c r="P1223" s="342">
        <v>31</v>
      </c>
      <c r="Q1223" s="66" t="s">
        <v>85</v>
      </c>
      <c r="R1223" s="66" t="s">
        <v>320</v>
      </c>
      <c r="S1223" s="66" t="s">
        <v>85</v>
      </c>
      <c r="T1223" s="66" t="s">
        <v>138</v>
      </c>
      <c r="U1223" s="66">
        <v>175</v>
      </c>
      <c r="V1223" s="88" t="s">
        <v>284</v>
      </c>
      <c r="W1223" s="88" t="s">
        <v>89</v>
      </c>
      <c r="X1223" s="88" t="s">
        <v>417</v>
      </c>
      <c r="Y1223" s="117" t="s">
        <v>716</v>
      </c>
      <c r="Z1223" s="66">
        <v>10</v>
      </c>
      <c r="AA1223" s="117" t="s">
        <v>189</v>
      </c>
      <c r="AB1223" s="66">
        <v>2012</v>
      </c>
      <c r="AC1223" s="130">
        <v>48000</v>
      </c>
      <c r="AD1223" s="130">
        <v>40000</v>
      </c>
      <c r="AE1223" s="48" t="s">
        <v>101</v>
      </c>
      <c r="AF1223" s="132">
        <v>45178</v>
      </c>
      <c r="AG1223" s="132">
        <v>45435</v>
      </c>
      <c r="AH1223" s="141"/>
    </row>
    <row r="1224" spans="1:34">
      <c r="A1224" s="66" t="s">
        <v>2438</v>
      </c>
      <c r="B1224" s="66">
        <v>12247</v>
      </c>
      <c r="C1224" s="84" t="s">
        <v>994</v>
      </c>
      <c r="D1224" s="89">
        <v>3999</v>
      </c>
      <c r="E1224" s="87" t="s">
        <v>193</v>
      </c>
      <c r="F1224" s="86" t="s">
        <v>1363</v>
      </c>
      <c r="G1224" s="87" t="s">
        <v>1281</v>
      </c>
      <c r="H1224" s="63">
        <v>2709</v>
      </c>
      <c r="I1224" s="87" t="s">
        <v>154</v>
      </c>
      <c r="J1224" s="160">
        <v>1</v>
      </c>
      <c r="K1224" s="168">
        <v>44900</v>
      </c>
      <c r="L1224" s="92">
        <v>6</v>
      </c>
      <c r="M1224" s="66">
        <v>175</v>
      </c>
      <c r="N1224" s="107">
        <v>44906</v>
      </c>
      <c r="O1224" s="99">
        <v>44903</v>
      </c>
      <c r="P1224" s="342">
        <v>3</v>
      </c>
      <c r="Q1224" s="66" t="s">
        <v>160</v>
      </c>
      <c r="R1224" s="66" t="s">
        <v>320</v>
      </c>
      <c r="S1224" s="66" t="s">
        <v>86</v>
      </c>
      <c r="T1224" s="66" t="s">
        <v>138</v>
      </c>
      <c r="U1224" s="113">
        <v>175</v>
      </c>
      <c r="V1224" s="88" t="s">
        <v>284</v>
      </c>
      <c r="W1224" s="88" t="s">
        <v>89</v>
      </c>
      <c r="X1224" s="88" t="s">
        <v>417</v>
      </c>
      <c r="Y1224" s="117" t="s">
        <v>716</v>
      </c>
      <c r="Z1224" s="130"/>
      <c r="AA1224" s="130"/>
      <c r="AB1224" s="66">
        <v>2012</v>
      </c>
      <c r="AC1224" s="130">
        <v>48000</v>
      </c>
      <c r="AD1224" s="130"/>
      <c r="AE1224" s="48" t="s">
        <v>101</v>
      </c>
      <c r="AF1224" s="132">
        <v>44863</v>
      </c>
      <c r="AG1224" s="132">
        <v>44902</v>
      </c>
      <c r="AH1224" s="141"/>
    </row>
    <row r="1225" spans="1:34">
      <c r="A1225" s="66">
        <v>12168</v>
      </c>
      <c r="B1225" s="63"/>
      <c r="C1225" s="84" t="s">
        <v>994</v>
      </c>
      <c r="D1225" s="89">
        <v>3798</v>
      </c>
      <c r="E1225" s="87" t="s">
        <v>877</v>
      </c>
      <c r="F1225" s="86" t="s">
        <v>1531</v>
      </c>
      <c r="G1225" s="87" t="s">
        <v>1478</v>
      </c>
      <c r="H1225" s="63">
        <v>2632</v>
      </c>
      <c r="I1225" s="87" t="s">
        <v>1151</v>
      </c>
      <c r="J1225" s="160">
        <v>1</v>
      </c>
      <c r="K1225" s="168">
        <v>44803</v>
      </c>
      <c r="L1225" s="92">
        <v>27</v>
      </c>
      <c r="M1225" s="66">
        <v>175</v>
      </c>
      <c r="N1225" s="107">
        <v>44830</v>
      </c>
      <c r="O1225" s="99">
        <v>44862</v>
      </c>
      <c r="P1225" s="342">
        <v>59</v>
      </c>
      <c r="Q1225" s="66" t="s">
        <v>160</v>
      </c>
      <c r="R1225" s="66" t="s">
        <v>320</v>
      </c>
      <c r="S1225" s="66" t="s">
        <v>86</v>
      </c>
      <c r="T1225" s="66" t="s">
        <v>138</v>
      </c>
      <c r="U1225" s="113">
        <v>175</v>
      </c>
      <c r="V1225" s="88" t="s">
        <v>284</v>
      </c>
      <c r="W1225" s="88" t="s">
        <v>89</v>
      </c>
      <c r="X1225" s="88" t="s">
        <v>417</v>
      </c>
      <c r="Y1225" s="117" t="s">
        <v>716</v>
      </c>
      <c r="Z1225" s="130"/>
      <c r="AA1225" s="130"/>
      <c r="AB1225" s="66">
        <v>2012</v>
      </c>
      <c r="AC1225" s="130">
        <v>48000</v>
      </c>
      <c r="AD1225" s="130"/>
      <c r="AE1225" s="62" t="s">
        <v>101</v>
      </c>
      <c r="AF1225" s="173">
        <v>44774</v>
      </c>
      <c r="AG1225" s="132">
        <v>44861</v>
      </c>
      <c r="AH1225" s="141"/>
    </row>
    <row r="1226" spans="1:34">
      <c r="A1226" s="66">
        <v>12109</v>
      </c>
      <c r="B1226" s="66">
        <v>12284</v>
      </c>
      <c r="C1226" s="84" t="s">
        <v>994</v>
      </c>
      <c r="D1226" s="89">
        <v>3712</v>
      </c>
      <c r="E1226" s="150" t="s">
        <v>1161</v>
      </c>
      <c r="F1226" s="150" t="s">
        <v>1162</v>
      </c>
      <c r="G1226" s="87" t="s">
        <v>1281</v>
      </c>
      <c r="H1226" s="63">
        <v>2573</v>
      </c>
      <c r="I1226" s="87" t="s">
        <v>154</v>
      </c>
      <c r="J1226" s="84">
        <v>1</v>
      </c>
      <c r="K1226" s="168">
        <v>44737</v>
      </c>
      <c r="L1226" s="92">
        <v>27</v>
      </c>
      <c r="M1226" s="66">
        <v>175</v>
      </c>
      <c r="N1226" s="107">
        <v>44764</v>
      </c>
      <c r="O1226" s="99">
        <v>44772</v>
      </c>
      <c r="P1226" s="342">
        <v>35</v>
      </c>
      <c r="Q1226" s="66" t="s">
        <v>160</v>
      </c>
      <c r="R1226" s="66"/>
      <c r="S1226" s="66" t="s">
        <v>86</v>
      </c>
      <c r="T1226" s="66" t="s">
        <v>138</v>
      </c>
      <c r="U1226" s="113">
        <v>175</v>
      </c>
      <c r="V1226" s="88" t="s">
        <v>284</v>
      </c>
      <c r="W1226" s="88" t="s">
        <v>89</v>
      </c>
      <c r="X1226" s="88" t="s">
        <v>417</v>
      </c>
      <c r="Y1226" s="66" t="s">
        <v>716</v>
      </c>
      <c r="Z1226" s="130"/>
      <c r="AA1226" s="130"/>
      <c r="AB1226" s="66">
        <v>2012</v>
      </c>
      <c r="AC1226" s="130">
        <v>45000</v>
      </c>
      <c r="AD1226" s="130"/>
      <c r="AE1226" s="62" t="s">
        <v>101</v>
      </c>
      <c r="AF1226" s="313">
        <v>44737</v>
      </c>
      <c r="AG1226" s="132">
        <v>44769</v>
      </c>
      <c r="AH1226" s="141"/>
    </row>
    <row r="1227" spans="1:34">
      <c r="A1227" s="63"/>
      <c r="B1227" s="63"/>
      <c r="C1227" s="84" t="s">
        <v>994</v>
      </c>
      <c r="D1227" s="89">
        <v>3641</v>
      </c>
      <c r="E1227" s="150" t="s">
        <v>151</v>
      </c>
      <c r="F1227" s="150" t="s">
        <v>1075</v>
      </c>
      <c r="G1227" s="87" t="s">
        <v>2439</v>
      </c>
      <c r="H1227" s="63"/>
      <c r="I1227" s="87" t="s">
        <v>154</v>
      </c>
      <c r="J1227" s="84">
        <v>1</v>
      </c>
      <c r="K1227" s="168">
        <v>44701</v>
      </c>
      <c r="L1227" s="92">
        <v>29</v>
      </c>
      <c r="M1227" s="66">
        <v>175</v>
      </c>
      <c r="N1227" s="107">
        <v>44730</v>
      </c>
      <c r="O1227" s="99">
        <v>44736</v>
      </c>
      <c r="P1227" s="342">
        <v>35</v>
      </c>
      <c r="Q1227" s="66" t="s">
        <v>160</v>
      </c>
      <c r="R1227" s="66"/>
      <c r="S1227" s="66" t="s">
        <v>86</v>
      </c>
      <c r="T1227" s="66" t="s">
        <v>138</v>
      </c>
      <c r="U1227" s="113">
        <v>175</v>
      </c>
      <c r="V1227" s="88" t="s">
        <v>284</v>
      </c>
      <c r="W1227" s="88" t="s">
        <v>89</v>
      </c>
      <c r="X1227" s="88" t="s">
        <v>417</v>
      </c>
      <c r="Y1227" s="66" t="s">
        <v>716</v>
      </c>
      <c r="Z1227" s="130"/>
      <c r="AA1227" s="130"/>
      <c r="AB1227" s="66">
        <v>2012</v>
      </c>
      <c r="AC1227" s="130">
        <v>45000</v>
      </c>
      <c r="AD1227" s="130"/>
      <c r="AE1227" s="809">
        <v>44701</v>
      </c>
      <c r="AF1227" s="132">
        <v>44736</v>
      </c>
      <c r="AG1227" s="72"/>
      <c r="AH1227" s="180"/>
    </row>
    <row r="1228" spans="1:34">
      <c r="A1228" s="66" t="s">
        <v>95</v>
      </c>
      <c r="B1228" s="63"/>
      <c r="C1228" s="84" t="s">
        <v>994</v>
      </c>
      <c r="D1228" s="89">
        <v>3393</v>
      </c>
      <c r="E1228" s="150" t="s">
        <v>877</v>
      </c>
      <c r="F1228" s="150" t="s">
        <v>1378</v>
      </c>
      <c r="G1228" s="87" t="s">
        <v>1379</v>
      </c>
      <c r="H1228" s="63">
        <v>2346</v>
      </c>
      <c r="I1228" s="87" t="s">
        <v>1151</v>
      </c>
      <c r="J1228" s="84">
        <v>1</v>
      </c>
      <c r="K1228" s="168">
        <v>44683</v>
      </c>
      <c r="L1228" s="92">
        <v>6</v>
      </c>
      <c r="M1228" s="66">
        <v>175</v>
      </c>
      <c r="N1228" s="165">
        <v>44689</v>
      </c>
      <c r="O1228" s="99">
        <v>44699</v>
      </c>
      <c r="P1228" s="342">
        <v>16</v>
      </c>
      <c r="Q1228" s="66" t="s">
        <v>160</v>
      </c>
      <c r="R1228" s="66"/>
      <c r="S1228" s="66" t="s">
        <v>86</v>
      </c>
      <c r="T1228" s="66" t="s">
        <v>138</v>
      </c>
      <c r="U1228" s="113">
        <v>175</v>
      </c>
      <c r="V1228" s="88" t="s">
        <v>284</v>
      </c>
      <c r="W1228" s="88" t="s">
        <v>89</v>
      </c>
      <c r="X1228" s="88" t="s">
        <v>417</v>
      </c>
      <c r="Y1228" s="66" t="s">
        <v>716</v>
      </c>
      <c r="Z1228" s="130"/>
      <c r="AA1228" s="130"/>
      <c r="AB1228" s="66">
        <v>2012</v>
      </c>
      <c r="AC1228" s="130">
        <v>45000</v>
      </c>
      <c r="AD1228" s="130"/>
      <c r="AE1228" s="62" t="s">
        <v>101</v>
      </c>
      <c r="AF1228" s="313">
        <v>44552</v>
      </c>
      <c r="AG1228" s="132">
        <v>44698</v>
      </c>
      <c r="AH1228" s="141"/>
    </row>
    <row r="1229" spans="1:34">
      <c r="A1229" s="63"/>
      <c r="B1229" s="63"/>
      <c r="C1229" s="64" t="s">
        <v>994</v>
      </c>
      <c r="D1229" s="67">
        <v>5022</v>
      </c>
      <c r="E1229" s="69" t="s">
        <v>493</v>
      </c>
      <c r="F1229" s="69" t="s">
        <v>1502</v>
      </c>
      <c r="G1229" s="48" t="s">
        <v>531</v>
      </c>
      <c r="H1229" s="48">
        <v>6805</v>
      </c>
      <c r="I1229" s="64" t="s">
        <v>99</v>
      </c>
      <c r="J1229" s="64">
        <v>1</v>
      </c>
      <c r="K1229" s="101">
        <v>45699</v>
      </c>
      <c r="L1229" s="48">
        <v>27</v>
      </c>
      <c r="M1229" s="104">
        <v>177</v>
      </c>
      <c r="N1229" s="98">
        <f>K1229+L1229</f>
        <v>45726</v>
      </c>
      <c r="O1229" s="99">
        <f ca="1">TODAY()</f>
        <v>45957</v>
      </c>
      <c r="P1229" s="342">
        <f ca="1">O1229-K1229</f>
        <v>258</v>
      </c>
      <c r="Q1229" s="66" t="s">
        <v>85</v>
      </c>
      <c r="R1229" s="66" t="s">
        <v>214</v>
      </c>
      <c r="S1229" s="66" t="s">
        <v>85</v>
      </c>
      <c r="T1229" s="66" t="s">
        <v>138</v>
      </c>
      <c r="U1229" s="113">
        <v>177</v>
      </c>
      <c r="V1229" s="88" t="s">
        <v>284</v>
      </c>
      <c r="W1229" s="88" t="s">
        <v>510</v>
      </c>
      <c r="X1229" s="88" t="s">
        <v>579</v>
      </c>
      <c r="Y1229" s="117" t="s">
        <v>720</v>
      </c>
      <c r="Z1229" s="66">
        <v>10</v>
      </c>
      <c r="AA1229" s="117" t="s">
        <v>143</v>
      </c>
      <c r="AB1229" s="66">
        <v>2015</v>
      </c>
      <c r="AC1229" s="118">
        <v>33000</v>
      </c>
      <c r="AD1229" s="130">
        <v>33000</v>
      </c>
      <c r="AE1229" s="48" t="s">
        <v>101</v>
      </c>
      <c r="AF1229" s="132">
        <v>45523</v>
      </c>
      <c r="AG1229" s="132">
        <v>45727</v>
      </c>
      <c r="AH1229" s="141"/>
    </row>
    <row r="1230" spans="1:34">
      <c r="A1230" s="63"/>
      <c r="B1230" s="66">
        <v>12289</v>
      </c>
      <c r="C1230" s="92" t="s">
        <v>994</v>
      </c>
      <c r="D1230" s="63">
        <v>4982</v>
      </c>
      <c r="E1230" s="85" t="s">
        <v>1101</v>
      </c>
      <c r="F1230" s="85" t="s">
        <v>1101</v>
      </c>
      <c r="G1230" s="92" t="s">
        <v>1812</v>
      </c>
      <c r="H1230" s="89">
        <v>8549</v>
      </c>
      <c r="I1230" s="92" t="s">
        <v>99</v>
      </c>
      <c r="J1230" s="84">
        <v>1</v>
      </c>
      <c r="K1230" s="109">
        <v>45510</v>
      </c>
      <c r="L1230" s="92">
        <v>13</v>
      </c>
      <c r="M1230" s="104">
        <v>177</v>
      </c>
      <c r="N1230" s="98">
        <v>45523</v>
      </c>
      <c r="O1230" s="99">
        <v>45520</v>
      </c>
      <c r="P1230" s="342">
        <v>10</v>
      </c>
      <c r="Q1230" s="66" t="s">
        <v>85</v>
      </c>
      <c r="R1230" s="66" t="s">
        <v>214</v>
      </c>
      <c r="S1230" s="66" t="s">
        <v>85</v>
      </c>
      <c r="T1230" s="66" t="s">
        <v>138</v>
      </c>
      <c r="U1230" s="113">
        <v>177</v>
      </c>
      <c r="V1230" s="88" t="s">
        <v>284</v>
      </c>
      <c r="W1230" s="88" t="s">
        <v>510</v>
      </c>
      <c r="X1230" s="88" t="s">
        <v>579</v>
      </c>
      <c r="Y1230" s="117" t="s">
        <v>720</v>
      </c>
      <c r="Z1230" s="66">
        <v>10</v>
      </c>
      <c r="AA1230" s="117" t="s">
        <v>143</v>
      </c>
      <c r="AB1230" s="66">
        <v>2015</v>
      </c>
      <c r="AC1230" s="118">
        <v>33000</v>
      </c>
      <c r="AD1230" s="130">
        <v>33000</v>
      </c>
      <c r="AE1230" s="48" t="s">
        <v>101</v>
      </c>
      <c r="AF1230" s="132">
        <v>45496</v>
      </c>
      <c r="AG1230" s="132">
        <v>45519</v>
      </c>
      <c r="AH1230" s="141"/>
    </row>
    <row r="1231" spans="1:34">
      <c r="A1231" s="66">
        <v>12162</v>
      </c>
      <c r="B1231" s="63"/>
      <c r="C1231" s="83" t="s">
        <v>1179</v>
      </c>
      <c r="D1231" s="51">
        <v>4957</v>
      </c>
      <c r="E1231" s="185" t="s">
        <v>1043</v>
      </c>
      <c r="F1231" s="185" t="s">
        <v>1043</v>
      </c>
      <c r="G1231" s="83" t="s">
        <v>1686</v>
      </c>
      <c r="H1231" s="190">
        <v>8540</v>
      </c>
      <c r="I1231" s="83" t="s">
        <v>99</v>
      </c>
      <c r="J1231" s="157">
        <v>1</v>
      </c>
      <c r="K1231" s="273">
        <v>45477</v>
      </c>
      <c r="L1231" s="83">
        <v>27</v>
      </c>
      <c r="M1231" s="104">
        <v>177</v>
      </c>
      <c r="N1231" s="98">
        <v>45504</v>
      </c>
      <c r="O1231" s="99">
        <v>45488</v>
      </c>
      <c r="P1231" s="342">
        <v>11</v>
      </c>
      <c r="Q1231" s="66" t="s">
        <v>85</v>
      </c>
      <c r="R1231" s="66" t="s">
        <v>214</v>
      </c>
      <c r="S1231" s="66" t="s">
        <v>85</v>
      </c>
      <c r="T1231" s="66" t="s">
        <v>138</v>
      </c>
      <c r="U1231" s="113">
        <v>177</v>
      </c>
      <c r="V1231" s="88" t="s">
        <v>284</v>
      </c>
      <c r="W1231" s="88" t="s">
        <v>510</v>
      </c>
      <c r="X1231" s="88" t="s">
        <v>579</v>
      </c>
      <c r="Y1231" s="117" t="s">
        <v>720</v>
      </c>
      <c r="Z1231" s="66">
        <v>10</v>
      </c>
      <c r="AA1231" s="117" t="s">
        <v>143</v>
      </c>
      <c r="AB1231" s="66">
        <v>2015</v>
      </c>
      <c r="AC1231" s="118">
        <v>33000</v>
      </c>
      <c r="AD1231" s="130">
        <v>33000</v>
      </c>
      <c r="AE1231" s="48" t="s">
        <v>101</v>
      </c>
      <c r="AF1231" s="132">
        <v>45477</v>
      </c>
      <c r="AG1231" s="132"/>
      <c r="AH1231" s="141" t="s">
        <v>2440</v>
      </c>
    </row>
    <row r="1232" spans="1:34">
      <c r="A1232" s="63"/>
      <c r="B1232" s="63"/>
      <c r="C1232" s="92" t="s">
        <v>994</v>
      </c>
      <c r="D1232" s="63">
        <v>4894</v>
      </c>
      <c r="E1232" s="85" t="s">
        <v>1087</v>
      </c>
      <c r="F1232" s="92" t="s">
        <v>1088</v>
      </c>
      <c r="G1232" s="92" t="s">
        <v>1089</v>
      </c>
      <c r="H1232" s="89">
        <v>8436</v>
      </c>
      <c r="I1232" s="92" t="s">
        <v>1090</v>
      </c>
      <c r="J1232" s="84">
        <v>1</v>
      </c>
      <c r="K1232" s="109">
        <v>45461</v>
      </c>
      <c r="L1232" s="92">
        <v>27</v>
      </c>
      <c r="M1232" s="104">
        <v>177</v>
      </c>
      <c r="N1232" s="98">
        <v>45488</v>
      </c>
      <c r="O1232" s="99">
        <v>45475</v>
      </c>
      <c r="P1232" s="342">
        <v>14</v>
      </c>
      <c r="Q1232" s="66" t="s">
        <v>85</v>
      </c>
      <c r="R1232" s="66" t="s">
        <v>214</v>
      </c>
      <c r="S1232" s="66" t="s">
        <v>85</v>
      </c>
      <c r="T1232" s="66" t="s">
        <v>138</v>
      </c>
      <c r="U1232" s="113">
        <v>177</v>
      </c>
      <c r="V1232" s="111" t="s">
        <v>284</v>
      </c>
      <c r="W1232" s="88" t="s">
        <v>510</v>
      </c>
      <c r="X1232" s="88" t="s">
        <v>579</v>
      </c>
      <c r="Y1232" s="278" t="s">
        <v>720</v>
      </c>
      <c r="Z1232" s="66">
        <v>10</v>
      </c>
      <c r="AA1232" s="117" t="s">
        <v>143</v>
      </c>
      <c r="AB1232" s="66">
        <v>2015</v>
      </c>
      <c r="AC1232" s="118">
        <v>33000</v>
      </c>
      <c r="AD1232" s="130">
        <v>33000</v>
      </c>
      <c r="AE1232" s="48" t="s">
        <v>101</v>
      </c>
      <c r="AF1232" s="132">
        <v>45433</v>
      </c>
      <c r="AG1232" s="132">
        <v>45474</v>
      </c>
      <c r="AH1232" s="141"/>
    </row>
    <row r="1233" spans="1:34">
      <c r="A1233" s="66">
        <v>12105</v>
      </c>
      <c r="B1233" s="66">
        <v>12273</v>
      </c>
      <c r="C1233" s="84" t="s">
        <v>994</v>
      </c>
      <c r="D1233" s="84">
        <v>4852</v>
      </c>
      <c r="E1233" s="150" t="s">
        <v>1365</v>
      </c>
      <c r="F1233" s="150" t="s">
        <v>738</v>
      </c>
      <c r="G1233" s="84" t="s">
        <v>531</v>
      </c>
      <c r="H1233" s="84">
        <v>8375</v>
      </c>
      <c r="I1233" s="84" t="s">
        <v>99</v>
      </c>
      <c r="J1233" s="84">
        <v>1</v>
      </c>
      <c r="K1233" s="162">
        <v>45401</v>
      </c>
      <c r="L1233" s="84">
        <v>27</v>
      </c>
      <c r="M1233" s="104">
        <v>177</v>
      </c>
      <c r="N1233" s="102">
        <v>45428</v>
      </c>
      <c r="O1233" s="99">
        <v>45427</v>
      </c>
      <c r="P1233" s="342">
        <v>26</v>
      </c>
      <c r="Q1233" s="66" t="s">
        <v>85</v>
      </c>
      <c r="R1233" s="66" t="s">
        <v>214</v>
      </c>
      <c r="S1233" s="66" t="s">
        <v>85</v>
      </c>
      <c r="T1233" s="66" t="s">
        <v>138</v>
      </c>
      <c r="U1233" s="66">
        <v>177</v>
      </c>
      <c r="V1233" s="111" t="s">
        <v>284</v>
      </c>
      <c r="W1233" s="88" t="s">
        <v>510</v>
      </c>
      <c r="X1233" s="88" t="s">
        <v>579</v>
      </c>
      <c r="Y1233" s="278" t="s">
        <v>720</v>
      </c>
      <c r="Z1233" s="66">
        <v>10</v>
      </c>
      <c r="AA1233" s="117" t="s">
        <v>143</v>
      </c>
      <c r="AB1233" s="66">
        <v>2015</v>
      </c>
      <c r="AC1233" s="118">
        <v>33000</v>
      </c>
      <c r="AD1233" s="130">
        <v>33000</v>
      </c>
      <c r="AE1233" s="48" t="s">
        <v>101</v>
      </c>
      <c r="AF1233" s="132">
        <v>45401</v>
      </c>
      <c r="AG1233" s="132">
        <v>45426</v>
      </c>
      <c r="AH1233" s="141"/>
    </row>
    <row r="1234" spans="1:34">
      <c r="A1234" s="66">
        <v>12142</v>
      </c>
      <c r="B1234" s="63"/>
      <c r="C1234" s="92" t="s">
        <v>96</v>
      </c>
      <c r="D1234" s="92">
        <v>4584</v>
      </c>
      <c r="E1234" s="151" t="s">
        <v>229</v>
      </c>
      <c r="F1234" s="91" t="s">
        <v>1456</v>
      </c>
      <c r="G1234" s="92" t="s">
        <v>2441</v>
      </c>
      <c r="H1234" s="92">
        <v>4584</v>
      </c>
      <c r="I1234" s="92" t="s">
        <v>99</v>
      </c>
      <c r="J1234" s="92">
        <v>1</v>
      </c>
      <c r="K1234" s="109">
        <v>45392</v>
      </c>
      <c r="L1234" s="92">
        <v>6</v>
      </c>
      <c r="M1234" s="104">
        <v>177</v>
      </c>
      <c r="N1234" s="102">
        <f>K1234+L1234</f>
        <v>45398</v>
      </c>
      <c r="O1234" s="99">
        <f ca="1">TODAY()</f>
        <v>45957</v>
      </c>
      <c r="P1234" s="342">
        <f ca="1">O1234-K1234</f>
        <v>565</v>
      </c>
      <c r="Q1234" s="66" t="s">
        <v>85</v>
      </c>
      <c r="R1234" s="66" t="s">
        <v>214</v>
      </c>
      <c r="S1234" s="66" t="s">
        <v>85</v>
      </c>
      <c r="T1234" s="66" t="s">
        <v>138</v>
      </c>
      <c r="U1234" s="113">
        <v>177</v>
      </c>
      <c r="V1234" s="88" t="s">
        <v>284</v>
      </c>
      <c r="W1234" s="88" t="s">
        <v>510</v>
      </c>
      <c r="X1234" s="88" t="s">
        <v>579</v>
      </c>
      <c r="Y1234" s="117" t="s">
        <v>720</v>
      </c>
      <c r="Z1234" s="66">
        <v>10</v>
      </c>
      <c r="AA1234" s="117" t="s">
        <v>143</v>
      </c>
      <c r="AB1234" s="66"/>
      <c r="AC1234" s="118">
        <v>33000</v>
      </c>
      <c r="AD1234" s="130">
        <v>33000</v>
      </c>
      <c r="AE1234" s="48" t="s">
        <v>101</v>
      </c>
      <c r="AF1234" s="132">
        <v>45217</v>
      </c>
      <c r="AG1234" s="132">
        <v>45399</v>
      </c>
      <c r="AH1234" s="141"/>
    </row>
    <row r="1235" spans="1:34">
      <c r="A1235" s="66">
        <v>12228</v>
      </c>
      <c r="B1235" s="63"/>
      <c r="C1235" s="84" t="s">
        <v>1338</v>
      </c>
      <c r="D1235" s="92">
        <v>3714</v>
      </c>
      <c r="E1235" s="87" t="s">
        <v>1173</v>
      </c>
      <c r="F1235" s="150" t="s">
        <v>1186</v>
      </c>
      <c r="G1235" s="87" t="s">
        <v>623</v>
      </c>
      <c r="H1235" s="84">
        <v>345</v>
      </c>
      <c r="I1235" s="150" t="s">
        <v>99</v>
      </c>
      <c r="J1235" s="84">
        <v>1</v>
      </c>
      <c r="K1235" s="106">
        <v>44737</v>
      </c>
      <c r="L1235" s="63">
        <v>1</v>
      </c>
      <c r="M1235" s="66">
        <v>177</v>
      </c>
      <c r="N1235" s="107">
        <v>44738</v>
      </c>
      <c r="O1235" s="99">
        <v>44740</v>
      </c>
      <c r="P1235" s="100">
        <v>3</v>
      </c>
      <c r="Q1235" s="66" t="s">
        <v>544</v>
      </c>
      <c r="R1235" s="66"/>
      <c r="S1235" s="66" t="s">
        <v>1903</v>
      </c>
      <c r="T1235" s="66" t="s">
        <v>87</v>
      </c>
      <c r="U1235" s="113">
        <v>177</v>
      </c>
      <c r="V1235" s="111" t="s">
        <v>169</v>
      </c>
      <c r="W1235" s="88" t="s">
        <v>89</v>
      </c>
      <c r="X1235" s="88" t="s">
        <v>321</v>
      </c>
      <c r="Y1235" s="66" t="s">
        <v>2442</v>
      </c>
      <c r="Z1235" s="220"/>
      <c r="AA1235" s="220"/>
      <c r="AB1235" s="66">
        <v>2004</v>
      </c>
      <c r="AC1235" s="220">
        <v>18000</v>
      </c>
      <c r="AD1235" s="220"/>
      <c r="AE1235" s="797">
        <v>44737</v>
      </c>
      <c r="AF1235" s="132">
        <v>44739</v>
      </c>
      <c r="AG1235" s="72"/>
      <c r="AH1235" s="180"/>
    </row>
    <row r="1236" spans="1:34">
      <c r="A1236" s="66"/>
      <c r="B1236" s="63"/>
      <c r="C1236" s="84" t="s">
        <v>994</v>
      </c>
      <c r="D1236" s="63">
        <v>3556</v>
      </c>
      <c r="E1236" s="91" t="s">
        <v>832</v>
      </c>
      <c r="F1236" s="91" t="s">
        <v>2396</v>
      </c>
      <c r="G1236" s="87" t="s">
        <v>2443</v>
      </c>
      <c r="H1236" s="63">
        <v>933</v>
      </c>
      <c r="I1236" s="87" t="s">
        <v>1151</v>
      </c>
      <c r="J1236" s="84">
        <v>1</v>
      </c>
      <c r="K1236" s="106">
        <v>44678</v>
      </c>
      <c r="L1236" s="63">
        <v>27</v>
      </c>
      <c r="M1236" s="66">
        <v>177</v>
      </c>
      <c r="N1236" s="107">
        <v>44705</v>
      </c>
      <c r="O1236" s="99">
        <v>44706</v>
      </c>
      <c r="P1236" s="100">
        <v>28</v>
      </c>
      <c r="Q1236" s="66" t="s">
        <v>544</v>
      </c>
      <c r="R1236" s="66"/>
      <c r="S1236" s="66" t="s">
        <v>1903</v>
      </c>
      <c r="T1236" s="66" t="s">
        <v>87</v>
      </c>
      <c r="U1236" s="113">
        <v>177</v>
      </c>
      <c r="V1236" s="88" t="s">
        <v>169</v>
      </c>
      <c r="W1236" s="88" t="s">
        <v>89</v>
      </c>
      <c r="X1236" s="88" t="s">
        <v>321</v>
      </c>
      <c r="Y1236" s="66" t="s">
        <v>2442</v>
      </c>
      <c r="Z1236" s="220"/>
      <c r="AA1236" s="220"/>
      <c r="AB1236" s="66">
        <v>2004</v>
      </c>
      <c r="AC1236" s="220">
        <v>18000</v>
      </c>
      <c r="AD1236" s="220"/>
      <c r="AE1236" s="62" t="s">
        <v>101</v>
      </c>
      <c r="AF1236" s="173">
        <v>44650</v>
      </c>
      <c r="AG1236" s="132">
        <v>44705</v>
      </c>
      <c r="AH1236" s="141"/>
    </row>
    <row r="1237" spans="1:34">
      <c r="A1237" s="63"/>
      <c r="B1237" s="63"/>
      <c r="C1237" s="157" t="s">
        <v>1179</v>
      </c>
      <c r="D1237" s="51">
        <v>3283</v>
      </c>
      <c r="E1237" s="208" t="s">
        <v>877</v>
      </c>
      <c r="F1237" s="50" t="s">
        <v>878</v>
      </c>
      <c r="G1237" s="50" t="s">
        <v>479</v>
      </c>
      <c r="H1237" s="51">
        <v>920</v>
      </c>
      <c r="I1237" s="50" t="s">
        <v>1151</v>
      </c>
      <c r="J1237" s="157">
        <v>1</v>
      </c>
      <c r="K1237" s="167">
        <v>44564</v>
      </c>
      <c r="L1237" s="51">
        <v>6</v>
      </c>
      <c r="M1237" s="66">
        <v>177</v>
      </c>
      <c r="N1237" s="107">
        <v>44570</v>
      </c>
      <c r="O1237" s="99">
        <v>44587</v>
      </c>
      <c r="P1237" s="100">
        <v>23</v>
      </c>
      <c r="Q1237" s="66" t="s">
        <v>544</v>
      </c>
      <c r="R1237" s="66"/>
      <c r="S1237" s="66" t="s">
        <v>1903</v>
      </c>
      <c r="T1237" s="66" t="s">
        <v>87</v>
      </c>
      <c r="U1237" s="113">
        <v>177</v>
      </c>
      <c r="V1237" s="88" t="s">
        <v>169</v>
      </c>
      <c r="W1237" s="111" t="s">
        <v>89</v>
      </c>
      <c r="X1237" s="111" t="s">
        <v>321</v>
      </c>
      <c r="Y1237" s="66" t="s">
        <v>2442</v>
      </c>
      <c r="Z1237" s="220"/>
      <c r="AA1237" s="220"/>
      <c r="AB1237" s="66">
        <v>2004</v>
      </c>
      <c r="AC1237" s="220">
        <v>18000</v>
      </c>
      <c r="AD1237" s="220"/>
      <c r="AE1237" s="62" t="s">
        <v>101</v>
      </c>
      <c r="AF1237" s="173">
        <v>44481</v>
      </c>
      <c r="AG1237" s="132"/>
      <c r="AH1237" s="141" t="s">
        <v>2444</v>
      </c>
    </row>
    <row r="1238" spans="1:34">
      <c r="A1238" s="66">
        <v>12177</v>
      </c>
      <c r="B1238" s="63"/>
      <c r="C1238" s="64" t="s">
        <v>994</v>
      </c>
      <c r="D1238" s="67">
        <v>5395</v>
      </c>
      <c r="E1238" s="68" t="s">
        <v>2445</v>
      </c>
      <c r="F1238" s="69" t="s">
        <v>2445</v>
      </c>
      <c r="G1238" s="48" t="s">
        <v>2322</v>
      </c>
      <c r="H1238" s="48">
        <v>1115</v>
      </c>
      <c r="I1238" s="48" t="s">
        <v>99</v>
      </c>
      <c r="J1238" s="64">
        <v>1</v>
      </c>
      <c r="K1238" s="101">
        <v>45706</v>
      </c>
      <c r="L1238" s="48"/>
      <c r="M1238" s="104">
        <v>178</v>
      </c>
      <c r="N1238" s="102">
        <f>K1238+L1238</f>
        <v>45706</v>
      </c>
      <c r="O1238" s="99">
        <v>45579</v>
      </c>
      <c r="P1238" s="100">
        <v>15</v>
      </c>
      <c r="Q1238" s="66" t="s">
        <v>85</v>
      </c>
      <c r="R1238" s="66" t="s">
        <v>320</v>
      </c>
      <c r="S1238" s="66" t="s">
        <v>85</v>
      </c>
      <c r="T1238" s="66" t="s">
        <v>87</v>
      </c>
      <c r="U1238" s="113">
        <v>178</v>
      </c>
      <c r="V1238" s="88" t="s">
        <v>88</v>
      </c>
      <c r="W1238" s="88" t="s">
        <v>89</v>
      </c>
      <c r="X1238" s="88" t="s">
        <v>90</v>
      </c>
      <c r="Y1238" s="117" t="s">
        <v>724</v>
      </c>
      <c r="Z1238" s="66">
        <v>10</v>
      </c>
      <c r="AA1238" s="117" t="s">
        <v>163</v>
      </c>
      <c r="AB1238" s="66">
        <v>2016</v>
      </c>
      <c r="AC1238" s="130">
        <v>27000</v>
      </c>
      <c r="AD1238" s="130">
        <v>24000</v>
      </c>
      <c r="AE1238" s="48" t="s">
        <v>101</v>
      </c>
      <c r="AF1238" s="132">
        <v>45706</v>
      </c>
      <c r="AG1238" s="132">
        <v>45706</v>
      </c>
      <c r="AH1238" s="141"/>
    </row>
    <row r="1239" spans="1:34">
      <c r="A1239" s="63"/>
      <c r="B1239" s="66" t="s">
        <v>2446</v>
      </c>
      <c r="C1239" s="64" t="s">
        <v>994</v>
      </c>
      <c r="D1239" s="67">
        <v>5382</v>
      </c>
      <c r="E1239" s="68" t="s">
        <v>742</v>
      </c>
      <c r="F1239" s="69" t="s">
        <v>219</v>
      </c>
      <c r="G1239" s="48" t="s">
        <v>2447</v>
      </c>
      <c r="H1239" s="48">
        <v>1113</v>
      </c>
      <c r="I1239" s="48" t="s">
        <v>154</v>
      </c>
      <c r="J1239" s="64">
        <v>1</v>
      </c>
      <c r="K1239" s="101">
        <v>45701</v>
      </c>
      <c r="L1239" s="48">
        <v>1</v>
      </c>
      <c r="M1239" s="104">
        <v>178</v>
      </c>
      <c r="N1239" s="102">
        <v>45702</v>
      </c>
      <c r="O1239" s="99">
        <v>45579</v>
      </c>
      <c r="P1239" s="100">
        <v>15</v>
      </c>
      <c r="Q1239" s="66" t="s">
        <v>85</v>
      </c>
      <c r="R1239" s="66" t="s">
        <v>320</v>
      </c>
      <c r="S1239" s="66" t="s">
        <v>85</v>
      </c>
      <c r="T1239" s="66" t="s">
        <v>87</v>
      </c>
      <c r="U1239" s="113">
        <v>178</v>
      </c>
      <c r="V1239" s="111" t="s">
        <v>88</v>
      </c>
      <c r="W1239" s="88" t="s">
        <v>89</v>
      </c>
      <c r="X1239" s="88" t="s">
        <v>90</v>
      </c>
      <c r="Y1239" s="117" t="s">
        <v>724</v>
      </c>
      <c r="Z1239" s="66">
        <v>10</v>
      </c>
      <c r="AA1239" s="117" t="s">
        <v>163</v>
      </c>
      <c r="AB1239" s="66">
        <v>2016</v>
      </c>
      <c r="AC1239" s="130">
        <v>27000</v>
      </c>
      <c r="AD1239" s="130">
        <v>24000</v>
      </c>
      <c r="AE1239" s="48" t="s">
        <v>101</v>
      </c>
      <c r="AF1239" s="132">
        <v>45701</v>
      </c>
      <c r="AG1239" s="132">
        <v>45705</v>
      </c>
      <c r="AH1239" s="141"/>
    </row>
    <row r="1240" spans="1:34">
      <c r="A1240" s="63"/>
      <c r="B1240" s="63"/>
      <c r="C1240" s="64" t="s">
        <v>994</v>
      </c>
      <c r="D1240" s="67">
        <v>5207</v>
      </c>
      <c r="E1240" s="68" t="s">
        <v>151</v>
      </c>
      <c r="F1240" s="69" t="s">
        <v>595</v>
      </c>
      <c r="G1240" s="48" t="s">
        <v>596</v>
      </c>
      <c r="H1240" s="48">
        <v>1109</v>
      </c>
      <c r="I1240" s="48" t="s">
        <v>154</v>
      </c>
      <c r="J1240" s="64">
        <v>1</v>
      </c>
      <c r="K1240" s="101">
        <v>45653</v>
      </c>
      <c r="L1240" s="48">
        <v>29</v>
      </c>
      <c r="M1240" s="104">
        <v>178</v>
      </c>
      <c r="N1240" s="102">
        <f>K1240+L1240</f>
        <v>45682</v>
      </c>
      <c r="O1240" s="99">
        <v>45579</v>
      </c>
      <c r="P1240" s="100">
        <v>15</v>
      </c>
      <c r="Q1240" s="66" t="s">
        <v>85</v>
      </c>
      <c r="R1240" s="66" t="s">
        <v>320</v>
      </c>
      <c r="S1240" s="66" t="s">
        <v>85</v>
      </c>
      <c r="T1240" s="66" t="s">
        <v>87</v>
      </c>
      <c r="U1240" s="113">
        <v>178</v>
      </c>
      <c r="V1240" s="111" t="s">
        <v>88</v>
      </c>
      <c r="W1240" s="88" t="s">
        <v>89</v>
      </c>
      <c r="X1240" s="111" t="s">
        <v>90</v>
      </c>
      <c r="Y1240" s="117" t="s">
        <v>724</v>
      </c>
      <c r="Z1240" s="66">
        <v>10</v>
      </c>
      <c r="AA1240" s="117" t="s">
        <v>163</v>
      </c>
      <c r="AB1240" s="66">
        <v>2016</v>
      </c>
      <c r="AC1240" s="130">
        <v>27000</v>
      </c>
      <c r="AD1240" s="130">
        <v>24000</v>
      </c>
      <c r="AE1240" s="48" t="s">
        <v>101</v>
      </c>
      <c r="AF1240" s="132">
        <v>45653</v>
      </c>
      <c r="AG1240" s="132">
        <v>45681</v>
      </c>
      <c r="AH1240" s="141" t="s">
        <v>2448</v>
      </c>
    </row>
    <row r="1241" spans="1:34">
      <c r="A1241" s="66" t="s">
        <v>2424</v>
      </c>
      <c r="B1241" s="66">
        <v>12295</v>
      </c>
      <c r="C1241" s="92" t="s">
        <v>994</v>
      </c>
      <c r="D1241" s="92">
        <v>4976</v>
      </c>
      <c r="E1241" s="151" t="s">
        <v>2024</v>
      </c>
      <c r="F1241" s="151" t="s">
        <v>2449</v>
      </c>
      <c r="G1241" s="92" t="s">
        <v>2450</v>
      </c>
      <c r="H1241" s="92">
        <v>1029</v>
      </c>
      <c r="I1241" s="92" t="s">
        <v>154</v>
      </c>
      <c r="J1241" s="92">
        <v>1</v>
      </c>
      <c r="K1241" s="109">
        <v>45493</v>
      </c>
      <c r="L1241" s="92">
        <v>6</v>
      </c>
      <c r="M1241" s="104">
        <v>178</v>
      </c>
      <c r="N1241" s="102">
        <v>45499</v>
      </c>
      <c r="O1241" s="99">
        <v>45500</v>
      </c>
      <c r="P1241" s="100">
        <v>7</v>
      </c>
      <c r="Q1241" s="66" t="s">
        <v>85</v>
      </c>
      <c r="R1241" s="66" t="s">
        <v>320</v>
      </c>
      <c r="S1241" s="66" t="s">
        <v>85</v>
      </c>
      <c r="T1241" s="66" t="s">
        <v>87</v>
      </c>
      <c r="U1241" s="113">
        <v>178</v>
      </c>
      <c r="V1241" s="88" t="s">
        <v>88</v>
      </c>
      <c r="W1241" s="88" t="s">
        <v>89</v>
      </c>
      <c r="X1241" s="111" t="s">
        <v>90</v>
      </c>
      <c r="Y1241" s="117" t="s">
        <v>724</v>
      </c>
      <c r="Z1241" s="66">
        <v>10</v>
      </c>
      <c r="AA1241" s="117" t="s">
        <v>163</v>
      </c>
      <c r="AB1241" s="112">
        <v>2016</v>
      </c>
      <c r="AC1241" s="130">
        <v>27000</v>
      </c>
      <c r="AD1241" s="130">
        <v>24000</v>
      </c>
      <c r="AE1241" s="48" t="s">
        <v>101</v>
      </c>
      <c r="AF1241" s="132">
        <v>45493</v>
      </c>
      <c r="AG1241" s="132">
        <v>45500</v>
      </c>
      <c r="AH1241" s="141"/>
    </row>
    <row r="1242" spans="1:34">
      <c r="A1242" s="63"/>
      <c r="B1242" s="66">
        <v>12290</v>
      </c>
      <c r="C1242" s="72" t="s">
        <v>994</v>
      </c>
      <c r="D1242" s="67">
        <v>4743</v>
      </c>
      <c r="E1242" s="69" t="s">
        <v>2029</v>
      </c>
      <c r="F1242" s="69" t="s">
        <v>2030</v>
      </c>
      <c r="G1242" s="48" t="s">
        <v>2029</v>
      </c>
      <c r="H1242" s="48">
        <v>1031</v>
      </c>
      <c r="I1242" s="48" t="s">
        <v>154</v>
      </c>
      <c r="J1242" s="72">
        <v>1</v>
      </c>
      <c r="K1242" s="101">
        <v>45564</v>
      </c>
      <c r="L1242" s="48">
        <v>29</v>
      </c>
      <c r="M1242" s="104">
        <v>178</v>
      </c>
      <c r="N1242" s="102">
        <v>45593</v>
      </c>
      <c r="O1242" s="99">
        <v>45579</v>
      </c>
      <c r="P1242" s="100">
        <v>15</v>
      </c>
      <c r="Q1242" s="66" t="s">
        <v>85</v>
      </c>
      <c r="R1242" s="66" t="s">
        <v>320</v>
      </c>
      <c r="S1242" s="66" t="s">
        <v>85</v>
      </c>
      <c r="T1242" s="66" t="s">
        <v>87</v>
      </c>
      <c r="U1242" s="113">
        <v>178</v>
      </c>
      <c r="V1242" s="88" t="s">
        <v>88</v>
      </c>
      <c r="W1242" s="88" t="s">
        <v>89</v>
      </c>
      <c r="X1242" s="88" t="s">
        <v>90</v>
      </c>
      <c r="Y1242" s="117" t="s">
        <v>724</v>
      </c>
      <c r="Z1242" s="66">
        <v>10</v>
      </c>
      <c r="AA1242" s="117" t="s">
        <v>163</v>
      </c>
      <c r="AB1242" s="66">
        <v>2016</v>
      </c>
      <c r="AC1242" s="130">
        <v>27000</v>
      </c>
      <c r="AD1242" s="130">
        <v>24000</v>
      </c>
      <c r="AE1242" s="48" t="s">
        <v>101</v>
      </c>
      <c r="AF1242" s="127">
        <v>45324</v>
      </c>
      <c r="AG1242" s="132">
        <v>45615</v>
      </c>
      <c r="AH1242" s="141"/>
    </row>
    <row r="1243" spans="1:34">
      <c r="A1243" s="66" t="s">
        <v>2451</v>
      </c>
      <c r="B1243" s="63"/>
      <c r="C1243" s="157" t="s">
        <v>1179</v>
      </c>
      <c r="D1243" s="51">
        <v>4446</v>
      </c>
      <c r="E1243" s="206" t="s">
        <v>151</v>
      </c>
      <c r="F1243" s="206" t="s">
        <v>1425</v>
      </c>
      <c r="G1243" s="185" t="s">
        <v>1426</v>
      </c>
      <c r="H1243" s="51">
        <v>875</v>
      </c>
      <c r="I1243" s="50" t="s">
        <v>154</v>
      </c>
      <c r="J1243" s="157">
        <v>1</v>
      </c>
      <c r="K1243" s="167">
        <v>45134</v>
      </c>
      <c r="L1243" s="51">
        <v>29</v>
      </c>
      <c r="M1243" s="66">
        <v>178</v>
      </c>
      <c r="N1243" s="165">
        <v>45163</v>
      </c>
      <c r="O1243" s="99">
        <v>45166</v>
      </c>
      <c r="P1243" s="100">
        <v>32</v>
      </c>
      <c r="Q1243" s="66" t="s">
        <v>85</v>
      </c>
      <c r="R1243" s="66" t="s">
        <v>320</v>
      </c>
      <c r="S1243" s="66" t="s">
        <v>86</v>
      </c>
      <c r="T1243" s="66" t="s">
        <v>87</v>
      </c>
      <c r="U1243" s="170">
        <v>178</v>
      </c>
      <c r="V1243" s="88" t="s">
        <v>88</v>
      </c>
      <c r="W1243" s="88" t="s">
        <v>89</v>
      </c>
      <c r="X1243" s="88" t="s">
        <v>90</v>
      </c>
      <c r="Y1243" s="117" t="s">
        <v>724</v>
      </c>
      <c r="Z1243" s="66">
        <v>10</v>
      </c>
      <c r="AA1243" s="117" t="s">
        <v>163</v>
      </c>
      <c r="AB1243" s="66">
        <v>2016</v>
      </c>
      <c r="AC1243" s="130">
        <v>27000</v>
      </c>
      <c r="AD1243" s="130"/>
      <c r="AE1243" s="48" t="s">
        <v>101</v>
      </c>
      <c r="AF1243" s="132">
        <v>45134</v>
      </c>
      <c r="AG1243" s="132"/>
      <c r="AH1243" s="141" t="s">
        <v>2452</v>
      </c>
    </row>
    <row r="1244" spans="1:34">
      <c r="A1244" s="63"/>
      <c r="B1244" s="66">
        <v>12253</v>
      </c>
      <c r="C1244" s="157" t="s">
        <v>1179</v>
      </c>
      <c r="D1244" s="51">
        <v>4348</v>
      </c>
      <c r="E1244" s="206" t="s">
        <v>2129</v>
      </c>
      <c r="F1244" s="206" t="s">
        <v>2130</v>
      </c>
      <c r="G1244" s="185" t="s">
        <v>2453</v>
      </c>
      <c r="H1244" s="51">
        <v>872</v>
      </c>
      <c r="I1244" s="50" t="s">
        <v>1151</v>
      </c>
      <c r="J1244" s="157">
        <v>1</v>
      </c>
      <c r="K1244" s="167">
        <v>45079</v>
      </c>
      <c r="L1244" s="51">
        <v>27</v>
      </c>
      <c r="M1244" s="66">
        <v>178</v>
      </c>
      <c r="N1244" s="165">
        <v>45106</v>
      </c>
      <c r="O1244" s="99">
        <v>45086</v>
      </c>
      <c r="P1244" s="100">
        <v>7</v>
      </c>
      <c r="Q1244" s="66" t="s">
        <v>160</v>
      </c>
      <c r="R1244" s="66" t="s">
        <v>320</v>
      </c>
      <c r="S1244" s="66" t="s">
        <v>86</v>
      </c>
      <c r="T1244" s="66" t="s">
        <v>87</v>
      </c>
      <c r="U1244" s="113">
        <v>178</v>
      </c>
      <c r="V1244" s="88" t="s">
        <v>88</v>
      </c>
      <c r="W1244" s="88" t="s">
        <v>89</v>
      </c>
      <c r="X1244" s="88" t="s">
        <v>90</v>
      </c>
      <c r="Y1244" s="117" t="s">
        <v>724</v>
      </c>
      <c r="Z1244" s="66">
        <v>10</v>
      </c>
      <c r="AA1244" s="117" t="s">
        <v>163</v>
      </c>
      <c r="AB1244" s="66">
        <v>2016</v>
      </c>
      <c r="AC1244" s="130">
        <v>27000</v>
      </c>
      <c r="AD1244" s="130"/>
      <c r="AE1244" s="48" t="s">
        <v>101</v>
      </c>
      <c r="AF1244" s="132">
        <v>45072</v>
      </c>
      <c r="AG1244" s="132"/>
      <c r="AH1244" s="141" t="s">
        <v>2454</v>
      </c>
    </row>
    <row r="1245" spans="1:34">
      <c r="A1245" s="63"/>
      <c r="B1245" s="66">
        <v>12253</v>
      </c>
      <c r="C1245" s="84" t="s">
        <v>994</v>
      </c>
      <c r="D1245" s="63">
        <v>4294</v>
      </c>
      <c r="E1245" s="156" t="s">
        <v>1147</v>
      </c>
      <c r="F1245" s="156" t="s">
        <v>622</v>
      </c>
      <c r="G1245" s="85" t="s">
        <v>623</v>
      </c>
      <c r="H1245" s="63"/>
      <c r="I1245" s="87" t="s">
        <v>99</v>
      </c>
      <c r="J1245" s="84">
        <v>1</v>
      </c>
      <c r="K1245" s="106">
        <v>45038</v>
      </c>
      <c r="L1245" s="63">
        <v>27</v>
      </c>
      <c r="M1245" s="63">
        <v>178</v>
      </c>
      <c r="N1245" s="107">
        <v>45065</v>
      </c>
      <c r="O1245" s="99">
        <v>45069</v>
      </c>
      <c r="P1245" s="100">
        <v>31</v>
      </c>
      <c r="Q1245" s="66" t="s">
        <v>160</v>
      </c>
      <c r="R1245" s="66" t="s">
        <v>320</v>
      </c>
      <c r="S1245" s="66" t="s">
        <v>86</v>
      </c>
      <c r="T1245" s="66" t="s">
        <v>87</v>
      </c>
      <c r="U1245" s="113">
        <v>178</v>
      </c>
      <c r="V1245" s="88" t="s">
        <v>88</v>
      </c>
      <c r="W1245" s="88" t="s">
        <v>89</v>
      </c>
      <c r="X1245" s="88" t="s">
        <v>90</v>
      </c>
      <c r="Y1245" s="117" t="s">
        <v>724</v>
      </c>
      <c r="Z1245" s="66">
        <v>10</v>
      </c>
      <c r="AA1245" s="117" t="s">
        <v>163</v>
      </c>
      <c r="AB1245" s="66">
        <v>2016</v>
      </c>
      <c r="AC1245" s="130">
        <v>27000</v>
      </c>
      <c r="AD1245" s="130"/>
      <c r="AE1245" s="48" t="s">
        <v>101</v>
      </c>
      <c r="AF1245" s="132">
        <v>45038</v>
      </c>
      <c r="AG1245" s="132">
        <v>45068</v>
      </c>
      <c r="AH1245" s="141"/>
    </row>
    <row r="1246" spans="1:34">
      <c r="A1246" s="66" t="s">
        <v>2455</v>
      </c>
      <c r="B1246" s="63"/>
      <c r="C1246" s="84" t="s">
        <v>994</v>
      </c>
      <c r="D1246" s="63">
        <v>4237</v>
      </c>
      <c r="E1246" s="156" t="s">
        <v>1180</v>
      </c>
      <c r="F1246" s="156" t="s">
        <v>1181</v>
      </c>
      <c r="G1246" s="85" t="s">
        <v>529</v>
      </c>
      <c r="H1246" s="63">
        <v>852</v>
      </c>
      <c r="I1246" s="87" t="s">
        <v>1151</v>
      </c>
      <c r="J1246" s="84">
        <v>1</v>
      </c>
      <c r="K1246" s="106">
        <v>45023</v>
      </c>
      <c r="L1246" s="63">
        <v>27</v>
      </c>
      <c r="M1246" s="66">
        <v>178</v>
      </c>
      <c r="N1246" s="165">
        <v>45050</v>
      </c>
      <c r="O1246" s="99">
        <v>45038</v>
      </c>
      <c r="P1246" s="100">
        <v>15</v>
      </c>
      <c r="Q1246" s="66" t="s">
        <v>160</v>
      </c>
      <c r="R1246" s="66" t="s">
        <v>320</v>
      </c>
      <c r="S1246" s="66" t="s">
        <v>86</v>
      </c>
      <c r="T1246" s="66" t="s">
        <v>87</v>
      </c>
      <c r="U1246" s="113">
        <v>178</v>
      </c>
      <c r="V1246" s="111" t="s">
        <v>88</v>
      </c>
      <c r="W1246" s="88" t="s">
        <v>89</v>
      </c>
      <c r="X1246" s="88" t="s">
        <v>90</v>
      </c>
      <c r="Y1246" s="117" t="s">
        <v>724</v>
      </c>
      <c r="Z1246" s="66">
        <v>10</v>
      </c>
      <c r="AA1246" s="117" t="s">
        <v>163</v>
      </c>
      <c r="AB1246" s="66">
        <v>2016</v>
      </c>
      <c r="AC1246" s="130">
        <v>27000</v>
      </c>
      <c r="AD1246" s="130"/>
      <c r="AE1246" s="48" t="s">
        <v>101</v>
      </c>
      <c r="AF1246" s="132">
        <v>44995</v>
      </c>
      <c r="AG1246" s="132">
        <v>45038</v>
      </c>
      <c r="AH1246" s="141"/>
    </row>
    <row r="1247" spans="1:34">
      <c r="A1247" s="63"/>
      <c r="B1247" s="66">
        <v>12302</v>
      </c>
      <c r="C1247" s="84" t="s">
        <v>994</v>
      </c>
      <c r="D1247" s="63">
        <v>4193</v>
      </c>
      <c r="E1247" s="156" t="s">
        <v>97</v>
      </c>
      <c r="F1247" s="156" t="s">
        <v>97</v>
      </c>
      <c r="G1247" s="85" t="s">
        <v>2022</v>
      </c>
      <c r="H1247" s="63">
        <v>816</v>
      </c>
      <c r="I1247" s="87" t="s">
        <v>99</v>
      </c>
      <c r="J1247" s="84">
        <v>1</v>
      </c>
      <c r="K1247" s="106">
        <v>44967</v>
      </c>
      <c r="L1247" s="63">
        <v>27</v>
      </c>
      <c r="M1247" s="66">
        <v>178</v>
      </c>
      <c r="N1247" s="107">
        <v>44994</v>
      </c>
      <c r="O1247" s="99">
        <v>44993</v>
      </c>
      <c r="P1247" s="100">
        <v>26</v>
      </c>
      <c r="Q1247" s="66" t="s">
        <v>160</v>
      </c>
      <c r="R1247" s="66" t="s">
        <v>320</v>
      </c>
      <c r="S1247" s="66" t="s">
        <v>86</v>
      </c>
      <c r="T1247" s="66" t="s">
        <v>87</v>
      </c>
      <c r="U1247" s="113">
        <v>178</v>
      </c>
      <c r="V1247" s="88" t="s">
        <v>88</v>
      </c>
      <c r="W1247" s="111" t="s">
        <v>89</v>
      </c>
      <c r="X1247" s="111" t="s">
        <v>90</v>
      </c>
      <c r="Y1247" s="117" t="s">
        <v>724</v>
      </c>
      <c r="Z1247" s="217"/>
      <c r="AA1247" s="130"/>
      <c r="AB1247" s="112">
        <v>2016</v>
      </c>
      <c r="AC1247" s="130">
        <v>27000</v>
      </c>
      <c r="AD1247" s="130"/>
      <c r="AE1247" s="48" t="s">
        <v>101</v>
      </c>
      <c r="AF1247" s="132">
        <v>44967</v>
      </c>
      <c r="AG1247" s="132">
        <v>44992</v>
      </c>
      <c r="AH1247" s="141"/>
    </row>
    <row r="1248" spans="1:34">
      <c r="A1248" s="66">
        <v>12213</v>
      </c>
      <c r="B1248" s="63"/>
      <c r="C1248" s="157" t="s">
        <v>1179</v>
      </c>
      <c r="D1248" s="51">
        <v>3586</v>
      </c>
      <c r="E1248" s="206" t="s">
        <v>1137</v>
      </c>
      <c r="F1248" s="206" t="s">
        <v>1404</v>
      </c>
      <c r="G1248" s="185" t="s">
        <v>1139</v>
      </c>
      <c r="H1248" s="51">
        <v>624</v>
      </c>
      <c r="I1248" s="50" t="s">
        <v>99</v>
      </c>
      <c r="J1248" s="157">
        <v>1</v>
      </c>
      <c r="K1248" s="167">
        <v>44936</v>
      </c>
      <c r="L1248" s="51">
        <v>27</v>
      </c>
      <c r="M1248" s="66">
        <v>178</v>
      </c>
      <c r="N1248" s="165">
        <v>44963</v>
      </c>
      <c r="O1248" s="99">
        <v>44960</v>
      </c>
      <c r="P1248" s="100">
        <v>24</v>
      </c>
      <c r="Q1248" s="66" t="s">
        <v>160</v>
      </c>
      <c r="R1248" s="66" t="s">
        <v>320</v>
      </c>
      <c r="S1248" s="66" t="s">
        <v>86</v>
      </c>
      <c r="T1248" s="66" t="s">
        <v>87</v>
      </c>
      <c r="U1248" s="113">
        <v>178</v>
      </c>
      <c r="V1248" s="88" t="s">
        <v>88</v>
      </c>
      <c r="W1248" s="111" t="s">
        <v>89</v>
      </c>
      <c r="X1248" s="111" t="s">
        <v>90</v>
      </c>
      <c r="Y1248" s="117" t="s">
        <v>724</v>
      </c>
      <c r="Z1248" s="130"/>
      <c r="AA1248" s="130"/>
      <c r="AB1248" s="66">
        <v>2016</v>
      </c>
      <c r="AC1248" s="130">
        <v>27000</v>
      </c>
      <c r="AD1248" s="130"/>
      <c r="AE1248" s="192"/>
      <c r="AF1248" s="72" t="s">
        <v>101</v>
      </c>
      <c r="AG1248" s="132">
        <v>44671</v>
      </c>
      <c r="AH1248" s="144"/>
    </row>
    <row r="1249" spans="1:34">
      <c r="A1249" s="66" t="s">
        <v>95</v>
      </c>
      <c r="B1249" s="66">
        <v>12345</v>
      </c>
      <c r="C1249" s="84" t="s">
        <v>994</v>
      </c>
      <c r="D1249" s="63">
        <v>3575</v>
      </c>
      <c r="E1249" s="156" t="s">
        <v>1967</v>
      </c>
      <c r="F1249" s="156" t="s">
        <v>1968</v>
      </c>
      <c r="G1249" s="85" t="s">
        <v>2456</v>
      </c>
      <c r="H1249" s="63"/>
      <c r="I1249" s="87" t="s">
        <v>154</v>
      </c>
      <c r="J1249" s="84">
        <v>1</v>
      </c>
      <c r="K1249" s="106">
        <v>44662</v>
      </c>
      <c r="L1249" s="63">
        <v>6</v>
      </c>
      <c r="M1249" s="66">
        <v>178</v>
      </c>
      <c r="N1249" s="107">
        <v>44668</v>
      </c>
      <c r="O1249" s="99">
        <v>44671</v>
      </c>
      <c r="P1249" s="100">
        <v>9</v>
      </c>
      <c r="Q1249" s="66" t="s">
        <v>160</v>
      </c>
      <c r="R1249" s="66"/>
      <c r="S1249" s="66" t="s">
        <v>86</v>
      </c>
      <c r="T1249" s="66" t="s">
        <v>87</v>
      </c>
      <c r="U1249" s="113">
        <v>178</v>
      </c>
      <c r="V1249" s="88" t="s">
        <v>88</v>
      </c>
      <c r="W1249" s="88" t="s">
        <v>89</v>
      </c>
      <c r="X1249" s="88" t="s">
        <v>90</v>
      </c>
      <c r="Y1249" s="66" t="s">
        <v>724</v>
      </c>
      <c r="Z1249" s="130"/>
      <c r="AA1249" s="130"/>
      <c r="AB1249" s="66">
        <v>2016</v>
      </c>
      <c r="AC1249" s="130">
        <v>26000</v>
      </c>
      <c r="AD1249" s="130"/>
      <c r="AE1249" s="797" t="s">
        <v>101</v>
      </c>
      <c r="AF1249" s="173">
        <v>44660</v>
      </c>
      <c r="AG1249" s="132">
        <v>44670</v>
      </c>
      <c r="AH1249" s="141"/>
    </row>
    <row r="1250" spans="1:34">
      <c r="A1250" s="63"/>
      <c r="B1250" s="66">
        <v>12258</v>
      </c>
      <c r="C1250" s="84" t="s">
        <v>994</v>
      </c>
      <c r="D1250" s="63">
        <v>3558</v>
      </c>
      <c r="E1250" s="156" t="s">
        <v>1137</v>
      </c>
      <c r="F1250" s="156" t="s">
        <v>1404</v>
      </c>
      <c r="G1250" s="85" t="s">
        <v>1139</v>
      </c>
      <c r="H1250" s="63">
        <v>616</v>
      </c>
      <c r="I1250" s="87" t="s">
        <v>99</v>
      </c>
      <c r="J1250" s="84">
        <v>1</v>
      </c>
      <c r="K1250" s="106">
        <v>44650</v>
      </c>
      <c r="L1250" s="63">
        <v>6</v>
      </c>
      <c r="M1250" s="63">
        <v>178</v>
      </c>
      <c r="N1250" s="107">
        <v>44656</v>
      </c>
      <c r="O1250" s="99">
        <v>44659</v>
      </c>
      <c r="P1250" s="100">
        <v>9</v>
      </c>
      <c r="Q1250" s="66" t="s">
        <v>160</v>
      </c>
      <c r="R1250" s="66"/>
      <c r="S1250" s="66" t="s">
        <v>86</v>
      </c>
      <c r="T1250" s="66" t="s">
        <v>87</v>
      </c>
      <c r="U1250" s="113">
        <v>178</v>
      </c>
      <c r="V1250" s="88" t="s">
        <v>88</v>
      </c>
      <c r="W1250" s="88" t="s">
        <v>89</v>
      </c>
      <c r="X1250" s="88" t="s">
        <v>90</v>
      </c>
      <c r="Y1250" s="66" t="s">
        <v>724</v>
      </c>
      <c r="Z1250" s="130"/>
      <c r="AA1250" s="130"/>
      <c r="AB1250" s="66">
        <v>2016</v>
      </c>
      <c r="AC1250" s="130">
        <v>26000</v>
      </c>
      <c r="AD1250" s="130"/>
      <c r="AE1250" s="797" t="s">
        <v>101</v>
      </c>
      <c r="AF1250" s="173">
        <v>44650</v>
      </c>
      <c r="AG1250" s="132">
        <v>44659</v>
      </c>
      <c r="AH1250" s="141"/>
    </row>
    <row r="1251" spans="1:34">
      <c r="A1251" s="66" t="s">
        <v>2424</v>
      </c>
      <c r="B1251" s="66" t="s">
        <v>2457</v>
      </c>
      <c r="C1251" s="84" t="s">
        <v>994</v>
      </c>
      <c r="D1251" s="63">
        <v>3547</v>
      </c>
      <c r="E1251" s="156" t="s">
        <v>2156</v>
      </c>
      <c r="F1251" s="156" t="s">
        <v>1874</v>
      </c>
      <c r="G1251" s="85" t="s">
        <v>529</v>
      </c>
      <c r="H1251" s="63">
        <v>613</v>
      </c>
      <c r="I1251" s="85" t="s">
        <v>99</v>
      </c>
      <c r="J1251" s="84">
        <v>1</v>
      </c>
      <c r="K1251" s="106">
        <v>44645</v>
      </c>
      <c r="L1251" s="63">
        <v>2</v>
      </c>
      <c r="M1251" s="66">
        <v>178</v>
      </c>
      <c r="N1251" s="107">
        <v>44647</v>
      </c>
      <c r="O1251" s="99">
        <v>44649</v>
      </c>
      <c r="P1251" s="100">
        <v>4</v>
      </c>
      <c r="Q1251" s="66" t="s">
        <v>160</v>
      </c>
      <c r="R1251" s="66"/>
      <c r="S1251" s="66" t="s">
        <v>86</v>
      </c>
      <c r="T1251" s="66" t="s">
        <v>87</v>
      </c>
      <c r="U1251" s="113">
        <v>178</v>
      </c>
      <c r="V1251" s="88" t="s">
        <v>88</v>
      </c>
      <c r="W1251" s="88" t="s">
        <v>89</v>
      </c>
      <c r="X1251" s="111" t="s">
        <v>90</v>
      </c>
      <c r="Y1251" s="66" t="s">
        <v>724</v>
      </c>
      <c r="Z1251" s="130"/>
      <c r="AA1251" s="130"/>
      <c r="AB1251" s="112">
        <v>2016</v>
      </c>
      <c r="AC1251" s="130">
        <v>26000</v>
      </c>
      <c r="AD1251" s="130"/>
      <c r="AE1251" s="797" t="s">
        <v>1205</v>
      </c>
      <c r="AF1251" s="173">
        <v>44645</v>
      </c>
      <c r="AG1251" s="132">
        <v>44648</v>
      </c>
      <c r="AH1251" s="141"/>
    </row>
    <row r="1252" spans="1:34">
      <c r="A1252" s="63"/>
      <c r="B1252" s="66">
        <v>12345</v>
      </c>
      <c r="C1252" s="84" t="s">
        <v>994</v>
      </c>
      <c r="D1252" s="63">
        <v>3516</v>
      </c>
      <c r="E1252" s="156" t="s">
        <v>2458</v>
      </c>
      <c r="F1252" s="156" t="s">
        <v>2449</v>
      </c>
      <c r="G1252" s="85" t="s">
        <v>1384</v>
      </c>
      <c r="H1252" s="63">
        <v>600</v>
      </c>
      <c r="I1252" s="85" t="s">
        <v>154</v>
      </c>
      <c r="J1252" s="84">
        <v>1</v>
      </c>
      <c r="K1252" s="106">
        <v>44639</v>
      </c>
      <c r="L1252" s="63">
        <v>1</v>
      </c>
      <c r="M1252" s="66">
        <v>178</v>
      </c>
      <c r="N1252" s="107">
        <v>44640</v>
      </c>
      <c r="O1252" s="99">
        <v>44644</v>
      </c>
      <c r="P1252" s="100">
        <v>5</v>
      </c>
      <c r="Q1252" s="66" t="s">
        <v>160</v>
      </c>
      <c r="R1252" s="66"/>
      <c r="S1252" s="66" t="s">
        <v>86</v>
      </c>
      <c r="T1252" s="66" t="s">
        <v>87</v>
      </c>
      <c r="U1252" s="113">
        <v>178</v>
      </c>
      <c r="V1252" s="88" t="s">
        <v>88</v>
      </c>
      <c r="W1252" s="111" t="s">
        <v>89</v>
      </c>
      <c r="X1252" s="111" t="s">
        <v>90</v>
      </c>
      <c r="Y1252" s="66" t="s">
        <v>724</v>
      </c>
      <c r="Z1252" s="130"/>
      <c r="AA1252" s="130"/>
      <c r="AB1252" s="66">
        <v>2016</v>
      </c>
      <c r="AC1252" s="130">
        <v>26000</v>
      </c>
      <c r="AD1252" s="130"/>
      <c r="AE1252" s="797" t="s">
        <v>101</v>
      </c>
      <c r="AF1252" s="173">
        <v>44621</v>
      </c>
      <c r="AG1252" s="132">
        <v>44642</v>
      </c>
      <c r="AH1252" s="141"/>
    </row>
    <row r="1253" spans="1:34">
      <c r="A1253" s="63"/>
      <c r="B1253" s="66">
        <v>12345</v>
      </c>
      <c r="C1253" s="84" t="s">
        <v>994</v>
      </c>
      <c r="D1253" s="63">
        <v>3511</v>
      </c>
      <c r="E1253" s="156" t="s">
        <v>1231</v>
      </c>
      <c r="F1253" s="156" t="s">
        <v>1231</v>
      </c>
      <c r="G1253" s="85" t="s">
        <v>2459</v>
      </c>
      <c r="H1253" s="63">
        <v>596</v>
      </c>
      <c r="I1253" s="85" t="s">
        <v>99</v>
      </c>
      <c r="J1253" s="84">
        <v>1</v>
      </c>
      <c r="K1253" s="106">
        <v>44617</v>
      </c>
      <c r="L1253" s="63">
        <v>2</v>
      </c>
      <c r="M1253" s="66">
        <v>178</v>
      </c>
      <c r="N1253" s="107">
        <v>44619</v>
      </c>
      <c r="O1253" s="99">
        <v>44620</v>
      </c>
      <c r="P1253" s="100">
        <v>3</v>
      </c>
      <c r="Q1253" s="66" t="s">
        <v>160</v>
      </c>
      <c r="R1253" s="66"/>
      <c r="S1253" s="66" t="s">
        <v>86</v>
      </c>
      <c r="T1253" s="66" t="s">
        <v>87</v>
      </c>
      <c r="U1253" s="113">
        <v>178</v>
      </c>
      <c r="V1253" s="88" t="s">
        <v>88</v>
      </c>
      <c r="W1253" s="111" t="s">
        <v>89</v>
      </c>
      <c r="X1253" s="111" t="s">
        <v>90</v>
      </c>
      <c r="Y1253" s="66" t="s">
        <v>724</v>
      </c>
      <c r="Z1253" s="130"/>
      <c r="AA1253" s="130"/>
      <c r="AB1253" s="137">
        <v>2016</v>
      </c>
      <c r="AC1253" s="130">
        <v>26000</v>
      </c>
      <c r="AD1253" s="130"/>
      <c r="AE1253" s="62" t="s">
        <v>101</v>
      </c>
      <c r="AF1253" s="173">
        <v>44617</v>
      </c>
      <c r="AG1253" s="132">
        <v>44620</v>
      </c>
      <c r="AH1253" s="141"/>
    </row>
    <row r="1254" spans="1:34">
      <c r="A1254" s="63"/>
      <c r="B1254" s="66">
        <v>12345</v>
      </c>
      <c r="C1254" s="84" t="s">
        <v>994</v>
      </c>
      <c r="D1254" s="63">
        <v>2923</v>
      </c>
      <c r="E1254" s="156" t="s">
        <v>1173</v>
      </c>
      <c r="F1254" s="151" t="s">
        <v>1185</v>
      </c>
      <c r="G1254" s="85" t="s">
        <v>479</v>
      </c>
      <c r="H1254" s="63">
        <v>432</v>
      </c>
      <c r="I1254" s="85" t="s">
        <v>99</v>
      </c>
      <c r="J1254" s="84">
        <v>1</v>
      </c>
      <c r="K1254" s="106">
        <v>44392</v>
      </c>
      <c r="L1254" s="63">
        <v>27</v>
      </c>
      <c r="M1254" s="66">
        <v>178</v>
      </c>
      <c r="N1254" s="107">
        <v>44419</v>
      </c>
      <c r="O1254" s="99">
        <v>44617</v>
      </c>
      <c r="P1254" s="100">
        <v>225</v>
      </c>
      <c r="Q1254" s="66" t="s">
        <v>160</v>
      </c>
      <c r="R1254" s="66"/>
      <c r="S1254" s="66" t="s">
        <v>86</v>
      </c>
      <c r="T1254" s="66" t="s">
        <v>87</v>
      </c>
      <c r="U1254" s="113">
        <v>178</v>
      </c>
      <c r="V1254" s="88" t="s">
        <v>88</v>
      </c>
      <c r="W1254" s="111" t="s">
        <v>89</v>
      </c>
      <c r="X1254" s="111" t="s">
        <v>90</v>
      </c>
      <c r="Y1254" s="66" t="s">
        <v>724</v>
      </c>
      <c r="Z1254" s="130"/>
      <c r="AA1254" s="130"/>
      <c r="AB1254" s="66">
        <v>2016</v>
      </c>
      <c r="AC1254" s="130">
        <v>26000</v>
      </c>
      <c r="AD1254" s="130"/>
      <c r="AE1254" s="62" t="s">
        <v>101</v>
      </c>
      <c r="AF1254" s="173">
        <v>44280</v>
      </c>
      <c r="AG1254" s="132">
        <v>44617</v>
      </c>
      <c r="AH1254" s="141" t="s">
        <v>2460</v>
      </c>
    </row>
    <row r="1255" spans="1:34">
      <c r="A1255" s="63"/>
      <c r="B1255" s="66">
        <v>12345</v>
      </c>
      <c r="C1255" s="157" t="s">
        <v>1179</v>
      </c>
      <c r="D1255" s="157">
        <v>2301</v>
      </c>
      <c r="E1255" s="214" t="s">
        <v>1343</v>
      </c>
      <c r="F1255" s="206" t="s">
        <v>1448</v>
      </c>
      <c r="G1255" s="214" t="s">
        <v>1407</v>
      </c>
      <c r="H1255" s="157"/>
      <c r="I1255" s="157" t="s">
        <v>154</v>
      </c>
      <c r="J1255" s="157">
        <v>1</v>
      </c>
      <c r="K1255" s="189">
        <v>45209</v>
      </c>
      <c r="L1255" s="157">
        <v>27</v>
      </c>
      <c r="M1255" s="66">
        <v>178</v>
      </c>
      <c r="N1255" s="107">
        <v>45236</v>
      </c>
      <c r="O1255" s="99">
        <v>45237</v>
      </c>
      <c r="P1255" s="100">
        <v>28</v>
      </c>
      <c r="Q1255" s="66" t="s">
        <v>85</v>
      </c>
      <c r="R1255" s="66" t="s">
        <v>320</v>
      </c>
      <c r="S1255" s="66" t="s">
        <v>86</v>
      </c>
      <c r="T1255" s="66" t="s">
        <v>87</v>
      </c>
      <c r="U1255" s="170">
        <v>178</v>
      </c>
      <c r="V1255" s="88" t="s">
        <v>88</v>
      </c>
      <c r="W1255" s="111" t="s">
        <v>89</v>
      </c>
      <c r="X1255" s="111" t="s">
        <v>90</v>
      </c>
      <c r="Y1255" s="117" t="s">
        <v>724</v>
      </c>
      <c r="Z1255" s="66">
        <v>10</v>
      </c>
      <c r="AA1255" s="117" t="s">
        <v>163</v>
      </c>
      <c r="AB1255" s="66">
        <v>2016</v>
      </c>
      <c r="AC1255" s="130">
        <v>27000</v>
      </c>
      <c r="AD1255" s="130"/>
      <c r="AE1255" s="48" t="s">
        <v>101</v>
      </c>
      <c r="AF1255" s="132">
        <v>45078</v>
      </c>
      <c r="AG1255" s="132"/>
      <c r="AH1255" s="141" t="s">
        <v>2461</v>
      </c>
    </row>
    <row r="1256" spans="1:34">
      <c r="A1256" s="66" t="s">
        <v>2462</v>
      </c>
      <c r="B1256" s="66">
        <v>12251</v>
      </c>
      <c r="C1256" s="92" t="s">
        <v>994</v>
      </c>
      <c r="D1256" s="92">
        <v>2301</v>
      </c>
      <c r="E1256" s="151" t="s">
        <v>1343</v>
      </c>
      <c r="F1256" s="151" t="s">
        <v>1448</v>
      </c>
      <c r="G1256" s="92" t="s">
        <v>1407</v>
      </c>
      <c r="H1256" s="92">
        <v>940</v>
      </c>
      <c r="I1256" s="92" t="s">
        <v>154</v>
      </c>
      <c r="J1256" s="92">
        <v>1</v>
      </c>
      <c r="K1256" s="109">
        <v>45405</v>
      </c>
      <c r="L1256" s="92">
        <v>27</v>
      </c>
      <c r="M1256" s="104">
        <v>178</v>
      </c>
      <c r="N1256" s="102">
        <v>45432</v>
      </c>
      <c r="O1256" s="99">
        <v>45475</v>
      </c>
      <c r="P1256" s="100">
        <v>70</v>
      </c>
      <c r="Q1256" s="66" t="s">
        <v>85</v>
      </c>
      <c r="R1256" s="66" t="s">
        <v>320</v>
      </c>
      <c r="S1256" s="66" t="s">
        <v>85</v>
      </c>
      <c r="T1256" s="66" t="s">
        <v>87</v>
      </c>
      <c r="U1256" s="113">
        <v>178</v>
      </c>
      <c r="V1256" s="88" t="s">
        <v>88</v>
      </c>
      <c r="W1256" s="88" t="s">
        <v>89</v>
      </c>
      <c r="X1256" s="88" t="s">
        <v>90</v>
      </c>
      <c r="Y1256" s="117" t="s">
        <v>724</v>
      </c>
      <c r="Z1256" s="66">
        <v>10</v>
      </c>
      <c r="AA1256" s="117" t="s">
        <v>163</v>
      </c>
      <c r="AB1256" s="66">
        <v>2016</v>
      </c>
      <c r="AC1256" s="130">
        <v>27000</v>
      </c>
      <c r="AD1256" s="130">
        <v>24000</v>
      </c>
      <c r="AE1256" s="48" t="s">
        <v>101</v>
      </c>
      <c r="AF1256" s="132">
        <v>45078</v>
      </c>
      <c r="AG1256" s="132">
        <v>45474</v>
      </c>
      <c r="AH1256" s="141"/>
    </row>
    <row r="1257" spans="1:34">
      <c r="A1257" s="66" t="s">
        <v>2463</v>
      </c>
      <c r="B1257" s="66">
        <v>12375</v>
      </c>
      <c r="C1257" s="64" t="s">
        <v>994</v>
      </c>
      <c r="D1257" s="67">
        <v>5355</v>
      </c>
      <c r="E1257" s="68" t="s">
        <v>288</v>
      </c>
      <c r="F1257" s="69" t="s">
        <v>289</v>
      </c>
      <c r="G1257" s="48" t="s">
        <v>2464</v>
      </c>
      <c r="H1257" s="48">
        <v>4430</v>
      </c>
      <c r="I1257" s="64" t="s">
        <v>99</v>
      </c>
      <c r="J1257" s="64">
        <v>1</v>
      </c>
      <c r="K1257" s="101">
        <v>45681</v>
      </c>
      <c r="L1257" s="48">
        <v>6</v>
      </c>
      <c r="M1257" s="104">
        <v>179</v>
      </c>
      <c r="N1257" s="102">
        <f>K1257+L1257</f>
        <v>45687</v>
      </c>
      <c r="O1257" s="99">
        <f ca="1">TODAY()</f>
        <v>45957</v>
      </c>
      <c r="P1257" s="100">
        <f ca="1">O1257-K1257</f>
        <v>276</v>
      </c>
      <c r="Q1257" s="66" t="s">
        <v>85</v>
      </c>
      <c r="R1257" s="66" t="s">
        <v>214</v>
      </c>
      <c r="S1257" s="66" t="s">
        <v>85</v>
      </c>
      <c r="T1257" s="66" t="s">
        <v>138</v>
      </c>
      <c r="U1257" s="113">
        <v>179</v>
      </c>
      <c r="V1257" s="111" t="s">
        <v>284</v>
      </c>
      <c r="W1257" s="88" t="s">
        <v>89</v>
      </c>
      <c r="X1257" s="248" t="s">
        <v>729</v>
      </c>
      <c r="Y1257" s="117" t="s">
        <v>730</v>
      </c>
      <c r="Z1257" s="66">
        <v>10</v>
      </c>
      <c r="AA1257" s="117" t="s">
        <v>244</v>
      </c>
      <c r="AB1257" s="66">
        <v>2016</v>
      </c>
      <c r="AC1257" s="118">
        <v>33000</v>
      </c>
      <c r="AD1257" s="119">
        <v>35200</v>
      </c>
      <c r="AE1257" s="48" t="s">
        <v>101</v>
      </c>
      <c r="AF1257" s="127">
        <v>45681</v>
      </c>
      <c r="AG1257" s="132">
        <v>45689</v>
      </c>
      <c r="AH1257" s="141"/>
    </row>
    <row r="1258" spans="1:34">
      <c r="A1258" s="66"/>
      <c r="B1258" s="63"/>
      <c r="C1258" s="64" t="s">
        <v>994</v>
      </c>
      <c r="D1258" s="67">
        <v>5145</v>
      </c>
      <c r="E1258" s="68" t="s">
        <v>193</v>
      </c>
      <c r="F1258" s="69" t="s">
        <v>194</v>
      </c>
      <c r="G1258" s="48" t="s">
        <v>782</v>
      </c>
      <c r="H1258" s="48">
        <v>4257</v>
      </c>
      <c r="I1258" s="48" t="s">
        <v>154</v>
      </c>
      <c r="J1258" s="64">
        <v>1</v>
      </c>
      <c r="K1258" s="101">
        <v>45677</v>
      </c>
      <c r="L1258" s="48">
        <v>27</v>
      </c>
      <c r="M1258" s="104">
        <v>179</v>
      </c>
      <c r="N1258" s="98">
        <f>K1258+L1258</f>
        <v>45704</v>
      </c>
      <c r="O1258" s="99">
        <f ca="1">TODAY()</f>
        <v>45957</v>
      </c>
      <c r="P1258" s="100">
        <f ca="1">O1258-K1258</f>
        <v>280</v>
      </c>
      <c r="Q1258" s="66" t="s">
        <v>85</v>
      </c>
      <c r="R1258" s="66" t="s">
        <v>214</v>
      </c>
      <c r="S1258" s="66" t="s">
        <v>85</v>
      </c>
      <c r="T1258" s="66" t="s">
        <v>138</v>
      </c>
      <c r="U1258" s="113">
        <v>179</v>
      </c>
      <c r="V1258" s="88" t="s">
        <v>284</v>
      </c>
      <c r="W1258" s="88" t="s">
        <v>89</v>
      </c>
      <c r="X1258" s="248" t="s">
        <v>729</v>
      </c>
      <c r="Y1258" s="117" t="s">
        <v>730</v>
      </c>
      <c r="Z1258" s="66">
        <v>10</v>
      </c>
      <c r="AA1258" s="117" t="s">
        <v>244</v>
      </c>
      <c r="AB1258" s="66">
        <v>2016</v>
      </c>
      <c r="AC1258" s="118">
        <v>33000</v>
      </c>
      <c r="AD1258" s="119">
        <v>35200</v>
      </c>
      <c r="AE1258" s="48" t="s">
        <v>101</v>
      </c>
      <c r="AF1258" s="132">
        <v>45593</v>
      </c>
      <c r="AG1258" s="132">
        <v>45678</v>
      </c>
      <c r="AH1258" s="141" t="s">
        <v>2465</v>
      </c>
    </row>
    <row r="1259" spans="1:34">
      <c r="A1259" s="66" t="s">
        <v>2466</v>
      </c>
      <c r="B1259" s="63"/>
      <c r="C1259" s="72" t="s">
        <v>994</v>
      </c>
      <c r="D1259" s="67">
        <v>4957</v>
      </c>
      <c r="E1259" s="68" t="s">
        <v>1043</v>
      </c>
      <c r="F1259" s="69" t="s">
        <v>1043</v>
      </c>
      <c r="G1259" s="48" t="s">
        <v>1686</v>
      </c>
      <c r="H1259" s="48">
        <v>4085</v>
      </c>
      <c r="I1259" s="48" t="s">
        <v>99</v>
      </c>
      <c r="J1259" s="72">
        <v>1</v>
      </c>
      <c r="K1259" s="101">
        <v>45561</v>
      </c>
      <c r="L1259" s="48">
        <v>27</v>
      </c>
      <c r="M1259" s="104">
        <v>179</v>
      </c>
      <c r="N1259" s="102">
        <f>K1259+L1259</f>
        <v>45588</v>
      </c>
      <c r="O1259" s="99">
        <f ca="1">TODAY()</f>
        <v>45957</v>
      </c>
      <c r="P1259" s="100">
        <f ca="1">O1259-K1259</f>
        <v>396</v>
      </c>
      <c r="Q1259" s="66" t="s">
        <v>85</v>
      </c>
      <c r="R1259" s="66" t="s">
        <v>214</v>
      </c>
      <c r="S1259" s="66" t="s">
        <v>85</v>
      </c>
      <c r="T1259" s="66" t="s">
        <v>138</v>
      </c>
      <c r="U1259" s="113">
        <v>179</v>
      </c>
      <c r="V1259" s="88" t="s">
        <v>284</v>
      </c>
      <c r="W1259" s="88" t="s">
        <v>89</v>
      </c>
      <c r="X1259" s="248" t="s">
        <v>729</v>
      </c>
      <c r="Y1259" s="117" t="s">
        <v>730</v>
      </c>
      <c r="Z1259" s="66">
        <v>10</v>
      </c>
      <c r="AA1259" s="117" t="s">
        <v>244</v>
      </c>
      <c r="AB1259" s="66">
        <v>2016</v>
      </c>
      <c r="AC1259" s="118">
        <v>33000</v>
      </c>
      <c r="AD1259" s="119">
        <v>35200</v>
      </c>
      <c r="AE1259" s="48" t="s">
        <v>101</v>
      </c>
      <c r="AF1259" s="132">
        <v>45477</v>
      </c>
      <c r="AG1259" s="132">
        <v>45588</v>
      </c>
      <c r="AH1259" s="73"/>
    </row>
    <row r="1260" spans="1:34">
      <c r="A1260" s="66">
        <v>12233</v>
      </c>
      <c r="B1260" s="63"/>
      <c r="C1260" s="92" t="s">
        <v>994</v>
      </c>
      <c r="D1260" s="92">
        <v>4704</v>
      </c>
      <c r="E1260" s="151" t="s">
        <v>184</v>
      </c>
      <c r="F1260" s="151" t="s">
        <v>185</v>
      </c>
      <c r="G1260" s="92" t="s">
        <v>2467</v>
      </c>
      <c r="H1260" s="92">
        <v>3605</v>
      </c>
      <c r="I1260" s="92" t="s">
        <v>154</v>
      </c>
      <c r="J1260" s="92">
        <v>1</v>
      </c>
      <c r="K1260" s="109">
        <v>45478</v>
      </c>
      <c r="L1260" s="92">
        <v>1</v>
      </c>
      <c r="M1260" s="104">
        <v>179</v>
      </c>
      <c r="N1260" s="102">
        <v>45479</v>
      </c>
      <c r="O1260" s="99">
        <v>45482</v>
      </c>
      <c r="P1260" s="100">
        <v>4</v>
      </c>
      <c r="Q1260" s="66" t="s">
        <v>85</v>
      </c>
      <c r="R1260" s="66" t="s">
        <v>214</v>
      </c>
      <c r="S1260" s="66" t="s">
        <v>85</v>
      </c>
      <c r="T1260" s="66" t="s">
        <v>138</v>
      </c>
      <c r="U1260" s="113">
        <v>179</v>
      </c>
      <c r="V1260" s="88" t="s">
        <v>284</v>
      </c>
      <c r="W1260" s="88" t="s">
        <v>89</v>
      </c>
      <c r="X1260" s="248" t="s">
        <v>729</v>
      </c>
      <c r="Y1260" s="117" t="s">
        <v>730</v>
      </c>
      <c r="Z1260" s="66">
        <v>10</v>
      </c>
      <c r="AA1260" s="117" t="s">
        <v>244</v>
      </c>
      <c r="AB1260" s="66">
        <v>2016</v>
      </c>
      <c r="AC1260" s="118">
        <v>33000</v>
      </c>
      <c r="AD1260" s="119">
        <v>35200</v>
      </c>
      <c r="AE1260" s="48" t="s">
        <v>101</v>
      </c>
      <c r="AF1260" s="132">
        <v>45401</v>
      </c>
      <c r="AG1260" s="132">
        <v>45481</v>
      </c>
      <c r="AH1260" s="141"/>
    </row>
    <row r="1261" spans="1:34">
      <c r="A1261" s="66">
        <v>12233</v>
      </c>
      <c r="B1261" s="63"/>
      <c r="C1261" s="83" t="s">
        <v>1179</v>
      </c>
      <c r="D1261" s="83">
        <v>4600</v>
      </c>
      <c r="E1261" s="158" t="s">
        <v>1126</v>
      </c>
      <c r="F1261" s="158" t="s">
        <v>1811</v>
      </c>
      <c r="G1261" s="83" t="s">
        <v>1953</v>
      </c>
      <c r="H1261" s="83">
        <v>5820</v>
      </c>
      <c r="I1261" s="83" t="s">
        <v>99</v>
      </c>
      <c r="J1261" s="83">
        <v>1</v>
      </c>
      <c r="K1261" s="273">
        <v>45419</v>
      </c>
      <c r="L1261" s="83">
        <v>27</v>
      </c>
      <c r="M1261" s="104">
        <v>180</v>
      </c>
      <c r="N1261" s="102">
        <f>K1261+L1261</f>
        <v>45446</v>
      </c>
      <c r="O1261" s="99">
        <f ca="1">TODAY()</f>
        <v>45957</v>
      </c>
      <c r="P1261" s="100">
        <f ca="1">O1261-K1261</f>
        <v>538</v>
      </c>
      <c r="Q1261" s="66" t="s">
        <v>85</v>
      </c>
      <c r="R1261" s="66" t="s">
        <v>86</v>
      </c>
      <c r="S1261" s="66" t="s">
        <v>85</v>
      </c>
      <c r="T1261" s="66" t="s">
        <v>138</v>
      </c>
      <c r="U1261" s="113">
        <v>180</v>
      </c>
      <c r="V1261" s="111" t="s">
        <v>236</v>
      </c>
      <c r="W1261" s="111" t="s">
        <v>89</v>
      </c>
      <c r="X1261" s="88" t="s">
        <v>383</v>
      </c>
      <c r="Y1261" s="117" t="s">
        <v>732</v>
      </c>
      <c r="Z1261" s="276">
        <v>50</v>
      </c>
      <c r="AA1261" s="341" t="s">
        <v>227</v>
      </c>
      <c r="AB1261" s="112">
        <v>2017</v>
      </c>
      <c r="AC1261" s="130">
        <v>12000</v>
      </c>
      <c r="AD1261" s="130">
        <v>12000</v>
      </c>
      <c r="AE1261" s="48" t="s">
        <v>101</v>
      </c>
      <c r="AF1261" s="132">
        <v>45223</v>
      </c>
      <c r="AG1261" s="132"/>
      <c r="AH1261" s="141" t="s">
        <v>2468</v>
      </c>
    </row>
    <row r="1262" spans="1:34">
      <c r="A1262" s="66">
        <v>12233</v>
      </c>
      <c r="B1262" s="63"/>
      <c r="C1262" s="84" t="s">
        <v>994</v>
      </c>
      <c r="D1262" s="84">
        <v>4590</v>
      </c>
      <c r="E1262" s="150" t="s">
        <v>1114</v>
      </c>
      <c r="F1262" s="150" t="s">
        <v>1117</v>
      </c>
      <c r="G1262" s="150" t="s">
        <v>529</v>
      </c>
      <c r="H1262" s="84">
        <v>5820</v>
      </c>
      <c r="I1262" s="84" t="s">
        <v>1151</v>
      </c>
      <c r="J1262" s="84">
        <v>1</v>
      </c>
      <c r="K1262" s="162">
        <v>45218</v>
      </c>
      <c r="L1262" s="84">
        <v>27</v>
      </c>
      <c r="M1262" s="66">
        <v>180</v>
      </c>
      <c r="N1262" s="165">
        <v>45245</v>
      </c>
      <c r="O1262" s="99">
        <v>45222</v>
      </c>
      <c r="P1262" s="100">
        <v>4</v>
      </c>
      <c r="Q1262" s="66" t="s">
        <v>85</v>
      </c>
      <c r="R1262" s="66" t="s">
        <v>86</v>
      </c>
      <c r="S1262" s="66" t="s">
        <v>85</v>
      </c>
      <c r="T1262" s="66" t="s">
        <v>138</v>
      </c>
      <c r="U1262" s="113">
        <v>180</v>
      </c>
      <c r="V1262" s="88" t="s">
        <v>236</v>
      </c>
      <c r="W1262" s="88" t="s">
        <v>89</v>
      </c>
      <c r="X1262" s="88" t="s">
        <v>383</v>
      </c>
      <c r="Y1262" s="117" t="s">
        <v>732</v>
      </c>
      <c r="Z1262" s="104">
        <v>50</v>
      </c>
      <c r="AA1262" s="124" t="s">
        <v>227</v>
      </c>
      <c r="AB1262" s="66">
        <v>2017</v>
      </c>
      <c r="AC1262" s="130">
        <v>12000</v>
      </c>
      <c r="AD1262" s="130"/>
      <c r="AE1262" s="48" t="s">
        <v>101</v>
      </c>
      <c r="AF1262" s="132">
        <v>45218</v>
      </c>
      <c r="AG1262" s="132">
        <v>45219</v>
      </c>
      <c r="AH1262" s="141"/>
    </row>
    <row r="1263" spans="1:34">
      <c r="A1263" s="66">
        <v>12233</v>
      </c>
      <c r="B1263" s="63"/>
      <c r="C1263" s="110" t="s">
        <v>117</v>
      </c>
      <c r="D1263" s="114">
        <v>4433</v>
      </c>
      <c r="E1263" s="326" t="s">
        <v>332</v>
      </c>
      <c r="F1263" s="327" t="s">
        <v>333</v>
      </c>
      <c r="G1263" s="328" t="s">
        <v>529</v>
      </c>
      <c r="H1263" s="325">
        <v>5681</v>
      </c>
      <c r="I1263" s="94" t="s">
        <v>1151</v>
      </c>
      <c r="J1263" s="325">
        <v>1</v>
      </c>
      <c r="K1263" s="107">
        <v>45208</v>
      </c>
      <c r="L1263" s="325">
        <v>27</v>
      </c>
      <c r="M1263" s="66">
        <v>180</v>
      </c>
      <c r="N1263" s="165">
        <v>45235</v>
      </c>
      <c r="O1263" s="99">
        <v>45217</v>
      </c>
      <c r="P1263" s="100">
        <v>9</v>
      </c>
      <c r="Q1263" s="66" t="s">
        <v>85</v>
      </c>
      <c r="R1263" s="66" t="s">
        <v>86</v>
      </c>
      <c r="S1263" s="66" t="s">
        <v>85</v>
      </c>
      <c r="T1263" s="66" t="s">
        <v>138</v>
      </c>
      <c r="U1263" s="113">
        <v>180</v>
      </c>
      <c r="V1263" s="88" t="s">
        <v>236</v>
      </c>
      <c r="W1263" s="111" t="s">
        <v>89</v>
      </c>
      <c r="X1263" s="111" t="s">
        <v>383</v>
      </c>
      <c r="Y1263" s="117" t="s">
        <v>732</v>
      </c>
      <c r="Z1263" s="104">
        <v>50</v>
      </c>
      <c r="AA1263" s="124" t="s">
        <v>227</v>
      </c>
      <c r="AB1263" s="66">
        <v>2017</v>
      </c>
      <c r="AC1263" s="130">
        <v>12000</v>
      </c>
      <c r="AD1263" s="130"/>
      <c r="AE1263" s="48" t="s">
        <v>101</v>
      </c>
      <c r="AF1263" s="132">
        <v>45124</v>
      </c>
      <c r="AG1263" s="132">
        <v>45216</v>
      </c>
      <c r="AH1263" s="141"/>
    </row>
    <row r="1264" spans="1:34">
      <c r="A1264" s="66">
        <v>12233</v>
      </c>
      <c r="B1264" s="63"/>
      <c r="C1264" s="63" t="s">
        <v>994</v>
      </c>
      <c r="D1264" s="63">
        <v>4390</v>
      </c>
      <c r="E1264" s="151" t="s">
        <v>1546</v>
      </c>
      <c r="F1264" s="156" t="s">
        <v>1547</v>
      </c>
      <c r="G1264" s="85" t="s">
        <v>1548</v>
      </c>
      <c r="H1264" s="84">
        <v>5605</v>
      </c>
      <c r="I1264" s="87" t="s">
        <v>1151</v>
      </c>
      <c r="J1264" s="84">
        <v>1</v>
      </c>
      <c r="K1264" s="106">
        <v>45100</v>
      </c>
      <c r="L1264" s="84">
        <v>6</v>
      </c>
      <c r="M1264" s="66">
        <v>180</v>
      </c>
      <c r="N1264" s="107">
        <v>45106</v>
      </c>
      <c r="O1264" s="99">
        <v>45106</v>
      </c>
      <c r="P1264" s="100">
        <v>6</v>
      </c>
      <c r="Q1264" s="66" t="s">
        <v>85</v>
      </c>
      <c r="R1264" s="66" t="s">
        <v>86</v>
      </c>
      <c r="S1264" s="66" t="s">
        <v>85</v>
      </c>
      <c r="T1264" s="66" t="s">
        <v>138</v>
      </c>
      <c r="U1264" s="113">
        <v>180</v>
      </c>
      <c r="V1264" s="88" t="s">
        <v>236</v>
      </c>
      <c r="W1264" s="111" t="s">
        <v>89</v>
      </c>
      <c r="X1264" s="111" t="s">
        <v>383</v>
      </c>
      <c r="Y1264" s="117" t="s">
        <v>732</v>
      </c>
      <c r="Z1264" s="104">
        <v>50</v>
      </c>
      <c r="AA1264" s="124" t="s">
        <v>227</v>
      </c>
      <c r="AB1264" s="66">
        <v>2017</v>
      </c>
      <c r="AC1264" s="130">
        <v>12000</v>
      </c>
      <c r="AD1264" s="130"/>
      <c r="AE1264" s="48" t="s">
        <v>101</v>
      </c>
      <c r="AF1264" s="132">
        <v>45100</v>
      </c>
      <c r="AG1264" s="132">
        <v>45105</v>
      </c>
      <c r="AH1264" s="141"/>
    </row>
    <row r="1265" spans="1:34">
      <c r="A1265" s="66">
        <v>12233</v>
      </c>
      <c r="B1265" s="63"/>
      <c r="C1265" s="63" t="s">
        <v>994</v>
      </c>
      <c r="D1265" s="63">
        <v>4378</v>
      </c>
      <c r="E1265" s="151" t="s">
        <v>877</v>
      </c>
      <c r="F1265" s="156" t="s">
        <v>1251</v>
      </c>
      <c r="G1265" s="85" t="s">
        <v>1716</v>
      </c>
      <c r="H1265" s="84">
        <v>5605</v>
      </c>
      <c r="I1265" s="87" t="s">
        <v>1151</v>
      </c>
      <c r="J1265" s="84">
        <v>1</v>
      </c>
      <c r="K1265" s="106">
        <v>45092</v>
      </c>
      <c r="L1265" s="84">
        <v>27</v>
      </c>
      <c r="M1265" s="63">
        <v>180</v>
      </c>
      <c r="N1265" s="165">
        <v>45119</v>
      </c>
      <c r="O1265" s="99">
        <v>45100</v>
      </c>
      <c r="P1265" s="100">
        <v>8</v>
      </c>
      <c r="Q1265" s="112" t="s">
        <v>85</v>
      </c>
      <c r="R1265" s="66" t="s">
        <v>86</v>
      </c>
      <c r="S1265" s="112" t="s">
        <v>85</v>
      </c>
      <c r="T1265" s="112" t="s">
        <v>138</v>
      </c>
      <c r="U1265" s="340">
        <v>180</v>
      </c>
      <c r="V1265" s="111" t="s">
        <v>236</v>
      </c>
      <c r="W1265" s="111" t="s">
        <v>89</v>
      </c>
      <c r="X1265" s="111" t="s">
        <v>383</v>
      </c>
      <c r="Y1265" s="117" t="s">
        <v>732</v>
      </c>
      <c r="Z1265" s="276">
        <v>50</v>
      </c>
      <c r="AA1265" s="341" t="s">
        <v>227</v>
      </c>
      <c r="AB1265" s="112">
        <v>2017</v>
      </c>
      <c r="AC1265" s="130">
        <v>12000</v>
      </c>
      <c r="AD1265" s="130"/>
      <c r="AE1265" s="48" t="s">
        <v>101</v>
      </c>
      <c r="AF1265" s="132">
        <v>45092</v>
      </c>
      <c r="AG1265" s="132">
        <v>45100</v>
      </c>
      <c r="AH1265" s="141"/>
    </row>
    <row r="1266" spans="1:34">
      <c r="A1266" s="66">
        <v>12159</v>
      </c>
      <c r="B1266" s="66">
        <v>12309</v>
      </c>
      <c r="C1266" s="157" t="s">
        <v>1179</v>
      </c>
      <c r="D1266" s="51">
        <v>3726</v>
      </c>
      <c r="E1266" s="50" t="s">
        <v>877</v>
      </c>
      <c r="F1266" s="50" t="s">
        <v>2469</v>
      </c>
      <c r="G1266" s="214" t="s">
        <v>1519</v>
      </c>
      <c r="H1266" s="157">
        <v>5037</v>
      </c>
      <c r="I1266" s="50" t="s">
        <v>1151</v>
      </c>
      <c r="J1266" s="157">
        <v>1</v>
      </c>
      <c r="K1266" s="215">
        <v>44816</v>
      </c>
      <c r="L1266" s="51">
        <v>27</v>
      </c>
      <c r="M1266" s="66">
        <v>180</v>
      </c>
      <c r="N1266" s="107">
        <v>44843</v>
      </c>
      <c r="O1266" s="99">
        <v>44846</v>
      </c>
      <c r="P1266" s="100">
        <v>30</v>
      </c>
      <c r="Q1266" s="66" t="s">
        <v>160</v>
      </c>
      <c r="R1266" s="66" t="s">
        <v>86</v>
      </c>
      <c r="S1266" s="66" t="s">
        <v>86</v>
      </c>
      <c r="T1266" s="66" t="s">
        <v>138</v>
      </c>
      <c r="U1266" s="113">
        <v>180</v>
      </c>
      <c r="V1266" s="88" t="s">
        <v>236</v>
      </c>
      <c r="W1266" s="88" t="s">
        <v>89</v>
      </c>
      <c r="X1266" s="88" t="s">
        <v>383</v>
      </c>
      <c r="Y1266" s="117" t="s">
        <v>732</v>
      </c>
      <c r="Z1266" s="130"/>
      <c r="AA1266" s="130"/>
      <c r="AB1266" s="66">
        <v>2017</v>
      </c>
      <c r="AC1266" s="130">
        <v>12000</v>
      </c>
      <c r="AD1266" s="130"/>
      <c r="AE1266" s="62" t="s">
        <v>101</v>
      </c>
      <c r="AF1266" s="173">
        <v>44741</v>
      </c>
      <c r="AG1266" s="132"/>
      <c r="AH1266" s="141" t="s">
        <v>2470</v>
      </c>
    </row>
    <row r="1267" spans="1:34">
      <c r="A1267" s="63"/>
      <c r="B1267" s="66">
        <v>12286</v>
      </c>
      <c r="C1267" s="84" t="s">
        <v>994</v>
      </c>
      <c r="D1267" s="63">
        <v>3639</v>
      </c>
      <c r="E1267" s="150" t="s">
        <v>877</v>
      </c>
      <c r="F1267" s="87" t="s">
        <v>2471</v>
      </c>
      <c r="G1267" s="85" t="s">
        <v>1609</v>
      </c>
      <c r="H1267" s="84"/>
      <c r="I1267" s="87" t="s">
        <v>1151</v>
      </c>
      <c r="J1267" s="84">
        <v>1</v>
      </c>
      <c r="K1267" s="168">
        <v>44718</v>
      </c>
      <c r="L1267" s="63">
        <v>6</v>
      </c>
      <c r="M1267" s="66">
        <v>180</v>
      </c>
      <c r="N1267" s="107">
        <v>44724</v>
      </c>
      <c r="O1267" s="99">
        <v>44741</v>
      </c>
      <c r="P1267" s="100">
        <v>23</v>
      </c>
      <c r="Q1267" s="66" t="s">
        <v>160</v>
      </c>
      <c r="R1267" s="66"/>
      <c r="S1267" s="66" t="s">
        <v>86</v>
      </c>
      <c r="T1267" s="66" t="s">
        <v>138</v>
      </c>
      <c r="U1267" s="113">
        <v>180</v>
      </c>
      <c r="V1267" s="88" t="s">
        <v>236</v>
      </c>
      <c r="W1267" s="111" t="s">
        <v>89</v>
      </c>
      <c r="X1267" s="111" t="s">
        <v>383</v>
      </c>
      <c r="Y1267" s="66" t="s">
        <v>732</v>
      </c>
      <c r="Z1267" s="130"/>
      <c r="AA1267" s="130"/>
      <c r="AB1267" s="66">
        <v>2017</v>
      </c>
      <c r="AC1267" s="130">
        <v>12000</v>
      </c>
      <c r="AD1267" s="130"/>
      <c r="AE1267" s="797">
        <v>44702</v>
      </c>
      <c r="AF1267" s="132">
        <v>44741</v>
      </c>
      <c r="AG1267" s="72" t="s">
        <v>2472</v>
      </c>
      <c r="AH1267" s="180"/>
    </row>
    <row r="1268" spans="1:34">
      <c r="A1268" s="63"/>
      <c r="B1268" s="66">
        <v>12345</v>
      </c>
      <c r="C1268" s="84" t="s">
        <v>994</v>
      </c>
      <c r="D1268" s="92">
        <v>3198</v>
      </c>
      <c r="E1268" s="150" t="s">
        <v>425</v>
      </c>
      <c r="F1268" s="87" t="s">
        <v>1993</v>
      </c>
      <c r="G1268" s="150" t="s">
        <v>1994</v>
      </c>
      <c r="H1268" s="84">
        <v>3950</v>
      </c>
      <c r="I1268" s="87" t="s">
        <v>154</v>
      </c>
      <c r="J1268" s="84">
        <v>1</v>
      </c>
      <c r="K1268" s="106">
        <v>44703</v>
      </c>
      <c r="L1268" s="63">
        <v>0</v>
      </c>
      <c r="M1268" s="66">
        <v>180</v>
      </c>
      <c r="N1268" s="107">
        <v>44703</v>
      </c>
      <c r="O1268" s="99">
        <v>44709</v>
      </c>
      <c r="P1268" s="100">
        <v>6</v>
      </c>
      <c r="Q1268" s="66" t="s">
        <v>160</v>
      </c>
      <c r="R1268" s="66"/>
      <c r="S1268" s="66" t="s">
        <v>86</v>
      </c>
      <c r="T1268" s="66" t="s">
        <v>138</v>
      </c>
      <c r="U1268" s="113">
        <v>180</v>
      </c>
      <c r="V1268" s="88" t="s">
        <v>236</v>
      </c>
      <c r="W1268" s="111" t="s">
        <v>89</v>
      </c>
      <c r="X1268" s="111" t="s">
        <v>383</v>
      </c>
      <c r="Y1268" s="66" t="s">
        <v>732</v>
      </c>
      <c r="Z1268" s="130"/>
      <c r="AA1268" s="130"/>
      <c r="AB1268" s="66">
        <v>2017</v>
      </c>
      <c r="AC1268" s="130">
        <v>12000</v>
      </c>
      <c r="AD1268" s="130"/>
      <c r="AE1268" s="797" t="s">
        <v>101</v>
      </c>
      <c r="AF1268" s="173">
        <v>44433</v>
      </c>
      <c r="AG1268" s="132">
        <v>44707</v>
      </c>
      <c r="AH1268" s="141" t="s">
        <v>2473</v>
      </c>
    </row>
    <row r="1269" spans="1:34">
      <c r="A1269" s="63"/>
      <c r="B1269" s="66">
        <v>12345</v>
      </c>
      <c r="C1269" s="64" t="s">
        <v>994</v>
      </c>
      <c r="D1269" s="67">
        <v>5361</v>
      </c>
      <c r="E1269" s="68" t="s">
        <v>332</v>
      </c>
      <c r="F1269" s="68" t="s">
        <v>1026</v>
      </c>
      <c r="G1269" s="48" t="s">
        <v>1027</v>
      </c>
      <c r="H1269" s="48">
        <v>9155</v>
      </c>
      <c r="I1269" s="64" t="s">
        <v>99</v>
      </c>
      <c r="J1269" s="64">
        <v>1</v>
      </c>
      <c r="K1269" s="101">
        <v>45684</v>
      </c>
      <c r="L1269" s="48">
        <v>6</v>
      </c>
      <c r="M1269" s="104">
        <v>181</v>
      </c>
      <c r="N1269" s="102">
        <f>K1269+L1269</f>
        <v>45690</v>
      </c>
      <c r="O1269" s="99">
        <f ca="1">TODAY()</f>
        <v>45957</v>
      </c>
      <c r="P1269" s="100">
        <f ca="1">O1269-K1269</f>
        <v>273</v>
      </c>
      <c r="Q1269" s="66" t="s">
        <v>85</v>
      </c>
      <c r="R1269" s="66" t="s">
        <v>86</v>
      </c>
      <c r="S1269" s="66" t="s">
        <v>85</v>
      </c>
      <c r="T1269" s="66" t="s">
        <v>138</v>
      </c>
      <c r="U1269" s="113">
        <v>181</v>
      </c>
      <c r="V1269" s="88" t="s">
        <v>236</v>
      </c>
      <c r="W1269" s="111" t="s">
        <v>89</v>
      </c>
      <c r="X1269" s="111" t="s">
        <v>383</v>
      </c>
      <c r="Y1269" s="117" t="s">
        <v>735</v>
      </c>
      <c r="Z1269" s="104">
        <v>50</v>
      </c>
      <c r="AA1269" s="124" t="s">
        <v>227</v>
      </c>
      <c r="AB1269" s="137">
        <v>2016</v>
      </c>
      <c r="AC1269" s="130">
        <v>15000</v>
      </c>
      <c r="AD1269" s="130">
        <v>12000</v>
      </c>
      <c r="AE1269" s="48" t="s">
        <v>101</v>
      </c>
      <c r="AF1269" s="132">
        <v>45684</v>
      </c>
      <c r="AG1269" s="132">
        <v>45698</v>
      </c>
      <c r="AH1269" s="141"/>
    </row>
    <row r="1270" spans="1:34">
      <c r="A1270" s="63"/>
      <c r="B1270" s="63"/>
      <c r="C1270" s="64" t="s">
        <v>994</v>
      </c>
      <c r="D1270" s="67">
        <v>5303</v>
      </c>
      <c r="E1270" s="69" t="s">
        <v>2474</v>
      </c>
      <c r="F1270" s="68" t="s">
        <v>2474</v>
      </c>
      <c r="G1270" s="48" t="s">
        <v>248</v>
      </c>
      <c r="H1270" s="48">
        <v>9074</v>
      </c>
      <c r="I1270" s="48" t="s">
        <v>154</v>
      </c>
      <c r="J1270" s="64">
        <v>1</v>
      </c>
      <c r="K1270" s="101">
        <v>45670</v>
      </c>
      <c r="L1270" s="48">
        <v>6</v>
      </c>
      <c r="M1270" s="104">
        <v>181</v>
      </c>
      <c r="N1270" s="102">
        <f>K1270+L1270</f>
        <v>45676</v>
      </c>
      <c r="O1270" s="99">
        <f ca="1">TODAY()</f>
        <v>45957</v>
      </c>
      <c r="P1270" s="100">
        <f ca="1">O1270-K1270</f>
        <v>287</v>
      </c>
      <c r="Q1270" s="66" t="s">
        <v>85</v>
      </c>
      <c r="R1270" s="66" t="s">
        <v>86</v>
      </c>
      <c r="S1270" s="66" t="s">
        <v>85</v>
      </c>
      <c r="T1270" s="66" t="s">
        <v>138</v>
      </c>
      <c r="U1270" s="113">
        <v>181</v>
      </c>
      <c r="V1270" s="111" t="s">
        <v>236</v>
      </c>
      <c r="W1270" s="111" t="s">
        <v>89</v>
      </c>
      <c r="X1270" s="111" t="s">
        <v>383</v>
      </c>
      <c r="Y1270" s="117" t="s">
        <v>735</v>
      </c>
      <c r="Z1270" s="104">
        <v>50</v>
      </c>
      <c r="AA1270" s="124" t="s">
        <v>227</v>
      </c>
      <c r="AB1270" s="66">
        <v>2016</v>
      </c>
      <c r="AC1270" s="130">
        <v>15000</v>
      </c>
      <c r="AD1270" s="130">
        <v>12000</v>
      </c>
      <c r="AE1270" s="48" t="s">
        <v>101</v>
      </c>
      <c r="AF1270" s="132">
        <v>45663</v>
      </c>
      <c r="AG1270" s="132">
        <v>45678</v>
      </c>
      <c r="AH1270" s="141"/>
    </row>
    <row r="1271" spans="1:34">
      <c r="A1271" s="66" t="s">
        <v>2475</v>
      </c>
      <c r="B1271" s="63"/>
      <c r="C1271" s="72" t="s">
        <v>117</v>
      </c>
      <c r="D1271" s="67">
        <v>5213</v>
      </c>
      <c r="E1271" s="69" t="s">
        <v>332</v>
      </c>
      <c r="F1271" s="68" t="s">
        <v>1013</v>
      </c>
      <c r="G1271" s="48" t="s">
        <v>2279</v>
      </c>
      <c r="H1271" s="48">
        <v>8994</v>
      </c>
      <c r="I1271" s="48" t="s">
        <v>99</v>
      </c>
      <c r="J1271" s="72">
        <v>1</v>
      </c>
      <c r="K1271" s="101">
        <v>45624</v>
      </c>
      <c r="L1271" s="48">
        <v>27</v>
      </c>
      <c r="M1271" s="104">
        <v>181</v>
      </c>
      <c r="N1271" s="105">
        <v>45651</v>
      </c>
      <c r="O1271" s="99">
        <v>45652</v>
      </c>
      <c r="P1271" s="100">
        <v>28</v>
      </c>
      <c r="Q1271" s="66" t="s">
        <v>85</v>
      </c>
      <c r="R1271" s="66" t="s">
        <v>86</v>
      </c>
      <c r="S1271" s="66" t="s">
        <v>85</v>
      </c>
      <c r="T1271" s="66" t="s">
        <v>138</v>
      </c>
      <c r="U1271" s="113">
        <v>181</v>
      </c>
      <c r="V1271" s="88" t="s">
        <v>236</v>
      </c>
      <c r="W1271" s="88" t="s">
        <v>89</v>
      </c>
      <c r="X1271" s="88" t="s">
        <v>383</v>
      </c>
      <c r="Y1271" s="117" t="s">
        <v>735</v>
      </c>
      <c r="Z1271" s="104">
        <v>50</v>
      </c>
      <c r="AA1271" s="124" t="s">
        <v>227</v>
      </c>
      <c r="AB1271" s="66">
        <v>2016</v>
      </c>
      <c r="AC1271" s="130">
        <v>15000</v>
      </c>
      <c r="AD1271" s="130">
        <v>12000</v>
      </c>
      <c r="AE1271" s="193"/>
      <c r="AF1271" s="193"/>
      <c r="AG1271" s="777"/>
      <c r="AH1271" s="73" t="s">
        <v>101</v>
      </c>
    </row>
    <row r="1272" spans="1:34">
      <c r="A1272" s="63"/>
      <c r="B1272" s="63"/>
      <c r="C1272" s="72" t="s">
        <v>994</v>
      </c>
      <c r="D1272" s="67">
        <v>5189</v>
      </c>
      <c r="E1272" s="69" t="s">
        <v>332</v>
      </c>
      <c r="F1272" s="69" t="s">
        <v>333</v>
      </c>
      <c r="G1272" s="48" t="s">
        <v>1316</v>
      </c>
      <c r="H1272" s="48">
        <v>8971</v>
      </c>
      <c r="I1272" s="48" t="s">
        <v>99</v>
      </c>
      <c r="J1272" s="72">
        <v>1</v>
      </c>
      <c r="K1272" s="101">
        <v>45610</v>
      </c>
      <c r="L1272" s="48">
        <v>6</v>
      </c>
      <c r="M1272" s="104">
        <v>181</v>
      </c>
      <c r="N1272" s="102">
        <v>45616</v>
      </c>
      <c r="O1272" s="99">
        <v>45617</v>
      </c>
      <c r="P1272" s="100">
        <v>7</v>
      </c>
      <c r="Q1272" s="66" t="s">
        <v>85</v>
      </c>
      <c r="R1272" s="66" t="s">
        <v>86</v>
      </c>
      <c r="S1272" s="66" t="s">
        <v>85</v>
      </c>
      <c r="T1272" s="66" t="s">
        <v>138</v>
      </c>
      <c r="U1272" s="113">
        <v>181</v>
      </c>
      <c r="V1272" s="88" t="s">
        <v>236</v>
      </c>
      <c r="W1272" s="88" t="s">
        <v>89</v>
      </c>
      <c r="X1272" s="88" t="s">
        <v>383</v>
      </c>
      <c r="Y1272" s="117" t="s">
        <v>735</v>
      </c>
      <c r="Z1272" s="104">
        <v>50</v>
      </c>
      <c r="AA1272" s="124" t="s">
        <v>227</v>
      </c>
      <c r="AB1272" s="66">
        <v>2016</v>
      </c>
      <c r="AC1272" s="130">
        <v>15000</v>
      </c>
      <c r="AD1272" s="130">
        <v>12000</v>
      </c>
      <c r="AE1272" s="48" t="s">
        <v>101</v>
      </c>
      <c r="AF1272" s="127">
        <v>45610</v>
      </c>
      <c r="AG1272" s="132">
        <v>45617</v>
      </c>
      <c r="AH1272" s="141"/>
    </row>
    <row r="1273" spans="1:34">
      <c r="A1273" s="63"/>
      <c r="B1273" s="63"/>
      <c r="C1273" s="72" t="s">
        <v>994</v>
      </c>
      <c r="D1273" s="67">
        <v>5015</v>
      </c>
      <c r="E1273" s="68" t="s">
        <v>563</v>
      </c>
      <c r="F1273" s="69" t="s">
        <v>563</v>
      </c>
      <c r="G1273" s="48" t="s">
        <v>109</v>
      </c>
      <c r="H1273" s="48">
        <v>8879</v>
      </c>
      <c r="I1273" s="48" t="s">
        <v>99</v>
      </c>
      <c r="J1273" s="72">
        <v>1</v>
      </c>
      <c r="K1273" s="101">
        <v>45547</v>
      </c>
      <c r="L1273" s="48">
        <v>27</v>
      </c>
      <c r="M1273" s="104">
        <v>181</v>
      </c>
      <c r="N1273" s="102">
        <f>K1273+L1273</f>
        <v>45574</v>
      </c>
      <c r="O1273" s="99">
        <f ca="1">TODAY()</f>
        <v>45957</v>
      </c>
      <c r="P1273" s="100">
        <f ca="1">O1273-K1273</f>
        <v>410</v>
      </c>
      <c r="Q1273" s="66" t="s">
        <v>85</v>
      </c>
      <c r="R1273" s="66" t="s">
        <v>86</v>
      </c>
      <c r="S1273" s="66" t="s">
        <v>85</v>
      </c>
      <c r="T1273" s="66" t="s">
        <v>138</v>
      </c>
      <c r="U1273" s="113">
        <v>181</v>
      </c>
      <c r="V1273" s="88" t="s">
        <v>236</v>
      </c>
      <c r="W1273" s="111" t="s">
        <v>89</v>
      </c>
      <c r="X1273" s="111" t="s">
        <v>383</v>
      </c>
      <c r="Y1273" s="117" t="s">
        <v>735</v>
      </c>
      <c r="Z1273" s="104">
        <v>50</v>
      </c>
      <c r="AA1273" s="124" t="s">
        <v>227</v>
      </c>
      <c r="AB1273" s="66">
        <v>2016</v>
      </c>
      <c r="AC1273" s="130">
        <v>15000</v>
      </c>
      <c r="AD1273" s="130">
        <v>12000</v>
      </c>
      <c r="AE1273" s="48" t="s">
        <v>207</v>
      </c>
      <c r="AF1273" s="132">
        <v>45519</v>
      </c>
      <c r="AG1273" s="132">
        <v>45574</v>
      </c>
      <c r="AH1273" s="73"/>
    </row>
    <row r="1274" spans="1:34">
      <c r="A1274" s="63"/>
      <c r="B1274" s="63"/>
      <c r="C1274" s="92" t="s">
        <v>994</v>
      </c>
      <c r="D1274" s="92">
        <v>4965</v>
      </c>
      <c r="E1274" s="91" t="s">
        <v>332</v>
      </c>
      <c r="F1274" s="151" t="s">
        <v>1013</v>
      </c>
      <c r="G1274" s="92" t="s">
        <v>1097</v>
      </c>
      <c r="H1274" s="92">
        <v>8767</v>
      </c>
      <c r="I1274" s="92" t="s">
        <v>99</v>
      </c>
      <c r="J1274" s="92">
        <v>1</v>
      </c>
      <c r="K1274" s="109">
        <v>45497</v>
      </c>
      <c r="L1274" s="92">
        <v>6</v>
      </c>
      <c r="M1274" s="89">
        <v>181</v>
      </c>
      <c r="N1274" s="102">
        <v>45503</v>
      </c>
      <c r="O1274" s="99">
        <v>45504</v>
      </c>
      <c r="P1274" s="100">
        <v>7</v>
      </c>
      <c r="Q1274" s="112" t="s">
        <v>85</v>
      </c>
      <c r="R1274" s="66" t="s">
        <v>86</v>
      </c>
      <c r="S1274" s="112" t="s">
        <v>85</v>
      </c>
      <c r="T1274" s="112" t="s">
        <v>138</v>
      </c>
      <c r="U1274" s="340">
        <v>181</v>
      </c>
      <c r="V1274" s="111" t="s">
        <v>236</v>
      </c>
      <c r="W1274" s="111" t="s">
        <v>89</v>
      </c>
      <c r="X1274" s="111" t="s">
        <v>383</v>
      </c>
      <c r="Y1274" s="117" t="s">
        <v>735</v>
      </c>
      <c r="Z1274" s="276">
        <v>50</v>
      </c>
      <c r="AA1274" s="341" t="s">
        <v>227</v>
      </c>
      <c r="AB1274" s="112">
        <v>2016</v>
      </c>
      <c r="AC1274" s="130">
        <v>12000</v>
      </c>
      <c r="AD1274" s="130">
        <v>12000</v>
      </c>
      <c r="AE1274" s="48" t="s">
        <v>101</v>
      </c>
      <c r="AF1274" s="132">
        <v>45483</v>
      </c>
      <c r="AG1274" s="132">
        <v>45503</v>
      </c>
      <c r="AH1274" s="141"/>
    </row>
    <row r="1275" spans="1:34">
      <c r="A1275" s="66">
        <v>12267</v>
      </c>
      <c r="B1275" s="66">
        <v>12417</v>
      </c>
      <c r="C1275" s="153" t="s">
        <v>994</v>
      </c>
      <c r="D1275" s="153">
        <v>4910</v>
      </c>
      <c r="E1275" s="153" t="s">
        <v>1586</v>
      </c>
      <c r="F1275" s="153" t="s">
        <v>2283</v>
      </c>
      <c r="G1275" s="153" t="s">
        <v>529</v>
      </c>
      <c r="H1275" s="153">
        <v>8861</v>
      </c>
      <c r="I1275" s="153" t="s">
        <v>99</v>
      </c>
      <c r="J1275" s="153">
        <v>1</v>
      </c>
      <c r="K1275" s="163">
        <v>45441</v>
      </c>
      <c r="L1275" s="153">
        <v>0</v>
      </c>
      <c r="M1275" s="104">
        <v>181</v>
      </c>
      <c r="N1275" s="98">
        <v>45441</v>
      </c>
      <c r="O1275" s="99">
        <v>45443</v>
      </c>
      <c r="P1275" s="100">
        <v>2</v>
      </c>
      <c r="Q1275" s="66" t="s">
        <v>85</v>
      </c>
      <c r="R1275" s="66" t="s">
        <v>86</v>
      </c>
      <c r="S1275" s="66" t="s">
        <v>85</v>
      </c>
      <c r="T1275" s="66" t="s">
        <v>138</v>
      </c>
      <c r="U1275" s="113">
        <v>181</v>
      </c>
      <c r="V1275" s="88" t="s">
        <v>236</v>
      </c>
      <c r="W1275" s="88" t="s">
        <v>89</v>
      </c>
      <c r="X1275" s="88" t="s">
        <v>383</v>
      </c>
      <c r="Y1275" s="117" t="s">
        <v>735</v>
      </c>
      <c r="Z1275" s="104">
        <v>50</v>
      </c>
      <c r="AA1275" s="124" t="s">
        <v>227</v>
      </c>
      <c r="AB1275" s="66">
        <v>2016</v>
      </c>
      <c r="AC1275" s="130">
        <v>12000</v>
      </c>
      <c r="AD1275" s="130">
        <v>12000</v>
      </c>
      <c r="AE1275" s="48" t="s">
        <v>101</v>
      </c>
      <c r="AF1275" s="132">
        <v>45441</v>
      </c>
      <c r="AG1275" s="132">
        <v>45442</v>
      </c>
      <c r="AH1275" s="141"/>
    </row>
    <row r="1276" spans="1:34">
      <c r="A1276" s="66" t="s">
        <v>2476</v>
      </c>
      <c r="B1276" s="63"/>
      <c r="C1276" s="92" t="s">
        <v>994</v>
      </c>
      <c r="D1276" s="92">
        <v>4810</v>
      </c>
      <c r="E1276" s="151" t="s">
        <v>1004</v>
      </c>
      <c r="F1276" s="151" t="s">
        <v>1005</v>
      </c>
      <c r="G1276" s="92" t="s">
        <v>1004</v>
      </c>
      <c r="H1276" s="92">
        <v>8548</v>
      </c>
      <c r="I1276" s="92" t="s">
        <v>99</v>
      </c>
      <c r="J1276" s="92">
        <v>1</v>
      </c>
      <c r="K1276" s="109">
        <v>45399</v>
      </c>
      <c r="L1276" s="92">
        <v>27</v>
      </c>
      <c r="M1276" s="104">
        <v>181</v>
      </c>
      <c r="N1276" s="102">
        <v>45426</v>
      </c>
      <c r="O1276" s="99">
        <v>45428</v>
      </c>
      <c r="P1276" s="100">
        <v>29</v>
      </c>
      <c r="Q1276" s="66" t="s">
        <v>85</v>
      </c>
      <c r="R1276" s="66" t="s">
        <v>86</v>
      </c>
      <c r="S1276" s="66" t="s">
        <v>85</v>
      </c>
      <c r="T1276" s="66" t="s">
        <v>138</v>
      </c>
      <c r="U1276" s="113">
        <v>181</v>
      </c>
      <c r="V1276" s="88" t="s">
        <v>236</v>
      </c>
      <c r="W1276" s="88" t="s">
        <v>89</v>
      </c>
      <c r="X1276" s="88" t="s">
        <v>383</v>
      </c>
      <c r="Y1276" s="117" t="s">
        <v>735</v>
      </c>
      <c r="Z1276" s="104">
        <v>50</v>
      </c>
      <c r="AA1276" s="124" t="s">
        <v>227</v>
      </c>
      <c r="AB1276" s="66">
        <v>2016</v>
      </c>
      <c r="AC1276" s="130">
        <v>12000</v>
      </c>
      <c r="AD1276" s="130">
        <v>12000</v>
      </c>
      <c r="AE1276" s="48" t="s">
        <v>101</v>
      </c>
      <c r="AF1276" s="132">
        <v>45371</v>
      </c>
      <c r="AG1276" s="132">
        <v>45427</v>
      </c>
      <c r="AH1276" s="141"/>
    </row>
    <row r="1277" spans="1:34">
      <c r="A1277" s="66" t="s">
        <v>2477</v>
      </c>
      <c r="B1277" s="63"/>
      <c r="C1277" s="84" t="s">
        <v>994</v>
      </c>
      <c r="D1277" s="82">
        <v>4735</v>
      </c>
      <c r="E1277" s="85" t="s">
        <v>2478</v>
      </c>
      <c r="F1277" s="85" t="s">
        <v>2479</v>
      </c>
      <c r="G1277" s="84" t="s">
        <v>531</v>
      </c>
      <c r="H1277" s="84">
        <v>8469</v>
      </c>
      <c r="I1277" s="84" t="s">
        <v>154</v>
      </c>
      <c r="J1277" s="84">
        <v>1</v>
      </c>
      <c r="K1277" s="162">
        <v>45353</v>
      </c>
      <c r="L1277" s="84">
        <v>1</v>
      </c>
      <c r="M1277" s="104">
        <v>181</v>
      </c>
      <c r="N1277" s="102">
        <f>K1277+L1277</f>
        <v>45354</v>
      </c>
      <c r="O1277" s="99">
        <f ca="1">TODAY()</f>
        <v>45957</v>
      </c>
      <c r="P1277" s="100">
        <f ca="1">O1277-K1277</f>
        <v>604</v>
      </c>
      <c r="Q1277" s="66" t="s">
        <v>85</v>
      </c>
      <c r="R1277" s="66" t="s">
        <v>86</v>
      </c>
      <c r="S1277" s="66" t="s">
        <v>85</v>
      </c>
      <c r="T1277" s="66" t="s">
        <v>138</v>
      </c>
      <c r="U1277" s="113">
        <v>181</v>
      </c>
      <c r="V1277" s="88" t="s">
        <v>236</v>
      </c>
      <c r="W1277" s="111" t="s">
        <v>89</v>
      </c>
      <c r="X1277" s="111" t="s">
        <v>383</v>
      </c>
      <c r="Y1277" s="117" t="s">
        <v>735</v>
      </c>
      <c r="Z1277" s="104">
        <v>50</v>
      </c>
      <c r="AA1277" s="124" t="s">
        <v>227</v>
      </c>
      <c r="AB1277" s="66">
        <v>2016</v>
      </c>
      <c r="AC1277" s="130">
        <v>12000</v>
      </c>
      <c r="AD1277" s="130">
        <v>8000</v>
      </c>
      <c r="AE1277" s="48" t="s">
        <v>101</v>
      </c>
      <c r="AF1277" s="132">
        <v>45318</v>
      </c>
      <c r="AG1277" s="132">
        <v>45356</v>
      </c>
      <c r="AH1277" s="144"/>
    </row>
    <row r="1278" spans="1:34">
      <c r="A1278" s="104">
        <v>12268</v>
      </c>
      <c r="B1278" s="63"/>
      <c r="C1278" s="84" t="s">
        <v>994</v>
      </c>
      <c r="D1278" s="84">
        <v>4653</v>
      </c>
      <c r="E1278" s="85" t="s">
        <v>332</v>
      </c>
      <c r="F1278" s="150" t="s">
        <v>1013</v>
      </c>
      <c r="G1278" s="84" t="s">
        <v>2480</v>
      </c>
      <c r="H1278" s="84">
        <v>8406</v>
      </c>
      <c r="I1278" s="84" t="s">
        <v>99</v>
      </c>
      <c r="J1278" s="84">
        <v>1</v>
      </c>
      <c r="K1278" s="162">
        <v>45303</v>
      </c>
      <c r="L1278" s="84">
        <v>4</v>
      </c>
      <c r="M1278" s="104">
        <v>181</v>
      </c>
      <c r="N1278" s="102">
        <v>45307</v>
      </c>
      <c r="O1278" s="99">
        <v>45309</v>
      </c>
      <c r="P1278" s="100">
        <v>6</v>
      </c>
      <c r="Q1278" s="66" t="s">
        <v>85</v>
      </c>
      <c r="R1278" s="66" t="s">
        <v>86</v>
      </c>
      <c r="S1278" s="66" t="s">
        <v>85</v>
      </c>
      <c r="T1278" s="66" t="s">
        <v>138</v>
      </c>
      <c r="U1278" s="113">
        <v>181</v>
      </c>
      <c r="V1278" s="88" t="s">
        <v>236</v>
      </c>
      <c r="W1278" s="88" t="s">
        <v>89</v>
      </c>
      <c r="X1278" s="88" t="s">
        <v>383</v>
      </c>
      <c r="Y1278" s="117" t="s">
        <v>735</v>
      </c>
      <c r="Z1278" s="104">
        <v>50</v>
      </c>
      <c r="AA1278" s="124" t="s">
        <v>227</v>
      </c>
      <c r="AB1278" s="66">
        <v>2016</v>
      </c>
      <c r="AC1278" s="130">
        <v>12000</v>
      </c>
      <c r="AD1278" s="130">
        <v>8000</v>
      </c>
      <c r="AE1278" s="48" t="s">
        <v>101</v>
      </c>
      <c r="AF1278" s="132">
        <v>45261</v>
      </c>
      <c r="AG1278" s="132">
        <v>45308</v>
      </c>
      <c r="AH1278" s="141"/>
    </row>
    <row r="1279" spans="1:34">
      <c r="A1279" s="66" t="s">
        <v>2481</v>
      </c>
      <c r="B1279" s="63"/>
      <c r="C1279" s="84" t="s">
        <v>994</v>
      </c>
      <c r="D1279" s="84">
        <v>4625</v>
      </c>
      <c r="E1279" s="150" t="s">
        <v>2301</v>
      </c>
      <c r="F1279" s="150" t="s">
        <v>2301</v>
      </c>
      <c r="G1279" s="84" t="s">
        <v>1549</v>
      </c>
      <c r="H1279" s="84">
        <v>8294</v>
      </c>
      <c r="I1279" s="84" t="s">
        <v>1151</v>
      </c>
      <c r="J1279" s="84">
        <v>1</v>
      </c>
      <c r="K1279" s="162">
        <v>45248</v>
      </c>
      <c r="L1279" s="84">
        <v>6</v>
      </c>
      <c r="M1279" s="66">
        <v>181</v>
      </c>
      <c r="N1279" s="107">
        <v>45254</v>
      </c>
      <c r="O1279" s="99">
        <v>45258</v>
      </c>
      <c r="P1279" s="100">
        <v>10</v>
      </c>
      <c r="Q1279" s="66" t="s">
        <v>85</v>
      </c>
      <c r="R1279" s="66" t="s">
        <v>86</v>
      </c>
      <c r="S1279" s="66" t="s">
        <v>85</v>
      </c>
      <c r="T1279" s="66" t="s">
        <v>138</v>
      </c>
      <c r="U1279" s="113">
        <v>181</v>
      </c>
      <c r="V1279" s="88" t="s">
        <v>236</v>
      </c>
      <c r="W1279" s="88" t="s">
        <v>89</v>
      </c>
      <c r="X1279" s="88" t="s">
        <v>383</v>
      </c>
      <c r="Y1279" s="117" t="s">
        <v>735</v>
      </c>
      <c r="Z1279" s="104">
        <v>50</v>
      </c>
      <c r="AA1279" s="124" t="s">
        <v>227</v>
      </c>
      <c r="AB1279" s="66">
        <v>2016</v>
      </c>
      <c r="AC1279" s="130">
        <v>12000</v>
      </c>
      <c r="AD1279" s="130"/>
      <c r="AE1279" s="48" t="s">
        <v>101</v>
      </c>
      <c r="AF1279" s="132">
        <v>45241</v>
      </c>
      <c r="AG1279" s="132">
        <v>45255</v>
      </c>
      <c r="AH1279" s="141"/>
    </row>
    <row r="1280" spans="1:34">
      <c r="A1280" s="63"/>
      <c r="B1280" s="63"/>
      <c r="C1280" s="84" t="s">
        <v>994</v>
      </c>
      <c r="D1280" s="84">
        <v>4528</v>
      </c>
      <c r="E1280" s="150" t="s">
        <v>332</v>
      </c>
      <c r="F1280" s="150" t="s">
        <v>1450</v>
      </c>
      <c r="G1280" s="150" t="s">
        <v>529</v>
      </c>
      <c r="H1280" s="84">
        <v>8155</v>
      </c>
      <c r="I1280" s="84" t="s">
        <v>1151</v>
      </c>
      <c r="J1280" s="84">
        <v>1</v>
      </c>
      <c r="K1280" s="162">
        <v>45237</v>
      </c>
      <c r="L1280" s="84">
        <v>27</v>
      </c>
      <c r="M1280" s="66">
        <v>181</v>
      </c>
      <c r="N1280" s="165">
        <v>45264</v>
      </c>
      <c r="O1280" s="99">
        <v>45240</v>
      </c>
      <c r="P1280" s="100">
        <v>3</v>
      </c>
      <c r="Q1280" s="66" t="s">
        <v>85</v>
      </c>
      <c r="R1280" s="66" t="s">
        <v>86</v>
      </c>
      <c r="S1280" s="66" t="s">
        <v>85</v>
      </c>
      <c r="T1280" s="66" t="s">
        <v>138</v>
      </c>
      <c r="U1280" s="113">
        <v>181</v>
      </c>
      <c r="V1280" s="88" t="s">
        <v>236</v>
      </c>
      <c r="W1280" s="88" t="s">
        <v>89</v>
      </c>
      <c r="X1280" s="88" t="s">
        <v>383</v>
      </c>
      <c r="Y1280" s="117" t="s">
        <v>735</v>
      </c>
      <c r="Z1280" s="104">
        <v>50</v>
      </c>
      <c r="AA1280" s="124" t="s">
        <v>227</v>
      </c>
      <c r="AB1280" s="66">
        <v>2016</v>
      </c>
      <c r="AC1280" s="130">
        <v>12000</v>
      </c>
      <c r="AD1280" s="130"/>
      <c r="AE1280" s="48" t="s">
        <v>101</v>
      </c>
      <c r="AF1280" s="132">
        <v>45181</v>
      </c>
      <c r="AG1280" s="132">
        <v>45239</v>
      </c>
      <c r="AH1280" s="141"/>
    </row>
    <row r="1281" spans="1:45">
      <c r="A1281" s="66">
        <v>12281</v>
      </c>
      <c r="B1281" s="63"/>
      <c r="C1281" s="63" t="s">
        <v>994</v>
      </c>
      <c r="D1281" s="63">
        <v>4436</v>
      </c>
      <c r="E1281" s="151" t="s">
        <v>332</v>
      </c>
      <c r="F1281" s="156" t="s">
        <v>333</v>
      </c>
      <c r="G1281" s="85" t="s">
        <v>529</v>
      </c>
      <c r="H1281" s="63">
        <v>8143</v>
      </c>
      <c r="I1281" s="150" t="s">
        <v>1151</v>
      </c>
      <c r="J1281" s="84">
        <v>1</v>
      </c>
      <c r="K1281" s="106">
        <v>45153</v>
      </c>
      <c r="L1281" s="63">
        <v>27</v>
      </c>
      <c r="M1281" s="48">
        <v>181</v>
      </c>
      <c r="N1281" s="165">
        <v>45180</v>
      </c>
      <c r="O1281" s="99">
        <v>45162</v>
      </c>
      <c r="P1281" s="100">
        <v>9</v>
      </c>
      <c r="Q1281" s="66" t="s">
        <v>85</v>
      </c>
      <c r="R1281" s="66" t="s">
        <v>86</v>
      </c>
      <c r="S1281" s="66" t="s">
        <v>85</v>
      </c>
      <c r="T1281" s="66" t="s">
        <v>138</v>
      </c>
      <c r="U1281" s="113">
        <v>181</v>
      </c>
      <c r="V1281" s="88" t="s">
        <v>236</v>
      </c>
      <c r="W1281" s="88" t="s">
        <v>89</v>
      </c>
      <c r="X1281" s="88" t="s">
        <v>383</v>
      </c>
      <c r="Y1281" s="117" t="s">
        <v>735</v>
      </c>
      <c r="Z1281" s="104">
        <v>50</v>
      </c>
      <c r="AA1281" s="124" t="s">
        <v>227</v>
      </c>
      <c r="AB1281" s="66">
        <v>2016</v>
      </c>
      <c r="AC1281" s="130">
        <v>12000</v>
      </c>
      <c r="AD1281" s="130"/>
      <c r="AE1281" s="48" t="s">
        <v>101</v>
      </c>
      <c r="AF1281" s="132">
        <v>45125</v>
      </c>
      <c r="AG1281" s="132">
        <v>45161</v>
      </c>
      <c r="AH1281" s="141"/>
    </row>
    <row r="1282" spans="1:45">
      <c r="A1282" s="66">
        <v>12288</v>
      </c>
      <c r="B1282" s="63"/>
      <c r="C1282" s="84" t="s">
        <v>994</v>
      </c>
      <c r="D1282" s="63">
        <v>4332</v>
      </c>
      <c r="E1282" s="156" t="s">
        <v>877</v>
      </c>
      <c r="F1282" s="156" t="s">
        <v>1638</v>
      </c>
      <c r="G1282" s="85" t="s">
        <v>2482</v>
      </c>
      <c r="H1282" s="63">
        <v>7891</v>
      </c>
      <c r="I1282" s="150" t="s">
        <v>1151</v>
      </c>
      <c r="J1282" s="84">
        <v>1</v>
      </c>
      <c r="K1282" s="106">
        <v>45063</v>
      </c>
      <c r="L1282" s="63">
        <v>27</v>
      </c>
      <c r="M1282" s="66">
        <v>181</v>
      </c>
      <c r="N1282" s="107">
        <v>45090</v>
      </c>
      <c r="O1282" s="99">
        <v>45111</v>
      </c>
      <c r="P1282" s="100">
        <v>48</v>
      </c>
      <c r="Q1282" s="66" t="s">
        <v>85</v>
      </c>
      <c r="R1282" s="66" t="s">
        <v>86</v>
      </c>
      <c r="S1282" s="66" t="s">
        <v>85</v>
      </c>
      <c r="T1282" s="66" t="s">
        <v>138</v>
      </c>
      <c r="U1282" s="113">
        <v>181</v>
      </c>
      <c r="V1282" s="88" t="s">
        <v>236</v>
      </c>
      <c r="W1282" s="88" t="s">
        <v>89</v>
      </c>
      <c r="X1282" s="88" t="s">
        <v>383</v>
      </c>
      <c r="Y1282" s="117" t="s">
        <v>735</v>
      </c>
      <c r="Z1282" s="104">
        <v>50</v>
      </c>
      <c r="AA1282" s="124" t="s">
        <v>227</v>
      </c>
      <c r="AB1282" s="66">
        <v>2016</v>
      </c>
      <c r="AC1282" s="130">
        <v>12000</v>
      </c>
      <c r="AD1282" s="130"/>
      <c r="AE1282" s="48" t="s">
        <v>101</v>
      </c>
      <c r="AF1282" s="132">
        <v>45063</v>
      </c>
      <c r="AG1282" s="132">
        <v>45110</v>
      </c>
      <c r="AH1282" s="141"/>
      <c r="AJ1282" s="141"/>
      <c r="AK1282" s="38"/>
      <c r="AL1282" s="38"/>
      <c r="AM1282" s="38"/>
      <c r="AN1282" s="38"/>
      <c r="AO1282" s="38"/>
      <c r="AP1282" s="38"/>
      <c r="AQ1282" s="38"/>
      <c r="AR1282" s="38"/>
      <c r="AS1282" s="38"/>
    </row>
    <row r="1283" spans="1:45">
      <c r="A1283" s="66" t="s">
        <v>2483</v>
      </c>
      <c r="B1283" s="63"/>
      <c r="C1283" s="84" t="s">
        <v>994</v>
      </c>
      <c r="D1283" s="63">
        <v>4115</v>
      </c>
      <c r="E1283" s="156" t="s">
        <v>1719</v>
      </c>
      <c r="F1283" s="156" t="s">
        <v>1372</v>
      </c>
      <c r="G1283" s="85" t="s">
        <v>1373</v>
      </c>
      <c r="H1283" s="63"/>
      <c r="I1283" s="150" t="s">
        <v>154</v>
      </c>
      <c r="J1283" s="84">
        <v>1</v>
      </c>
      <c r="K1283" s="106">
        <v>45006</v>
      </c>
      <c r="L1283" s="63">
        <v>27</v>
      </c>
      <c r="M1283" s="66">
        <v>181</v>
      </c>
      <c r="N1283" s="107">
        <v>45033</v>
      </c>
      <c r="O1283" s="99">
        <v>45038</v>
      </c>
      <c r="P1283" s="100">
        <v>32</v>
      </c>
      <c r="Q1283" s="66" t="s">
        <v>85</v>
      </c>
      <c r="R1283" s="66" t="s">
        <v>86</v>
      </c>
      <c r="S1283" s="66" t="s">
        <v>85</v>
      </c>
      <c r="T1283" s="66" t="s">
        <v>138</v>
      </c>
      <c r="U1283" s="113">
        <v>181</v>
      </c>
      <c r="V1283" s="88" t="s">
        <v>236</v>
      </c>
      <c r="W1283" s="88" t="s">
        <v>89</v>
      </c>
      <c r="X1283" s="88" t="s">
        <v>383</v>
      </c>
      <c r="Y1283" s="117" t="s">
        <v>735</v>
      </c>
      <c r="Z1283" s="104">
        <v>50</v>
      </c>
      <c r="AA1283" s="124" t="s">
        <v>227</v>
      </c>
      <c r="AB1283" s="66">
        <v>2016</v>
      </c>
      <c r="AC1283" s="130">
        <v>12000</v>
      </c>
      <c r="AD1283" s="130"/>
      <c r="AE1283" s="48" t="s">
        <v>101</v>
      </c>
      <c r="AF1283" s="132">
        <v>44859</v>
      </c>
      <c r="AG1283" s="132">
        <v>45037</v>
      </c>
      <c r="AH1283" s="141"/>
      <c r="AJ1283" s="141" t="s">
        <v>216</v>
      </c>
      <c r="AK1283" s="38"/>
      <c r="AL1283" s="38"/>
      <c r="AM1283" s="38"/>
      <c r="AN1283" s="38"/>
      <c r="AO1283" s="38"/>
      <c r="AP1283" s="38"/>
      <c r="AQ1283" s="38"/>
      <c r="AR1283" s="38"/>
      <c r="AS1283" s="38">
        <v>24000</v>
      </c>
    </row>
    <row r="1284" spans="1:45">
      <c r="A1284" s="63"/>
      <c r="B1284" s="63"/>
      <c r="C1284" s="72" t="s">
        <v>994</v>
      </c>
      <c r="D1284" s="48">
        <v>3991</v>
      </c>
      <c r="E1284" s="79" t="s">
        <v>877</v>
      </c>
      <c r="F1284" s="69" t="s">
        <v>1805</v>
      </c>
      <c r="G1284" s="75" t="s">
        <v>1806</v>
      </c>
      <c r="H1284" s="72">
        <v>5037</v>
      </c>
      <c r="I1284" s="141" t="s">
        <v>1151</v>
      </c>
      <c r="J1284" s="72">
        <v>1</v>
      </c>
      <c r="K1284" s="188">
        <v>44887</v>
      </c>
      <c r="L1284" s="48">
        <v>27</v>
      </c>
      <c r="M1284" s="66">
        <v>181</v>
      </c>
      <c r="N1284" s="107">
        <f>K1284+L1284</f>
        <v>44914</v>
      </c>
      <c r="O1284" s="99">
        <f ca="1">TODAY()</f>
        <v>45957</v>
      </c>
      <c r="P1284" s="100">
        <f ca="1">O1284-K1284</f>
        <v>1070</v>
      </c>
      <c r="Q1284" s="66" t="s">
        <v>85</v>
      </c>
      <c r="R1284" s="66" t="s">
        <v>86</v>
      </c>
      <c r="S1284" s="66" t="s">
        <v>85</v>
      </c>
      <c r="T1284" s="66" t="s">
        <v>138</v>
      </c>
      <c r="U1284" s="113">
        <v>181</v>
      </c>
      <c r="V1284" s="111" t="s">
        <v>236</v>
      </c>
      <c r="W1284" s="111" t="s">
        <v>89</v>
      </c>
      <c r="X1284" s="111" t="s">
        <v>383</v>
      </c>
      <c r="Y1284" s="117" t="s">
        <v>735</v>
      </c>
      <c r="Z1284" s="130"/>
      <c r="AA1284" s="130"/>
      <c r="AB1284" s="66">
        <v>2016</v>
      </c>
      <c r="AC1284" s="130">
        <v>12000</v>
      </c>
      <c r="AD1284" s="130"/>
      <c r="AE1284" s="192"/>
      <c r="AF1284" s="72" t="s">
        <v>101</v>
      </c>
      <c r="AG1284" s="132">
        <v>44859</v>
      </c>
      <c r="AH1284" s="144">
        <v>44925</v>
      </c>
      <c r="AJ1284" s="141" t="s">
        <v>216</v>
      </c>
      <c r="AK1284" s="38"/>
      <c r="AL1284" s="38"/>
      <c r="AM1284" s="38"/>
      <c r="AN1284" s="38"/>
      <c r="AO1284" s="38"/>
      <c r="AP1284" s="38"/>
      <c r="AQ1284" s="38"/>
      <c r="AR1284" s="38"/>
      <c r="AS1284" s="38"/>
    </row>
    <row r="1285" spans="1:45">
      <c r="A1285" s="63"/>
      <c r="B1285" s="63"/>
      <c r="C1285" s="84" t="s">
        <v>994</v>
      </c>
      <c r="D1285" s="92">
        <v>3931</v>
      </c>
      <c r="E1285" s="150" t="s">
        <v>1454</v>
      </c>
      <c r="F1285" s="87" t="s">
        <v>1454</v>
      </c>
      <c r="G1285" s="150" t="s">
        <v>1182</v>
      </c>
      <c r="H1285" s="84">
        <v>7380</v>
      </c>
      <c r="I1285" s="85" t="s">
        <v>1151</v>
      </c>
      <c r="J1285" s="84">
        <v>1</v>
      </c>
      <c r="K1285" s="106">
        <v>44830</v>
      </c>
      <c r="L1285" s="63">
        <v>6</v>
      </c>
      <c r="M1285" s="66">
        <v>181</v>
      </c>
      <c r="N1285" s="107">
        <v>44836</v>
      </c>
      <c r="O1285" s="99">
        <v>44838</v>
      </c>
      <c r="P1285" s="100">
        <v>8</v>
      </c>
      <c r="Q1285" s="66" t="s">
        <v>160</v>
      </c>
      <c r="R1285" s="66" t="s">
        <v>86</v>
      </c>
      <c r="S1285" s="66" t="s">
        <v>86</v>
      </c>
      <c r="T1285" s="66" t="s">
        <v>138</v>
      </c>
      <c r="U1285" s="113">
        <v>181</v>
      </c>
      <c r="V1285" s="88" t="s">
        <v>236</v>
      </c>
      <c r="W1285" s="88" t="s">
        <v>89</v>
      </c>
      <c r="X1285" s="88" t="s">
        <v>383</v>
      </c>
      <c r="Y1285" s="117" t="s">
        <v>735</v>
      </c>
      <c r="Z1285" s="130"/>
      <c r="AA1285" s="130"/>
      <c r="AB1285" s="66">
        <v>2016</v>
      </c>
      <c r="AC1285" s="130">
        <v>12000</v>
      </c>
      <c r="AD1285" s="130"/>
      <c r="AE1285" s="48" t="s">
        <v>101</v>
      </c>
      <c r="AF1285" s="173">
        <v>44830</v>
      </c>
      <c r="AG1285" s="260">
        <v>44837</v>
      </c>
      <c r="AH1285" s="141"/>
      <c r="AJ1285" s="141"/>
      <c r="AK1285" s="38"/>
      <c r="AL1285" s="38"/>
      <c r="AM1285" s="38"/>
      <c r="AN1285" s="38"/>
      <c r="AO1285" s="38"/>
      <c r="AP1285" s="38"/>
      <c r="AQ1285" s="38"/>
      <c r="AR1285" s="38"/>
      <c r="AS1285" s="38"/>
    </row>
    <row r="1286" spans="1:45">
      <c r="A1286" s="63"/>
      <c r="B1286" s="63" t="s">
        <v>2484</v>
      </c>
      <c r="C1286" s="84" t="s">
        <v>994</v>
      </c>
      <c r="D1286" s="63">
        <v>3726</v>
      </c>
      <c r="E1286" s="150" t="s">
        <v>877</v>
      </c>
      <c r="F1286" s="87" t="s">
        <v>2469</v>
      </c>
      <c r="G1286" s="150" t="s">
        <v>1519</v>
      </c>
      <c r="H1286" s="84">
        <v>5037</v>
      </c>
      <c r="I1286" s="87" t="s">
        <v>1151</v>
      </c>
      <c r="J1286" s="84">
        <v>1</v>
      </c>
      <c r="K1286" s="168">
        <v>44816</v>
      </c>
      <c r="L1286" s="63">
        <v>27</v>
      </c>
      <c r="M1286" s="66">
        <v>181</v>
      </c>
      <c r="N1286" s="107">
        <v>44843</v>
      </c>
      <c r="O1286" s="99">
        <v>44859</v>
      </c>
      <c r="P1286" s="100">
        <v>43</v>
      </c>
      <c r="Q1286" s="66" t="s">
        <v>160</v>
      </c>
      <c r="R1286" s="66" t="s">
        <v>86</v>
      </c>
      <c r="S1286" s="66" t="s">
        <v>86</v>
      </c>
      <c r="T1286" s="66" t="s">
        <v>138</v>
      </c>
      <c r="U1286" s="113">
        <v>181</v>
      </c>
      <c r="V1286" s="88" t="s">
        <v>236</v>
      </c>
      <c r="W1286" s="88" t="s">
        <v>89</v>
      </c>
      <c r="X1286" s="88" t="s">
        <v>383</v>
      </c>
      <c r="Y1286" s="117" t="s">
        <v>735</v>
      </c>
      <c r="Z1286" s="130"/>
      <c r="AA1286" s="130"/>
      <c r="AB1286" s="66">
        <v>2016</v>
      </c>
      <c r="AC1286" s="130">
        <v>12000</v>
      </c>
      <c r="AD1286" s="130"/>
      <c r="AE1286" s="62" t="s">
        <v>101</v>
      </c>
      <c r="AF1286" s="173">
        <v>44741</v>
      </c>
      <c r="AG1286" s="132">
        <v>44859</v>
      </c>
      <c r="AH1286" s="141"/>
    </row>
    <row r="1287" spans="1:45">
      <c r="A1287" s="66" t="s">
        <v>2485</v>
      </c>
      <c r="B1287" s="66">
        <v>12433</v>
      </c>
      <c r="C1287" s="84" t="s">
        <v>994</v>
      </c>
      <c r="D1287" s="92">
        <v>3465</v>
      </c>
      <c r="E1287" s="150" t="s">
        <v>1114</v>
      </c>
      <c r="F1287" s="87" t="s">
        <v>1117</v>
      </c>
      <c r="G1287" s="150" t="s">
        <v>529</v>
      </c>
      <c r="H1287" s="84">
        <v>4789</v>
      </c>
      <c r="I1287" s="85" t="s">
        <v>1151</v>
      </c>
      <c r="J1287" s="84">
        <v>1</v>
      </c>
      <c r="K1287" s="106">
        <v>44643</v>
      </c>
      <c r="L1287" s="63">
        <v>29</v>
      </c>
      <c r="M1287" s="66">
        <v>181</v>
      </c>
      <c r="N1287" s="107">
        <v>44672</v>
      </c>
      <c r="O1287" s="99">
        <v>44828</v>
      </c>
      <c r="P1287" s="100">
        <v>185</v>
      </c>
      <c r="Q1287" s="66" t="s">
        <v>160</v>
      </c>
      <c r="R1287" s="66" t="s">
        <v>86</v>
      </c>
      <c r="S1287" s="66" t="s">
        <v>86</v>
      </c>
      <c r="T1287" s="66" t="s">
        <v>138</v>
      </c>
      <c r="U1287" s="113">
        <v>181</v>
      </c>
      <c r="V1287" s="88" t="s">
        <v>236</v>
      </c>
      <c r="W1287" s="88" t="s">
        <v>89</v>
      </c>
      <c r="X1287" s="88" t="s">
        <v>383</v>
      </c>
      <c r="Y1287" s="117" t="s">
        <v>735</v>
      </c>
      <c r="Z1287" s="130"/>
      <c r="AA1287" s="130"/>
      <c r="AB1287" s="66">
        <v>2016</v>
      </c>
      <c r="AC1287" s="130">
        <v>12000</v>
      </c>
      <c r="AD1287" s="130"/>
      <c r="AE1287" s="62" t="s">
        <v>101</v>
      </c>
      <c r="AF1287" s="173">
        <v>44588</v>
      </c>
      <c r="AG1287" s="260">
        <v>44827</v>
      </c>
      <c r="AH1287" s="141"/>
    </row>
    <row r="1288" spans="1:45">
      <c r="A1288" s="66">
        <v>12164</v>
      </c>
      <c r="B1288" s="63"/>
      <c r="C1288" s="84" t="s">
        <v>994</v>
      </c>
      <c r="D1288" s="92">
        <v>3151</v>
      </c>
      <c r="E1288" s="151" t="s">
        <v>425</v>
      </c>
      <c r="F1288" s="87" t="s">
        <v>1993</v>
      </c>
      <c r="G1288" s="150" t="s">
        <v>1994</v>
      </c>
      <c r="H1288" s="84">
        <v>4230</v>
      </c>
      <c r="I1288" s="85" t="s">
        <v>154</v>
      </c>
      <c r="J1288" s="84">
        <v>1</v>
      </c>
      <c r="K1288" s="106">
        <v>44551</v>
      </c>
      <c r="L1288" s="84">
        <v>29</v>
      </c>
      <c r="M1288" s="66">
        <v>181</v>
      </c>
      <c r="N1288" s="107">
        <v>44580</v>
      </c>
      <c r="O1288" s="99">
        <v>44587</v>
      </c>
      <c r="P1288" s="100">
        <v>36</v>
      </c>
      <c r="Q1288" s="66" t="s">
        <v>160</v>
      </c>
      <c r="R1288" s="66"/>
      <c r="S1288" s="66" t="s">
        <v>86</v>
      </c>
      <c r="T1288" s="66" t="s">
        <v>138</v>
      </c>
      <c r="U1288" s="113">
        <v>181</v>
      </c>
      <c r="V1288" s="88" t="s">
        <v>236</v>
      </c>
      <c r="W1288" s="88" t="s">
        <v>89</v>
      </c>
      <c r="X1288" s="88" t="s">
        <v>383</v>
      </c>
      <c r="Y1288" s="66" t="s">
        <v>735</v>
      </c>
      <c r="Z1288" s="130"/>
      <c r="AA1288" s="130"/>
      <c r="AB1288" s="66">
        <v>2016</v>
      </c>
      <c r="AC1288" s="130">
        <v>12000</v>
      </c>
      <c r="AD1288" s="130"/>
      <c r="AE1288" s="62" t="s">
        <v>101</v>
      </c>
      <c r="AF1288" s="173">
        <v>44401</v>
      </c>
      <c r="AG1288" s="132">
        <v>44585</v>
      </c>
      <c r="AH1288" s="141"/>
    </row>
    <row r="1289" spans="1:45">
      <c r="A1289" s="66">
        <v>12315</v>
      </c>
      <c r="B1289" s="63" t="s">
        <v>2387</v>
      </c>
      <c r="C1289" s="64" t="s">
        <v>994</v>
      </c>
      <c r="D1289" s="67">
        <v>5246</v>
      </c>
      <c r="E1289" s="68" t="s">
        <v>193</v>
      </c>
      <c r="F1289" s="69" t="s">
        <v>194</v>
      </c>
      <c r="G1289" s="48" t="s">
        <v>258</v>
      </c>
      <c r="H1289" s="48">
        <v>5282</v>
      </c>
      <c r="I1289" s="48" t="s">
        <v>154</v>
      </c>
      <c r="J1289" s="64">
        <v>1</v>
      </c>
      <c r="K1289" s="101">
        <v>45691</v>
      </c>
      <c r="L1289" s="48">
        <v>27</v>
      </c>
      <c r="M1289" s="104">
        <v>182</v>
      </c>
      <c r="N1289" s="102">
        <v>45718</v>
      </c>
      <c r="O1289" s="99">
        <v>45713</v>
      </c>
      <c r="P1289" s="100">
        <v>22</v>
      </c>
      <c r="Q1289" s="66" t="s">
        <v>85</v>
      </c>
      <c r="R1289" s="66" t="s">
        <v>320</v>
      </c>
      <c r="S1289" s="66" t="s">
        <v>85</v>
      </c>
      <c r="T1289" s="66" t="s">
        <v>138</v>
      </c>
      <c r="U1289" s="113">
        <v>182</v>
      </c>
      <c r="V1289" s="111" t="s">
        <v>284</v>
      </c>
      <c r="W1289" s="88" t="s">
        <v>89</v>
      </c>
      <c r="X1289" s="88" t="s">
        <v>417</v>
      </c>
      <c r="Y1289" s="117" t="s">
        <v>739</v>
      </c>
      <c r="Z1289" s="66">
        <v>10</v>
      </c>
      <c r="AA1289" s="117" t="s">
        <v>189</v>
      </c>
      <c r="AB1289" s="66">
        <v>2014</v>
      </c>
      <c r="AC1289" s="130">
        <v>51000</v>
      </c>
      <c r="AD1289" s="130">
        <v>52500</v>
      </c>
      <c r="AE1289" s="48" t="s">
        <v>101</v>
      </c>
      <c r="AF1289" s="132">
        <v>45691</v>
      </c>
      <c r="AG1289" s="132">
        <v>45713</v>
      </c>
      <c r="AH1289" s="141"/>
    </row>
    <row r="1290" spans="1:45">
      <c r="A1290" s="66">
        <v>12333</v>
      </c>
      <c r="B1290" s="63"/>
      <c r="C1290" s="72" t="s">
        <v>994</v>
      </c>
      <c r="D1290" s="67">
        <v>5102</v>
      </c>
      <c r="E1290" s="69" t="s">
        <v>1063</v>
      </c>
      <c r="F1290" s="69" t="s">
        <v>185</v>
      </c>
      <c r="G1290" s="48" t="s">
        <v>2486</v>
      </c>
      <c r="H1290" s="48">
        <v>5190</v>
      </c>
      <c r="I1290" s="48" t="s">
        <v>154</v>
      </c>
      <c r="J1290" s="72">
        <v>1</v>
      </c>
      <c r="K1290" s="101">
        <v>45598</v>
      </c>
      <c r="L1290" s="48">
        <v>29</v>
      </c>
      <c r="M1290" s="104">
        <v>182</v>
      </c>
      <c r="N1290" s="98">
        <f>K1290+L1290</f>
        <v>45627</v>
      </c>
      <c r="O1290" s="99">
        <f ca="1">TODAY()</f>
        <v>45957</v>
      </c>
      <c r="P1290" s="100">
        <f ca="1">O1290-K1290</f>
        <v>359</v>
      </c>
      <c r="Q1290" s="66" t="s">
        <v>85</v>
      </c>
      <c r="R1290" s="66" t="s">
        <v>320</v>
      </c>
      <c r="S1290" s="66" t="s">
        <v>85</v>
      </c>
      <c r="T1290" s="66" t="s">
        <v>138</v>
      </c>
      <c r="U1290" s="113">
        <v>182</v>
      </c>
      <c r="V1290" s="88" t="s">
        <v>284</v>
      </c>
      <c r="W1290" s="88" t="s">
        <v>89</v>
      </c>
      <c r="X1290" s="88" t="s">
        <v>417</v>
      </c>
      <c r="Y1290" s="117" t="s">
        <v>739</v>
      </c>
      <c r="Z1290" s="66">
        <v>10</v>
      </c>
      <c r="AA1290" s="117" t="s">
        <v>189</v>
      </c>
      <c r="AB1290" s="66">
        <v>2014</v>
      </c>
      <c r="AC1290" s="130">
        <v>51000</v>
      </c>
      <c r="AD1290" s="130">
        <v>52500</v>
      </c>
      <c r="AE1290" s="48" t="s">
        <v>101</v>
      </c>
      <c r="AF1290" s="127">
        <v>45567</v>
      </c>
      <c r="AG1290" s="132">
        <v>45630</v>
      </c>
      <c r="AH1290" s="141"/>
    </row>
    <row r="1291" spans="1:45">
      <c r="A1291" s="63"/>
      <c r="B1291" s="66" t="s">
        <v>2487</v>
      </c>
      <c r="C1291" s="72" t="s">
        <v>117</v>
      </c>
      <c r="D1291" s="67">
        <v>4985</v>
      </c>
      <c r="E1291" s="69" t="s">
        <v>2488</v>
      </c>
      <c r="F1291" s="69" t="s">
        <v>2489</v>
      </c>
      <c r="G1291" s="48" t="s">
        <v>2490</v>
      </c>
      <c r="H1291" s="48">
        <v>5048</v>
      </c>
      <c r="I1291" s="48" t="s">
        <v>99</v>
      </c>
      <c r="J1291" s="72">
        <v>1</v>
      </c>
      <c r="K1291" s="101">
        <v>45553</v>
      </c>
      <c r="L1291" s="48">
        <v>4</v>
      </c>
      <c r="M1291" s="104">
        <v>182</v>
      </c>
      <c r="N1291" s="213">
        <f>K1291+L1291</f>
        <v>45557</v>
      </c>
      <c r="O1291" s="99">
        <f ca="1">TODAY()</f>
        <v>45957</v>
      </c>
      <c r="P1291" s="100">
        <f ca="1">O1291-K1291</f>
        <v>404</v>
      </c>
      <c r="Q1291" s="66" t="s">
        <v>85</v>
      </c>
      <c r="R1291" s="66" t="s">
        <v>320</v>
      </c>
      <c r="S1291" s="66" t="s">
        <v>85</v>
      </c>
      <c r="T1291" s="66" t="s">
        <v>138</v>
      </c>
      <c r="U1291" s="113">
        <v>182</v>
      </c>
      <c r="V1291" s="88" t="s">
        <v>284</v>
      </c>
      <c r="W1291" s="111" t="s">
        <v>89</v>
      </c>
      <c r="X1291" s="111" t="s">
        <v>417</v>
      </c>
      <c r="Y1291" s="117" t="s">
        <v>739</v>
      </c>
      <c r="Z1291" s="66">
        <v>10</v>
      </c>
      <c r="AA1291" s="117" t="s">
        <v>189</v>
      </c>
      <c r="AB1291" s="66">
        <v>2014</v>
      </c>
      <c r="AC1291" s="130">
        <v>48000</v>
      </c>
      <c r="AD1291" s="130">
        <v>52500</v>
      </c>
      <c r="AE1291" s="48" t="s">
        <v>101</v>
      </c>
      <c r="AF1291" s="132">
        <v>45497</v>
      </c>
      <c r="AG1291" s="132">
        <v>45559</v>
      </c>
      <c r="AH1291" s="73"/>
    </row>
    <row r="1292" spans="1:45">
      <c r="A1292" s="66">
        <v>12290</v>
      </c>
      <c r="B1292" s="63"/>
      <c r="C1292" s="92" t="s">
        <v>994</v>
      </c>
      <c r="D1292" s="92">
        <v>4933</v>
      </c>
      <c r="E1292" s="151" t="s">
        <v>1365</v>
      </c>
      <c r="F1292" s="151" t="s">
        <v>1298</v>
      </c>
      <c r="G1292" s="92" t="s">
        <v>2491</v>
      </c>
      <c r="H1292" s="92">
        <v>4983</v>
      </c>
      <c r="I1292" s="92" t="s">
        <v>99</v>
      </c>
      <c r="J1292" s="92">
        <v>1</v>
      </c>
      <c r="K1292" s="109">
        <v>45457</v>
      </c>
      <c r="L1292" s="92">
        <v>27</v>
      </c>
      <c r="M1292" s="104">
        <v>182</v>
      </c>
      <c r="N1292" s="102">
        <v>45484</v>
      </c>
      <c r="O1292" s="99">
        <v>45486</v>
      </c>
      <c r="P1292" s="100">
        <v>29</v>
      </c>
      <c r="Q1292" s="66" t="s">
        <v>85</v>
      </c>
      <c r="R1292" s="66" t="s">
        <v>320</v>
      </c>
      <c r="S1292" s="66" t="s">
        <v>85</v>
      </c>
      <c r="T1292" s="66" t="s">
        <v>138</v>
      </c>
      <c r="U1292" s="113">
        <v>182</v>
      </c>
      <c r="V1292" s="88" t="s">
        <v>284</v>
      </c>
      <c r="W1292" s="88" t="s">
        <v>89</v>
      </c>
      <c r="X1292" s="88" t="s">
        <v>417</v>
      </c>
      <c r="Y1292" s="117" t="s">
        <v>739</v>
      </c>
      <c r="Z1292" s="66">
        <v>10</v>
      </c>
      <c r="AA1292" s="117" t="s">
        <v>189</v>
      </c>
      <c r="AB1292" s="66">
        <v>2014</v>
      </c>
      <c r="AC1292" s="130">
        <v>48000</v>
      </c>
      <c r="AD1292" s="130">
        <v>52500</v>
      </c>
      <c r="AE1292" s="48" t="s">
        <v>101</v>
      </c>
      <c r="AF1292" s="132">
        <v>45457</v>
      </c>
      <c r="AG1292" s="132">
        <v>45485</v>
      </c>
      <c r="AH1292" s="141"/>
    </row>
    <row r="1293" spans="1:45">
      <c r="A1293" s="63"/>
      <c r="B1293" s="63"/>
      <c r="C1293" s="92" t="s">
        <v>994</v>
      </c>
      <c r="D1293" s="92">
        <v>4854</v>
      </c>
      <c r="E1293" s="151" t="s">
        <v>1254</v>
      </c>
      <c r="F1293" s="151" t="s">
        <v>1254</v>
      </c>
      <c r="G1293" s="92" t="s">
        <v>1884</v>
      </c>
      <c r="H1293" s="92">
        <v>4817</v>
      </c>
      <c r="I1293" s="92" t="s">
        <v>99</v>
      </c>
      <c r="J1293" s="92">
        <v>1</v>
      </c>
      <c r="K1293" s="109">
        <v>45434</v>
      </c>
      <c r="L1293" s="92">
        <v>27</v>
      </c>
      <c r="M1293" s="190">
        <v>182</v>
      </c>
      <c r="N1293" s="98">
        <v>45461</v>
      </c>
      <c r="O1293" s="99">
        <v>45455</v>
      </c>
      <c r="P1293" s="100">
        <v>21</v>
      </c>
      <c r="Q1293" s="66" t="s">
        <v>85</v>
      </c>
      <c r="R1293" s="66" t="s">
        <v>320</v>
      </c>
      <c r="S1293" s="66" t="s">
        <v>85</v>
      </c>
      <c r="T1293" s="66" t="s">
        <v>138</v>
      </c>
      <c r="U1293" s="113">
        <v>182</v>
      </c>
      <c r="V1293" s="88" t="s">
        <v>284</v>
      </c>
      <c r="W1293" s="88" t="s">
        <v>89</v>
      </c>
      <c r="X1293" s="88" t="s">
        <v>417</v>
      </c>
      <c r="Y1293" s="117" t="s">
        <v>739</v>
      </c>
      <c r="Z1293" s="66">
        <v>10</v>
      </c>
      <c r="AA1293" s="117" t="s">
        <v>189</v>
      </c>
      <c r="AB1293" s="66">
        <v>2014</v>
      </c>
      <c r="AC1293" s="130">
        <v>48000</v>
      </c>
      <c r="AD1293" s="130">
        <v>52500</v>
      </c>
      <c r="AE1293" s="48" t="s">
        <v>101</v>
      </c>
      <c r="AF1293" s="132">
        <v>45401</v>
      </c>
      <c r="AG1293" s="132">
        <v>45454</v>
      </c>
      <c r="AH1293" s="141"/>
    </row>
    <row r="1294" spans="1:45">
      <c r="A1294" s="66">
        <v>12306</v>
      </c>
      <c r="B1294" s="63" t="s">
        <v>2387</v>
      </c>
      <c r="C1294" s="198" t="s">
        <v>994</v>
      </c>
      <c r="D1294" s="198">
        <v>4805</v>
      </c>
      <c r="E1294" s="241" t="s">
        <v>1313</v>
      </c>
      <c r="F1294" s="200" t="s">
        <v>772</v>
      </c>
      <c r="G1294" s="198" t="s">
        <v>1788</v>
      </c>
      <c r="H1294" s="198"/>
      <c r="I1294" s="198" t="s">
        <v>154</v>
      </c>
      <c r="J1294" s="198">
        <v>1</v>
      </c>
      <c r="K1294" s="211">
        <v>45365</v>
      </c>
      <c r="L1294" s="198">
        <v>27</v>
      </c>
      <c r="M1294" s="104">
        <v>182</v>
      </c>
      <c r="N1294" s="102">
        <v>45392</v>
      </c>
      <c r="O1294" s="99">
        <v>45397</v>
      </c>
      <c r="P1294" s="100">
        <v>32</v>
      </c>
      <c r="Q1294" s="66" t="s">
        <v>85</v>
      </c>
      <c r="R1294" s="66" t="s">
        <v>320</v>
      </c>
      <c r="S1294" s="66" t="s">
        <v>85</v>
      </c>
      <c r="T1294" s="66" t="s">
        <v>138</v>
      </c>
      <c r="U1294" s="113">
        <v>182</v>
      </c>
      <c r="V1294" s="88" t="s">
        <v>284</v>
      </c>
      <c r="W1294" s="88" t="s">
        <v>89</v>
      </c>
      <c r="X1294" s="88" t="s">
        <v>417</v>
      </c>
      <c r="Y1294" s="117" t="s">
        <v>739</v>
      </c>
      <c r="Z1294" s="66">
        <v>10</v>
      </c>
      <c r="AA1294" s="117" t="s">
        <v>189</v>
      </c>
      <c r="AB1294" s="66">
        <v>2014</v>
      </c>
      <c r="AC1294" s="130">
        <v>48000</v>
      </c>
      <c r="AD1294" s="130">
        <v>52500</v>
      </c>
      <c r="AE1294" s="48" t="s">
        <v>101</v>
      </c>
      <c r="AF1294" s="132">
        <v>45365</v>
      </c>
      <c r="AG1294" s="132">
        <v>45397</v>
      </c>
      <c r="AH1294" s="141"/>
    </row>
    <row r="1295" spans="1:45">
      <c r="A1295" s="66">
        <v>12311</v>
      </c>
      <c r="B1295" s="63"/>
      <c r="C1295" s="198" t="s">
        <v>994</v>
      </c>
      <c r="D1295" s="82">
        <v>4577</v>
      </c>
      <c r="E1295" s="199" t="s">
        <v>1314</v>
      </c>
      <c r="F1295" s="199" t="s">
        <v>1315</v>
      </c>
      <c r="G1295" s="198" t="s">
        <v>2492</v>
      </c>
      <c r="H1295" s="198">
        <v>4444</v>
      </c>
      <c r="I1295" s="198" t="s">
        <v>154</v>
      </c>
      <c r="J1295" s="198">
        <v>1</v>
      </c>
      <c r="K1295" s="211">
        <v>45351</v>
      </c>
      <c r="L1295" s="198">
        <v>27</v>
      </c>
      <c r="M1295" s="104">
        <v>182</v>
      </c>
      <c r="N1295" s="98">
        <f>K1295+L1295</f>
        <v>45378</v>
      </c>
      <c r="O1295" s="99">
        <f ca="1">TODAY()</f>
        <v>45957</v>
      </c>
      <c r="P1295" s="100">
        <f ca="1">O1295-K1295</f>
        <v>606</v>
      </c>
      <c r="Q1295" s="66" t="s">
        <v>85</v>
      </c>
      <c r="R1295" s="66" t="s">
        <v>320</v>
      </c>
      <c r="S1295" s="66" t="s">
        <v>85</v>
      </c>
      <c r="T1295" s="66" t="s">
        <v>138</v>
      </c>
      <c r="U1295" s="113">
        <v>182</v>
      </c>
      <c r="V1295" s="111" t="s">
        <v>284</v>
      </c>
      <c r="W1295" s="88" t="s">
        <v>89</v>
      </c>
      <c r="X1295" s="88" t="s">
        <v>417</v>
      </c>
      <c r="Y1295" s="117" t="s">
        <v>739</v>
      </c>
      <c r="Z1295" s="66">
        <v>10</v>
      </c>
      <c r="AA1295" s="117" t="s">
        <v>189</v>
      </c>
      <c r="AB1295" s="66">
        <v>2014</v>
      </c>
      <c r="AC1295" s="130">
        <v>48000</v>
      </c>
      <c r="AD1295" s="130">
        <v>45000</v>
      </c>
      <c r="AE1295" s="48" t="s">
        <v>101</v>
      </c>
      <c r="AF1295" s="132">
        <v>45211</v>
      </c>
      <c r="AG1295" s="132">
        <v>45360</v>
      </c>
      <c r="AH1295" s="141"/>
    </row>
    <row r="1296" spans="1:45">
      <c r="A1296" s="63"/>
      <c r="B1296" s="63" t="s">
        <v>2493</v>
      </c>
      <c r="C1296" s="157" t="s">
        <v>1179</v>
      </c>
      <c r="D1296" s="190">
        <v>4347</v>
      </c>
      <c r="E1296" s="50" t="s">
        <v>1039</v>
      </c>
      <c r="F1296" s="50" t="s">
        <v>1039</v>
      </c>
      <c r="G1296" s="185" t="s">
        <v>1574</v>
      </c>
      <c r="H1296" s="157">
        <v>4321</v>
      </c>
      <c r="I1296" s="214" t="s">
        <v>1151</v>
      </c>
      <c r="J1296" s="157">
        <v>1</v>
      </c>
      <c r="K1296" s="167">
        <v>45184</v>
      </c>
      <c r="L1296" s="83">
        <v>27</v>
      </c>
      <c r="M1296" s="66">
        <v>182</v>
      </c>
      <c r="N1296" s="166">
        <v>45211</v>
      </c>
      <c r="O1296" s="99">
        <v>45211</v>
      </c>
      <c r="P1296" s="100">
        <v>27</v>
      </c>
      <c r="Q1296" s="66" t="s">
        <v>85</v>
      </c>
      <c r="R1296" s="66" t="s">
        <v>320</v>
      </c>
      <c r="S1296" s="66" t="s">
        <v>86</v>
      </c>
      <c r="T1296" s="66" t="s">
        <v>138</v>
      </c>
      <c r="U1296" s="170">
        <v>182</v>
      </c>
      <c r="V1296" s="88" t="s">
        <v>284</v>
      </c>
      <c r="W1296" s="88" t="s">
        <v>89</v>
      </c>
      <c r="X1296" s="88" t="s">
        <v>417</v>
      </c>
      <c r="Y1296" s="117" t="s">
        <v>739</v>
      </c>
      <c r="Z1296" s="66">
        <v>10</v>
      </c>
      <c r="AA1296" s="117" t="s">
        <v>189</v>
      </c>
      <c r="AB1296" s="66">
        <v>2014</v>
      </c>
      <c r="AC1296" s="130">
        <v>48000</v>
      </c>
      <c r="AD1296" s="130"/>
      <c r="AE1296" s="48" t="s">
        <v>101</v>
      </c>
      <c r="AF1296" s="132">
        <v>45072</v>
      </c>
      <c r="AG1296" s="132"/>
      <c r="AH1296" s="141" t="s">
        <v>2494</v>
      </c>
    </row>
    <row r="1297" spans="1:45">
      <c r="A1297" s="66" t="s">
        <v>2495</v>
      </c>
      <c r="B1297" s="66">
        <v>12409</v>
      </c>
      <c r="C1297" s="84" t="s">
        <v>994</v>
      </c>
      <c r="D1297" s="89">
        <v>4258</v>
      </c>
      <c r="E1297" s="156" t="s">
        <v>1158</v>
      </c>
      <c r="F1297" s="156" t="s">
        <v>1159</v>
      </c>
      <c r="G1297" s="85" t="s">
        <v>1214</v>
      </c>
      <c r="H1297" s="84">
        <v>3774</v>
      </c>
      <c r="I1297" s="85" t="s">
        <v>154</v>
      </c>
      <c r="J1297" s="84">
        <v>1</v>
      </c>
      <c r="K1297" s="168">
        <v>45124</v>
      </c>
      <c r="L1297" s="63">
        <v>6</v>
      </c>
      <c r="M1297" s="66">
        <v>182</v>
      </c>
      <c r="N1297" s="107">
        <v>45130</v>
      </c>
      <c r="O1297" s="99">
        <v>45139</v>
      </c>
      <c r="P1297" s="100">
        <v>15</v>
      </c>
      <c r="Q1297" s="66" t="s">
        <v>160</v>
      </c>
      <c r="R1297" s="66" t="s">
        <v>320</v>
      </c>
      <c r="S1297" s="66" t="s">
        <v>86</v>
      </c>
      <c r="T1297" s="66" t="s">
        <v>138</v>
      </c>
      <c r="U1297" s="113">
        <v>182</v>
      </c>
      <c r="V1297" s="88" t="s">
        <v>284</v>
      </c>
      <c r="W1297" s="88" t="s">
        <v>89</v>
      </c>
      <c r="X1297" s="88" t="s">
        <v>417</v>
      </c>
      <c r="Y1297" s="117" t="s">
        <v>739</v>
      </c>
      <c r="Z1297" s="66">
        <v>10</v>
      </c>
      <c r="AA1297" s="117" t="s">
        <v>189</v>
      </c>
      <c r="AB1297" s="66">
        <v>2014</v>
      </c>
      <c r="AC1297" s="130">
        <v>48000</v>
      </c>
      <c r="AD1297" s="130"/>
      <c r="AE1297" s="48" t="s">
        <v>101</v>
      </c>
      <c r="AF1297" s="132">
        <v>45009</v>
      </c>
      <c r="AG1297" s="132">
        <v>45138</v>
      </c>
      <c r="AH1297" s="141"/>
    </row>
    <row r="1298" spans="1:45">
      <c r="A1298" s="66">
        <v>12286</v>
      </c>
      <c r="B1298" s="63"/>
      <c r="C1298" s="84" t="s">
        <v>994</v>
      </c>
      <c r="D1298" s="89">
        <v>3981</v>
      </c>
      <c r="E1298" s="156" t="s">
        <v>1314</v>
      </c>
      <c r="F1298" s="156" t="s">
        <v>1315</v>
      </c>
      <c r="G1298" s="85" t="s">
        <v>1583</v>
      </c>
      <c r="H1298" s="84">
        <v>3543</v>
      </c>
      <c r="I1298" s="85" t="s">
        <v>154</v>
      </c>
      <c r="J1298" s="84">
        <v>1</v>
      </c>
      <c r="K1298" s="168">
        <v>44967</v>
      </c>
      <c r="L1298" s="242">
        <v>27</v>
      </c>
      <c r="M1298" s="66">
        <v>182</v>
      </c>
      <c r="N1298" s="165">
        <v>44994</v>
      </c>
      <c r="O1298" s="99">
        <v>44986</v>
      </c>
      <c r="P1298" s="100">
        <v>19</v>
      </c>
      <c r="Q1298" s="66" t="s">
        <v>160</v>
      </c>
      <c r="R1298" s="66" t="s">
        <v>320</v>
      </c>
      <c r="S1298" s="66" t="s">
        <v>86</v>
      </c>
      <c r="T1298" s="66" t="s">
        <v>138</v>
      </c>
      <c r="U1298" s="113">
        <v>182</v>
      </c>
      <c r="V1298" s="88" t="s">
        <v>284</v>
      </c>
      <c r="W1298" s="111" t="s">
        <v>89</v>
      </c>
      <c r="X1298" s="111" t="s">
        <v>417</v>
      </c>
      <c r="Y1298" s="117" t="s">
        <v>739</v>
      </c>
      <c r="Z1298" s="130"/>
      <c r="AA1298" s="130"/>
      <c r="AB1298" s="66">
        <v>2014</v>
      </c>
      <c r="AC1298" s="130">
        <v>48000</v>
      </c>
      <c r="AD1298" s="130"/>
      <c r="AE1298" s="192"/>
      <c r="AF1298" s="72" t="s">
        <v>101</v>
      </c>
      <c r="AG1298" s="132">
        <v>44855</v>
      </c>
      <c r="AH1298" s="144"/>
      <c r="AJ1298" s="141"/>
      <c r="AK1298" s="38"/>
      <c r="AL1298" s="38"/>
      <c r="AM1298" s="38"/>
      <c r="AN1298" s="38"/>
      <c r="AO1298" s="38"/>
      <c r="AP1298" s="38"/>
      <c r="AQ1298" s="38"/>
      <c r="AR1298" s="38"/>
      <c r="AS1298" s="38"/>
    </row>
    <row r="1299" spans="1:45">
      <c r="A1299" s="66">
        <v>12304</v>
      </c>
      <c r="B1299" s="66">
        <v>12463</v>
      </c>
      <c r="C1299" s="84" t="s">
        <v>994</v>
      </c>
      <c r="D1299" s="89">
        <v>3868</v>
      </c>
      <c r="E1299" s="156" t="s">
        <v>193</v>
      </c>
      <c r="F1299" s="156" t="s">
        <v>1363</v>
      </c>
      <c r="G1299" s="85" t="s">
        <v>2496</v>
      </c>
      <c r="H1299" s="84">
        <v>3400</v>
      </c>
      <c r="I1299" s="85" t="s">
        <v>154</v>
      </c>
      <c r="J1299" s="84">
        <v>1</v>
      </c>
      <c r="K1299" s="168">
        <v>44832</v>
      </c>
      <c r="L1299" s="242">
        <v>13</v>
      </c>
      <c r="M1299" s="66">
        <v>182</v>
      </c>
      <c r="N1299" s="107">
        <v>44845</v>
      </c>
      <c r="O1299" s="99">
        <v>44852</v>
      </c>
      <c r="P1299" s="100">
        <v>20</v>
      </c>
      <c r="Q1299" s="66" t="s">
        <v>160</v>
      </c>
      <c r="R1299" s="66" t="s">
        <v>320</v>
      </c>
      <c r="S1299" s="66" t="s">
        <v>86</v>
      </c>
      <c r="T1299" s="66" t="s">
        <v>138</v>
      </c>
      <c r="U1299" s="170">
        <v>182</v>
      </c>
      <c r="V1299" s="88" t="s">
        <v>284</v>
      </c>
      <c r="W1299" s="88" t="s">
        <v>89</v>
      </c>
      <c r="X1299" s="88" t="s">
        <v>417</v>
      </c>
      <c r="Y1299" s="117" t="s">
        <v>739</v>
      </c>
      <c r="Z1299" s="130"/>
      <c r="AA1299" s="130"/>
      <c r="AB1299" s="66">
        <v>2014</v>
      </c>
      <c r="AC1299" s="130">
        <v>48000</v>
      </c>
      <c r="AD1299" s="130"/>
      <c r="AE1299" s="62" t="s">
        <v>101</v>
      </c>
      <c r="AF1299" s="173">
        <v>44803</v>
      </c>
      <c r="AG1299" s="132">
        <v>44851</v>
      </c>
      <c r="AH1299" s="141"/>
      <c r="AJ1299" s="141" t="s">
        <v>216</v>
      </c>
      <c r="AK1299" s="38"/>
      <c r="AL1299" s="38"/>
      <c r="AM1299" s="38"/>
      <c r="AN1299" s="38"/>
      <c r="AO1299" s="38"/>
      <c r="AP1299" s="38"/>
      <c r="AQ1299" s="38"/>
      <c r="AR1299" s="38"/>
      <c r="AS1299" s="38"/>
    </row>
    <row r="1300" spans="1:45">
      <c r="A1300" s="66">
        <v>12304</v>
      </c>
      <c r="B1300" s="66">
        <v>12463</v>
      </c>
      <c r="C1300" s="72" t="s">
        <v>1172</v>
      </c>
      <c r="D1300" s="195">
        <v>3587</v>
      </c>
      <c r="E1300" s="238" t="s">
        <v>151</v>
      </c>
      <c r="F1300" s="238" t="s">
        <v>1075</v>
      </c>
      <c r="G1300" s="81" t="s">
        <v>2497</v>
      </c>
      <c r="H1300" s="72"/>
      <c r="I1300" s="81" t="s">
        <v>154</v>
      </c>
      <c r="J1300" s="72">
        <v>1</v>
      </c>
      <c r="K1300" s="210">
        <v>44755</v>
      </c>
      <c r="L1300" s="343">
        <v>29</v>
      </c>
      <c r="M1300" s="66">
        <v>182</v>
      </c>
      <c r="N1300" s="107">
        <v>44784</v>
      </c>
      <c r="O1300" s="99">
        <v>44803</v>
      </c>
      <c r="P1300" s="100">
        <v>48</v>
      </c>
      <c r="Q1300" s="66" t="s">
        <v>160</v>
      </c>
      <c r="R1300" s="66"/>
      <c r="S1300" s="66" t="s">
        <v>86</v>
      </c>
      <c r="T1300" s="66" t="s">
        <v>138</v>
      </c>
      <c r="U1300" s="170">
        <v>182</v>
      </c>
      <c r="V1300" s="88" t="s">
        <v>284</v>
      </c>
      <c r="W1300" s="88" t="s">
        <v>89</v>
      </c>
      <c r="X1300" s="88" t="s">
        <v>417</v>
      </c>
      <c r="Y1300" s="66" t="s">
        <v>739</v>
      </c>
      <c r="Z1300" s="219"/>
      <c r="AA1300" s="219"/>
      <c r="AB1300" s="66">
        <v>2014</v>
      </c>
      <c r="AC1300" s="219">
        <v>45000</v>
      </c>
      <c r="AD1300" s="219"/>
      <c r="AE1300" s="62" t="s">
        <v>101</v>
      </c>
      <c r="AF1300" s="313">
        <v>44637</v>
      </c>
      <c r="AG1300" s="132"/>
      <c r="AH1300" s="141"/>
      <c r="AJ1300" s="141"/>
      <c r="AK1300" s="38"/>
      <c r="AL1300" s="38"/>
      <c r="AM1300" s="38"/>
      <c r="AN1300" s="38"/>
      <c r="AO1300" s="38"/>
      <c r="AP1300" s="38"/>
      <c r="AQ1300" s="38"/>
      <c r="AR1300" s="38"/>
      <c r="AS1300" s="38"/>
    </row>
    <row r="1301" spans="1:45">
      <c r="A1301" s="66">
        <v>12312</v>
      </c>
      <c r="B1301" s="66">
        <v>12461</v>
      </c>
      <c r="C1301" s="72" t="s">
        <v>1172</v>
      </c>
      <c r="D1301" s="195">
        <v>3531</v>
      </c>
      <c r="E1301" s="69" t="s">
        <v>2498</v>
      </c>
      <c r="F1301" s="141" t="s">
        <v>2499</v>
      </c>
      <c r="G1301" s="75" t="s">
        <v>1994</v>
      </c>
      <c r="H1301" s="195"/>
      <c r="I1301" s="81" t="s">
        <v>154</v>
      </c>
      <c r="J1301" s="72">
        <v>1</v>
      </c>
      <c r="K1301" s="210">
        <v>44665</v>
      </c>
      <c r="L1301" s="343">
        <v>27</v>
      </c>
      <c r="M1301" s="66">
        <v>182</v>
      </c>
      <c r="N1301" s="165">
        <v>44692</v>
      </c>
      <c r="O1301" s="99">
        <v>44697</v>
      </c>
      <c r="P1301" s="100">
        <v>32</v>
      </c>
      <c r="Q1301" s="66" t="s">
        <v>160</v>
      </c>
      <c r="R1301" s="66"/>
      <c r="S1301" s="66" t="s">
        <v>86</v>
      </c>
      <c r="T1301" s="66" t="s">
        <v>138</v>
      </c>
      <c r="U1301" s="170">
        <v>182</v>
      </c>
      <c r="V1301" s="88" t="s">
        <v>284</v>
      </c>
      <c r="W1301" s="88" t="s">
        <v>89</v>
      </c>
      <c r="X1301" s="88" t="s">
        <v>417</v>
      </c>
      <c r="Y1301" s="66" t="s">
        <v>739</v>
      </c>
      <c r="Z1301" s="219"/>
      <c r="AA1301" s="219"/>
      <c r="AB1301" s="66">
        <v>2014</v>
      </c>
      <c r="AC1301" s="219">
        <v>45000</v>
      </c>
      <c r="AD1301" s="219"/>
      <c r="AE1301" s="62" t="s">
        <v>101</v>
      </c>
      <c r="AF1301" s="313">
        <v>44637</v>
      </c>
      <c r="AG1301" s="791"/>
      <c r="AH1301" s="347"/>
      <c r="AJ1301" s="146" t="s">
        <v>216</v>
      </c>
      <c r="AK1301" s="38"/>
      <c r="AL1301" s="38"/>
      <c r="AM1301" s="38"/>
      <c r="AN1301" s="38"/>
      <c r="AO1301" s="38"/>
      <c r="AP1301" s="38"/>
      <c r="AQ1301" s="38"/>
      <c r="AR1301" s="38"/>
      <c r="AS1301" s="38"/>
    </row>
    <row r="1302" spans="1:45" s="38" customFormat="1" ht="15" customHeight="1">
      <c r="A1302" s="66">
        <f>A1301+1</f>
        <v>12313</v>
      </c>
      <c r="B1302" s="66">
        <v>11041</v>
      </c>
      <c r="C1302" s="84" t="s">
        <v>994</v>
      </c>
      <c r="D1302" s="89">
        <v>3214</v>
      </c>
      <c r="E1302" s="151" t="s">
        <v>425</v>
      </c>
      <c r="F1302" s="87" t="s">
        <v>1993</v>
      </c>
      <c r="G1302" s="150" t="s">
        <v>1994</v>
      </c>
      <c r="H1302" s="89"/>
      <c r="I1302" s="85" t="s">
        <v>154</v>
      </c>
      <c r="J1302" s="84">
        <v>1</v>
      </c>
      <c r="K1302" s="168">
        <v>44621</v>
      </c>
      <c r="L1302" s="242">
        <v>14</v>
      </c>
      <c r="M1302" s="66">
        <v>182</v>
      </c>
      <c r="N1302" s="107">
        <v>44635</v>
      </c>
      <c r="O1302" s="99">
        <v>44636</v>
      </c>
      <c r="P1302" s="100">
        <v>15</v>
      </c>
      <c r="Q1302" s="66" t="s">
        <v>160</v>
      </c>
      <c r="R1302" s="66"/>
      <c r="S1302" s="66" t="s">
        <v>86</v>
      </c>
      <c r="T1302" s="66" t="s">
        <v>138</v>
      </c>
      <c r="U1302" s="170">
        <v>182</v>
      </c>
      <c r="V1302" s="88" t="s">
        <v>284</v>
      </c>
      <c r="W1302" s="88" t="s">
        <v>89</v>
      </c>
      <c r="X1302" s="88" t="s">
        <v>417</v>
      </c>
      <c r="Y1302" s="66" t="s">
        <v>739</v>
      </c>
      <c r="Z1302" s="219"/>
      <c r="AA1302" s="219"/>
      <c r="AB1302" s="66">
        <v>2014</v>
      </c>
      <c r="AC1302" s="219">
        <v>45000</v>
      </c>
      <c r="AD1302" s="219"/>
      <c r="AE1302" s="62" t="s">
        <v>101</v>
      </c>
      <c r="AF1302" s="313">
        <v>44440</v>
      </c>
      <c r="AG1302" s="781">
        <v>44636</v>
      </c>
      <c r="AH1302" s="140"/>
      <c r="AS1302" s="144"/>
    </row>
    <row r="1303" spans="1:45">
      <c r="A1303" s="66">
        <v>12345</v>
      </c>
      <c r="B1303" s="66" t="s">
        <v>95</v>
      </c>
      <c r="C1303" s="64" t="s">
        <v>994</v>
      </c>
      <c r="D1303" s="67">
        <v>5091</v>
      </c>
      <c r="E1303" s="68" t="s">
        <v>802</v>
      </c>
      <c r="F1303" s="69" t="s">
        <v>846</v>
      </c>
      <c r="G1303" s="48" t="s">
        <v>804</v>
      </c>
      <c r="H1303" s="48">
        <v>6838</v>
      </c>
      <c r="I1303" s="48" t="s">
        <v>154</v>
      </c>
      <c r="J1303" s="64">
        <v>1</v>
      </c>
      <c r="K1303" s="101">
        <v>45701</v>
      </c>
      <c r="L1303" s="48">
        <v>27</v>
      </c>
      <c r="M1303" s="104">
        <v>183</v>
      </c>
      <c r="N1303" s="98">
        <v>45728</v>
      </c>
      <c r="O1303" s="99">
        <v>45722</v>
      </c>
      <c r="P1303" s="66">
        <v>21</v>
      </c>
      <c r="Q1303" s="66" t="s">
        <v>85</v>
      </c>
      <c r="R1303" s="66" t="s">
        <v>320</v>
      </c>
      <c r="S1303" s="66" t="s">
        <v>85</v>
      </c>
      <c r="T1303" s="66" t="s">
        <v>138</v>
      </c>
      <c r="U1303" s="170">
        <v>183</v>
      </c>
      <c r="V1303" s="88" t="s">
        <v>284</v>
      </c>
      <c r="W1303" s="111" t="s">
        <v>89</v>
      </c>
      <c r="X1303" s="111" t="s">
        <v>417</v>
      </c>
      <c r="Y1303" s="117" t="s">
        <v>744</v>
      </c>
      <c r="Z1303" s="66">
        <v>10</v>
      </c>
      <c r="AA1303" s="117" t="s">
        <v>189</v>
      </c>
      <c r="AB1303" s="66">
        <v>2014</v>
      </c>
      <c r="AC1303" s="130">
        <v>51000</v>
      </c>
      <c r="AD1303" s="130">
        <v>48000</v>
      </c>
      <c r="AE1303" s="48" t="s">
        <v>101</v>
      </c>
      <c r="AF1303" s="127">
        <v>45561</v>
      </c>
      <c r="AG1303" s="132">
        <v>45721</v>
      </c>
      <c r="AH1303" s="141"/>
      <c r="AJ1303" s="141"/>
      <c r="AK1303" s="38"/>
      <c r="AL1303" s="38"/>
      <c r="AM1303" s="38"/>
      <c r="AN1303" s="38"/>
      <c r="AO1303" s="38"/>
      <c r="AP1303" s="38"/>
      <c r="AQ1303" s="38"/>
      <c r="AR1303" s="38"/>
      <c r="AS1303" s="38"/>
    </row>
    <row r="1304" spans="1:45">
      <c r="A1304" s="66" t="s">
        <v>2500</v>
      </c>
      <c r="B1304" s="63"/>
      <c r="C1304" s="72" t="s">
        <v>117</v>
      </c>
      <c r="D1304" s="67">
        <v>5051</v>
      </c>
      <c r="E1304" s="69" t="s">
        <v>1410</v>
      </c>
      <c r="F1304" s="69" t="s">
        <v>1410</v>
      </c>
      <c r="G1304" s="48" t="s">
        <v>1664</v>
      </c>
      <c r="H1304" s="48">
        <v>6855</v>
      </c>
      <c r="I1304" s="48" t="s">
        <v>154</v>
      </c>
      <c r="J1304" s="72">
        <v>1</v>
      </c>
      <c r="K1304" s="101">
        <v>45544</v>
      </c>
      <c r="L1304" s="48">
        <v>27</v>
      </c>
      <c r="M1304" s="104">
        <v>183</v>
      </c>
      <c r="N1304" s="98">
        <f>K1304+L1304</f>
        <v>45571</v>
      </c>
      <c r="O1304" s="99">
        <f ca="1">TODAY()</f>
        <v>45957</v>
      </c>
      <c r="P1304" s="66">
        <f ca="1">O1304-K1304</f>
        <v>413</v>
      </c>
      <c r="Q1304" s="66" t="s">
        <v>85</v>
      </c>
      <c r="R1304" s="66" t="s">
        <v>320</v>
      </c>
      <c r="S1304" s="66" t="s">
        <v>85</v>
      </c>
      <c r="T1304" s="66" t="s">
        <v>138</v>
      </c>
      <c r="U1304" s="170">
        <v>183</v>
      </c>
      <c r="V1304" s="88" t="s">
        <v>284</v>
      </c>
      <c r="W1304" s="88" t="s">
        <v>89</v>
      </c>
      <c r="X1304" s="88" t="s">
        <v>417</v>
      </c>
      <c r="Y1304" s="117" t="s">
        <v>744</v>
      </c>
      <c r="Z1304" s="66">
        <v>10</v>
      </c>
      <c r="AA1304" s="117" t="s">
        <v>189</v>
      </c>
      <c r="AB1304" s="66">
        <v>2014</v>
      </c>
      <c r="AC1304" s="130">
        <v>48000</v>
      </c>
      <c r="AD1304" s="130">
        <v>48000</v>
      </c>
      <c r="AE1304" s="192"/>
      <c r="AF1304" s="136"/>
      <c r="AG1304" s="147"/>
      <c r="AH1304" s="73" t="s">
        <v>207</v>
      </c>
      <c r="AJ1304" s="143" t="s">
        <v>216</v>
      </c>
      <c r="AK1304" s="38"/>
      <c r="AL1304" s="38"/>
      <c r="AM1304" s="38"/>
      <c r="AN1304" s="38"/>
      <c r="AO1304" s="38"/>
      <c r="AP1304" s="38"/>
      <c r="AQ1304" s="38"/>
      <c r="AR1304" s="38"/>
      <c r="AS1304" s="38"/>
    </row>
    <row r="1305" spans="1:45">
      <c r="A1305" s="66">
        <v>12251</v>
      </c>
      <c r="B1305" s="63"/>
      <c r="C1305" s="84" t="s">
        <v>994</v>
      </c>
      <c r="D1305" s="84">
        <v>5016</v>
      </c>
      <c r="E1305" s="150" t="s">
        <v>97</v>
      </c>
      <c r="F1305" s="150" t="s">
        <v>97</v>
      </c>
      <c r="G1305" s="84" t="s">
        <v>2501</v>
      </c>
      <c r="H1305" s="92">
        <v>6798</v>
      </c>
      <c r="I1305" s="92" t="s">
        <v>99</v>
      </c>
      <c r="J1305" s="92">
        <v>1</v>
      </c>
      <c r="K1305" s="162">
        <v>45528</v>
      </c>
      <c r="L1305" s="92">
        <v>27</v>
      </c>
      <c r="M1305" s="104">
        <v>183</v>
      </c>
      <c r="N1305" s="98">
        <v>45555</v>
      </c>
      <c r="O1305" s="99">
        <v>45531</v>
      </c>
      <c r="P1305" s="66">
        <v>3</v>
      </c>
      <c r="Q1305" s="66" t="s">
        <v>85</v>
      </c>
      <c r="R1305" s="66" t="s">
        <v>320</v>
      </c>
      <c r="S1305" s="66" t="s">
        <v>85</v>
      </c>
      <c r="T1305" s="66" t="s">
        <v>138</v>
      </c>
      <c r="U1305" s="170">
        <v>183</v>
      </c>
      <c r="V1305" s="88" t="s">
        <v>284</v>
      </c>
      <c r="W1305" s="88" t="s">
        <v>89</v>
      </c>
      <c r="X1305" s="88" t="s">
        <v>417</v>
      </c>
      <c r="Y1305" s="117" t="s">
        <v>744</v>
      </c>
      <c r="Z1305" s="66">
        <v>10</v>
      </c>
      <c r="AA1305" s="117" t="s">
        <v>189</v>
      </c>
      <c r="AB1305" s="66">
        <v>2014</v>
      </c>
      <c r="AC1305" s="130">
        <v>48000</v>
      </c>
      <c r="AD1305" s="130">
        <v>48000</v>
      </c>
      <c r="AE1305" s="48" t="s">
        <v>207</v>
      </c>
      <c r="AF1305" s="132">
        <v>45521</v>
      </c>
      <c r="AG1305" s="132">
        <v>45531</v>
      </c>
      <c r="AH1305" s="141"/>
      <c r="AJ1305" s="141"/>
      <c r="AK1305" s="38"/>
      <c r="AL1305" s="38"/>
      <c r="AM1305" s="38"/>
      <c r="AN1305" s="38"/>
      <c r="AO1305" s="38"/>
      <c r="AP1305" s="38"/>
      <c r="AQ1305" s="38"/>
      <c r="AR1305" s="38"/>
      <c r="AS1305" s="38"/>
    </row>
    <row r="1306" spans="1:45">
      <c r="A1306" s="66">
        <v>12332</v>
      </c>
      <c r="B1306" s="63"/>
      <c r="C1306" s="84" t="s">
        <v>994</v>
      </c>
      <c r="D1306" s="84">
        <v>5006</v>
      </c>
      <c r="E1306" s="150" t="s">
        <v>1268</v>
      </c>
      <c r="F1306" s="150" t="s">
        <v>1269</v>
      </c>
      <c r="G1306" s="84" t="s">
        <v>1270</v>
      </c>
      <c r="H1306" s="92">
        <v>6798</v>
      </c>
      <c r="I1306" s="92" t="s">
        <v>154</v>
      </c>
      <c r="J1306" s="92">
        <v>1</v>
      </c>
      <c r="K1306" s="162">
        <v>45518</v>
      </c>
      <c r="L1306" s="92">
        <v>2</v>
      </c>
      <c r="M1306" s="104">
        <v>183</v>
      </c>
      <c r="N1306" s="102">
        <v>45520</v>
      </c>
      <c r="O1306" s="99">
        <v>45520</v>
      </c>
      <c r="P1306" s="66">
        <v>2</v>
      </c>
      <c r="Q1306" s="66" t="s">
        <v>85</v>
      </c>
      <c r="R1306" s="66" t="s">
        <v>320</v>
      </c>
      <c r="S1306" s="66" t="s">
        <v>85</v>
      </c>
      <c r="T1306" s="66" t="s">
        <v>138</v>
      </c>
      <c r="U1306" s="170">
        <v>183</v>
      </c>
      <c r="V1306" s="88" t="s">
        <v>284</v>
      </c>
      <c r="W1306" s="88" t="s">
        <v>89</v>
      </c>
      <c r="X1306" s="88" t="s">
        <v>417</v>
      </c>
      <c r="Y1306" s="117" t="s">
        <v>744</v>
      </c>
      <c r="Z1306" s="66">
        <v>10</v>
      </c>
      <c r="AA1306" s="117" t="s">
        <v>189</v>
      </c>
      <c r="AB1306" s="66">
        <v>2014</v>
      </c>
      <c r="AC1306" s="130">
        <v>48000</v>
      </c>
      <c r="AD1306" s="130">
        <v>48000</v>
      </c>
      <c r="AE1306" s="48" t="s">
        <v>101</v>
      </c>
      <c r="AF1306" s="132">
        <v>45518</v>
      </c>
      <c r="AG1306" s="132">
        <v>45520</v>
      </c>
      <c r="AH1306" s="141"/>
      <c r="AJ1306" s="146"/>
      <c r="AK1306" s="38"/>
      <c r="AL1306" s="38"/>
      <c r="AM1306" s="38"/>
      <c r="AN1306" s="38"/>
      <c r="AO1306" s="38"/>
      <c r="AP1306" s="38"/>
      <c r="AQ1306" s="38"/>
      <c r="AR1306" s="38"/>
      <c r="AS1306" s="38"/>
    </row>
    <row r="1307" spans="1:45">
      <c r="A1307" s="63"/>
      <c r="B1307" s="66" t="s">
        <v>2502</v>
      </c>
      <c r="C1307" s="84" t="s">
        <v>994</v>
      </c>
      <c r="D1307" s="92">
        <v>4995</v>
      </c>
      <c r="E1307" s="150" t="s">
        <v>151</v>
      </c>
      <c r="F1307" s="151" t="s">
        <v>766</v>
      </c>
      <c r="G1307" s="92" t="s">
        <v>2154</v>
      </c>
      <c r="H1307" s="92">
        <v>6797</v>
      </c>
      <c r="I1307" s="92" t="s">
        <v>154</v>
      </c>
      <c r="J1307" s="92">
        <v>1</v>
      </c>
      <c r="K1307" s="109">
        <v>45506</v>
      </c>
      <c r="L1307" s="92">
        <v>2</v>
      </c>
      <c r="M1307" s="104">
        <v>183</v>
      </c>
      <c r="N1307" s="102">
        <v>45508</v>
      </c>
      <c r="O1307" s="99">
        <v>45513</v>
      </c>
      <c r="P1307" s="66">
        <v>7</v>
      </c>
      <c r="Q1307" s="66" t="s">
        <v>85</v>
      </c>
      <c r="R1307" s="66" t="s">
        <v>320</v>
      </c>
      <c r="S1307" s="66" t="s">
        <v>85</v>
      </c>
      <c r="T1307" s="66" t="s">
        <v>138</v>
      </c>
      <c r="U1307" s="170">
        <v>183</v>
      </c>
      <c r="V1307" s="88" t="s">
        <v>284</v>
      </c>
      <c r="W1307" s="88" t="s">
        <v>89</v>
      </c>
      <c r="X1307" s="88" t="s">
        <v>417</v>
      </c>
      <c r="Y1307" s="117" t="s">
        <v>744</v>
      </c>
      <c r="Z1307" s="66">
        <v>10</v>
      </c>
      <c r="AA1307" s="117" t="s">
        <v>189</v>
      </c>
      <c r="AB1307" s="66">
        <v>2014</v>
      </c>
      <c r="AC1307" s="130">
        <v>48000</v>
      </c>
      <c r="AD1307" s="130">
        <v>48000</v>
      </c>
      <c r="AE1307" s="48" t="s">
        <v>101</v>
      </c>
      <c r="AF1307" s="132">
        <v>45506</v>
      </c>
      <c r="AG1307" s="132"/>
      <c r="AH1307" s="141"/>
    </row>
    <row r="1308" spans="1:45">
      <c r="A1308" s="63"/>
      <c r="B1308" s="66">
        <v>12500</v>
      </c>
      <c r="C1308" s="157" t="s">
        <v>1179</v>
      </c>
      <c r="D1308" s="83">
        <v>4983</v>
      </c>
      <c r="E1308" s="214" t="s">
        <v>151</v>
      </c>
      <c r="F1308" s="158" t="s">
        <v>1075</v>
      </c>
      <c r="G1308" s="83" t="s">
        <v>743</v>
      </c>
      <c r="H1308" s="83">
        <v>6783</v>
      </c>
      <c r="I1308" s="83" t="s">
        <v>154</v>
      </c>
      <c r="J1308" s="83">
        <v>1</v>
      </c>
      <c r="K1308" s="273">
        <v>45497</v>
      </c>
      <c r="L1308" s="83">
        <v>29</v>
      </c>
      <c r="M1308" s="104">
        <v>183</v>
      </c>
      <c r="N1308" s="98">
        <v>45526</v>
      </c>
      <c r="O1308" s="99">
        <v>45504</v>
      </c>
      <c r="P1308" s="66">
        <v>7</v>
      </c>
      <c r="Q1308" s="66" t="s">
        <v>85</v>
      </c>
      <c r="R1308" s="66" t="s">
        <v>320</v>
      </c>
      <c r="S1308" s="66" t="s">
        <v>85</v>
      </c>
      <c r="T1308" s="66" t="s">
        <v>138</v>
      </c>
      <c r="U1308" s="170">
        <v>183</v>
      </c>
      <c r="V1308" s="111" t="s">
        <v>284</v>
      </c>
      <c r="W1308" s="111" t="s">
        <v>89</v>
      </c>
      <c r="X1308" s="111" t="s">
        <v>417</v>
      </c>
      <c r="Y1308" s="117" t="s">
        <v>744</v>
      </c>
      <c r="Z1308" s="66">
        <v>10</v>
      </c>
      <c r="AA1308" s="117" t="s">
        <v>189</v>
      </c>
      <c r="AB1308" s="66">
        <v>2014</v>
      </c>
      <c r="AC1308" s="130">
        <v>48000</v>
      </c>
      <c r="AD1308" s="130">
        <v>48000</v>
      </c>
      <c r="AE1308" s="48" t="s">
        <v>101</v>
      </c>
      <c r="AF1308" s="132">
        <v>45497</v>
      </c>
      <c r="AG1308" s="132"/>
      <c r="AH1308" s="141" t="s">
        <v>2503</v>
      </c>
      <c r="AJ1308" s="141" t="s">
        <v>216</v>
      </c>
    </row>
    <row r="1309" spans="1:45">
      <c r="A1309" s="63"/>
      <c r="B1309" s="66">
        <v>12438</v>
      </c>
      <c r="C1309" s="92" t="s">
        <v>994</v>
      </c>
      <c r="D1309" s="92">
        <v>4851</v>
      </c>
      <c r="E1309" s="151" t="s">
        <v>1365</v>
      </c>
      <c r="F1309" s="151" t="s">
        <v>738</v>
      </c>
      <c r="G1309" s="92" t="s">
        <v>2504</v>
      </c>
      <c r="H1309" s="92">
        <v>6305</v>
      </c>
      <c r="I1309" s="92" t="s">
        <v>99</v>
      </c>
      <c r="J1309" s="92">
        <v>1</v>
      </c>
      <c r="K1309" s="109">
        <v>45484</v>
      </c>
      <c r="L1309" s="92">
        <v>6</v>
      </c>
      <c r="M1309" s="89">
        <v>183</v>
      </c>
      <c r="N1309" s="102">
        <v>45490</v>
      </c>
      <c r="O1309" s="99">
        <v>45493</v>
      </c>
      <c r="P1309" s="66">
        <v>9</v>
      </c>
      <c r="Q1309" s="66" t="s">
        <v>85</v>
      </c>
      <c r="R1309" s="66" t="s">
        <v>320</v>
      </c>
      <c r="S1309" s="66" t="s">
        <v>85</v>
      </c>
      <c r="T1309" s="66" t="s">
        <v>138</v>
      </c>
      <c r="U1309" s="170">
        <v>183</v>
      </c>
      <c r="V1309" s="88" t="s">
        <v>284</v>
      </c>
      <c r="W1309" s="88" t="s">
        <v>89</v>
      </c>
      <c r="X1309" s="88" t="s">
        <v>417</v>
      </c>
      <c r="Y1309" s="117" t="s">
        <v>744</v>
      </c>
      <c r="Z1309" s="66">
        <v>10</v>
      </c>
      <c r="AA1309" s="117" t="s">
        <v>189</v>
      </c>
      <c r="AB1309" s="66">
        <v>2014</v>
      </c>
      <c r="AC1309" s="130">
        <v>48000</v>
      </c>
      <c r="AD1309" s="130">
        <v>48000</v>
      </c>
      <c r="AE1309" s="48" t="s">
        <v>101</v>
      </c>
      <c r="AF1309" s="132">
        <v>45400</v>
      </c>
      <c r="AG1309" s="132">
        <v>45492</v>
      </c>
      <c r="AH1309" s="141"/>
    </row>
    <row r="1310" spans="1:45">
      <c r="A1310" s="66">
        <v>12334</v>
      </c>
      <c r="B1310" s="63"/>
      <c r="C1310" s="198" t="s">
        <v>994</v>
      </c>
      <c r="D1310" s="153">
        <v>4829</v>
      </c>
      <c r="E1310" s="316" t="s">
        <v>1268</v>
      </c>
      <c r="F1310" s="316" t="s">
        <v>2505</v>
      </c>
      <c r="G1310" s="153" t="s">
        <v>2506</v>
      </c>
      <c r="H1310" s="153">
        <v>6296</v>
      </c>
      <c r="I1310" s="153" t="s">
        <v>154</v>
      </c>
      <c r="J1310" s="153">
        <v>1</v>
      </c>
      <c r="K1310" s="163">
        <v>45392</v>
      </c>
      <c r="L1310" s="153">
        <v>1</v>
      </c>
      <c r="M1310" s="104">
        <v>183</v>
      </c>
      <c r="N1310" s="102">
        <f>K1310+L1310</f>
        <v>45393</v>
      </c>
      <c r="O1310" s="99">
        <f ca="1">TODAY()</f>
        <v>45957</v>
      </c>
      <c r="P1310" s="66">
        <f ca="1">O1310-K1310</f>
        <v>565</v>
      </c>
      <c r="Q1310" s="66" t="s">
        <v>85</v>
      </c>
      <c r="R1310" s="66" t="s">
        <v>320</v>
      </c>
      <c r="S1310" s="66" t="s">
        <v>85</v>
      </c>
      <c r="T1310" s="66" t="s">
        <v>138</v>
      </c>
      <c r="U1310" s="170">
        <v>183</v>
      </c>
      <c r="V1310" s="111" t="s">
        <v>284</v>
      </c>
      <c r="W1310" s="88" t="s">
        <v>89</v>
      </c>
      <c r="X1310" s="88" t="s">
        <v>417</v>
      </c>
      <c r="Y1310" s="278" t="s">
        <v>744</v>
      </c>
      <c r="Z1310" s="66">
        <v>10</v>
      </c>
      <c r="AA1310" s="117" t="s">
        <v>189</v>
      </c>
      <c r="AB1310" s="66">
        <v>2014</v>
      </c>
      <c r="AC1310" s="130">
        <v>48000</v>
      </c>
      <c r="AD1310" s="192"/>
      <c r="AE1310" s="48" t="s">
        <v>101</v>
      </c>
      <c r="AF1310" s="132">
        <v>45392</v>
      </c>
      <c r="AG1310" s="132">
        <v>45397</v>
      </c>
      <c r="AH1310" s="141"/>
    </row>
    <row r="1311" spans="1:45">
      <c r="A1311" s="63"/>
      <c r="B1311" s="63"/>
      <c r="C1311" s="84" t="s">
        <v>994</v>
      </c>
      <c r="D1311" s="84">
        <v>4751</v>
      </c>
      <c r="E1311" s="85" t="s">
        <v>184</v>
      </c>
      <c r="F1311" s="85" t="s">
        <v>185</v>
      </c>
      <c r="G1311" s="84" t="s">
        <v>2467</v>
      </c>
      <c r="H1311" s="84">
        <v>6118</v>
      </c>
      <c r="I1311" s="84" t="s">
        <v>154</v>
      </c>
      <c r="J1311" s="84">
        <v>1</v>
      </c>
      <c r="K1311" s="162">
        <v>45388</v>
      </c>
      <c r="L1311" s="84">
        <v>1</v>
      </c>
      <c r="M1311" s="104">
        <v>183</v>
      </c>
      <c r="N1311" s="102">
        <f>K1311+L1311</f>
        <v>45389</v>
      </c>
      <c r="O1311" s="99">
        <f ca="1">TODAY()</f>
        <v>45957</v>
      </c>
      <c r="P1311" s="66">
        <f ca="1">O1311-K1311</f>
        <v>569</v>
      </c>
      <c r="Q1311" s="66" t="s">
        <v>85</v>
      </c>
      <c r="R1311" s="66" t="s">
        <v>320</v>
      </c>
      <c r="S1311" s="66" t="s">
        <v>85</v>
      </c>
      <c r="T1311" s="66" t="s">
        <v>138</v>
      </c>
      <c r="U1311" s="170">
        <v>183</v>
      </c>
      <c r="V1311" s="111" t="s">
        <v>284</v>
      </c>
      <c r="W1311" s="88" t="s">
        <v>89</v>
      </c>
      <c r="X1311" s="88" t="s">
        <v>417</v>
      </c>
      <c r="Y1311" s="117" t="s">
        <v>744</v>
      </c>
      <c r="Z1311" s="66">
        <v>10</v>
      </c>
      <c r="AA1311" s="117" t="s">
        <v>189</v>
      </c>
      <c r="AB1311" s="66">
        <v>2014</v>
      </c>
      <c r="AC1311" s="130">
        <v>48000</v>
      </c>
      <c r="AD1311" s="130">
        <v>48000</v>
      </c>
      <c r="AE1311" s="48" t="s">
        <v>101</v>
      </c>
      <c r="AF1311" s="132">
        <v>45329</v>
      </c>
      <c r="AG1311" s="132">
        <v>45390</v>
      </c>
      <c r="AH1311" s="141"/>
    </row>
    <row r="1312" spans="1:45">
      <c r="A1312" s="66"/>
      <c r="B1312" s="66"/>
      <c r="C1312" s="322" t="s">
        <v>1179</v>
      </c>
      <c r="D1312" s="322">
        <v>4019</v>
      </c>
      <c r="E1312" s="330" t="s">
        <v>1314</v>
      </c>
      <c r="F1312" s="322" t="s">
        <v>1315</v>
      </c>
      <c r="G1312" s="322" t="s">
        <v>2492</v>
      </c>
      <c r="H1312" s="322">
        <v>5227</v>
      </c>
      <c r="I1312" s="322" t="s">
        <v>154</v>
      </c>
      <c r="J1312" s="322">
        <v>1</v>
      </c>
      <c r="K1312" s="344">
        <v>45292</v>
      </c>
      <c r="L1312" s="322">
        <v>27</v>
      </c>
      <c r="M1312" s="104">
        <v>183</v>
      </c>
      <c r="N1312" s="102">
        <v>45319</v>
      </c>
      <c r="O1312" s="99">
        <v>45325</v>
      </c>
      <c r="P1312" s="66">
        <v>33</v>
      </c>
      <c r="Q1312" s="66" t="s">
        <v>85</v>
      </c>
      <c r="R1312" s="66" t="s">
        <v>320</v>
      </c>
      <c r="S1312" s="66" t="s">
        <v>85</v>
      </c>
      <c r="T1312" s="66" t="s">
        <v>138</v>
      </c>
      <c r="U1312" s="113">
        <v>183</v>
      </c>
      <c r="V1312" s="88" t="s">
        <v>284</v>
      </c>
      <c r="W1312" s="88" t="s">
        <v>89</v>
      </c>
      <c r="X1312" s="88" t="s">
        <v>417</v>
      </c>
      <c r="Y1312" s="117" t="s">
        <v>744</v>
      </c>
      <c r="Z1312" s="66">
        <v>10</v>
      </c>
      <c r="AA1312" s="117" t="s">
        <v>189</v>
      </c>
      <c r="AB1312" s="66">
        <v>2014</v>
      </c>
      <c r="AC1312" s="130">
        <v>48000</v>
      </c>
      <c r="AD1312" s="130">
        <v>48000</v>
      </c>
      <c r="AE1312" s="48" t="s">
        <v>101</v>
      </c>
      <c r="AF1312" s="132">
        <v>44872</v>
      </c>
      <c r="AG1312" s="132">
        <v>45315</v>
      </c>
      <c r="AH1312" s="141" t="s">
        <v>2507</v>
      </c>
    </row>
    <row r="1313" spans="1:36">
      <c r="A1313" s="66">
        <v>12306</v>
      </c>
      <c r="B1313" s="63"/>
      <c r="C1313" s="84" t="s">
        <v>994</v>
      </c>
      <c r="D1313" s="89">
        <v>3844</v>
      </c>
      <c r="E1313" s="87" t="s">
        <v>2508</v>
      </c>
      <c r="F1313" s="86" t="s">
        <v>2509</v>
      </c>
      <c r="G1313" s="87" t="s">
        <v>2510</v>
      </c>
      <c r="H1313" s="63"/>
      <c r="I1313" s="85" t="s">
        <v>154</v>
      </c>
      <c r="J1313" s="84">
        <v>1</v>
      </c>
      <c r="K1313" s="168">
        <v>44799</v>
      </c>
      <c r="L1313" s="63">
        <v>29</v>
      </c>
      <c r="M1313" s="66">
        <v>183</v>
      </c>
      <c r="N1313" s="107">
        <v>44828</v>
      </c>
      <c r="O1313" s="99">
        <v>44832</v>
      </c>
      <c r="P1313" s="66">
        <v>33</v>
      </c>
      <c r="Q1313" s="66" t="s">
        <v>160</v>
      </c>
      <c r="R1313" s="66" t="s">
        <v>320</v>
      </c>
      <c r="S1313" s="66" t="s">
        <v>86</v>
      </c>
      <c r="T1313" s="66" t="s">
        <v>138</v>
      </c>
      <c r="U1313" s="152">
        <v>183</v>
      </c>
      <c r="V1313" s="88" t="s">
        <v>284</v>
      </c>
      <c r="W1313" s="88" t="s">
        <v>89</v>
      </c>
      <c r="X1313" s="88" t="s">
        <v>417</v>
      </c>
      <c r="Y1313" s="117" t="s">
        <v>744</v>
      </c>
      <c r="Z1313" s="130"/>
      <c r="AA1313" s="130"/>
      <c r="AB1313" s="66">
        <v>2014</v>
      </c>
      <c r="AC1313" s="130">
        <v>45000</v>
      </c>
      <c r="AD1313" s="130"/>
      <c r="AE1313" s="62" t="s">
        <v>101</v>
      </c>
      <c r="AF1313" s="173">
        <v>44799</v>
      </c>
      <c r="AG1313" s="132">
        <v>44831</v>
      </c>
      <c r="AH1313" s="141"/>
    </row>
    <row r="1314" spans="1:36">
      <c r="A1314" s="66"/>
      <c r="B1314" s="66"/>
      <c r="C1314" s="84" t="s">
        <v>994</v>
      </c>
      <c r="D1314" s="89">
        <v>3581</v>
      </c>
      <c r="E1314" s="86" t="s">
        <v>151</v>
      </c>
      <c r="F1314" s="86" t="s">
        <v>1075</v>
      </c>
      <c r="G1314" s="87" t="s">
        <v>2511</v>
      </c>
      <c r="H1314" s="63">
        <v>4950</v>
      </c>
      <c r="I1314" s="85" t="s">
        <v>154</v>
      </c>
      <c r="J1314" s="84">
        <v>1</v>
      </c>
      <c r="K1314" s="168">
        <v>44761</v>
      </c>
      <c r="L1314" s="63">
        <v>29</v>
      </c>
      <c r="M1314" s="66">
        <v>183</v>
      </c>
      <c r="N1314" s="107">
        <v>44790</v>
      </c>
      <c r="O1314" s="99">
        <v>44795</v>
      </c>
      <c r="P1314" s="66">
        <v>34</v>
      </c>
      <c r="Q1314" s="66" t="s">
        <v>160</v>
      </c>
      <c r="R1314" s="66"/>
      <c r="S1314" s="66" t="s">
        <v>86</v>
      </c>
      <c r="T1314" s="66" t="s">
        <v>138</v>
      </c>
      <c r="U1314" s="152">
        <v>183</v>
      </c>
      <c r="V1314" s="88" t="s">
        <v>284</v>
      </c>
      <c r="W1314" s="88" t="s">
        <v>89</v>
      </c>
      <c r="X1314" s="88" t="s">
        <v>417</v>
      </c>
      <c r="Y1314" s="66" t="s">
        <v>744</v>
      </c>
      <c r="Z1314" s="130"/>
      <c r="AA1314" s="130"/>
      <c r="AB1314" s="66">
        <v>2014</v>
      </c>
      <c r="AC1314" s="130">
        <v>45000</v>
      </c>
      <c r="AD1314" s="130"/>
      <c r="AE1314" s="62" t="s">
        <v>101</v>
      </c>
      <c r="AF1314" s="173">
        <v>44665</v>
      </c>
      <c r="AG1314" s="132">
        <v>44793</v>
      </c>
      <c r="AH1314" s="141"/>
    </row>
    <row r="1315" spans="1:36">
      <c r="A1315" s="66"/>
      <c r="B1315" s="66"/>
      <c r="C1315" s="84" t="s">
        <v>994</v>
      </c>
      <c r="D1315" s="89">
        <v>3574</v>
      </c>
      <c r="E1315" s="86" t="s">
        <v>1195</v>
      </c>
      <c r="F1315" s="86" t="s">
        <v>2512</v>
      </c>
      <c r="G1315" s="87" t="s">
        <v>2513</v>
      </c>
      <c r="H1315" s="63">
        <v>4934</v>
      </c>
      <c r="I1315" s="85" t="s">
        <v>154</v>
      </c>
      <c r="J1315" s="84">
        <v>1</v>
      </c>
      <c r="K1315" s="168">
        <v>44658</v>
      </c>
      <c r="L1315" s="63">
        <v>6</v>
      </c>
      <c r="M1315" s="66">
        <v>183</v>
      </c>
      <c r="N1315" s="107">
        <v>44664</v>
      </c>
      <c r="O1315" s="99">
        <v>44665</v>
      </c>
      <c r="P1315" s="66">
        <v>7</v>
      </c>
      <c r="Q1315" s="66" t="s">
        <v>160</v>
      </c>
      <c r="R1315" s="66"/>
      <c r="S1315" s="66" t="s">
        <v>86</v>
      </c>
      <c r="T1315" s="66" t="s">
        <v>138</v>
      </c>
      <c r="U1315" s="152">
        <v>183</v>
      </c>
      <c r="V1315" s="88" t="s">
        <v>284</v>
      </c>
      <c r="W1315" s="88" t="s">
        <v>89</v>
      </c>
      <c r="X1315" s="88" t="s">
        <v>417</v>
      </c>
      <c r="Y1315" s="66" t="s">
        <v>744</v>
      </c>
      <c r="Z1315" s="130"/>
      <c r="AA1315" s="130"/>
      <c r="AB1315" s="66">
        <v>2014</v>
      </c>
      <c r="AC1315" s="130">
        <v>45000</v>
      </c>
      <c r="AD1315" s="130"/>
      <c r="AE1315" s="62" t="s">
        <v>101</v>
      </c>
      <c r="AF1315" s="173">
        <v>44658</v>
      </c>
      <c r="AG1315" s="132">
        <v>44664</v>
      </c>
      <c r="AH1315" s="141"/>
    </row>
    <row r="1316" spans="1:36">
      <c r="A1316" s="63"/>
      <c r="B1316" s="63"/>
      <c r="C1316" s="84" t="s">
        <v>994</v>
      </c>
      <c r="D1316" s="89">
        <v>3535</v>
      </c>
      <c r="E1316" s="86" t="s">
        <v>151</v>
      </c>
      <c r="F1316" s="86" t="s">
        <v>1075</v>
      </c>
      <c r="G1316" s="87" t="s">
        <v>2514</v>
      </c>
      <c r="H1316" s="63">
        <v>4906</v>
      </c>
      <c r="I1316" s="85" t="s">
        <v>154</v>
      </c>
      <c r="J1316" s="84">
        <v>1</v>
      </c>
      <c r="K1316" s="168">
        <v>44638</v>
      </c>
      <c r="L1316" s="63">
        <v>29</v>
      </c>
      <c r="M1316" s="66">
        <v>183</v>
      </c>
      <c r="N1316" s="165">
        <v>44667</v>
      </c>
      <c r="O1316" s="99">
        <v>44656</v>
      </c>
      <c r="P1316" s="66">
        <v>18</v>
      </c>
      <c r="Q1316" s="66" t="s">
        <v>160</v>
      </c>
      <c r="R1316" s="66"/>
      <c r="S1316" s="66" t="s">
        <v>86</v>
      </c>
      <c r="T1316" s="66" t="s">
        <v>138</v>
      </c>
      <c r="U1316" s="152">
        <v>183</v>
      </c>
      <c r="V1316" s="88" t="s">
        <v>284</v>
      </c>
      <c r="W1316" s="88" t="s">
        <v>89</v>
      </c>
      <c r="X1316" s="88" t="s">
        <v>417</v>
      </c>
      <c r="Y1316" s="66" t="s">
        <v>744</v>
      </c>
      <c r="Z1316" s="130"/>
      <c r="AA1316" s="130"/>
      <c r="AB1316" s="66">
        <v>2014</v>
      </c>
      <c r="AC1316" s="130">
        <v>45000</v>
      </c>
      <c r="AD1316" s="130"/>
      <c r="AE1316" s="62" t="s">
        <v>101</v>
      </c>
      <c r="AF1316" s="173">
        <v>44638</v>
      </c>
      <c r="AG1316" s="132">
        <v>44655</v>
      </c>
      <c r="AH1316" s="141"/>
    </row>
    <row r="1317" spans="1:36">
      <c r="A1317" s="104">
        <v>12268</v>
      </c>
      <c r="B1317" s="63"/>
      <c r="C1317" s="84" t="s">
        <v>994</v>
      </c>
      <c r="D1317" s="89">
        <v>3528</v>
      </c>
      <c r="E1317" s="86" t="s">
        <v>2515</v>
      </c>
      <c r="F1317" s="86" t="s">
        <v>2516</v>
      </c>
      <c r="G1317" s="87" t="s">
        <v>2517</v>
      </c>
      <c r="H1317" s="63">
        <v>4895</v>
      </c>
      <c r="I1317" s="85" t="s">
        <v>1151</v>
      </c>
      <c r="J1317" s="84">
        <v>1</v>
      </c>
      <c r="K1317" s="168">
        <v>44631</v>
      </c>
      <c r="L1317" s="63">
        <v>3</v>
      </c>
      <c r="M1317" s="63">
        <v>183</v>
      </c>
      <c r="N1317" s="107">
        <v>44634</v>
      </c>
      <c r="O1317" s="99">
        <v>44636</v>
      </c>
      <c r="P1317" s="66">
        <v>5</v>
      </c>
      <c r="Q1317" s="66" t="s">
        <v>160</v>
      </c>
      <c r="R1317" s="66"/>
      <c r="S1317" s="66" t="s">
        <v>86</v>
      </c>
      <c r="T1317" s="66" t="s">
        <v>138</v>
      </c>
      <c r="U1317" s="152">
        <v>183</v>
      </c>
      <c r="V1317" s="88" t="s">
        <v>284</v>
      </c>
      <c r="W1317" s="88" t="s">
        <v>89</v>
      </c>
      <c r="X1317" s="88" t="s">
        <v>417</v>
      </c>
      <c r="Y1317" s="66" t="s">
        <v>744</v>
      </c>
      <c r="Z1317" s="130"/>
      <c r="AA1317" s="130"/>
      <c r="AB1317" s="66">
        <v>2014</v>
      </c>
      <c r="AC1317" s="130">
        <v>45000</v>
      </c>
      <c r="AD1317" s="130"/>
      <c r="AE1317" s="62" t="s">
        <v>101</v>
      </c>
      <c r="AF1317" s="173">
        <v>44631</v>
      </c>
      <c r="AG1317" s="132">
        <v>44635</v>
      </c>
      <c r="AH1317" s="141"/>
    </row>
    <row r="1318" spans="1:36">
      <c r="A1318" s="66">
        <v>12357</v>
      </c>
      <c r="B1318" s="63"/>
      <c r="C1318" s="84" t="s">
        <v>994</v>
      </c>
      <c r="D1318" s="89">
        <v>3469</v>
      </c>
      <c r="E1318" s="86" t="s">
        <v>1152</v>
      </c>
      <c r="F1318" s="86" t="s">
        <v>1153</v>
      </c>
      <c r="G1318" s="87" t="s">
        <v>1718</v>
      </c>
      <c r="H1318" s="63">
        <v>4870</v>
      </c>
      <c r="I1318" s="85" t="s">
        <v>1151</v>
      </c>
      <c r="J1318" s="84">
        <v>1</v>
      </c>
      <c r="K1318" s="168">
        <v>44600</v>
      </c>
      <c r="L1318" s="63">
        <v>27</v>
      </c>
      <c r="M1318" s="63">
        <v>183</v>
      </c>
      <c r="N1318" s="107">
        <v>44627</v>
      </c>
      <c r="O1318" s="99">
        <v>44628</v>
      </c>
      <c r="P1318" s="66">
        <v>28</v>
      </c>
      <c r="Q1318" s="66" t="s">
        <v>160</v>
      </c>
      <c r="R1318" s="66"/>
      <c r="S1318" s="66" t="s">
        <v>86</v>
      </c>
      <c r="T1318" s="66" t="s">
        <v>138</v>
      </c>
      <c r="U1318" s="152">
        <v>183</v>
      </c>
      <c r="V1318" s="111" t="s">
        <v>284</v>
      </c>
      <c r="W1318" s="88" t="s">
        <v>89</v>
      </c>
      <c r="X1318" s="111" t="s">
        <v>417</v>
      </c>
      <c r="Y1318" s="66" t="s">
        <v>744</v>
      </c>
      <c r="Z1318" s="130"/>
      <c r="AA1318" s="130"/>
      <c r="AB1318" s="66">
        <v>2014</v>
      </c>
      <c r="AC1318" s="130">
        <v>45000</v>
      </c>
      <c r="AD1318" s="130"/>
      <c r="AE1318" s="62" t="s">
        <v>101</v>
      </c>
      <c r="AF1318" s="173">
        <v>44593</v>
      </c>
      <c r="AG1318" s="132">
        <v>44628</v>
      </c>
      <c r="AH1318" s="141"/>
    </row>
    <row r="1319" spans="1:36">
      <c r="A1319" s="63"/>
      <c r="B1319" s="66" t="s">
        <v>95</v>
      </c>
      <c r="C1319" s="157" t="s">
        <v>1179</v>
      </c>
      <c r="D1319" s="190">
        <v>3418</v>
      </c>
      <c r="E1319" s="159" t="s">
        <v>151</v>
      </c>
      <c r="F1319" s="159" t="s">
        <v>1075</v>
      </c>
      <c r="G1319" s="50" t="s">
        <v>2518</v>
      </c>
      <c r="H1319" s="51">
        <v>4799</v>
      </c>
      <c r="I1319" s="185" t="s">
        <v>154</v>
      </c>
      <c r="J1319" s="157">
        <v>1</v>
      </c>
      <c r="K1319" s="215">
        <v>44574</v>
      </c>
      <c r="L1319" s="51">
        <v>29</v>
      </c>
      <c r="M1319" s="66">
        <v>183</v>
      </c>
      <c r="N1319" s="165">
        <v>44603</v>
      </c>
      <c r="O1319" s="99">
        <v>4501</v>
      </c>
      <c r="P1319" s="66" t="s">
        <v>151</v>
      </c>
      <c r="Q1319" s="66" t="s">
        <v>513</v>
      </c>
      <c r="R1319" s="66" t="s">
        <v>1478</v>
      </c>
      <c r="S1319" s="66">
        <v>2394</v>
      </c>
      <c r="T1319" s="66" t="s">
        <v>154</v>
      </c>
      <c r="U1319" s="113">
        <v>183</v>
      </c>
      <c r="V1319" s="345">
        <v>45169</v>
      </c>
      <c r="W1319" s="88">
        <v>29</v>
      </c>
      <c r="X1319" s="88" t="s">
        <v>417</v>
      </c>
      <c r="Y1319" s="66" t="s">
        <v>744</v>
      </c>
      <c r="Z1319" s="130"/>
      <c r="AA1319" s="130"/>
      <c r="AB1319" s="66">
        <v>2014</v>
      </c>
      <c r="AC1319" s="130">
        <v>45000</v>
      </c>
      <c r="AD1319" s="130"/>
      <c r="AE1319" s="62" t="s">
        <v>101</v>
      </c>
      <c r="AF1319" s="173">
        <v>44559</v>
      </c>
      <c r="AG1319" s="132"/>
      <c r="AH1319" s="141" t="s">
        <v>2519</v>
      </c>
    </row>
    <row r="1320" spans="1:36">
      <c r="A1320" s="66"/>
      <c r="B1320" s="66" t="s">
        <v>95</v>
      </c>
      <c r="C1320" s="84" t="s">
        <v>994</v>
      </c>
      <c r="D1320" s="84">
        <v>4621</v>
      </c>
      <c r="E1320" s="84" t="s">
        <v>1191</v>
      </c>
      <c r="F1320" s="84" t="s">
        <v>1191</v>
      </c>
      <c r="G1320" s="84" t="s">
        <v>2520</v>
      </c>
      <c r="H1320" s="84"/>
      <c r="I1320" s="84" t="s">
        <v>1151</v>
      </c>
      <c r="J1320" s="84">
        <v>1</v>
      </c>
      <c r="K1320" s="162">
        <v>45239</v>
      </c>
      <c r="L1320" s="84">
        <v>0</v>
      </c>
      <c r="M1320" s="66">
        <v>184</v>
      </c>
      <c r="N1320" s="165">
        <v>45239</v>
      </c>
      <c r="O1320" s="99">
        <v>45243</v>
      </c>
      <c r="P1320" s="66">
        <v>4</v>
      </c>
      <c r="Q1320" s="66" t="s">
        <v>85</v>
      </c>
      <c r="R1320" s="66" t="s">
        <v>320</v>
      </c>
      <c r="S1320" s="66" t="s">
        <v>86</v>
      </c>
      <c r="T1320" s="66" t="s">
        <v>87</v>
      </c>
      <c r="U1320" s="113">
        <v>184</v>
      </c>
      <c r="V1320" s="280" t="s">
        <v>169</v>
      </c>
      <c r="W1320" s="111" t="s">
        <v>89</v>
      </c>
      <c r="X1320" s="111" t="s">
        <v>321</v>
      </c>
      <c r="Y1320" s="117" t="s">
        <v>750</v>
      </c>
      <c r="Z1320" s="66">
        <v>30</v>
      </c>
      <c r="AA1320" s="117" t="s">
        <v>227</v>
      </c>
      <c r="AB1320" s="66">
        <v>2017</v>
      </c>
      <c r="AC1320" s="130">
        <v>18000</v>
      </c>
      <c r="AD1320" s="130"/>
      <c r="AE1320" s="48" t="s">
        <v>101</v>
      </c>
      <c r="AF1320" s="132">
        <v>45239</v>
      </c>
      <c r="AG1320" s="132">
        <v>45240</v>
      </c>
      <c r="AH1320" s="141"/>
    </row>
    <row r="1321" spans="1:36">
      <c r="A1321" s="66">
        <v>12388</v>
      </c>
      <c r="B1321" s="63"/>
      <c r="C1321" s="84" t="s">
        <v>994</v>
      </c>
      <c r="D1321" s="92">
        <v>4608</v>
      </c>
      <c r="E1321" s="86" t="s">
        <v>97</v>
      </c>
      <c r="F1321" s="86" t="s">
        <v>97</v>
      </c>
      <c r="G1321" s="86" t="s">
        <v>1142</v>
      </c>
      <c r="H1321" s="84">
        <v>231</v>
      </c>
      <c r="I1321" s="84" t="s">
        <v>99</v>
      </c>
      <c r="J1321" s="84">
        <v>1</v>
      </c>
      <c r="K1321" s="106">
        <v>45226</v>
      </c>
      <c r="L1321" s="63">
        <v>6</v>
      </c>
      <c r="M1321" s="63">
        <v>184</v>
      </c>
      <c r="N1321" s="107">
        <v>45232</v>
      </c>
      <c r="O1321" s="99">
        <v>45236</v>
      </c>
      <c r="P1321" s="66">
        <v>10</v>
      </c>
      <c r="Q1321" s="66" t="s">
        <v>85</v>
      </c>
      <c r="R1321" s="66" t="s">
        <v>320</v>
      </c>
      <c r="S1321" s="66" t="s">
        <v>86</v>
      </c>
      <c r="T1321" s="66" t="s">
        <v>87</v>
      </c>
      <c r="U1321" s="113">
        <v>184</v>
      </c>
      <c r="V1321" s="280" t="s">
        <v>169</v>
      </c>
      <c r="W1321" s="88" t="s">
        <v>89</v>
      </c>
      <c r="X1321" s="88" t="s">
        <v>321</v>
      </c>
      <c r="Y1321" s="117" t="s">
        <v>750</v>
      </c>
      <c r="Z1321" s="66">
        <v>30</v>
      </c>
      <c r="AA1321" s="117" t="s">
        <v>227</v>
      </c>
      <c r="AB1321" s="66">
        <v>2017</v>
      </c>
      <c r="AC1321" s="130">
        <v>18000</v>
      </c>
      <c r="AD1321" s="130"/>
      <c r="AE1321" s="48" t="s">
        <v>101</v>
      </c>
      <c r="AF1321" s="132">
        <v>45226</v>
      </c>
      <c r="AG1321" s="132">
        <v>45236</v>
      </c>
      <c r="AH1321" s="141"/>
    </row>
    <row r="1322" spans="1:36">
      <c r="A1322" s="66" t="s">
        <v>95</v>
      </c>
      <c r="B1322" s="66" t="s">
        <v>95</v>
      </c>
      <c r="C1322" s="84" t="s">
        <v>994</v>
      </c>
      <c r="D1322" s="92">
        <v>4596</v>
      </c>
      <c r="E1322" s="87" t="s">
        <v>1143</v>
      </c>
      <c r="F1322" s="87" t="s">
        <v>1144</v>
      </c>
      <c r="G1322" s="86" t="s">
        <v>623</v>
      </c>
      <c r="H1322" s="84">
        <v>229</v>
      </c>
      <c r="I1322" s="84" t="s">
        <v>99</v>
      </c>
      <c r="J1322" s="84">
        <v>1</v>
      </c>
      <c r="K1322" s="106">
        <v>45220</v>
      </c>
      <c r="L1322" s="63">
        <v>1</v>
      </c>
      <c r="M1322" s="66">
        <v>184</v>
      </c>
      <c r="N1322" s="107">
        <v>45221</v>
      </c>
      <c r="O1322" s="99">
        <v>45224</v>
      </c>
      <c r="P1322" s="66">
        <v>4</v>
      </c>
      <c r="Q1322" s="66" t="s">
        <v>85</v>
      </c>
      <c r="R1322" s="66" t="s">
        <v>320</v>
      </c>
      <c r="S1322" s="66" t="s">
        <v>86</v>
      </c>
      <c r="T1322" s="66" t="s">
        <v>87</v>
      </c>
      <c r="U1322" s="113">
        <v>184</v>
      </c>
      <c r="V1322" s="280" t="s">
        <v>169</v>
      </c>
      <c r="W1322" s="88" t="s">
        <v>89</v>
      </c>
      <c r="X1322" s="88" t="s">
        <v>321</v>
      </c>
      <c r="Y1322" s="117" t="s">
        <v>750</v>
      </c>
      <c r="Z1322" s="66">
        <v>30</v>
      </c>
      <c r="AA1322" s="117" t="s">
        <v>227</v>
      </c>
      <c r="AB1322" s="66">
        <v>2017</v>
      </c>
      <c r="AC1322" s="130">
        <v>18000</v>
      </c>
      <c r="AD1322" s="130"/>
      <c r="AE1322" s="48" t="s">
        <v>101</v>
      </c>
      <c r="AF1322" s="132">
        <v>45220</v>
      </c>
      <c r="AG1322" s="132">
        <v>45223</v>
      </c>
      <c r="AH1322" s="141"/>
    </row>
    <row r="1323" spans="1:36">
      <c r="A1323" s="66">
        <v>12347</v>
      </c>
      <c r="B1323" s="66"/>
      <c r="C1323" s="84" t="s">
        <v>994</v>
      </c>
      <c r="D1323" s="63">
        <v>4513</v>
      </c>
      <c r="E1323" s="86" t="s">
        <v>151</v>
      </c>
      <c r="F1323" s="86" t="s">
        <v>1473</v>
      </c>
      <c r="G1323" s="86" t="s">
        <v>2521</v>
      </c>
      <c r="H1323" s="84">
        <v>217</v>
      </c>
      <c r="I1323" s="87" t="s">
        <v>154</v>
      </c>
      <c r="J1323" s="84">
        <v>1</v>
      </c>
      <c r="K1323" s="106">
        <v>45170</v>
      </c>
      <c r="L1323" s="63">
        <v>29</v>
      </c>
      <c r="M1323" s="66">
        <v>184</v>
      </c>
      <c r="N1323" s="107">
        <v>45199</v>
      </c>
      <c r="O1323" s="99">
        <v>45205</v>
      </c>
      <c r="P1323" s="66">
        <v>35</v>
      </c>
      <c r="Q1323" s="66" t="s">
        <v>85</v>
      </c>
      <c r="R1323" s="66" t="s">
        <v>320</v>
      </c>
      <c r="S1323" s="66" t="s">
        <v>86</v>
      </c>
      <c r="T1323" s="66" t="s">
        <v>87</v>
      </c>
      <c r="U1323" s="170">
        <v>184</v>
      </c>
      <c r="V1323" s="280" t="s">
        <v>169</v>
      </c>
      <c r="W1323" s="88" t="s">
        <v>89</v>
      </c>
      <c r="X1323" s="88" t="s">
        <v>321</v>
      </c>
      <c r="Y1323" s="117" t="s">
        <v>750</v>
      </c>
      <c r="Z1323" s="66">
        <v>30</v>
      </c>
      <c r="AA1323" s="117" t="s">
        <v>227</v>
      </c>
      <c r="AB1323" s="66">
        <v>2017</v>
      </c>
      <c r="AC1323" s="130">
        <v>18000</v>
      </c>
      <c r="AD1323" s="130"/>
      <c r="AE1323" s="48" t="s">
        <v>101</v>
      </c>
      <c r="AF1323" s="132">
        <v>45170</v>
      </c>
      <c r="AG1323" s="132">
        <v>45204</v>
      </c>
      <c r="AH1323" s="141"/>
    </row>
    <row r="1324" spans="1:36">
      <c r="A1324" s="66" t="s">
        <v>2483</v>
      </c>
      <c r="B1324" s="66">
        <v>12480</v>
      </c>
      <c r="C1324" s="84" t="s">
        <v>994</v>
      </c>
      <c r="D1324" s="63">
        <v>4482</v>
      </c>
      <c r="E1324" s="86" t="s">
        <v>1140</v>
      </c>
      <c r="F1324" s="86" t="s">
        <v>1140</v>
      </c>
      <c r="G1324" s="86" t="s">
        <v>1326</v>
      </c>
      <c r="H1324" s="84">
        <v>215</v>
      </c>
      <c r="I1324" s="87" t="s">
        <v>154</v>
      </c>
      <c r="J1324" s="84">
        <v>1</v>
      </c>
      <c r="K1324" s="106">
        <v>45157</v>
      </c>
      <c r="L1324" s="63">
        <v>6</v>
      </c>
      <c r="M1324" s="66">
        <v>184</v>
      </c>
      <c r="N1324" s="107">
        <v>45163</v>
      </c>
      <c r="O1324" s="99">
        <v>45166</v>
      </c>
      <c r="P1324" s="66">
        <v>9</v>
      </c>
      <c r="Q1324" s="66" t="s">
        <v>85</v>
      </c>
      <c r="R1324" s="66" t="s">
        <v>320</v>
      </c>
      <c r="S1324" s="66" t="s">
        <v>86</v>
      </c>
      <c r="T1324" s="66" t="s">
        <v>87</v>
      </c>
      <c r="U1324" s="170">
        <v>184</v>
      </c>
      <c r="V1324" s="280" t="s">
        <v>169</v>
      </c>
      <c r="W1324" s="88" t="s">
        <v>89</v>
      </c>
      <c r="X1324" s="88" t="s">
        <v>321</v>
      </c>
      <c r="Y1324" s="117" t="s">
        <v>750</v>
      </c>
      <c r="Z1324" s="66">
        <v>30</v>
      </c>
      <c r="AA1324" s="117" t="s">
        <v>227</v>
      </c>
      <c r="AB1324" s="66">
        <v>2017</v>
      </c>
      <c r="AC1324" s="130">
        <v>18000</v>
      </c>
      <c r="AD1324" s="130"/>
      <c r="AE1324" s="48" t="s">
        <v>101</v>
      </c>
      <c r="AF1324" s="132">
        <v>45157</v>
      </c>
      <c r="AG1324" s="132">
        <v>45164</v>
      </c>
      <c r="AH1324" s="141"/>
      <c r="AJ1324" s="141" t="s">
        <v>216</v>
      </c>
    </row>
    <row r="1325" spans="1:36">
      <c r="A1325" s="66" t="s">
        <v>2522</v>
      </c>
      <c r="B1325" s="66">
        <v>12474</v>
      </c>
      <c r="C1325" s="84" t="s">
        <v>994</v>
      </c>
      <c r="D1325" s="63">
        <v>4440</v>
      </c>
      <c r="E1325" s="86" t="s">
        <v>97</v>
      </c>
      <c r="F1325" s="86" t="s">
        <v>97</v>
      </c>
      <c r="G1325" s="86" t="s">
        <v>2523</v>
      </c>
      <c r="H1325" s="84">
        <v>214</v>
      </c>
      <c r="I1325" s="87" t="s">
        <v>99</v>
      </c>
      <c r="J1325" s="84">
        <v>1</v>
      </c>
      <c r="K1325" s="106">
        <v>45126</v>
      </c>
      <c r="L1325" s="63">
        <v>1</v>
      </c>
      <c r="M1325" s="66">
        <v>184</v>
      </c>
      <c r="N1325" s="165">
        <v>45127</v>
      </c>
      <c r="O1325" s="99">
        <v>45131</v>
      </c>
      <c r="P1325" s="66">
        <v>5</v>
      </c>
      <c r="Q1325" s="66" t="s">
        <v>160</v>
      </c>
      <c r="R1325" s="66" t="s">
        <v>320</v>
      </c>
      <c r="S1325" s="66" t="s">
        <v>86</v>
      </c>
      <c r="T1325" s="66" t="s">
        <v>87</v>
      </c>
      <c r="U1325" s="113">
        <v>184</v>
      </c>
      <c r="V1325" s="280" t="s">
        <v>169</v>
      </c>
      <c r="W1325" s="88" t="s">
        <v>89</v>
      </c>
      <c r="X1325" s="88" t="s">
        <v>321</v>
      </c>
      <c r="Y1325" s="117" t="s">
        <v>750</v>
      </c>
      <c r="Z1325" s="66">
        <v>30</v>
      </c>
      <c r="AA1325" s="117" t="s">
        <v>227</v>
      </c>
      <c r="AB1325" s="66">
        <v>2017</v>
      </c>
      <c r="AC1325" s="130">
        <v>18000</v>
      </c>
      <c r="AD1325" s="130"/>
      <c r="AE1325" s="48" t="s">
        <v>101</v>
      </c>
      <c r="AF1325" s="132">
        <v>45126</v>
      </c>
      <c r="AG1325" s="132">
        <v>45129</v>
      </c>
      <c r="AH1325" s="141"/>
    </row>
    <row r="1326" spans="1:36">
      <c r="A1326" s="104">
        <v>12277</v>
      </c>
      <c r="B1326" s="66">
        <v>12443</v>
      </c>
      <c r="C1326" s="84" t="s">
        <v>994</v>
      </c>
      <c r="D1326" s="63">
        <v>4415</v>
      </c>
      <c r="E1326" s="86" t="s">
        <v>1147</v>
      </c>
      <c r="F1326" s="156" t="s">
        <v>622</v>
      </c>
      <c r="G1326" s="86" t="s">
        <v>1175</v>
      </c>
      <c r="H1326" s="84"/>
      <c r="I1326" s="87" t="s">
        <v>99</v>
      </c>
      <c r="J1326" s="84">
        <v>1</v>
      </c>
      <c r="K1326" s="106">
        <v>45115</v>
      </c>
      <c r="L1326" s="63">
        <v>1</v>
      </c>
      <c r="M1326" s="66">
        <v>184</v>
      </c>
      <c r="N1326" s="107">
        <v>45116</v>
      </c>
      <c r="O1326" s="99">
        <v>45120</v>
      </c>
      <c r="P1326" s="66">
        <v>5</v>
      </c>
      <c r="Q1326" s="66" t="s">
        <v>160</v>
      </c>
      <c r="R1326" s="66" t="s">
        <v>320</v>
      </c>
      <c r="S1326" s="66" t="s">
        <v>86</v>
      </c>
      <c r="T1326" s="66" t="s">
        <v>87</v>
      </c>
      <c r="U1326" s="113">
        <v>184</v>
      </c>
      <c r="V1326" s="280" t="s">
        <v>169</v>
      </c>
      <c r="W1326" s="88" t="s">
        <v>89</v>
      </c>
      <c r="X1326" s="88" t="s">
        <v>321</v>
      </c>
      <c r="Y1326" s="117" t="s">
        <v>750</v>
      </c>
      <c r="Z1326" s="66">
        <v>30</v>
      </c>
      <c r="AA1326" s="117" t="s">
        <v>227</v>
      </c>
      <c r="AB1326" s="66">
        <v>2017</v>
      </c>
      <c r="AC1326" s="130">
        <v>18000</v>
      </c>
      <c r="AD1326" s="130"/>
      <c r="AE1326" s="48" t="s">
        <v>101</v>
      </c>
      <c r="AF1326" s="132">
        <v>45115</v>
      </c>
      <c r="AG1326" s="132">
        <v>45117</v>
      </c>
      <c r="AH1326" s="141"/>
    </row>
    <row r="1327" spans="1:36">
      <c r="A1327" s="66" t="s">
        <v>95</v>
      </c>
      <c r="B1327" s="66" t="s">
        <v>95</v>
      </c>
      <c r="C1327" s="84" t="s">
        <v>994</v>
      </c>
      <c r="D1327" s="63">
        <v>4326</v>
      </c>
      <c r="E1327" s="86" t="s">
        <v>151</v>
      </c>
      <c r="F1327" s="156" t="s">
        <v>1302</v>
      </c>
      <c r="G1327" s="86" t="s">
        <v>1272</v>
      </c>
      <c r="H1327" s="84">
        <v>206</v>
      </c>
      <c r="I1327" s="87" t="s">
        <v>154</v>
      </c>
      <c r="J1327" s="84">
        <v>1</v>
      </c>
      <c r="K1327" s="106">
        <v>45058</v>
      </c>
      <c r="L1327" s="63">
        <v>29</v>
      </c>
      <c r="M1327" s="66">
        <v>184</v>
      </c>
      <c r="N1327" s="107">
        <v>45087</v>
      </c>
      <c r="O1327" s="99">
        <v>45097</v>
      </c>
      <c r="P1327" s="66">
        <v>39</v>
      </c>
      <c r="Q1327" s="66" t="s">
        <v>160</v>
      </c>
      <c r="R1327" s="66" t="s">
        <v>320</v>
      </c>
      <c r="S1327" s="66" t="s">
        <v>86</v>
      </c>
      <c r="T1327" s="66" t="s">
        <v>87</v>
      </c>
      <c r="U1327" s="113">
        <v>184</v>
      </c>
      <c r="V1327" s="280" t="s">
        <v>169</v>
      </c>
      <c r="W1327" s="88" t="s">
        <v>89</v>
      </c>
      <c r="X1327" s="88" t="s">
        <v>321</v>
      </c>
      <c r="Y1327" s="117" t="s">
        <v>750</v>
      </c>
      <c r="Z1327" s="66">
        <v>30</v>
      </c>
      <c r="AA1327" s="117" t="s">
        <v>227</v>
      </c>
      <c r="AB1327" s="66">
        <v>2017</v>
      </c>
      <c r="AC1327" s="130">
        <v>18000</v>
      </c>
      <c r="AD1327" s="130"/>
      <c r="AE1327" s="48" t="s">
        <v>101</v>
      </c>
      <c r="AF1327" s="132">
        <v>45058</v>
      </c>
      <c r="AG1327" s="132">
        <v>45096</v>
      </c>
      <c r="AH1327" s="141"/>
    </row>
    <row r="1328" spans="1:36">
      <c r="A1328" s="66" t="s">
        <v>95</v>
      </c>
      <c r="B1328" s="66" t="s">
        <v>95</v>
      </c>
      <c r="C1328" s="84" t="s">
        <v>994</v>
      </c>
      <c r="D1328" s="92">
        <v>4215</v>
      </c>
      <c r="E1328" s="87" t="s">
        <v>1161</v>
      </c>
      <c r="F1328" s="150" t="s">
        <v>1162</v>
      </c>
      <c r="G1328" s="86" t="s">
        <v>1163</v>
      </c>
      <c r="H1328" s="84">
        <v>200</v>
      </c>
      <c r="I1328" s="87" t="s">
        <v>154</v>
      </c>
      <c r="J1328" s="84">
        <v>1</v>
      </c>
      <c r="K1328" s="106">
        <v>44981</v>
      </c>
      <c r="L1328" s="63">
        <v>27</v>
      </c>
      <c r="M1328" s="66">
        <v>184</v>
      </c>
      <c r="N1328" s="107">
        <v>45008</v>
      </c>
      <c r="O1328" s="99">
        <v>45009</v>
      </c>
      <c r="P1328" s="66">
        <v>28</v>
      </c>
      <c r="Q1328" s="66" t="s">
        <v>160</v>
      </c>
      <c r="R1328" s="66" t="s">
        <v>320</v>
      </c>
      <c r="S1328" s="66" t="s">
        <v>86</v>
      </c>
      <c r="T1328" s="66" t="s">
        <v>87</v>
      </c>
      <c r="U1328" s="113">
        <v>184</v>
      </c>
      <c r="V1328" s="346" t="s">
        <v>169</v>
      </c>
      <c r="W1328" s="88" t="s">
        <v>89</v>
      </c>
      <c r="X1328" s="111" t="s">
        <v>321</v>
      </c>
      <c r="Y1328" s="117" t="s">
        <v>750</v>
      </c>
      <c r="Z1328" s="130"/>
      <c r="AA1328" s="130"/>
      <c r="AB1328" s="66">
        <v>2017</v>
      </c>
      <c r="AC1328" s="130">
        <v>18000</v>
      </c>
      <c r="AD1328" s="130"/>
      <c r="AE1328" s="48" t="s">
        <v>101</v>
      </c>
      <c r="AF1328" s="132">
        <v>44981</v>
      </c>
      <c r="AG1328" s="132">
        <v>45009</v>
      </c>
      <c r="AH1328" s="141"/>
    </row>
    <row r="1329" spans="1:35">
      <c r="A1329" s="63"/>
      <c r="B1329" s="66" t="s">
        <v>95</v>
      </c>
      <c r="C1329" s="84" t="s">
        <v>994</v>
      </c>
      <c r="D1329" s="92">
        <v>4101</v>
      </c>
      <c r="E1329" s="87" t="s">
        <v>97</v>
      </c>
      <c r="F1329" s="87" t="s">
        <v>97</v>
      </c>
      <c r="G1329" s="87" t="s">
        <v>2524</v>
      </c>
      <c r="H1329" s="84">
        <v>197</v>
      </c>
      <c r="I1329" s="87" t="s">
        <v>99</v>
      </c>
      <c r="J1329" s="84">
        <v>1</v>
      </c>
      <c r="K1329" s="106">
        <v>44916</v>
      </c>
      <c r="L1329" s="63">
        <v>2</v>
      </c>
      <c r="M1329" s="63">
        <v>184</v>
      </c>
      <c r="N1329" s="107">
        <v>44918</v>
      </c>
      <c r="O1329" s="99">
        <v>44924</v>
      </c>
      <c r="P1329" s="66">
        <v>8</v>
      </c>
      <c r="Q1329" s="66" t="s">
        <v>160</v>
      </c>
      <c r="R1329" s="66" t="s">
        <v>320</v>
      </c>
      <c r="S1329" s="66" t="s">
        <v>86</v>
      </c>
      <c r="T1329" s="66" t="s">
        <v>87</v>
      </c>
      <c r="U1329" s="113">
        <v>184</v>
      </c>
      <c r="V1329" s="280" t="s">
        <v>169</v>
      </c>
      <c r="W1329" s="88" t="s">
        <v>89</v>
      </c>
      <c r="X1329" s="88" t="s">
        <v>321</v>
      </c>
      <c r="Y1329" s="117" t="s">
        <v>750</v>
      </c>
      <c r="Z1329" s="130"/>
      <c r="AA1329" s="130"/>
      <c r="AB1329" s="66">
        <v>2017</v>
      </c>
      <c r="AC1329" s="130">
        <v>18000</v>
      </c>
      <c r="AD1329" s="130"/>
      <c r="AE1329" s="48" t="s">
        <v>101</v>
      </c>
      <c r="AF1329" s="132">
        <v>44916</v>
      </c>
      <c r="AG1329" s="132">
        <v>44923</v>
      </c>
      <c r="AH1329" s="141"/>
    </row>
    <row r="1330" spans="1:35">
      <c r="A1330" s="66"/>
      <c r="B1330" s="66" t="s">
        <v>95</v>
      </c>
      <c r="C1330" s="84" t="s">
        <v>2525</v>
      </c>
      <c r="D1330" s="92">
        <v>4034</v>
      </c>
      <c r="E1330" s="87" t="s">
        <v>1147</v>
      </c>
      <c r="F1330" s="86" t="s">
        <v>622</v>
      </c>
      <c r="G1330" s="87" t="s">
        <v>1175</v>
      </c>
      <c r="H1330" s="84"/>
      <c r="I1330" s="87" t="s">
        <v>99</v>
      </c>
      <c r="J1330" s="84">
        <v>1</v>
      </c>
      <c r="K1330" s="106">
        <v>44877</v>
      </c>
      <c r="L1330" s="63">
        <v>1</v>
      </c>
      <c r="M1330" s="66">
        <v>184</v>
      </c>
      <c r="N1330" s="165">
        <v>44878</v>
      </c>
      <c r="O1330" s="99">
        <v>44877</v>
      </c>
      <c r="P1330" s="66">
        <v>0</v>
      </c>
      <c r="Q1330" s="66" t="s">
        <v>160</v>
      </c>
      <c r="R1330" s="66" t="s">
        <v>320</v>
      </c>
      <c r="S1330" s="66" t="s">
        <v>86</v>
      </c>
      <c r="T1330" s="66" t="s">
        <v>87</v>
      </c>
      <c r="U1330" s="113">
        <v>184</v>
      </c>
      <c r="V1330" s="280" t="s">
        <v>169</v>
      </c>
      <c r="W1330" s="111" t="s">
        <v>89</v>
      </c>
      <c r="X1330" s="111" t="s">
        <v>321</v>
      </c>
      <c r="Y1330" s="117" t="s">
        <v>750</v>
      </c>
      <c r="Z1330" s="130"/>
      <c r="AA1330" s="130"/>
      <c r="AB1330" s="66">
        <v>2017</v>
      </c>
      <c r="AC1330" s="130">
        <v>18000</v>
      </c>
      <c r="AD1330" s="130"/>
      <c r="AE1330" s="62" t="s">
        <v>101</v>
      </c>
      <c r="AF1330" s="173">
        <v>44877</v>
      </c>
      <c r="AG1330" s="132"/>
      <c r="AH1330" s="141" t="s">
        <v>2526</v>
      </c>
    </row>
    <row r="1331" spans="1:35">
      <c r="A1331" s="66" t="s">
        <v>2527</v>
      </c>
      <c r="B1331" s="66">
        <v>12445</v>
      </c>
      <c r="C1331" s="84" t="s">
        <v>994</v>
      </c>
      <c r="D1331" s="92">
        <v>3950</v>
      </c>
      <c r="E1331" s="87" t="s">
        <v>1341</v>
      </c>
      <c r="F1331" s="86" t="s">
        <v>1170</v>
      </c>
      <c r="G1331" s="87" t="s">
        <v>1342</v>
      </c>
      <c r="H1331" s="84">
        <v>163</v>
      </c>
      <c r="I1331" s="87" t="s">
        <v>99</v>
      </c>
      <c r="J1331" s="84">
        <v>1</v>
      </c>
      <c r="K1331" s="106">
        <v>44858</v>
      </c>
      <c r="L1331" s="63">
        <v>6</v>
      </c>
      <c r="M1331" s="66">
        <v>184</v>
      </c>
      <c r="N1331" s="107">
        <v>44864</v>
      </c>
      <c r="O1331" s="99">
        <v>44866</v>
      </c>
      <c r="P1331" s="66">
        <v>8</v>
      </c>
      <c r="Q1331" s="66" t="s">
        <v>160</v>
      </c>
      <c r="R1331" s="66" t="s">
        <v>320</v>
      </c>
      <c r="S1331" s="66" t="s">
        <v>86</v>
      </c>
      <c r="T1331" s="66" t="s">
        <v>87</v>
      </c>
      <c r="U1331" s="113">
        <v>184</v>
      </c>
      <c r="V1331" s="280" t="s">
        <v>169</v>
      </c>
      <c r="W1331" s="88" t="s">
        <v>89</v>
      </c>
      <c r="X1331" s="88" t="s">
        <v>321</v>
      </c>
      <c r="Y1331" s="117" t="s">
        <v>750</v>
      </c>
      <c r="Z1331" s="130"/>
      <c r="AA1331" s="130"/>
      <c r="AB1331" s="66">
        <v>2017</v>
      </c>
      <c r="AC1331" s="130">
        <v>18000</v>
      </c>
      <c r="AD1331" s="130"/>
      <c r="AE1331" s="62" t="s">
        <v>101</v>
      </c>
      <c r="AF1331" s="173">
        <v>44840</v>
      </c>
      <c r="AG1331" s="132">
        <v>44865</v>
      </c>
      <c r="AH1331" s="141"/>
    </row>
    <row r="1332" spans="1:35">
      <c r="A1332" s="66">
        <v>12534</v>
      </c>
      <c r="B1332" s="63"/>
      <c r="C1332" s="84" t="s">
        <v>994</v>
      </c>
      <c r="D1332" s="92">
        <v>3890</v>
      </c>
      <c r="E1332" s="87" t="s">
        <v>1147</v>
      </c>
      <c r="F1332" s="86" t="s">
        <v>622</v>
      </c>
      <c r="G1332" s="87" t="s">
        <v>623</v>
      </c>
      <c r="H1332" s="84">
        <v>163</v>
      </c>
      <c r="I1332" s="87" t="s">
        <v>99</v>
      </c>
      <c r="J1332" s="84">
        <v>1</v>
      </c>
      <c r="K1332" s="106">
        <v>44814</v>
      </c>
      <c r="L1332" s="63">
        <v>1</v>
      </c>
      <c r="M1332" s="66">
        <v>184</v>
      </c>
      <c r="N1332" s="107">
        <v>44815</v>
      </c>
      <c r="O1332" s="99">
        <v>44819</v>
      </c>
      <c r="P1332" s="66">
        <v>5</v>
      </c>
      <c r="Q1332" s="66" t="s">
        <v>160</v>
      </c>
      <c r="R1332" s="66" t="s">
        <v>320</v>
      </c>
      <c r="S1332" s="66" t="s">
        <v>86</v>
      </c>
      <c r="T1332" s="66" t="s">
        <v>87</v>
      </c>
      <c r="U1332" s="113">
        <v>184</v>
      </c>
      <c r="V1332" s="346" t="s">
        <v>169</v>
      </c>
      <c r="W1332" s="88" t="s">
        <v>89</v>
      </c>
      <c r="X1332" s="111" t="s">
        <v>321</v>
      </c>
      <c r="Y1332" s="117" t="s">
        <v>750</v>
      </c>
      <c r="Z1332" s="130"/>
      <c r="AA1332" s="130"/>
      <c r="AB1332" s="66">
        <v>2017</v>
      </c>
      <c r="AC1332" s="130">
        <v>18000</v>
      </c>
      <c r="AD1332" s="130"/>
      <c r="AE1332" s="62" t="s">
        <v>101</v>
      </c>
      <c r="AF1332" s="173">
        <v>44814</v>
      </c>
      <c r="AG1332" s="132">
        <v>44817</v>
      </c>
      <c r="AH1332" s="141"/>
    </row>
    <row r="1333" spans="1:35">
      <c r="A1333" s="66">
        <v>12475</v>
      </c>
      <c r="B1333" s="63"/>
      <c r="C1333" s="84" t="s">
        <v>994</v>
      </c>
      <c r="D1333" s="92">
        <v>3855</v>
      </c>
      <c r="E1333" s="87" t="s">
        <v>1169</v>
      </c>
      <c r="F1333" s="86" t="s">
        <v>1170</v>
      </c>
      <c r="G1333" s="87" t="s">
        <v>1171</v>
      </c>
      <c r="H1333" s="84">
        <v>161</v>
      </c>
      <c r="I1333" s="87" t="s">
        <v>99</v>
      </c>
      <c r="J1333" s="84">
        <v>1</v>
      </c>
      <c r="K1333" s="106">
        <v>44806</v>
      </c>
      <c r="L1333" s="63">
        <v>0</v>
      </c>
      <c r="M1333" s="66">
        <v>184</v>
      </c>
      <c r="N1333" s="107">
        <v>44806</v>
      </c>
      <c r="O1333" s="99">
        <v>44810</v>
      </c>
      <c r="P1333" s="66">
        <v>4</v>
      </c>
      <c r="Q1333" s="66" t="s">
        <v>160</v>
      </c>
      <c r="R1333" s="66"/>
      <c r="S1333" s="66" t="s">
        <v>86</v>
      </c>
      <c r="T1333" s="66" t="s">
        <v>87</v>
      </c>
      <c r="U1333" s="113">
        <v>184</v>
      </c>
      <c r="V1333" s="280" t="s">
        <v>169</v>
      </c>
      <c r="W1333" s="111" t="s">
        <v>89</v>
      </c>
      <c r="X1333" s="111" t="s">
        <v>321</v>
      </c>
      <c r="Y1333" s="117" t="s">
        <v>750</v>
      </c>
      <c r="Z1333" s="130"/>
      <c r="AA1333" s="130"/>
      <c r="AB1333" s="66">
        <v>2017</v>
      </c>
      <c r="AC1333" s="130">
        <v>18000</v>
      </c>
      <c r="AD1333" s="130"/>
      <c r="AE1333" s="62" t="s">
        <v>101</v>
      </c>
      <c r="AF1333" s="173">
        <v>44803</v>
      </c>
      <c r="AG1333" s="132">
        <v>44809</v>
      </c>
      <c r="AH1333" s="141"/>
    </row>
    <row r="1334" spans="1:35">
      <c r="A1334" s="66">
        <v>12485</v>
      </c>
      <c r="B1334" s="63"/>
      <c r="C1334" s="84" t="s">
        <v>994</v>
      </c>
      <c r="D1334" s="92">
        <v>3822</v>
      </c>
      <c r="E1334" s="151" t="s">
        <v>2515</v>
      </c>
      <c r="F1334" s="86" t="s">
        <v>2528</v>
      </c>
      <c r="G1334" s="87" t="s">
        <v>1623</v>
      </c>
      <c r="H1334" s="84">
        <v>243</v>
      </c>
      <c r="I1334" s="87" t="s">
        <v>1151</v>
      </c>
      <c r="J1334" s="84">
        <v>1</v>
      </c>
      <c r="K1334" s="106">
        <v>44784</v>
      </c>
      <c r="L1334" s="63">
        <v>6</v>
      </c>
      <c r="M1334" s="66">
        <v>184</v>
      </c>
      <c r="N1334" s="107">
        <v>44790</v>
      </c>
      <c r="O1334" s="99">
        <v>44792</v>
      </c>
      <c r="P1334" s="66">
        <v>8</v>
      </c>
      <c r="Q1334" s="66" t="s">
        <v>160</v>
      </c>
      <c r="R1334" s="66"/>
      <c r="S1334" s="66" t="s">
        <v>86</v>
      </c>
      <c r="T1334" s="66" t="s">
        <v>87</v>
      </c>
      <c r="U1334" s="113">
        <v>184</v>
      </c>
      <c r="V1334" s="280" t="s">
        <v>169</v>
      </c>
      <c r="W1334" s="111" t="s">
        <v>89</v>
      </c>
      <c r="X1334" s="111" t="s">
        <v>321</v>
      </c>
      <c r="Y1334" s="66" t="s">
        <v>750</v>
      </c>
      <c r="Z1334" s="130"/>
      <c r="AA1334" s="130"/>
      <c r="AB1334" s="66">
        <v>2017</v>
      </c>
      <c r="AC1334" s="130">
        <v>18000</v>
      </c>
      <c r="AD1334" s="130"/>
      <c r="AE1334" s="62" t="s">
        <v>101</v>
      </c>
      <c r="AF1334" s="173">
        <v>44784</v>
      </c>
      <c r="AG1334" s="132">
        <v>44792</v>
      </c>
      <c r="AH1334" s="141"/>
    </row>
    <row r="1335" spans="1:35">
      <c r="A1335" s="66" t="s">
        <v>95</v>
      </c>
      <c r="B1335" s="63"/>
      <c r="C1335" s="84" t="s">
        <v>994</v>
      </c>
      <c r="D1335" s="92">
        <v>3775</v>
      </c>
      <c r="E1335" s="151" t="s">
        <v>1180</v>
      </c>
      <c r="F1335" s="86" t="s">
        <v>1181</v>
      </c>
      <c r="G1335" s="87" t="s">
        <v>529</v>
      </c>
      <c r="H1335" s="84">
        <v>158</v>
      </c>
      <c r="I1335" s="87" t="s">
        <v>1151</v>
      </c>
      <c r="J1335" s="84">
        <v>1</v>
      </c>
      <c r="K1335" s="106">
        <v>44771</v>
      </c>
      <c r="L1335" s="63">
        <v>6</v>
      </c>
      <c r="M1335" s="51">
        <v>184</v>
      </c>
      <c r="N1335" s="107">
        <v>44777</v>
      </c>
      <c r="O1335" s="99">
        <v>44778</v>
      </c>
      <c r="P1335" s="66">
        <v>7</v>
      </c>
      <c r="Q1335" s="66" t="s">
        <v>160</v>
      </c>
      <c r="R1335" s="66"/>
      <c r="S1335" s="66" t="s">
        <v>86</v>
      </c>
      <c r="T1335" s="66" t="s">
        <v>87</v>
      </c>
      <c r="U1335" s="113">
        <v>184</v>
      </c>
      <c r="V1335" s="280" t="s">
        <v>169</v>
      </c>
      <c r="W1335" s="111" t="s">
        <v>89</v>
      </c>
      <c r="X1335" s="111" t="s">
        <v>321</v>
      </c>
      <c r="Y1335" s="66" t="s">
        <v>750</v>
      </c>
      <c r="Z1335" s="130"/>
      <c r="AA1335" s="130"/>
      <c r="AB1335" s="66">
        <v>2017</v>
      </c>
      <c r="AC1335" s="130">
        <v>18000</v>
      </c>
      <c r="AD1335" s="130"/>
      <c r="AE1335" s="62" t="s">
        <v>101</v>
      </c>
      <c r="AF1335" s="173">
        <v>44764</v>
      </c>
      <c r="AG1335" s="132">
        <v>44777</v>
      </c>
      <c r="AH1335" s="141"/>
    </row>
    <row r="1336" spans="1:35">
      <c r="A1336" s="63"/>
      <c r="B1336" s="63"/>
      <c r="C1336" s="84" t="s">
        <v>994</v>
      </c>
      <c r="D1336" s="92">
        <v>3765</v>
      </c>
      <c r="E1336" s="150" t="s">
        <v>1173</v>
      </c>
      <c r="F1336" s="150" t="s">
        <v>1186</v>
      </c>
      <c r="G1336" s="86" t="s">
        <v>623</v>
      </c>
      <c r="H1336" s="84"/>
      <c r="I1336" s="87" t="s">
        <v>99</v>
      </c>
      <c r="J1336" s="84">
        <v>1</v>
      </c>
      <c r="K1336" s="168">
        <v>44758</v>
      </c>
      <c r="L1336" s="63">
        <v>1</v>
      </c>
      <c r="M1336" s="66">
        <v>184</v>
      </c>
      <c r="N1336" s="107">
        <v>44759</v>
      </c>
      <c r="O1336" s="99">
        <v>44762</v>
      </c>
      <c r="P1336" s="66">
        <v>4</v>
      </c>
      <c r="Q1336" s="66" t="s">
        <v>160</v>
      </c>
      <c r="R1336" s="66"/>
      <c r="S1336" s="66" t="s">
        <v>86</v>
      </c>
      <c r="T1336" s="66" t="s">
        <v>87</v>
      </c>
      <c r="U1336" s="113">
        <v>184</v>
      </c>
      <c r="V1336" s="280" t="s">
        <v>169</v>
      </c>
      <c r="W1336" s="88" t="s">
        <v>89</v>
      </c>
      <c r="X1336" s="88" t="s">
        <v>321</v>
      </c>
      <c r="Y1336" s="112" t="s">
        <v>750</v>
      </c>
      <c r="Z1336" s="130"/>
      <c r="AA1336" s="130"/>
      <c r="AB1336" s="66">
        <v>2017</v>
      </c>
      <c r="AC1336" s="130">
        <v>18000</v>
      </c>
      <c r="AD1336" s="130"/>
      <c r="AE1336" s="62" t="s">
        <v>101</v>
      </c>
      <c r="AF1336" s="173">
        <v>44758</v>
      </c>
      <c r="AG1336" s="132">
        <v>44761</v>
      </c>
      <c r="AH1336" s="141"/>
    </row>
    <row r="1337" spans="1:35">
      <c r="A1337" s="66">
        <v>12529</v>
      </c>
      <c r="B1337" s="63"/>
      <c r="C1337" s="84" t="s">
        <v>994</v>
      </c>
      <c r="D1337" s="63">
        <v>3739</v>
      </c>
      <c r="E1337" s="91" t="s">
        <v>1180</v>
      </c>
      <c r="F1337" s="91" t="s">
        <v>1181</v>
      </c>
      <c r="G1337" s="87" t="s">
        <v>529</v>
      </c>
      <c r="H1337" s="84">
        <v>154</v>
      </c>
      <c r="I1337" s="87" t="s">
        <v>1151</v>
      </c>
      <c r="J1337" s="63">
        <v>1</v>
      </c>
      <c r="K1337" s="106">
        <v>44749</v>
      </c>
      <c r="L1337" s="63">
        <v>1</v>
      </c>
      <c r="M1337" s="63">
        <v>184</v>
      </c>
      <c r="N1337" s="107">
        <v>44750</v>
      </c>
      <c r="O1337" s="99">
        <v>44755</v>
      </c>
      <c r="P1337" s="66">
        <v>6</v>
      </c>
      <c r="Q1337" s="66" t="s">
        <v>160</v>
      </c>
      <c r="R1337" s="66"/>
      <c r="S1337" s="66" t="s">
        <v>86</v>
      </c>
      <c r="T1337" s="66" t="s">
        <v>87</v>
      </c>
      <c r="U1337" s="113">
        <v>184</v>
      </c>
      <c r="V1337" s="280" t="s">
        <v>169</v>
      </c>
      <c r="W1337" s="88" t="s">
        <v>89</v>
      </c>
      <c r="X1337" s="88" t="s">
        <v>321</v>
      </c>
      <c r="Y1337" s="66" t="s">
        <v>750</v>
      </c>
      <c r="Z1337" s="130"/>
      <c r="AA1337" s="130"/>
      <c r="AB1337" s="66">
        <v>2017</v>
      </c>
      <c r="AC1337" s="130">
        <v>18000</v>
      </c>
      <c r="AD1337" s="130"/>
      <c r="AE1337" s="62" t="s">
        <v>101</v>
      </c>
      <c r="AF1337" s="173">
        <v>44748</v>
      </c>
      <c r="AG1337" s="132">
        <v>44751</v>
      </c>
      <c r="AH1337" s="141"/>
    </row>
    <row r="1338" spans="1:35">
      <c r="A1338" s="63"/>
      <c r="B1338" s="63"/>
      <c r="C1338" s="84" t="s">
        <v>994</v>
      </c>
      <c r="D1338" s="63">
        <v>3723</v>
      </c>
      <c r="E1338" s="91" t="s">
        <v>1624</v>
      </c>
      <c r="F1338" s="91" t="s">
        <v>2529</v>
      </c>
      <c r="G1338" s="87" t="s">
        <v>529</v>
      </c>
      <c r="H1338" s="84">
        <v>154</v>
      </c>
      <c r="I1338" s="87" t="s">
        <v>1151</v>
      </c>
      <c r="J1338" s="63">
        <v>1</v>
      </c>
      <c r="K1338" s="106">
        <v>44740</v>
      </c>
      <c r="L1338" s="63">
        <v>6</v>
      </c>
      <c r="M1338" s="66">
        <v>184</v>
      </c>
      <c r="N1338" s="165">
        <v>44746</v>
      </c>
      <c r="O1338" s="99">
        <v>44748</v>
      </c>
      <c r="P1338" s="66">
        <v>8</v>
      </c>
      <c r="Q1338" s="66" t="s">
        <v>160</v>
      </c>
      <c r="R1338" s="66"/>
      <c r="S1338" s="66" t="s">
        <v>86</v>
      </c>
      <c r="T1338" s="66" t="s">
        <v>87</v>
      </c>
      <c r="U1338" s="113">
        <v>184</v>
      </c>
      <c r="V1338" s="280" t="s">
        <v>169</v>
      </c>
      <c r="W1338" s="88" t="s">
        <v>89</v>
      </c>
      <c r="X1338" s="88" t="s">
        <v>321</v>
      </c>
      <c r="Y1338" s="66" t="s">
        <v>750</v>
      </c>
      <c r="Z1338" s="130"/>
      <c r="AA1338" s="130"/>
      <c r="AB1338" s="66">
        <v>2017</v>
      </c>
      <c r="AC1338" s="130">
        <v>18000</v>
      </c>
      <c r="AD1338" s="130"/>
      <c r="AE1338" s="62" t="s">
        <v>101</v>
      </c>
      <c r="AF1338" s="173">
        <v>44740</v>
      </c>
      <c r="AG1338" s="132">
        <v>44747</v>
      </c>
      <c r="AH1338" s="141"/>
    </row>
    <row r="1339" spans="1:35">
      <c r="A1339" s="66">
        <v>12434</v>
      </c>
      <c r="B1339" s="63"/>
      <c r="C1339" s="84" t="s">
        <v>994</v>
      </c>
      <c r="D1339" s="63">
        <v>3654</v>
      </c>
      <c r="E1339" s="91" t="s">
        <v>2530</v>
      </c>
      <c r="F1339" s="91" t="s">
        <v>1432</v>
      </c>
      <c r="G1339" s="87" t="s">
        <v>479</v>
      </c>
      <c r="H1339" s="84"/>
      <c r="I1339" s="87" t="s">
        <v>1151</v>
      </c>
      <c r="J1339" s="63">
        <v>1</v>
      </c>
      <c r="K1339" s="106">
        <v>44709</v>
      </c>
      <c r="L1339" s="63">
        <v>27</v>
      </c>
      <c r="M1339" s="66">
        <v>184</v>
      </c>
      <c r="N1339" s="107">
        <v>44736</v>
      </c>
      <c r="O1339" s="99">
        <v>44740</v>
      </c>
      <c r="P1339" s="66">
        <v>31</v>
      </c>
      <c r="Q1339" s="66" t="s">
        <v>160</v>
      </c>
      <c r="R1339" s="66"/>
      <c r="S1339" s="66" t="s">
        <v>86</v>
      </c>
      <c r="T1339" s="66" t="s">
        <v>87</v>
      </c>
      <c r="U1339" s="113">
        <v>184</v>
      </c>
      <c r="V1339" s="280" t="s">
        <v>169</v>
      </c>
      <c r="W1339" s="88" t="s">
        <v>89</v>
      </c>
      <c r="X1339" s="88" t="s">
        <v>321</v>
      </c>
      <c r="Y1339" s="66" t="s">
        <v>750</v>
      </c>
      <c r="Z1339" s="130"/>
      <c r="AA1339" s="130"/>
      <c r="AB1339" s="66">
        <v>2017</v>
      </c>
      <c r="AC1339" s="130">
        <v>18000</v>
      </c>
      <c r="AD1339" s="130"/>
      <c r="AE1339" s="797">
        <v>44709</v>
      </c>
      <c r="AF1339" s="132">
        <v>44739</v>
      </c>
      <c r="AG1339" s="72"/>
      <c r="AH1339" s="180"/>
    </row>
    <row r="1340" spans="1:35">
      <c r="A1340" s="63"/>
      <c r="B1340" s="63"/>
      <c r="C1340" s="84" t="s">
        <v>994</v>
      </c>
      <c r="D1340" s="63">
        <v>3557</v>
      </c>
      <c r="E1340" s="91" t="s">
        <v>832</v>
      </c>
      <c r="F1340" s="91" t="s">
        <v>2396</v>
      </c>
      <c r="G1340" s="87" t="s">
        <v>2443</v>
      </c>
      <c r="H1340" s="84">
        <v>138</v>
      </c>
      <c r="I1340" s="87" t="s">
        <v>1151</v>
      </c>
      <c r="J1340" s="84">
        <v>1</v>
      </c>
      <c r="K1340" s="106">
        <v>44678</v>
      </c>
      <c r="L1340" s="63">
        <v>27</v>
      </c>
      <c r="M1340" s="66">
        <v>184</v>
      </c>
      <c r="N1340" s="107">
        <v>44705</v>
      </c>
      <c r="O1340" s="99">
        <v>44706</v>
      </c>
      <c r="P1340" s="66">
        <v>28</v>
      </c>
      <c r="Q1340" s="66" t="s">
        <v>160</v>
      </c>
      <c r="R1340" s="66"/>
      <c r="S1340" s="66" t="s">
        <v>86</v>
      </c>
      <c r="T1340" s="66" t="s">
        <v>87</v>
      </c>
      <c r="U1340" s="113">
        <v>184</v>
      </c>
      <c r="V1340" s="280" t="s">
        <v>169</v>
      </c>
      <c r="W1340" s="88" t="s">
        <v>89</v>
      </c>
      <c r="X1340" s="88" t="s">
        <v>321</v>
      </c>
      <c r="Y1340" s="66" t="s">
        <v>750</v>
      </c>
      <c r="Z1340" s="130"/>
      <c r="AA1340" s="130"/>
      <c r="AB1340" s="66">
        <v>2017</v>
      </c>
      <c r="AC1340" s="130">
        <v>18000</v>
      </c>
      <c r="AD1340" s="130"/>
      <c r="AE1340" s="797" t="s">
        <v>101</v>
      </c>
      <c r="AF1340" s="173">
        <v>44650</v>
      </c>
      <c r="AG1340" s="132">
        <v>44705</v>
      </c>
      <c r="AH1340" s="141"/>
    </row>
    <row r="1341" spans="1:35">
      <c r="A1341" s="63"/>
      <c r="B1341" s="63"/>
      <c r="C1341" s="84" t="s">
        <v>994</v>
      </c>
      <c r="D1341" s="63">
        <v>3551</v>
      </c>
      <c r="E1341" s="150" t="s">
        <v>151</v>
      </c>
      <c r="F1341" s="86" t="s">
        <v>1075</v>
      </c>
      <c r="G1341" s="150" t="s">
        <v>2531</v>
      </c>
      <c r="H1341" s="84">
        <v>138</v>
      </c>
      <c r="I1341" s="85" t="s">
        <v>154</v>
      </c>
      <c r="J1341" s="84">
        <v>1</v>
      </c>
      <c r="K1341" s="168">
        <v>44646</v>
      </c>
      <c r="L1341" s="63">
        <v>1</v>
      </c>
      <c r="M1341" s="66">
        <v>184</v>
      </c>
      <c r="N1341" s="107">
        <v>44647</v>
      </c>
      <c r="O1341" s="99">
        <v>44649</v>
      </c>
      <c r="P1341" s="66">
        <v>3</v>
      </c>
      <c r="Q1341" s="66" t="s">
        <v>160</v>
      </c>
      <c r="R1341" s="66"/>
      <c r="S1341" s="66" t="s">
        <v>86</v>
      </c>
      <c r="T1341" s="66" t="s">
        <v>87</v>
      </c>
      <c r="U1341" s="113">
        <v>184</v>
      </c>
      <c r="V1341" s="280" t="s">
        <v>169</v>
      </c>
      <c r="W1341" s="88" t="s">
        <v>89</v>
      </c>
      <c r="X1341" s="88" t="s">
        <v>321</v>
      </c>
      <c r="Y1341" s="66" t="s">
        <v>750</v>
      </c>
      <c r="Z1341" s="130"/>
      <c r="AA1341" s="130"/>
      <c r="AB1341" s="66">
        <v>2017</v>
      </c>
      <c r="AC1341" s="130">
        <v>18000</v>
      </c>
      <c r="AD1341" s="130"/>
      <c r="AE1341" s="797" t="s">
        <v>101</v>
      </c>
      <c r="AF1341" s="173">
        <v>44646</v>
      </c>
      <c r="AG1341" s="132">
        <v>44649</v>
      </c>
      <c r="AH1341" s="141"/>
    </row>
    <row r="1342" spans="1:35">
      <c r="A1342" s="66">
        <v>12439</v>
      </c>
      <c r="B1342" s="63"/>
      <c r="C1342" s="84" t="s">
        <v>994</v>
      </c>
      <c r="D1342" s="63">
        <v>3544</v>
      </c>
      <c r="E1342" s="150" t="s">
        <v>697</v>
      </c>
      <c r="F1342" s="86" t="s">
        <v>1056</v>
      </c>
      <c r="G1342" s="150" t="s">
        <v>1057</v>
      </c>
      <c r="H1342" s="84">
        <v>137</v>
      </c>
      <c r="I1342" s="85" t="s">
        <v>154</v>
      </c>
      <c r="J1342" s="84">
        <v>1</v>
      </c>
      <c r="K1342" s="168">
        <v>44643</v>
      </c>
      <c r="L1342" s="63">
        <v>1</v>
      </c>
      <c r="M1342" s="66">
        <v>184</v>
      </c>
      <c r="N1342" s="165">
        <v>44644</v>
      </c>
      <c r="O1342" s="99">
        <v>44645</v>
      </c>
      <c r="P1342" s="66">
        <v>2</v>
      </c>
      <c r="Q1342" s="66" t="s">
        <v>160</v>
      </c>
      <c r="R1342" s="66"/>
      <c r="S1342" s="66" t="s">
        <v>86</v>
      </c>
      <c r="T1342" s="66" t="s">
        <v>87</v>
      </c>
      <c r="U1342" s="113">
        <v>184</v>
      </c>
      <c r="V1342" s="280" t="s">
        <v>169</v>
      </c>
      <c r="W1342" s="88" t="s">
        <v>89</v>
      </c>
      <c r="X1342" s="88" t="s">
        <v>321</v>
      </c>
      <c r="Y1342" s="66" t="s">
        <v>750</v>
      </c>
      <c r="Z1342" s="130"/>
      <c r="AA1342" s="130"/>
      <c r="AB1342" s="66">
        <v>2017</v>
      </c>
      <c r="AC1342" s="130">
        <v>18000</v>
      </c>
      <c r="AD1342" s="130"/>
      <c r="AE1342" s="797" t="s">
        <v>101</v>
      </c>
      <c r="AF1342" s="173">
        <v>44643</v>
      </c>
      <c r="AG1342" s="132">
        <v>44645</v>
      </c>
      <c r="AH1342" s="141"/>
    </row>
    <row r="1343" spans="1:35">
      <c r="A1343" s="66">
        <v>12445</v>
      </c>
      <c r="B1343" s="63"/>
      <c r="C1343" s="84" t="s">
        <v>994</v>
      </c>
      <c r="D1343" s="84">
        <v>3521</v>
      </c>
      <c r="E1343" s="150" t="s">
        <v>2532</v>
      </c>
      <c r="F1343" s="150" t="s">
        <v>2533</v>
      </c>
      <c r="G1343" s="150" t="s">
        <v>2534</v>
      </c>
      <c r="H1343" s="84">
        <v>134</v>
      </c>
      <c r="I1343" s="150" t="s">
        <v>99</v>
      </c>
      <c r="J1343" s="84">
        <v>1</v>
      </c>
      <c r="K1343" s="106">
        <v>44627</v>
      </c>
      <c r="L1343" s="63">
        <v>6</v>
      </c>
      <c r="M1343" s="48">
        <v>184</v>
      </c>
      <c r="N1343" s="165">
        <v>44633</v>
      </c>
      <c r="O1343" s="99">
        <v>44634</v>
      </c>
      <c r="P1343" s="66">
        <v>7</v>
      </c>
      <c r="Q1343" s="66" t="s">
        <v>160</v>
      </c>
      <c r="R1343" s="66"/>
      <c r="S1343" s="66" t="s">
        <v>86</v>
      </c>
      <c r="T1343" s="66" t="s">
        <v>87</v>
      </c>
      <c r="U1343" s="113">
        <v>184</v>
      </c>
      <c r="V1343" s="280" t="s">
        <v>169</v>
      </c>
      <c r="W1343" s="88" t="s">
        <v>89</v>
      </c>
      <c r="X1343" s="88" t="s">
        <v>321</v>
      </c>
      <c r="Y1343" s="66" t="s">
        <v>750</v>
      </c>
      <c r="Z1343" s="130"/>
      <c r="AA1343" s="130"/>
      <c r="AB1343" s="66">
        <v>2017</v>
      </c>
      <c r="AC1343" s="130">
        <v>18000</v>
      </c>
      <c r="AD1343" s="130"/>
      <c r="AE1343" s="62" t="s">
        <v>101</v>
      </c>
      <c r="AF1343" s="173">
        <v>44627</v>
      </c>
      <c r="AG1343" s="132">
        <v>44630</v>
      </c>
      <c r="AH1343" s="141"/>
    </row>
    <row r="1344" spans="1:35">
      <c r="A1344" s="66">
        <v>12131</v>
      </c>
      <c r="B1344" s="63"/>
      <c r="C1344" s="84" t="s">
        <v>994</v>
      </c>
      <c r="D1344" s="84">
        <v>3459</v>
      </c>
      <c r="E1344" s="150" t="s">
        <v>151</v>
      </c>
      <c r="F1344" s="150" t="s">
        <v>1075</v>
      </c>
      <c r="G1344" s="150" t="s">
        <v>1519</v>
      </c>
      <c r="H1344" s="84">
        <v>127</v>
      </c>
      <c r="I1344" s="150" t="s">
        <v>154</v>
      </c>
      <c r="J1344" s="84">
        <v>1</v>
      </c>
      <c r="K1344" s="106">
        <v>44582</v>
      </c>
      <c r="L1344" s="63">
        <v>29</v>
      </c>
      <c r="M1344" s="66">
        <v>184</v>
      </c>
      <c r="N1344" s="107">
        <v>44611</v>
      </c>
      <c r="O1344" s="99">
        <v>44613</v>
      </c>
      <c r="P1344" s="66">
        <v>31</v>
      </c>
      <c r="Q1344" s="66" t="s">
        <v>160</v>
      </c>
      <c r="R1344" s="66"/>
      <c r="S1344" s="66" t="s">
        <v>86</v>
      </c>
      <c r="T1344" s="66" t="s">
        <v>87</v>
      </c>
      <c r="U1344" s="113">
        <v>184</v>
      </c>
      <c r="V1344" s="280" t="s">
        <v>169</v>
      </c>
      <c r="W1344" s="88" t="s">
        <v>89</v>
      </c>
      <c r="X1344" s="88" t="s">
        <v>321</v>
      </c>
      <c r="Y1344" s="66" t="s">
        <v>750</v>
      </c>
      <c r="Z1344" s="130"/>
      <c r="AA1344" s="130"/>
      <c r="AB1344" s="66">
        <v>2017</v>
      </c>
      <c r="AC1344" s="130">
        <v>18000</v>
      </c>
      <c r="AD1344" s="130"/>
      <c r="AE1344" s="62" t="s">
        <v>101</v>
      </c>
      <c r="AF1344" s="173">
        <v>44582</v>
      </c>
      <c r="AG1344" s="132">
        <v>44613</v>
      </c>
      <c r="AH1344" s="141"/>
      <c r="AI1344" s="180"/>
    </row>
    <row r="1345" spans="1:34">
      <c r="A1345" s="66">
        <v>12502</v>
      </c>
      <c r="B1345" s="63"/>
      <c r="C1345" s="64" t="s">
        <v>994</v>
      </c>
      <c r="D1345" s="67">
        <v>5256</v>
      </c>
      <c r="E1345" s="69" t="s">
        <v>2535</v>
      </c>
      <c r="F1345" s="69" t="s">
        <v>2536</v>
      </c>
      <c r="G1345" s="48" t="s">
        <v>674</v>
      </c>
      <c r="H1345" s="48">
        <v>347</v>
      </c>
      <c r="I1345" s="64" t="s">
        <v>99</v>
      </c>
      <c r="J1345" s="64">
        <v>1</v>
      </c>
      <c r="K1345" s="101">
        <v>45730</v>
      </c>
      <c r="L1345" s="48">
        <v>6</v>
      </c>
      <c r="M1345" s="104">
        <v>185</v>
      </c>
      <c r="N1345" s="102">
        <v>45736</v>
      </c>
      <c r="O1345" s="99">
        <v>45735</v>
      </c>
      <c r="P1345" s="66">
        <v>5</v>
      </c>
      <c r="Q1345" s="66" t="s">
        <v>85</v>
      </c>
      <c r="R1345" s="66" t="s">
        <v>320</v>
      </c>
      <c r="S1345" s="66" t="s">
        <v>85</v>
      </c>
      <c r="T1345" s="66" t="s">
        <v>87</v>
      </c>
      <c r="U1345" s="113">
        <v>185</v>
      </c>
      <c r="V1345" s="346" t="s">
        <v>169</v>
      </c>
      <c r="W1345" s="88" t="s">
        <v>89</v>
      </c>
      <c r="X1345" s="88" t="s">
        <v>321</v>
      </c>
      <c r="Y1345" s="117" t="s">
        <v>752</v>
      </c>
      <c r="Z1345" s="66">
        <v>30</v>
      </c>
      <c r="AA1345" s="117" t="s">
        <v>227</v>
      </c>
      <c r="AB1345" s="66">
        <v>2017</v>
      </c>
      <c r="AC1345" s="130">
        <v>18000</v>
      </c>
      <c r="AD1345" s="130">
        <v>24000</v>
      </c>
      <c r="AE1345" s="48" t="s">
        <v>101</v>
      </c>
      <c r="AF1345" s="127">
        <v>45639</v>
      </c>
      <c r="AG1345" s="132">
        <v>45735</v>
      </c>
      <c r="AH1345" s="141"/>
    </row>
    <row r="1346" spans="1:34">
      <c r="A1346" s="66">
        <v>12462</v>
      </c>
      <c r="B1346" s="66">
        <v>12564</v>
      </c>
      <c r="C1346" s="72" t="s">
        <v>994</v>
      </c>
      <c r="D1346" s="67">
        <v>5172</v>
      </c>
      <c r="E1346" s="69" t="s">
        <v>2537</v>
      </c>
      <c r="F1346" s="69" t="s">
        <v>2537</v>
      </c>
      <c r="G1346" s="48" t="s">
        <v>529</v>
      </c>
      <c r="H1346" s="48">
        <v>341</v>
      </c>
      <c r="I1346" s="48" t="s">
        <v>99</v>
      </c>
      <c r="J1346" s="72">
        <v>1</v>
      </c>
      <c r="K1346" s="101">
        <v>45600</v>
      </c>
      <c r="L1346" s="48">
        <v>6</v>
      </c>
      <c r="M1346" s="104">
        <v>185</v>
      </c>
      <c r="N1346" s="102">
        <f>K1346+L1346</f>
        <v>45606</v>
      </c>
      <c r="O1346" s="99">
        <f ca="1">TODAY()</f>
        <v>45957</v>
      </c>
      <c r="P1346" s="66">
        <f ca="1">O1346-K1346</f>
        <v>357</v>
      </c>
      <c r="Q1346" s="66" t="s">
        <v>85</v>
      </c>
      <c r="R1346" s="66" t="s">
        <v>320</v>
      </c>
      <c r="S1346" s="66" t="s">
        <v>85</v>
      </c>
      <c r="T1346" s="66" t="s">
        <v>87</v>
      </c>
      <c r="U1346" s="113">
        <v>185</v>
      </c>
      <c r="V1346" s="280" t="s">
        <v>169</v>
      </c>
      <c r="W1346" s="88" t="s">
        <v>89</v>
      </c>
      <c r="X1346" s="88" t="s">
        <v>321</v>
      </c>
      <c r="Y1346" s="117" t="s">
        <v>752</v>
      </c>
      <c r="Z1346" s="66">
        <v>30</v>
      </c>
      <c r="AA1346" s="117" t="s">
        <v>227</v>
      </c>
      <c r="AB1346" s="66">
        <v>2017</v>
      </c>
      <c r="AC1346" s="130">
        <v>18000</v>
      </c>
      <c r="AD1346" s="130">
        <v>24000</v>
      </c>
      <c r="AE1346" s="48" t="s">
        <v>101</v>
      </c>
      <c r="AF1346" s="132">
        <v>45600</v>
      </c>
      <c r="AG1346" s="132">
        <v>45611</v>
      </c>
      <c r="AH1346" s="73"/>
    </row>
    <row r="1347" spans="1:34">
      <c r="A1347" s="66">
        <v>12438</v>
      </c>
      <c r="B1347" s="63"/>
      <c r="C1347" s="72" t="s">
        <v>994</v>
      </c>
      <c r="D1347" s="67">
        <v>5144</v>
      </c>
      <c r="E1347" s="69" t="s">
        <v>1137</v>
      </c>
      <c r="F1347" s="69" t="s">
        <v>2538</v>
      </c>
      <c r="G1347" s="48" t="s">
        <v>2539</v>
      </c>
      <c r="H1347" s="48">
        <v>337</v>
      </c>
      <c r="I1347" s="48" t="s">
        <v>99</v>
      </c>
      <c r="J1347" s="72">
        <v>1</v>
      </c>
      <c r="K1347" s="101">
        <v>45589</v>
      </c>
      <c r="L1347" s="48">
        <v>6</v>
      </c>
      <c r="M1347" s="104">
        <v>185</v>
      </c>
      <c r="N1347" s="102">
        <f>K1347+L1347</f>
        <v>45595</v>
      </c>
      <c r="O1347" s="99">
        <f ca="1">TODAY()</f>
        <v>45957</v>
      </c>
      <c r="P1347" s="66">
        <f ca="1">O1347-K1347</f>
        <v>368</v>
      </c>
      <c r="Q1347" s="66" t="s">
        <v>85</v>
      </c>
      <c r="R1347" s="66" t="s">
        <v>320</v>
      </c>
      <c r="S1347" s="66" t="s">
        <v>85</v>
      </c>
      <c r="T1347" s="66" t="s">
        <v>87</v>
      </c>
      <c r="U1347" s="113">
        <v>185</v>
      </c>
      <c r="V1347" s="280" t="s">
        <v>169</v>
      </c>
      <c r="W1347" s="88" t="s">
        <v>89</v>
      </c>
      <c r="X1347" s="88" t="s">
        <v>321</v>
      </c>
      <c r="Y1347" s="117" t="s">
        <v>752</v>
      </c>
      <c r="Z1347" s="66">
        <v>30</v>
      </c>
      <c r="AA1347" s="117" t="s">
        <v>227</v>
      </c>
      <c r="AB1347" s="66">
        <v>2017</v>
      </c>
      <c r="AC1347" s="130">
        <v>18000</v>
      </c>
      <c r="AD1347" s="130">
        <v>24000</v>
      </c>
      <c r="AE1347" s="48" t="s">
        <v>101</v>
      </c>
      <c r="AF1347" s="132">
        <v>45589</v>
      </c>
      <c r="AG1347" s="132">
        <v>45597</v>
      </c>
      <c r="AH1347" s="144"/>
    </row>
    <row r="1348" spans="1:34">
      <c r="A1348" s="66">
        <v>12534</v>
      </c>
      <c r="B1348" s="63"/>
      <c r="C1348" s="92" t="s">
        <v>994</v>
      </c>
      <c r="D1348" s="92">
        <v>5025</v>
      </c>
      <c r="E1348" s="150" t="s">
        <v>2540</v>
      </c>
      <c r="F1348" s="150" t="s">
        <v>2540</v>
      </c>
      <c r="G1348" s="84" t="s">
        <v>2541</v>
      </c>
      <c r="H1348" s="92">
        <v>336</v>
      </c>
      <c r="I1348" s="92" t="s">
        <v>99</v>
      </c>
      <c r="J1348" s="92">
        <v>1</v>
      </c>
      <c r="K1348" s="109">
        <v>45525</v>
      </c>
      <c r="L1348" s="92">
        <v>1</v>
      </c>
      <c r="M1348" s="89">
        <v>185</v>
      </c>
      <c r="N1348" s="102">
        <v>45526</v>
      </c>
      <c r="O1348" s="99">
        <v>45527</v>
      </c>
      <c r="P1348" s="66">
        <v>2</v>
      </c>
      <c r="Q1348" s="66" t="s">
        <v>85</v>
      </c>
      <c r="R1348" s="66" t="s">
        <v>320</v>
      </c>
      <c r="S1348" s="66" t="s">
        <v>85</v>
      </c>
      <c r="T1348" s="66" t="s">
        <v>87</v>
      </c>
      <c r="U1348" s="113">
        <v>185</v>
      </c>
      <c r="V1348" s="280" t="s">
        <v>169</v>
      </c>
      <c r="W1348" s="111" t="s">
        <v>89</v>
      </c>
      <c r="X1348" s="88" t="s">
        <v>321</v>
      </c>
      <c r="Y1348" s="117" t="s">
        <v>752</v>
      </c>
      <c r="Z1348" s="66">
        <v>30</v>
      </c>
      <c r="AA1348" s="117" t="s">
        <v>227</v>
      </c>
      <c r="AB1348" s="66">
        <v>2017</v>
      </c>
      <c r="AC1348" s="130">
        <v>18000</v>
      </c>
      <c r="AD1348" s="130">
        <v>24000</v>
      </c>
      <c r="AE1348" s="48" t="s">
        <v>101</v>
      </c>
      <c r="AF1348" s="132">
        <v>45525</v>
      </c>
      <c r="AG1348" s="132">
        <v>45527</v>
      </c>
      <c r="AH1348" s="141"/>
    </row>
    <row r="1349" spans="1:34">
      <c r="A1349" s="63"/>
      <c r="B1349" s="63"/>
      <c r="C1349" s="92" t="s">
        <v>994</v>
      </c>
      <c r="D1349" s="92">
        <v>4937</v>
      </c>
      <c r="E1349" s="150" t="s">
        <v>1193</v>
      </c>
      <c r="F1349" s="150" t="s">
        <v>1129</v>
      </c>
      <c r="G1349" s="84" t="s">
        <v>1194</v>
      </c>
      <c r="H1349" s="92">
        <v>324</v>
      </c>
      <c r="I1349" s="92" t="s">
        <v>1090</v>
      </c>
      <c r="J1349" s="92">
        <v>1</v>
      </c>
      <c r="K1349" s="109">
        <v>45510</v>
      </c>
      <c r="L1349" s="92">
        <v>6</v>
      </c>
      <c r="M1349" s="104">
        <v>185</v>
      </c>
      <c r="N1349" s="102">
        <v>45516</v>
      </c>
      <c r="O1349" s="99">
        <v>45520</v>
      </c>
      <c r="P1349" s="66">
        <v>10</v>
      </c>
      <c r="Q1349" s="66" t="s">
        <v>85</v>
      </c>
      <c r="R1349" s="66" t="s">
        <v>320</v>
      </c>
      <c r="S1349" s="66" t="s">
        <v>85</v>
      </c>
      <c r="T1349" s="66" t="s">
        <v>87</v>
      </c>
      <c r="U1349" s="113">
        <v>185</v>
      </c>
      <c r="V1349" s="280" t="s">
        <v>169</v>
      </c>
      <c r="W1349" s="88" t="s">
        <v>89</v>
      </c>
      <c r="X1349" s="88" t="s">
        <v>321</v>
      </c>
      <c r="Y1349" s="117" t="s">
        <v>752</v>
      </c>
      <c r="Z1349" s="66">
        <v>30</v>
      </c>
      <c r="AA1349" s="117" t="s">
        <v>227</v>
      </c>
      <c r="AB1349" s="66">
        <v>2017</v>
      </c>
      <c r="AC1349" s="130">
        <v>18000</v>
      </c>
      <c r="AD1349" s="130">
        <v>24000</v>
      </c>
      <c r="AE1349" s="48" t="s">
        <v>101</v>
      </c>
      <c r="AF1349" s="132">
        <v>45467</v>
      </c>
      <c r="AG1349" s="132">
        <v>45520</v>
      </c>
      <c r="AH1349" s="141"/>
    </row>
    <row r="1350" spans="1:34">
      <c r="A1350" s="66" t="s">
        <v>2542</v>
      </c>
      <c r="B1350" s="66">
        <v>12568</v>
      </c>
      <c r="C1350" s="198" t="s">
        <v>994</v>
      </c>
      <c r="D1350" s="198">
        <v>4733</v>
      </c>
      <c r="E1350" s="199" t="s">
        <v>2543</v>
      </c>
      <c r="F1350" s="200" t="s">
        <v>622</v>
      </c>
      <c r="G1350" s="198" t="s">
        <v>2544</v>
      </c>
      <c r="H1350" s="198">
        <v>316</v>
      </c>
      <c r="I1350" s="198" t="s">
        <v>99</v>
      </c>
      <c r="J1350" s="198">
        <v>1</v>
      </c>
      <c r="K1350" s="211">
        <v>45345</v>
      </c>
      <c r="L1350" s="198">
        <v>27</v>
      </c>
      <c r="M1350" s="104">
        <v>185</v>
      </c>
      <c r="N1350" s="102">
        <f>K1350+L1350</f>
        <v>45372</v>
      </c>
      <c r="O1350" s="99">
        <f ca="1">TODAY()</f>
        <v>45957</v>
      </c>
      <c r="P1350" s="66">
        <f ca="1">O1350-K1350</f>
        <v>612</v>
      </c>
      <c r="Q1350" s="66" t="s">
        <v>85</v>
      </c>
      <c r="R1350" s="66" t="s">
        <v>320</v>
      </c>
      <c r="S1350" s="66" t="s">
        <v>85</v>
      </c>
      <c r="T1350" s="66" t="s">
        <v>87</v>
      </c>
      <c r="U1350" s="113">
        <v>185</v>
      </c>
      <c r="V1350" s="280" t="s">
        <v>169</v>
      </c>
      <c r="W1350" s="88" t="s">
        <v>89</v>
      </c>
      <c r="X1350" s="88" t="s">
        <v>321</v>
      </c>
      <c r="Y1350" s="117" t="s">
        <v>752</v>
      </c>
      <c r="Z1350" s="66">
        <v>30</v>
      </c>
      <c r="AA1350" s="117" t="s">
        <v>227</v>
      </c>
      <c r="AB1350" s="66">
        <v>2017</v>
      </c>
      <c r="AC1350" s="130">
        <v>18000</v>
      </c>
      <c r="AD1350" s="130">
        <v>24000</v>
      </c>
      <c r="AE1350" s="48" t="s">
        <v>101</v>
      </c>
      <c r="AF1350" s="132">
        <v>45317</v>
      </c>
      <c r="AG1350" s="260">
        <v>45376</v>
      </c>
      <c r="AH1350" s="141"/>
    </row>
    <row r="1351" spans="1:34">
      <c r="A1351" s="66"/>
      <c r="B1351" s="63"/>
      <c r="C1351" s="84" t="s">
        <v>994</v>
      </c>
      <c r="D1351" s="84">
        <v>4346</v>
      </c>
      <c r="E1351" s="150" t="s">
        <v>2545</v>
      </c>
      <c r="F1351" s="150" t="s">
        <v>2546</v>
      </c>
      <c r="G1351" s="84" t="s">
        <v>2545</v>
      </c>
      <c r="H1351" s="84"/>
      <c r="I1351" s="84" t="s">
        <v>99</v>
      </c>
      <c r="J1351" s="84">
        <v>1</v>
      </c>
      <c r="K1351" s="162">
        <v>45268</v>
      </c>
      <c r="L1351" s="84">
        <v>27</v>
      </c>
      <c r="M1351" s="104">
        <v>185</v>
      </c>
      <c r="N1351" s="102">
        <v>45295</v>
      </c>
      <c r="O1351" s="99">
        <v>45302</v>
      </c>
      <c r="P1351" s="66">
        <v>34</v>
      </c>
      <c r="Q1351" s="66" t="s">
        <v>85</v>
      </c>
      <c r="R1351" s="66" t="s">
        <v>320</v>
      </c>
      <c r="S1351" s="66" t="s">
        <v>86</v>
      </c>
      <c r="T1351" s="66" t="s">
        <v>87</v>
      </c>
      <c r="U1351" s="113">
        <v>185</v>
      </c>
      <c r="V1351" s="280" t="s">
        <v>169</v>
      </c>
      <c r="W1351" s="88" t="s">
        <v>89</v>
      </c>
      <c r="X1351" s="88" t="s">
        <v>321</v>
      </c>
      <c r="Y1351" s="117" t="s">
        <v>752</v>
      </c>
      <c r="Z1351" s="66">
        <v>30</v>
      </c>
      <c r="AA1351" s="117" t="s">
        <v>227</v>
      </c>
      <c r="AB1351" s="66">
        <v>2017</v>
      </c>
      <c r="AC1351" s="130">
        <v>18000</v>
      </c>
      <c r="AD1351" s="130">
        <v>18000</v>
      </c>
      <c r="AE1351" s="48" t="s">
        <v>101</v>
      </c>
      <c r="AF1351" s="132">
        <v>45072</v>
      </c>
      <c r="AG1351" s="132">
        <v>45301</v>
      </c>
      <c r="AH1351" s="141"/>
    </row>
    <row r="1352" spans="1:34">
      <c r="A1352" s="63"/>
      <c r="B1352" s="63"/>
      <c r="C1352" s="84" t="s">
        <v>994</v>
      </c>
      <c r="D1352" s="92">
        <v>4297</v>
      </c>
      <c r="E1352" s="87" t="s">
        <v>1820</v>
      </c>
      <c r="F1352" s="87" t="s">
        <v>1821</v>
      </c>
      <c r="G1352" s="87" t="s">
        <v>529</v>
      </c>
      <c r="H1352" s="63">
        <v>290</v>
      </c>
      <c r="I1352" s="87" t="s">
        <v>1151</v>
      </c>
      <c r="J1352" s="84">
        <v>1</v>
      </c>
      <c r="K1352" s="106">
        <v>45043</v>
      </c>
      <c r="L1352" s="63">
        <v>27</v>
      </c>
      <c r="M1352" s="66">
        <v>185</v>
      </c>
      <c r="N1352" s="165">
        <v>45070</v>
      </c>
      <c r="O1352" s="99">
        <v>45063</v>
      </c>
      <c r="P1352" s="66">
        <v>20</v>
      </c>
      <c r="Q1352" s="66" t="s">
        <v>160</v>
      </c>
      <c r="R1352" s="66" t="s">
        <v>320</v>
      </c>
      <c r="S1352" s="66" t="s">
        <v>86</v>
      </c>
      <c r="T1352" s="66" t="s">
        <v>87</v>
      </c>
      <c r="U1352" s="113">
        <v>185</v>
      </c>
      <c r="V1352" s="280" t="s">
        <v>169</v>
      </c>
      <c r="W1352" s="88" t="s">
        <v>89</v>
      </c>
      <c r="X1352" s="88" t="s">
        <v>321</v>
      </c>
      <c r="Y1352" s="117" t="s">
        <v>752</v>
      </c>
      <c r="Z1352" s="66">
        <v>30</v>
      </c>
      <c r="AA1352" s="117" t="s">
        <v>227</v>
      </c>
      <c r="AB1352" s="66">
        <v>2017</v>
      </c>
      <c r="AC1352" s="130">
        <v>18000</v>
      </c>
      <c r="AD1352" s="130"/>
      <c r="AE1352" s="48" t="s">
        <v>101</v>
      </c>
      <c r="AF1352" s="132">
        <v>45043</v>
      </c>
      <c r="AG1352" s="132">
        <v>45063</v>
      </c>
      <c r="AH1352" s="141"/>
    </row>
    <row r="1353" spans="1:34">
      <c r="A1353" s="66" t="s">
        <v>95</v>
      </c>
      <c r="B1353" s="63"/>
      <c r="C1353" s="84" t="s">
        <v>994</v>
      </c>
      <c r="D1353" s="92">
        <v>4223</v>
      </c>
      <c r="E1353" s="87" t="s">
        <v>2547</v>
      </c>
      <c r="F1353" s="87" t="s">
        <v>2548</v>
      </c>
      <c r="G1353" s="87" t="s">
        <v>2549</v>
      </c>
      <c r="H1353" s="63">
        <v>286</v>
      </c>
      <c r="I1353" s="87" t="s">
        <v>1151</v>
      </c>
      <c r="J1353" s="84">
        <v>1</v>
      </c>
      <c r="K1353" s="106">
        <v>44994</v>
      </c>
      <c r="L1353" s="63">
        <v>6</v>
      </c>
      <c r="M1353" s="66">
        <v>185</v>
      </c>
      <c r="N1353" s="107">
        <v>45000</v>
      </c>
      <c r="O1353" s="99">
        <v>45001</v>
      </c>
      <c r="P1353" s="66">
        <v>7</v>
      </c>
      <c r="Q1353" s="66" t="s">
        <v>160</v>
      </c>
      <c r="R1353" s="66" t="s">
        <v>320</v>
      </c>
      <c r="S1353" s="66" t="s">
        <v>86</v>
      </c>
      <c r="T1353" s="66" t="s">
        <v>87</v>
      </c>
      <c r="U1353" s="113">
        <v>185</v>
      </c>
      <c r="V1353" s="280" t="s">
        <v>169</v>
      </c>
      <c r="W1353" s="88" t="s">
        <v>89</v>
      </c>
      <c r="X1353" s="88" t="s">
        <v>321</v>
      </c>
      <c r="Y1353" s="117" t="s">
        <v>752</v>
      </c>
      <c r="Z1353" s="130"/>
      <c r="AA1353" s="130"/>
      <c r="AB1353" s="66">
        <v>2017</v>
      </c>
      <c r="AC1353" s="130">
        <v>18000</v>
      </c>
      <c r="AD1353" s="130"/>
      <c r="AE1353" s="48" t="s">
        <v>101</v>
      </c>
      <c r="AF1353" s="132">
        <v>44987</v>
      </c>
      <c r="AG1353" s="132">
        <v>45001</v>
      </c>
      <c r="AH1353" s="141"/>
    </row>
    <row r="1354" spans="1:34">
      <c r="A1354" s="63"/>
      <c r="B1354" s="63"/>
      <c r="C1354" s="84" t="s">
        <v>994</v>
      </c>
      <c r="D1354" s="92">
        <v>4174</v>
      </c>
      <c r="E1354" s="87" t="s">
        <v>2550</v>
      </c>
      <c r="F1354" s="87"/>
      <c r="G1354" s="150" t="s">
        <v>1951</v>
      </c>
      <c r="H1354" s="63"/>
      <c r="I1354" s="87" t="s">
        <v>99</v>
      </c>
      <c r="J1354" s="84">
        <v>1</v>
      </c>
      <c r="K1354" s="106">
        <v>44953</v>
      </c>
      <c r="L1354" s="63">
        <v>0</v>
      </c>
      <c r="M1354" s="66">
        <v>185</v>
      </c>
      <c r="N1354" s="165">
        <v>44953</v>
      </c>
      <c r="O1354" s="99">
        <v>44956</v>
      </c>
      <c r="P1354" s="66">
        <v>3</v>
      </c>
      <c r="Q1354" s="66" t="s">
        <v>160</v>
      </c>
      <c r="R1354" s="66" t="s">
        <v>320</v>
      </c>
      <c r="S1354" s="66" t="s">
        <v>86</v>
      </c>
      <c r="T1354" s="66" t="s">
        <v>87</v>
      </c>
      <c r="U1354" s="113">
        <v>185</v>
      </c>
      <c r="V1354" s="346" t="s">
        <v>169</v>
      </c>
      <c r="W1354" s="88" t="s">
        <v>89</v>
      </c>
      <c r="X1354" s="88" t="s">
        <v>321</v>
      </c>
      <c r="Y1354" s="117" t="s">
        <v>752</v>
      </c>
      <c r="Z1354" s="130"/>
      <c r="AA1354" s="130"/>
      <c r="AB1354" s="66">
        <v>2017</v>
      </c>
      <c r="AC1354" s="130">
        <v>18000</v>
      </c>
      <c r="AD1354" s="130"/>
      <c r="AE1354" s="48" t="s">
        <v>101</v>
      </c>
      <c r="AF1354" s="132">
        <v>44953</v>
      </c>
      <c r="AG1354" s="132">
        <v>44954</v>
      </c>
      <c r="AH1354" s="141"/>
    </row>
    <row r="1355" spans="1:34">
      <c r="A1355" s="66" t="s">
        <v>95</v>
      </c>
      <c r="B1355" s="66" t="s">
        <v>95</v>
      </c>
      <c r="C1355" s="84" t="s">
        <v>994</v>
      </c>
      <c r="D1355" s="92">
        <v>4010</v>
      </c>
      <c r="E1355" s="87" t="s">
        <v>1231</v>
      </c>
      <c r="F1355" s="87" t="s">
        <v>1231</v>
      </c>
      <c r="G1355" s="87" t="s">
        <v>1155</v>
      </c>
      <c r="H1355" s="63">
        <v>282</v>
      </c>
      <c r="I1355" s="87" t="s">
        <v>1151</v>
      </c>
      <c r="J1355" s="84">
        <v>1</v>
      </c>
      <c r="K1355" s="106">
        <v>44869</v>
      </c>
      <c r="L1355" s="63">
        <v>27</v>
      </c>
      <c r="M1355" s="66">
        <v>185</v>
      </c>
      <c r="N1355" s="107">
        <v>44896</v>
      </c>
      <c r="O1355" s="99">
        <v>44901</v>
      </c>
      <c r="P1355" s="66">
        <v>32</v>
      </c>
      <c r="Q1355" s="66" t="s">
        <v>160</v>
      </c>
      <c r="R1355" s="66" t="s">
        <v>320</v>
      </c>
      <c r="S1355" s="66" t="s">
        <v>86</v>
      </c>
      <c r="T1355" s="66" t="s">
        <v>87</v>
      </c>
      <c r="U1355" s="113">
        <v>185</v>
      </c>
      <c r="V1355" s="280" t="s">
        <v>169</v>
      </c>
      <c r="W1355" s="111" t="s">
        <v>89</v>
      </c>
      <c r="X1355" s="111" t="s">
        <v>321</v>
      </c>
      <c r="Y1355" s="117" t="s">
        <v>752</v>
      </c>
      <c r="Z1355" s="130"/>
      <c r="AA1355" s="130"/>
      <c r="AB1355" s="66">
        <v>2017</v>
      </c>
      <c r="AC1355" s="130">
        <v>18000</v>
      </c>
      <c r="AD1355" s="130"/>
      <c r="AE1355" s="48" t="s">
        <v>101</v>
      </c>
      <c r="AF1355" s="132">
        <v>44869</v>
      </c>
      <c r="AG1355" s="132">
        <v>44900</v>
      </c>
      <c r="AH1355" s="141"/>
    </row>
    <row r="1356" spans="1:34">
      <c r="A1356" s="66">
        <v>12493</v>
      </c>
      <c r="B1356" s="66" t="s">
        <v>2551</v>
      </c>
      <c r="C1356" s="84" t="s">
        <v>994</v>
      </c>
      <c r="D1356" s="92">
        <v>3951</v>
      </c>
      <c r="E1356" s="87" t="s">
        <v>1341</v>
      </c>
      <c r="F1356" s="86" t="s">
        <v>1170</v>
      </c>
      <c r="G1356" s="87" t="s">
        <v>1342</v>
      </c>
      <c r="H1356" s="63">
        <v>250</v>
      </c>
      <c r="I1356" s="87" t="s">
        <v>99</v>
      </c>
      <c r="J1356" s="84">
        <v>1</v>
      </c>
      <c r="K1356" s="106">
        <v>44858</v>
      </c>
      <c r="L1356" s="63">
        <v>6</v>
      </c>
      <c r="M1356" s="66">
        <v>185</v>
      </c>
      <c r="N1356" s="107">
        <v>44864</v>
      </c>
      <c r="O1356" s="99">
        <v>44866</v>
      </c>
      <c r="P1356" s="66">
        <v>8</v>
      </c>
      <c r="Q1356" s="66" t="s">
        <v>160</v>
      </c>
      <c r="R1356" s="66" t="s">
        <v>320</v>
      </c>
      <c r="S1356" s="66" t="s">
        <v>86</v>
      </c>
      <c r="T1356" s="66" t="s">
        <v>87</v>
      </c>
      <c r="U1356" s="113">
        <v>185</v>
      </c>
      <c r="V1356" s="280" t="s">
        <v>169</v>
      </c>
      <c r="W1356" s="88" t="s">
        <v>89</v>
      </c>
      <c r="X1356" s="88" t="s">
        <v>321</v>
      </c>
      <c r="Y1356" s="117" t="s">
        <v>752</v>
      </c>
      <c r="Z1356" s="130"/>
      <c r="AA1356" s="130"/>
      <c r="AB1356" s="66">
        <v>2017</v>
      </c>
      <c r="AC1356" s="130">
        <v>18000</v>
      </c>
      <c r="AD1356" s="130"/>
      <c r="AE1356" s="62" t="s">
        <v>101</v>
      </c>
      <c r="AF1356" s="173">
        <v>44840</v>
      </c>
      <c r="AG1356" s="132">
        <v>44865</v>
      </c>
      <c r="AH1356" s="141"/>
    </row>
    <row r="1357" spans="1:34">
      <c r="A1357" s="63"/>
      <c r="B1357" s="63"/>
      <c r="C1357" s="84" t="s">
        <v>994</v>
      </c>
      <c r="D1357" s="92">
        <v>3939</v>
      </c>
      <c r="E1357" s="87" t="s">
        <v>1147</v>
      </c>
      <c r="F1357" s="87" t="s">
        <v>1186</v>
      </c>
      <c r="G1357" s="87" t="s">
        <v>623</v>
      </c>
      <c r="H1357" s="63">
        <v>250</v>
      </c>
      <c r="I1357" s="87" t="s">
        <v>99</v>
      </c>
      <c r="J1357" s="84">
        <v>1</v>
      </c>
      <c r="K1357" s="106">
        <v>44835</v>
      </c>
      <c r="L1357" s="63">
        <v>1</v>
      </c>
      <c r="M1357" s="66">
        <v>185</v>
      </c>
      <c r="N1357" s="107">
        <v>44836</v>
      </c>
      <c r="O1357" s="99">
        <v>44839</v>
      </c>
      <c r="P1357" s="66">
        <v>4</v>
      </c>
      <c r="Q1357" s="66" t="s">
        <v>160</v>
      </c>
      <c r="R1357" s="66" t="s">
        <v>320</v>
      </c>
      <c r="S1357" s="66" t="s">
        <v>86</v>
      </c>
      <c r="T1357" s="66" t="s">
        <v>87</v>
      </c>
      <c r="U1357" s="113">
        <v>185</v>
      </c>
      <c r="V1357" s="280" t="s">
        <v>169</v>
      </c>
      <c r="W1357" s="88" t="s">
        <v>89</v>
      </c>
      <c r="X1357" s="88" t="s">
        <v>321</v>
      </c>
      <c r="Y1357" s="117" t="s">
        <v>752</v>
      </c>
      <c r="Z1357" s="220"/>
      <c r="AA1357" s="220"/>
      <c r="AB1357" s="66">
        <v>2017</v>
      </c>
      <c r="AC1357" s="220">
        <v>18000</v>
      </c>
      <c r="AD1357" s="220"/>
      <c r="AE1357" s="62" t="s">
        <v>101</v>
      </c>
      <c r="AF1357" s="173">
        <v>44835</v>
      </c>
      <c r="AG1357" s="132">
        <v>44838</v>
      </c>
      <c r="AH1357" s="141"/>
    </row>
    <row r="1358" spans="1:34">
      <c r="A1358" s="66">
        <v>12483</v>
      </c>
      <c r="B1358" s="63"/>
      <c r="C1358" s="84" t="s">
        <v>994</v>
      </c>
      <c r="D1358" s="92">
        <v>3921</v>
      </c>
      <c r="E1358" s="87" t="s">
        <v>97</v>
      </c>
      <c r="F1358" s="87" t="s">
        <v>97</v>
      </c>
      <c r="G1358" s="87" t="s">
        <v>2552</v>
      </c>
      <c r="H1358" s="63">
        <v>249</v>
      </c>
      <c r="I1358" s="87" t="s">
        <v>99</v>
      </c>
      <c r="J1358" s="84">
        <v>1</v>
      </c>
      <c r="K1358" s="106">
        <v>44827</v>
      </c>
      <c r="L1358" s="63">
        <v>2</v>
      </c>
      <c r="M1358" s="66">
        <v>185</v>
      </c>
      <c r="N1358" s="107">
        <v>44829</v>
      </c>
      <c r="O1358" s="99">
        <v>44832</v>
      </c>
      <c r="P1358" s="66">
        <v>5</v>
      </c>
      <c r="Q1358" s="66" t="s">
        <v>160</v>
      </c>
      <c r="R1358" s="66" t="s">
        <v>320</v>
      </c>
      <c r="S1358" s="66" t="s">
        <v>86</v>
      </c>
      <c r="T1358" s="66" t="s">
        <v>87</v>
      </c>
      <c r="U1358" s="113">
        <v>185</v>
      </c>
      <c r="V1358" s="280" t="s">
        <v>169</v>
      </c>
      <c r="W1358" s="88" t="s">
        <v>89</v>
      </c>
      <c r="X1358" s="88" t="s">
        <v>321</v>
      </c>
      <c r="Y1358" s="117" t="s">
        <v>752</v>
      </c>
      <c r="Z1358" s="220"/>
      <c r="AA1358" s="220"/>
      <c r="AB1358" s="66">
        <v>2017</v>
      </c>
      <c r="AC1358" s="220">
        <v>18000</v>
      </c>
      <c r="AD1358" s="220"/>
      <c r="AE1358" s="62" t="s">
        <v>101</v>
      </c>
      <c r="AF1358" s="173">
        <v>44827</v>
      </c>
      <c r="AG1358" s="132">
        <v>44831</v>
      </c>
      <c r="AH1358" s="141"/>
    </row>
    <row r="1359" spans="1:34">
      <c r="A1359" s="66">
        <v>12506</v>
      </c>
      <c r="B1359" s="63"/>
      <c r="C1359" s="84" t="s">
        <v>994</v>
      </c>
      <c r="D1359" s="92">
        <v>3891</v>
      </c>
      <c r="E1359" s="87" t="s">
        <v>1147</v>
      </c>
      <c r="F1359" s="86" t="s">
        <v>622</v>
      </c>
      <c r="G1359" s="87" t="s">
        <v>623</v>
      </c>
      <c r="H1359" s="63">
        <v>248</v>
      </c>
      <c r="I1359" s="87" t="s">
        <v>99</v>
      </c>
      <c r="J1359" s="84">
        <v>1</v>
      </c>
      <c r="K1359" s="106">
        <v>44814</v>
      </c>
      <c r="L1359" s="63">
        <v>1</v>
      </c>
      <c r="M1359" s="66">
        <v>185</v>
      </c>
      <c r="N1359" s="107">
        <v>44815</v>
      </c>
      <c r="O1359" s="99">
        <v>44819</v>
      </c>
      <c r="P1359" s="66">
        <v>5</v>
      </c>
      <c r="Q1359" s="66" t="s">
        <v>160</v>
      </c>
      <c r="R1359" s="66" t="s">
        <v>320</v>
      </c>
      <c r="S1359" s="66" t="s">
        <v>86</v>
      </c>
      <c r="T1359" s="66" t="s">
        <v>87</v>
      </c>
      <c r="U1359" s="113">
        <v>185</v>
      </c>
      <c r="V1359" s="280" t="s">
        <v>169</v>
      </c>
      <c r="W1359" s="88" t="s">
        <v>89</v>
      </c>
      <c r="X1359" s="88" t="s">
        <v>321</v>
      </c>
      <c r="Y1359" s="117" t="s">
        <v>752</v>
      </c>
      <c r="Z1359" s="220"/>
      <c r="AA1359" s="220"/>
      <c r="AB1359" s="66">
        <v>2017</v>
      </c>
      <c r="AC1359" s="220">
        <v>18000</v>
      </c>
      <c r="AD1359" s="220"/>
      <c r="AE1359" s="62" t="s">
        <v>101</v>
      </c>
      <c r="AF1359" s="173">
        <v>44814</v>
      </c>
      <c r="AG1359" s="132">
        <v>44817</v>
      </c>
      <c r="AH1359" s="141"/>
    </row>
    <row r="1360" spans="1:34">
      <c r="A1360" s="66" t="s">
        <v>95</v>
      </c>
      <c r="B1360" s="66">
        <v>12579</v>
      </c>
      <c r="C1360" s="84" t="s">
        <v>994</v>
      </c>
      <c r="D1360" s="92">
        <v>3853</v>
      </c>
      <c r="E1360" s="87" t="s">
        <v>1169</v>
      </c>
      <c r="F1360" s="87" t="s">
        <v>1170</v>
      </c>
      <c r="G1360" s="87" t="s">
        <v>1171</v>
      </c>
      <c r="H1360" s="63"/>
      <c r="I1360" s="87" t="s">
        <v>99</v>
      </c>
      <c r="J1360" s="84">
        <v>1</v>
      </c>
      <c r="K1360" s="106">
        <v>44806</v>
      </c>
      <c r="L1360" s="63">
        <v>0</v>
      </c>
      <c r="M1360" s="66">
        <v>185</v>
      </c>
      <c r="N1360" s="107">
        <v>44806</v>
      </c>
      <c r="O1360" s="99">
        <v>44810</v>
      </c>
      <c r="P1360" s="66">
        <v>4</v>
      </c>
      <c r="Q1360" s="66" t="s">
        <v>160</v>
      </c>
      <c r="R1360" s="66"/>
      <c r="S1360" s="66" t="s">
        <v>86</v>
      </c>
      <c r="T1360" s="66" t="s">
        <v>87</v>
      </c>
      <c r="U1360" s="113">
        <v>185</v>
      </c>
      <c r="V1360" s="280" t="s">
        <v>169</v>
      </c>
      <c r="W1360" s="88" t="s">
        <v>89</v>
      </c>
      <c r="X1360" s="88" t="s">
        <v>321</v>
      </c>
      <c r="Y1360" s="117" t="s">
        <v>752</v>
      </c>
      <c r="Z1360" s="220"/>
      <c r="AA1360" s="220"/>
      <c r="AB1360" s="66">
        <v>2017</v>
      </c>
      <c r="AC1360" s="220">
        <v>18000</v>
      </c>
      <c r="AD1360" s="220"/>
      <c r="AE1360" s="62" t="s">
        <v>101</v>
      </c>
      <c r="AF1360" s="173">
        <v>44803</v>
      </c>
      <c r="AG1360" s="132">
        <v>44809</v>
      </c>
      <c r="AH1360" s="141"/>
    </row>
    <row r="1361" spans="1:34">
      <c r="A1361" s="66">
        <v>12415</v>
      </c>
      <c r="B1361" s="66"/>
      <c r="C1361" s="84" t="s">
        <v>994</v>
      </c>
      <c r="D1361" s="92">
        <v>3826</v>
      </c>
      <c r="E1361" s="87" t="s">
        <v>1173</v>
      </c>
      <c r="F1361" s="156" t="s">
        <v>622</v>
      </c>
      <c r="G1361" s="85" t="s">
        <v>623</v>
      </c>
      <c r="H1361" s="84">
        <v>243</v>
      </c>
      <c r="I1361" s="85" t="s">
        <v>99</v>
      </c>
      <c r="J1361" s="84">
        <v>1</v>
      </c>
      <c r="K1361" s="168">
        <v>44786</v>
      </c>
      <c r="L1361" s="63">
        <v>2</v>
      </c>
      <c r="M1361" s="66">
        <v>185</v>
      </c>
      <c r="N1361" s="166">
        <v>44788</v>
      </c>
      <c r="O1361" s="99">
        <v>44789</v>
      </c>
      <c r="P1361" s="66">
        <v>3</v>
      </c>
      <c r="Q1361" s="66" t="s">
        <v>160</v>
      </c>
      <c r="R1361" s="66"/>
      <c r="S1361" s="66" t="s">
        <v>86</v>
      </c>
      <c r="T1361" s="66" t="s">
        <v>87</v>
      </c>
      <c r="U1361" s="113">
        <v>185</v>
      </c>
      <c r="V1361" s="280" t="s">
        <v>169</v>
      </c>
      <c r="W1361" s="88" t="s">
        <v>89</v>
      </c>
      <c r="X1361" s="88" t="s">
        <v>321</v>
      </c>
      <c r="Y1361" s="66" t="s">
        <v>752</v>
      </c>
      <c r="Z1361" s="220"/>
      <c r="AA1361" s="220"/>
      <c r="AB1361" s="66">
        <v>2017</v>
      </c>
      <c r="AC1361" s="220">
        <v>18000</v>
      </c>
      <c r="AD1361" s="220"/>
      <c r="AE1361" s="62" t="s">
        <v>101</v>
      </c>
      <c r="AF1361" s="173">
        <v>44784</v>
      </c>
      <c r="AG1361" s="132">
        <v>44789</v>
      </c>
      <c r="AH1361" s="141"/>
    </row>
    <row r="1362" spans="1:34">
      <c r="A1362" s="63"/>
      <c r="B1362" s="66">
        <v>12589</v>
      </c>
      <c r="C1362" s="157" t="s">
        <v>1179</v>
      </c>
      <c r="D1362" s="83">
        <v>3733</v>
      </c>
      <c r="E1362" s="50" t="s">
        <v>97</v>
      </c>
      <c r="F1362" s="50" t="s">
        <v>97</v>
      </c>
      <c r="G1362" s="185" t="s">
        <v>2553</v>
      </c>
      <c r="H1362" s="157">
        <v>345</v>
      </c>
      <c r="I1362" s="214" t="s">
        <v>99</v>
      </c>
      <c r="J1362" s="157">
        <v>1</v>
      </c>
      <c r="K1362" s="167">
        <v>44746</v>
      </c>
      <c r="L1362" s="51">
        <v>1</v>
      </c>
      <c r="M1362" s="66">
        <v>185</v>
      </c>
      <c r="N1362" s="107">
        <v>44747</v>
      </c>
      <c r="O1362" s="99">
        <v>44748</v>
      </c>
      <c r="P1362" s="66">
        <v>2</v>
      </c>
      <c r="Q1362" s="66" t="s">
        <v>160</v>
      </c>
      <c r="R1362" s="66"/>
      <c r="S1362" s="66" t="s">
        <v>86</v>
      </c>
      <c r="T1362" s="66" t="s">
        <v>87</v>
      </c>
      <c r="U1362" s="113">
        <v>185</v>
      </c>
      <c r="V1362" s="280" t="s">
        <v>169</v>
      </c>
      <c r="W1362" s="88" t="s">
        <v>89</v>
      </c>
      <c r="X1362" s="88" t="s">
        <v>321</v>
      </c>
      <c r="Y1362" s="66" t="s">
        <v>752</v>
      </c>
      <c r="Z1362" s="220"/>
      <c r="AA1362" s="220"/>
      <c r="AB1362" s="66">
        <v>2017</v>
      </c>
      <c r="AC1362" s="220">
        <v>18000</v>
      </c>
      <c r="AD1362" s="220"/>
      <c r="AE1362" s="62" t="s">
        <v>101</v>
      </c>
      <c r="AF1362" s="173">
        <v>44746</v>
      </c>
      <c r="AG1362" s="132"/>
      <c r="AH1362" s="141" t="s">
        <v>2554</v>
      </c>
    </row>
    <row r="1363" spans="1:34">
      <c r="A1363" s="66">
        <v>12477</v>
      </c>
      <c r="B1363" s="63"/>
      <c r="C1363" s="84" t="s">
        <v>994</v>
      </c>
      <c r="D1363" s="92">
        <v>3692</v>
      </c>
      <c r="E1363" s="87" t="s">
        <v>1149</v>
      </c>
      <c r="F1363" s="150" t="s">
        <v>2047</v>
      </c>
      <c r="G1363" s="85" t="s">
        <v>1199</v>
      </c>
      <c r="H1363" s="84">
        <v>345</v>
      </c>
      <c r="I1363" s="150" t="s">
        <v>1151</v>
      </c>
      <c r="J1363" s="84">
        <v>1</v>
      </c>
      <c r="K1363" s="106">
        <v>44730</v>
      </c>
      <c r="L1363" s="63">
        <v>0</v>
      </c>
      <c r="M1363" s="63">
        <v>185</v>
      </c>
      <c r="N1363" s="107">
        <v>44730</v>
      </c>
      <c r="O1363" s="99">
        <v>44734</v>
      </c>
      <c r="P1363" s="66">
        <v>4</v>
      </c>
      <c r="Q1363" s="66" t="s">
        <v>160</v>
      </c>
      <c r="R1363" s="66"/>
      <c r="S1363" s="66" t="s">
        <v>86</v>
      </c>
      <c r="T1363" s="66" t="s">
        <v>87</v>
      </c>
      <c r="U1363" s="113">
        <v>185</v>
      </c>
      <c r="V1363" s="280" t="s">
        <v>169</v>
      </c>
      <c r="W1363" s="88" t="s">
        <v>89</v>
      </c>
      <c r="X1363" s="88" t="s">
        <v>321</v>
      </c>
      <c r="Y1363" s="66" t="s">
        <v>752</v>
      </c>
      <c r="Z1363" s="220"/>
      <c r="AA1363" s="220"/>
      <c r="AB1363" s="66">
        <v>2017</v>
      </c>
      <c r="AC1363" s="220">
        <v>18000</v>
      </c>
      <c r="AD1363" s="220"/>
      <c r="AE1363" s="797">
        <v>44729</v>
      </c>
      <c r="AF1363" s="132">
        <v>44734</v>
      </c>
      <c r="AG1363" s="72"/>
      <c r="AH1363" s="180"/>
    </row>
    <row r="1364" spans="1:34">
      <c r="A1364" s="66">
        <v>12473</v>
      </c>
      <c r="B1364" s="66">
        <v>12591</v>
      </c>
      <c r="C1364" s="84" t="s">
        <v>994</v>
      </c>
      <c r="D1364" s="92">
        <v>3692</v>
      </c>
      <c r="E1364" s="87" t="s">
        <v>1149</v>
      </c>
      <c r="F1364" s="150" t="s">
        <v>2047</v>
      </c>
      <c r="G1364" s="85" t="s">
        <v>1199</v>
      </c>
      <c r="H1364" s="84">
        <v>345</v>
      </c>
      <c r="I1364" s="150" t="s">
        <v>1151</v>
      </c>
      <c r="J1364" s="84">
        <v>1</v>
      </c>
      <c r="K1364" s="106">
        <v>44730</v>
      </c>
      <c r="L1364" s="63">
        <v>0</v>
      </c>
      <c r="M1364" s="66">
        <v>185</v>
      </c>
      <c r="N1364" s="107">
        <v>44730</v>
      </c>
      <c r="O1364" s="99">
        <v>44736</v>
      </c>
      <c r="P1364" s="66">
        <v>6</v>
      </c>
      <c r="Q1364" s="66" t="s">
        <v>160</v>
      </c>
      <c r="R1364" s="66"/>
      <c r="S1364" s="66" t="s">
        <v>86</v>
      </c>
      <c r="T1364" s="66" t="s">
        <v>87</v>
      </c>
      <c r="U1364" s="113">
        <v>185</v>
      </c>
      <c r="V1364" s="280" t="s">
        <v>169</v>
      </c>
      <c r="W1364" s="88" t="s">
        <v>89</v>
      </c>
      <c r="X1364" s="88" t="s">
        <v>321</v>
      </c>
      <c r="Y1364" s="66" t="s">
        <v>752</v>
      </c>
      <c r="Z1364" s="220"/>
      <c r="AA1364" s="220"/>
      <c r="AB1364" s="66">
        <v>2017</v>
      </c>
      <c r="AC1364" s="220">
        <v>18000</v>
      </c>
      <c r="AD1364" s="220"/>
      <c r="AE1364" s="797">
        <v>44730</v>
      </c>
      <c r="AF1364" s="132">
        <v>44734</v>
      </c>
      <c r="AG1364" s="72"/>
      <c r="AH1364" s="180"/>
    </row>
    <row r="1365" spans="1:34">
      <c r="A1365" s="66">
        <v>12488</v>
      </c>
      <c r="B1365" s="63"/>
      <c r="C1365" s="84" t="s">
        <v>994</v>
      </c>
      <c r="D1365" s="92">
        <v>3682</v>
      </c>
      <c r="E1365" s="87" t="s">
        <v>1173</v>
      </c>
      <c r="F1365" s="150" t="s">
        <v>1186</v>
      </c>
      <c r="G1365" s="87" t="s">
        <v>623</v>
      </c>
      <c r="H1365" s="84">
        <v>344</v>
      </c>
      <c r="I1365" s="150" t="s">
        <v>99</v>
      </c>
      <c r="J1365" s="84">
        <v>1</v>
      </c>
      <c r="K1365" s="106">
        <v>44723</v>
      </c>
      <c r="L1365" s="63">
        <v>1</v>
      </c>
      <c r="M1365" s="66">
        <v>185</v>
      </c>
      <c r="N1365" s="165">
        <v>44724</v>
      </c>
      <c r="O1365" s="99">
        <v>44726</v>
      </c>
      <c r="P1365" s="66">
        <v>3</v>
      </c>
      <c r="Q1365" s="66" t="s">
        <v>160</v>
      </c>
      <c r="R1365" s="66"/>
      <c r="S1365" s="66" t="s">
        <v>86</v>
      </c>
      <c r="T1365" s="66" t="s">
        <v>87</v>
      </c>
      <c r="U1365" s="113">
        <v>185</v>
      </c>
      <c r="V1365" s="280" t="s">
        <v>169</v>
      </c>
      <c r="W1365" s="111" t="s">
        <v>89</v>
      </c>
      <c r="X1365" s="88" t="s">
        <v>321</v>
      </c>
      <c r="Y1365" s="66" t="s">
        <v>752</v>
      </c>
      <c r="Z1365" s="220"/>
      <c r="AA1365" s="220"/>
      <c r="AB1365" s="66">
        <v>2017</v>
      </c>
      <c r="AC1365" s="220">
        <v>18000</v>
      </c>
      <c r="AD1365" s="220"/>
      <c r="AE1365" s="192"/>
      <c r="AF1365" s="115" t="s">
        <v>101</v>
      </c>
      <c r="AG1365" s="173">
        <v>44723</v>
      </c>
      <c r="AH1365" s="144">
        <v>44725</v>
      </c>
    </row>
    <row r="1366" spans="1:34">
      <c r="A1366" s="66" t="s">
        <v>2555</v>
      </c>
      <c r="B1366" s="63"/>
      <c r="C1366" s="84" t="s">
        <v>994</v>
      </c>
      <c r="D1366" s="92">
        <v>3673</v>
      </c>
      <c r="E1366" s="87" t="s">
        <v>1912</v>
      </c>
      <c r="F1366" s="150" t="s">
        <v>230</v>
      </c>
      <c r="G1366" s="85" t="s">
        <v>2556</v>
      </c>
      <c r="H1366" s="84">
        <v>344</v>
      </c>
      <c r="I1366" s="150" t="s">
        <v>1151</v>
      </c>
      <c r="J1366" s="84">
        <v>1</v>
      </c>
      <c r="K1366" s="106">
        <v>44719</v>
      </c>
      <c r="L1366" s="63">
        <v>27</v>
      </c>
      <c r="M1366" s="66">
        <v>185</v>
      </c>
      <c r="N1366" s="165">
        <v>44746</v>
      </c>
      <c r="O1366" s="99">
        <v>44723</v>
      </c>
      <c r="P1366" s="66">
        <v>4</v>
      </c>
      <c r="Q1366" s="66" t="s">
        <v>160</v>
      </c>
      <c r="R1366" s="66"/>
      <c r="S1366" s="66" t="s">
        <v>86</v>
      </c>
      <c r="T1366" s="66" t="s">
        <v>87</v>
      </c>
      <c r="U1366" s="113">
        <v>185</v>
      </c>
      <c r="V1366" s="280" t="s">
        <v>169</v>
      </c>
      <c r="W1366" s="88" t="s">
        <v>89</v>
      </c>
      <c r="X1366" s="88" t="s">
        <v>321</v>
      </c>
      <c r="Y1366" s="66" t="s">
        <v>752</v>
      </c>
      <c r="Z1366" s="220"/>
      <c r="AA1366" s="220"/>
      <c r="AB1366" s="66">
        <v>2017</v>
      </c>
      <c r="AC1366" s="220">
        <v>18000</v>
      </c>
      <c r="AD1366" s="220"/>
      <c r="AE1366" s="192"/>
      <c r="AF1366" s="115" t="s">
        <v>101</v>
      </c>
      <c r="AG1366" s="173">
        <v>44719</v>
      </c>
      <c r="AH1366" s="144">
        <v>44722</v>
      </c>
    </row>
    <row r="1367" spans="1:34">
      <c r="A1367" s="66">
        <v>12524</v>
      </c>
      <c r="B1367" s="63"/>
      <c r="C1367" s="63" t="s">
        <v>994</v>
      </c>
      <c r="D1367" s="92">
        <v>3663</v>
      </c>
      <c r="E1367" s="87" t="s">
        <v>1180</v>
      </c>
      <c r="F1367" s="150" t="s">
        <v>1181</v>
      </c>
      <c r="G1367" s="85" t="s">
        <v>1623</v>
      </c>
      <c r="H1367" s="84">
        <v>344</v>
      </c>
      <c r="I1367" s="150" t="s">
        <v>1151</v>
      </c>
      <c r="J1367" s="84">
        <v>1</v>
      </c>
      <c r="K1367" s="106">
        <v>44714</v>
      </c>
      <c r="L1367" s="63">
        <v>27</v>
      </c>
      <c r="M1367" s="66">
        <v>185</v>
      </c>
      <c r="N1367" s="165">
        <v>44741</v>
      </c>
      <c r="O1367" s="99">
        <v>44718</v>
      </c>
      <c r="P1367" s="66">
        <v>4</v>
      </c>
      <c r="Q1367" s="66" t="s">
        <v>160</v>
      </c>
      <c r="R1367" s="66"/>
      <c r="S1367" s="66" t="s">
        <v>86</v>
      </c>
      <c r="T1367" s="66" t="s">
        <v>87</v>
      </c>
      <c r="U1367" s="113">
        <v>185</v>
      </c>
      <c r="V1367" s="280" t="s">
        <v>169</v>
      </c>
      <c r="W1367" s="88" t="s">
        <v>89</v>
      </c>
      <c r="X1367" s="88" t="s">
        <v>321</v>
      </c>
      <c r="Y1367" s="66" t="s">
        <v>752</v>
      </c>
      <c r="Z1367" s="220"/>
      <c r="AA1367" s="220"/>
      <c r="AB1367" s="66">
        <v>2017</v>
      </c>
      <c r="AC1367" s="220">
        <v>18000</v>
      </c>
      <c r="AD1367" s="220"/>
      <c r="AE1367" s="115" t="s">
        <v>101</v>
      </c>
      <c r="AF1367" s="173">
        <v>44714</v>
      </c>
      <c r="AG1367" s="132">
        <v>44715</v>
      </c>
      <c r="AH1367" s="144">
        <v>44715</v>
      </c>
    </row>
    <row r="1368" spans="1:34">
      <c r="A1368" s="63"/>
      <c r="B1368" s="66">
        <v>12618</v>
      </c>
      <c r="C1368" s="84" t="s">
        <v>994</v>
      </c>
      <c r="D1368" s="92">
        <v>3185</v>
      </c>
      <c r="E1368" s="87" t="s">
        <v>1345</v>
      </c>
      <c r="F1368" s="150" t="s">
        <v>1346</v>
      </c>
      <c r="G1368" s="85" t="s">
        <v>529</v>
      </c>
      <c r="H1368" s="84"/>
      <c r="I1368" s="150" t="s">
        <v>1151</v>
      </c>
      <c r="J1368" s="84">
        <v>1</v>
      </c>
      <c r="K1368" s="106">
        <v>44676</v>
      </c>
      <c r="L1368" s="63">
        <v>29</v>
      </c>
      <c r="M1368" s="66">
        <v>185</v>
      </c>
      <c r="N1368" s="165">
        <v>44705</v>
      </c>
      <c r="O1368" s="99">
        <v>44702</v>
      </c>
      <c r="P1368" s="66">
        <v>26</v>
      </c>
      <c r="Q1368" s="66" t="s">
        <v>160</v>
      </c>
      <c r="R1368" s="66"/>
      <c r="S1368" s="66" t="s">
        <v>86</v>
      </c>
      <c r="T1368" s="66" t="s">
        <v>87</v>
      </c>
      <c r="U1368" s="113">
        <v>185</v>
      </c>
      <c r="V1368" s="280" t="s">
        <v>169</v>
      </c>
      <c r="W1368" s="88" t="s">
        <v>89</v>
      </c>
      <c r="X1368" s="88" t="s">
        <v>321</v>
      </c>
      <c r="Y1368" s="66" t="s">
        <v>752</v>
      </c>
      <c r="Z1368" s="220"/>
      <c r="AA1368" s="220"/>
      <c r="AB1368" s="66">
        <v>2017</v>
      </c>
      <c r="AC1368" s="220">
        <v>18000</v>
      </c>
      <c r="AD1368" s="220"/>
      <c r="AE1368" s="62" t="s">
        <v>101</v>
      </c>
      <c r="AF1368" s="173">
        <v>44433</v>
      </c>
      <c r="AG1368" s="132">
        <v>44693</v>
      </c>
      <c r="AH1368" s="141"/>
    </row>
    <row r="1369" spans="1:34">
      <c r="A1369" s="66"/>
      <c r="B1369" s="63">
        <v>12624</v>
      </c>
      <c r="C1369" s="64" t="s">
        <v>994</v>
      </c>
      <c r="D1369" s="67">
        <v>5257</v>
      </c>
      <c r="E1369" s="69" t="s">
        <v>2535</v>
      </c>
      <c r="F1369" s="69" t="s">
        <v>2536</v>
      </c>
      <c r="G1369" s="48" t="s">
        <v>674</v>
      </c>
      <c r="H1369" s="48">
        <v>462</v>
      </c>
      <c r="I1369" s="64" t="s">
        <v>99</v>
      </c>
      <c r="J1369" s="64">
        <v>1</v>
      </c>
      <c r="K1369" s="101">
        <v>45730</v>
      </c>
      <c r="L1369" s="48">
        <v>6</v>
      </c>
      <c r="M1369" s="104">
        <v>186</v>
      </c>
      <c r="N1369" s="102">
        <v>45736</v>
      </c>
      <c r="O1369" s="99">
        <v>45735</v>
      </c>
      <c r="P1369" s="100">
        <v>5</v>
      </c>
      <c r="Q1369" s="66" t="s">
        <v>85</v>
      </c>
      <c r="R1369" s="66" t="s">
        <v>320</v>
      </c>
      <c r="S1369" s="66" t="s">
        <v>85</v>
      </c>
      <c r="T1369" s="66" t="s">
        <v>87</v>
      </c>
      <c r="U1369" s="113">
        <v>186</v>
      </c>
      <c r="V1369" s="280" t="s">
        <v>169</v>
      </c>
      <c r="W1369" s="88" t="s">
        <v>89</v>
      </c>
      <c r="X1369" s="88" t="s">
        <v>321</v>
      </c>
      <c r="Y1369" s="117" t="s">
        <v>753</v>
      </c>
      <c r="Z1369" s="66">
        <v>30</v>
      </c>
      <c r="AA1369" s="117" t="s">
        <v>227</v>
      </c>
      <c r="AB1369" s="66">
        <v>2017</v>
      </c>
      <c r="AC1369" s="130">
        <v>18000</v>
      </c>
      <c r="AD1369" s="119">
        <v>0</v>
      </c>
      <c r="AE1369" s="48" t="s">
        <v>101</v>
      </c>
      <c r="AF1369" s="127">
        <v>45639</v>
      </c>
      <c r="AG1369" s="132">
        <v>45735</v>
      </c>
      <c r="AH1369" s="141"/>
    </row>
    <row r="1370" spans="1:34">
      <c r="A1370" s="66">
        <v>12533</v>
      </c>
      <c r="B1370" s="63"/>
      <c r="C1370" s="72" t="s">
        <v>994</v>
      </c>
      <c r="D1370" s="67">
        <v>5241</v>
      </c>
      <c r="E1370" s="69" t="s">
        <v>1131</v>
      </c>
      <c r="F1370" s="69" t="s">
        <v>1131</v>
      </c>
      <c r="G1370" s="48" t="s">
        <v>2557</v>
      </c>
      <c r="H1370" s="48">
        <v>461</v>
      </c>
      <c r="I1370" s="48" t="s">
        <v>99</v>
      </c>
      <c r="J1370" s="72">
        <v>1</v>
      </c>
      <c r="K1370" s="101">
        <v>45632</v>
      </c>
      <c r="L1370" s="48">
        <v>6</v>
      </c>
      <c r="M1370" s="104">
        <v>186</v>
      </c>
      <c r="N1370" s="102">
        <f>K1370+L1370</f>
        <v>45638</v>
      </c>
      <c r="O1370" s="99">
        <f ca="1">TODAY()</f>
        <v>45957</v>
      </c>
      <c r="P1370" s="100">
        <f ca="1">O1370-K1370</f>
        <v>325</v>
      </c>
      <c r="Q1370" s="66" t="s">
        <v>85</v>
      </c>
      <c r="R1370" s="66" t="s">
        <v>320</v>
      </c>
      <c r="S1370" s="66" t="s">
        <v>85</v>
      </c>
      <c r="T1370" s="66" t="s">
        <v>87</v>
      </c>
      <c r="U1370" s="113">
        <v>186</v>
      </c>
      <c r="V1370" s="346" t="s">
        <v>169</v>
      </c>
      <c r="W1370" s="111" t="s">
        <v>89</v>
      </c>
      <c r="X1370" s="88" t="s">
        <v>321</v>
      </c>
      <c r="Y1370" s="117" t="s">
        <v>753</v>
      </c>
      <c r="Z1370" s="112">
        <v>30</v>
      </c>
      <c r="AA1370" s="278" t="s">
        <v>227</v>
      </c>
      <c r="AB1370" s="112">
        <v>2017</v>
      </c>
      <c r="AC1370" s="130">
        <v>18000</v>
      </c>
      <c r="AD1370" s="119">
        <v>0</v>
      </c>
      <c r="AE1370" s="48" t="s">
        <v>101</v>
      </c>
      <c r="AF1370" s="127">
        <v>45632</v>
      </c>
      <c r="AG1370" s="132">
        <v>45635</v>
      </c>
      <c r="AH1370" s="141" t="s">
        <v>2558</v>
      </c>
    </row>
    <row r="1371" spans="1:34">
      <c r="A1371" s="66" t="s">
        <v>2559</v>
      </c>
      <c r="B1371" s="63"/>
      <c r="C1371" s="72" t="s">
        <v>994</v>
      </c>
      <c r="D1371" s="67">
        <v>5201</v>
      </c>
      <c r="E1371" s="69" t="s">
        <v>1132</v>
      </c>
      <c r="F1371" s="69" t="s">
        <v>1133</v>
      </c>
      <c r="G1371" s="48" t="s">
        <v>674</v>
      </c>
      <c r="H1371" s="48">
        <v>460</v>
      </c>
      <c r="I1371" s="48" t="s">
        <v>154</v>
      </c>
      <c r="J1371" s="72">
        <v>1</v>
      </c>
      <c r="K1371" s="101">
        <v>45617</v>
      </c>
      <c r="L1371" s="48">
        <v>14</v>
      </c>
      <c r="M1371" s="104">
        <v>186</v>
      </c>
      <c r="N1371" s="98">
        <v>45631</v>
      </c>
      <c r="O1371" s="99">
        <v>45629</v>
      </c>
      <c r="P1371" s="100">
        <v>12</v>
      </c>
      <c r="Q1371" s="66" t="s">
        <v>85</v>
      </c>
      <c r="R1371" s="66" t="s">
        <v>320</v>
      </c>
      <c r="S1371" s="66" t="s">
        <v>85</v>
      </c>
      <c r="T1371" s="66" t="s">
        <v>87</v>
      </c>
      <c r="U1371" s="113">
        <v>186</v>
      </c>
      <c r="V1371" s="280" t="s">
        <v>169</v>
      </c>
      <c r="W1371" s="111" t="s">
        <v>89</v>
      </c>
      <c r="X1371" s="111" t="s">
        <v>321</v>
      </c>
      <c r="Y1371" s="117" t="s">
        <v>753</v>
      </c>
      <c r="Z1371" s="66">
        <v>30</v>
      </c>
      <c r="AA1371" s="117" t="s">
        <v>227</v>
      </c>
      <c r="AB1371" s="112">
        <v>2017</v>
      </c>
      <c r="AC1371" s="130">
        <v>18000</v>
      </c>
      <c r="AD1371" s="119">
        <v>0</v>
      </c>
      <c r="AE1371" s="48" t="s">
        <v>101</v>
      </c>
      <c r="AF1371" s="132">
        <v>45617</v>
      </c>
      <c r="AG1371" s="132">
        <v>45628</v>
      </c>
      <c r="AH1371" s="141"/>
    </row>
    <row r="1372" spans="1:34">
      <c r="A1372" s="63"/>
      <c r="B1372" s="63"/>
      <c r="C1372" s="92" t="s">
        <v>994</v>
      </c>
      <c r="D1372" s="92">
        <v>4938</v>
      </c>
      <c r="E1372" s="150" t="s">
        <v>1193</v>
      </c>
      <c r="F1372" s="150" t="s">
        <v>1129</v>
      </c>
      <c r="G1372" s="84" t="s">
        <v>1194</v>
      </c>
      <c r="H1372" s="92">
        <v>451</v>
      </c>
      <c r="I1372" s="92" t="s">
        <v>1090</v>
      </c>
      <c r="J1372" s="92">
        <v>1</v>
      </c>
      <c r="K1372" s="109">
        <v>45510</v>
      </c>
      <c r="L1372" s="92">
        <v>6</v>
      </c>
      <c r="M1372" s="104">
        <v>186</v>
      </c>
      <c r="N1372" s="102">
        <v>45516</v>
      </c>
      <c r="O1372" s="99">
        <v>45520</v>
      </c>
      <c r="P1372" s="100">
        <v>10</v>
      </c>
      <c r="Q1372" s="66" t="s">
        <v>85</v>
      </c>
      <c r="R1372" s="66" t="s">
        <v>320</v>
      </c>
      <c r="S1372" s="66" t="s">
        <v>85</v>
      </c>
      <c r="T1372" s="66" t="s">
        <v>87</v>
      </c>
      <c r="U1372" s="113">
        <v>186</v>
      </c>
      <c r="V1372" s="280" t="s">
        <v>169</v>
      </c>
      <c r="W1372" s="88" t="s">
        <v>89</v>
      </c>
      <c r="X1372" s="88" t="s">
        <v>321</v>
      </c>
      <c r="Y1372" s="117" t="s">
        <v>753</v>
      </c>
      <c r="Z1372" s="66">
        <v>30</v>
      </c>
      <c r="AA1372" s="117" t="s">
        <v>227</v>
      </c>
      <c r="AB1372" s="112">
        <v>2017</v>
      </c>
      <c r="AC1372" s="130">
        <v>18000</v>
      </c>
      <c r="AD1372" s="119">
        <v>0</v>
      </c>
      <c r="AE1372" s="48" t="s">
        <v>101</v>
      </c>
      <c r="AF1372" s="132">
        <v>45467</v>
      </c>
      <c r="AG1372" s="132">
        <v>45520</v>
      </c>
      <c r="AH1372" s="141"/>
    </row>
    <row r="1373" spans="1:34">
      <c r="A1373" s="66">
        <v>12462</v>
      </c>
      <c r="B1373" s="66" t="s">
        <v>2560</v>
      </c>
      <c r="C1373" s="84" t="s">
        <v>994</v>
      </c>
      <c r="D1373" s="84">
        <v>4487</v>
      </c>
      <c r="E1373" s="150" t="s">
        <v>151</v>
      </c>
      <c r="F1373" s="150" t="s">
        <v>1473</v>
      </c>
      <c r="G1373" s="84" t="s">
        <v>2561</v>
      </c>
      <c r="H1373" s="84">
        <v>420</v>
      </c>
      <c r="I1373" s="84" t="s">
        <v>154</v>
      </c>
      <c r="J1373" s="84">
        <v>1</v>
      </c>
      <c r="K1373" s="162">
        <v>45249</v>
      </c>
      <c r="L1373" s="84">
        <v>29</v>
      </c>
      <c r="M1373" s="66">
        <v>186</v>
      </c>
      <c r="N1373" s="165">
        <v>45278</v>
      </c>
      <c r="O1373" s="99">
        <v>45281</v>
      </c>
      <c r="P1373" s="100">
        <v>32</v>
      </c>
      <c r="Q1373" s="66" t="s">
        <v>85</v>
      </c>
      <c r="R1373" s="66" t="s">
        <v>320</v>
      </c>
      <c r="S1373" s="66" t="s">
        <v>86</v>
      </c>
      <c r="T1373" s="66" t="s">
        <v>87</v>
      </c>
      <c r="U1373" s="170">
        <v>186</v>
      </c>
      <c r="V1373" s="280" t="s">
        <v>169</v>
      </c>
      <c r="W1373" s="88" t="s">
        <v>89</v>
      </c>
      <c r="X1373" s="88" t="s">
        <v>321</v>
      </c>
      <c r="Y1373" s="117" t="s">
        <v>753</v>
      </c>
      <c r="Z1373" s="66">
        <v>30</v>
      </c>
      <c r="AA1373" s="117" t="s">
        <v>227</v>
      </c>
      <c r="AB1373" s="66">
        <v>2017</v>
      </c>
      <c r="AC1373" s="130">
        <v>18000</v>
      </c>
      <c r="AD1373" s="130"/>
      <c r="AE1373" s="48" t="s">
        <v>101</v>
      </c>
      <c r="AF1373" s="132">
        <v>45159</v>
      </c>
      <c r="AG1373" s="132">
        <v>45280</v>
      </c>
      <c r="AH1373" s="141"/>
    </row>
    <row r="1374" spans="1:34">
      <c r="A1374" s="66">
        <v>12520</v>
      </c>
      <c r="B1374" s="63"/>
      <c r="C1374" s="84" t="s">
        <v>994</v>
      </c>
      <c r="D1374" s="92">
        <v>4426</v>
      </c>
      <c r="E1374" s="87" t="s">
        <v>1149</v>
      </c>
      <c r="F1374" s="87" t="s">
        <v>1150</v>
      </c>
      <c r="G1374" s="87" t="s">
        <v>1146</v>
      </c>
      <c r="H1374" s="84">
        <v>418</v>
      </c>
      <c r="I1374" s="150" t="s">
        <v>154</v>
      </c>
      <c r="J1374" s="84">
        <v>1</v>
      </c>
      <c r="K1374" s="106">
        <v>45126</v>
      </c>
      <c r="L1374" s="92">
        <v>6</v>
      </c>
      <c r="M1374" s="66">
        <v>186</v>
      </c>
      <c r="N1374" s="107">
        <v>45132</v>
      </c>
      <c r="O1374" s="99">
        <v>45134</v>
      </c>
      <c r="P1374" s="100">
        <v>8</v>
      </c>
      <c r="Q1374" s="66" t="s">
        <v>160</v>
      </c>
      <c r="R1374" s="66" t="s">
        <v>320</v>
      </c>
      <c r="S1374" s="66" t="s">
        <v>86</v>
      </c>
      <c r="T1374" s="66" t="s">
        <v>87</v>
      </c>
      <c r="U1374" s="113">
        <v>186</v>
      </c>
      <c r="V1374" s="280" t="s">
        <v>169</v>
      </c>
      <c r="W1374" s="88" t="s">
        <v>89</v>
      </c>
      <c r="X1374" s="88" t="s">
        <v>321</v>
      </c>
      <c r="Y1374" s="117" t="s">
        <v>753</v>
      </c>
      <c r="Z1374" s="66">
        <v>30</v>
      </c>
      <c r="AA1374" s="117" t="s">
        <v>227</v>
      </c>
      <c r="AB1374" s="66">
        <v>2017</v>
      </c>
      <c r="AC1374" s="130">
        <v>18000</v>
      </c>
      <c r="AD1374" s="130"/>
      <c r="AE1374" s="48" t="s">
        <v>101</v>
      </c>
      <c r="AF1374" s="132">
        <v>45121</v>
      </c>
      <c r="AG1374" s="132">
        <v>45132</v>
      </c>
      <c r="AH1374" s="141"/>
    </row>
    <row r="1375" spans="1:34">
      <c r="A1375" s="66">
        <v>12443</v>
      </c>
      <c r="B1375" s="66">
        <v>12550</v>
      </c>
      <c r="C1375" s="84" t="s">
        <v>994</v>
      </c>
      <c r="D1375" s="92">
        <v>4353</v>
      </c>
      <c r="E1375" s="87" t="s">
        <v>2562</v>
      </c>
      <c r="F1375" s="87"/>
      <c r="G1375" s="87" t="s">
        <v>2562</v>
      </c>
      <c r="H1375" s="84">
        <v>416</v>
      </c>
      <c r="I1375" s="150" t="s">
        <v>99</v>
      </c>
      <c r="J1375" s="84">
        <v>1</v>
      </c>
      <c r="K1375" s="168">
        <v>45076</v>
      </c>
      <c r="L1375" s="92">
        <v>6</v>
      </c>
      <c r="M1375" s="66">
        <v>186</v>
      </c>
      <c r="N1375" s="107">
        <v>45082</v>
      </c>
      <c r="O1375" s="99">
        <v>45096</v>
      </c>
      <c r="P1375" s="100">
        <v>20</v>
      </c>
      <c r="Q1375" s="66" t="s">
        <v>160</v>
      </c>
      <c r="R1375" s="66" t="s">
        <v>320</v>
      </c>
      <c r="S1375" s="66" t="s">
        <v>86</v>
      </c>
      <c r="T1375" s="66" t="s">
        <v>87</v>
      </c>
      <c r="U1375" s="113">
        <v>186</v>
      </c>
      <c r="V1375" s="280" t="s">
        <v>169</v>
      </c>
      <c r="W1375" s="88" t="s">
        <v>89</v>
      </c>
      <c r="X1375" s="88" t="s">
        <v>321</v>
      </c>
      <c r="Y1375" s="117" t="s">
        <v>753</v>
      </c>
      <c r="Z1375" s="66">
        <v>30</v>
      </c>
      <c r="AA1375" s="117" t="s">
        <v>227</v>
      </c>
      <c r="AB1375" s="66">
        <v>2017</v>
      </c>
      <c r="AC1375" s="130">
        <v>18000</v>
      </c>
      <c r="AD1375" s="130"/>
      <c r="AE1375" s="48" t="s">
        <v>101</v>
      </c>
      <c r="AF1375" s="132">
        <v>45076</v>
      </c>
      <c r="AG1375" s="132">
        <v>45096</v>
      </c>
      <c r="AH1375" s="141"/>
    </row>
    <row r="1376" spans="1:34">
      <c r="A1376" s="66"/>
      <c r="B1376" s="66">
        <v>12557</v>
      </c>
      <c r="C1376" s="84" t="s">
        <v>994</v>
      </c>
      <c r="D1376" s="92">
        <v>4339</v>
      </c>
      <c r="E1376" s="87" t="s">
        <v>151</v>
      </c>
      <c r="F1376" s="87" t="s">
        <v>1425</v>
      </c>
      <c r="G1376" s="86" t="s">
        <v>1426</v>
      </c>
      <c r="H1376" s="84">
        <v>413</v>
      </c>
      <c r="I1376" s="150" t="s">
        <v>154</v>
      </c>
      <c r="J1376" s="84">
        <v>1</v>
      </c>
      <c r="K1376" s="168">
        <v>45068</v>
      </c>
      <c r="L1376" s="92">
        <v>6</v>
      </c>
      <c r="M1376" s="66">
        <v>186</v>
      </c>
      <c r="N1376" s="107">
        <v>45074</v>
      </c>
      <c r="O1376" s="99">
        <v>45076</v>
      </c>
      <c r="P1376" s="100">
        <v>8</v>
      </c>
      <c r="Q1376" s="66" t="s">
        <v>160</v>
      </c>
      <c r="R1376" s="66" t="s">
        <v>320</v>
      </c>
      <c r="S1376" s="66" t="s">
        <v>86</v>
      </c>
      <c r="T1376" s="66" t="s">
        <v>87</v>
      </c>
      <c r="U1376" s="113">
        <v>186</v>
      </c>
      <c r="V1376" s="346" t="s">
        <v>169</v>
      </c>
      <c r="W1376" s="88" t="s">
        <v>89</v>
      </c>
      <c r="X1376" s="88" t="s">
        <v>321</v>
      </c>
      <c r="Y1376" s="117" t="s">
        <v>753</v>
      </c>
      <c r="Z1376" s="66">
        <v>30</v>
      </c>
      <c r="AA1376" s="117" t="s">
        <v>227</v>
      </c>
      <c r="AB1376" s="66">
        <v>2017</v>
      </c>
      <c r="AC1376" s="130">
        <v>18000</v>
      </c>
      <c r="AD1376" s="130"/>
      <c r="AE1376" s="48" t="s">
        <v>101</v>
      </c>
      <c r="AF1376" s="132">
        <v>45068</v>
      </c>
      <c r="AG1376" s="132">
        <v>45075</v>
      </c>
      <c r="AH1376" s="141"/>
    </row>
    <row r="1377" spans="1:34">
      <c r="A1377" s="66" t="s">
        <v>95</v>
      </c>
      <c r="B1377" s="63"/>
      <c r="C1377" s="84" t="s">
        <v>994</v>
      </c>
      <c r="D1377" s="92">
        <v>4315</v>
      </c>
      <c r="E1377" s="87" t="s">
        <v>97</v>
      </c>
      <c r="F1377" s="87" t="s">
        <v>97</v>
      </c>
      <c r="G1377" s="86" t="s">
        <v>2563</v>
      </c>
      <c r="H1377" s="84"/>
      <c r="I1377" s="150" t="s">
        <v>99</v>
      </c>
      <c r="J1377" s="84">
        <v>1</v>
      </c>
      <c r="K1377" s="168">
        <v>45054</v>
      </c>
      <c r="L1377" s="92">
        <v>6</v>
      </c>
      <c r="M1377" s="66">
        <v>186</v>
      </c>
      <c r="N1377" s="165">
        <v>45060</v>
      </c>
      <c r="O1377" s="99">
        <v>45062</v>
      </c>
      <c r="P1377" s="100">
        <v>8</v>
      </c>
      <c r="Q1377" s="66" t="s">
        <v>160</v>
      </c>
      <c r="R1377" s="66" t="s">
        <v>320</v>
      </c>
      <c r="S1377" s="66" t="s">
        <v>86</v>
      </c>
      <c r="T1377" s="66" t="s">
        <v>87</v>
      </c>
      <c r="U1377" s="113">
        <v>186</v>
      </c>
      <c r="V1377" s="280" t="s">
        <v>169</v>
      </c>
      <c r="W1377" s="111" t="s">
        <v>89</v>
      </c>
      <c r="X1377" s="111" t="s">
        <v>321</v>
      </c>
      <c r="Y1377" s="117" t="s">
        <v>753</v>
      </c>
      <c r="Z1377" s="66">
        <v>30</v>
      </c>
      <c r="AA1377" s="117" t="s">
        <v>227</v>
      </c>
      <c r="AB1377" s="66">
        <v>2017</v>
      </c>
      <c r="AC1377" s="130">
        <v>18000</v>
      </c>
      <c r="AD1377" s="130"/>
      <c r="AE1377" s="48" t="s">
        <v>101</v>
      </c>
      <c r="AF1377" s="132">
        <v>45054</v>
      </c>
      <c r="AG1377" s="132">
        <v>45061</v>
      </c>
      <c r="AH1377" s="141"/>
    </row>
    <row r="1378" spans="1:34">
      <c r="A1378" s="66">
        <v>12438</v>
      </c>
      <c r="B1378" s="63"/>
      <c r="C1378" s="84" t="s">
        <v>994</v>
      </c>
      <c r="D1378" s="92">
        <v>4312</v>
      </c>
      <c r="E1378" s="87" t="s">
        <v>1147</v>
      </c>
      <c r="F1378" s="150" t="s">
        <v>622</v>
      </c>
      <c r="G1378" s="86" t="s">
        <v>623</v>
      </c>
      <c r="H1378" s="84"/>
      <c r="I1378" s="150" t="s">
        <v>99</v>
      </c>
      <c r="J1378" s="84">
        <v>1</v>
      </c>
      <c r="K1378" s="168">
        <v>45052</v>
      </c>
      <c r="L1378" s="92">
        <v>1</v>
      </c>
      <c r="M1378" s="66">
        <v>186</v>
      </c>
      <c r="N1378" s="165">
        <v>45053</v>
      </c>
      <c r="O1378" s="99">
        <v>45054</v>
      </c>
      <c r="P1378" s="100">
        <v>2</v>
      </c>
      <c r="Q1378" s="66" t="s">
        <v>160</v>
      </c>
      <c r="R1378" s="66" t="s">
        <v>320</v>
      </c>
      <c r="S1378" s="66" t="s">
        <v>86</v>
      </c>
      <c r="T1378" s="66" t="s">
        <v>87</v>
      </c>
      <c r="U1378" s="113">
        <v>186</v>
      </c>
      <c r="V1378" s="280" t="s">
        <v>169</v>
      </c>
      <c r="W1378" s="111" t="s">
        <v>89</v>
      </c>
      <c r="X1378" s="88" t="s">
        <v>321</v>
      </c>
      <c r="Y1378" s="117" t="s">
        <v>753</v>
      </c>
      <c r="Z1378" s="66">
        <v>30</v>
      </c>
      <c r="AA1378" s="117" t="s">
        <v>227</v>
      </c>
      <c r="AB1378" s="66">
        <v>2017</v>
      </c>
      <c r="AC1378" s="130">
        <v>18000</v>
      </c>
      <c r="AD1378" s="130"/>
      <c r="AE1378" s="48" t="s">
        <v>101</v>
      </c>
      <c r="AF1378" s="132">
        <v>45052</v>
      </c>
      <c r="AG1378" s="132">
        <v>45054</v>
      </c>
      <c r="AH1378" s="141"/>
    </row>
    <row r="1379" spans="1:34">
      <c r="A1379" s="66">
        <v>12477</v>
      </c>
      <c r="B1379" s="63"/>
      <c r="C1379" s="84" t="s">
        <v>994</v>
      </c>
      <c r="D1379" s="92">
        <v>4236</v>
      </c>
      <c r="E1379" s="87" t="s">
        <v>1161</v>
      </c>
      <c r="F1379" s="150" t="s">
        <v>1162</v>
      </c>
      <c r="G1379" s="86" t="s">
        <v>1163</v>
      </c>
      <c r="H1379" s="84">
        <v>405</v>
      </c>
      <c r="I1379" s="150" t="s">
        <v>154</v>
      </c>
      <c r="J1379" s="84">
        <v>1</v>
      </c>
      <c r="K1379" s="168">
        <v>44995</v>
      </c>
      <c r="L1379" s="92">
        <v>27</v>
      </c>
      <c r="M1379" s="66">
        <v>186</v>
      </c>
      <c r="N1379" s="107">
        <v>45022</v>
      </c>
      <c r="O1379" s="99">
        <v>45033</v>
      </c>
      <c r="P1379" s="100">
        <v>38</v>
      </c>
      <c r="Q1379" s="66" t="s">
        <v>160</v>
      </c>
      <c r="R1379" s="66" t="s">
        <v>320</v>
      </c>
      <c r="S1379" s="66" t="s">
        <v>86</v>
      </c>
      <c r="T1379" s="66" t="s">
        <v>87</v>
      </c>
      <c r="U1379" s="113">
        <v>186</v>
      </c>
      <c r="V1379" s="280" t="s">
        <v>169</v>
      </c>
      <c r="W1379" s="88" t="s">
        <v>89</v>
      </c>
      <c r="X1379" s="88" t="s">
        <v>321</v>
      </c>
      <c r="Y1379" s="117" t="s">
        <v>753</v>
      </c>
      <c r="Z1379" s="130"/>
      <c r="AA1379" s="130"/>
      <c r="AB1379" s="66">
        <v>2017</v>
      </c>
      <c r="AC1379" s="130">
        <v>18000</v>
      </c>
      <c r="AD1379" s="130"/>
      <c r="AE1379" s="48" t="s">
        <v>101</v>
      </c>
      <c r="AF1379" s="132">
        <v>44995</v>
      </c>
      <c r="AG1379" s="132">
        <v>45028</v>
      </c>
      <c r="AH1379" s="141"/>
    </row>
    <row r="1380" spans="1:34">
      <c r="A1380" s="66">
        <v>12527</v>
      </c>
      <c r="B1380" s="63"/>
      <c r="C1380" s="84" t="s">
        <v>994</v>
      </c>
      <c r="D1380" s="92">
        <v>4228</v>
      </c>
      <c r="E1380" s="150" t="s">
        <v>1219</v>
      </c>
      <c r="F1380" s="150" t="s">
        <v>1227</v>
      </c>
      <c r="G1380" s="86" t="s">
        <v>1228</v>
      </c>
      <c r="H1380" s="84">
        <v>402</v>
      </c>
      <c r="I1380" s="150" t="s">
        <v>99</v>
      </c>
      <c r="J1380" s="84">
        <v>1</v>
      </c>
      <c r="K1380" s="168">
        <v>44960</v>
      </c>
      <c r="L1380" s="92">
        <v>2</v>
      </c>
      <c r="M1380" s="63">
        <v>186</v>
      </c>
      <c r="N1380" s="107">
        <v>44962</v>
      </c>
      <c r="O1380" s="99">
        <v>44993</v>
      </c>
      <c r="P1380" s="100">
        <v>33</v>
      </c>
      <c r="Q1380" s="66" t="s">
        <v>160</v>
      </c>
      <c r="R1380" s="66" t="s">
        <v>320</v>
      </c>
      <c r="S1380" s="66" t="s">
        <v>86</v>
      </c>
      <c r="T1380" s="66" t="s">
        <v>87</v>
      </c>
      <c r="U1380" s="113">
        <v>186</v>
      </c>
      <c r="V1380" s="280" t="s">
        <v>169</v>
      </c>
      <c r="W1380" s="88" t="s">
        <v>89</v>
      </c>
      <c r="X1380" s="88" t="s">
        <v>321</v>
      </c>
      <c r="Y1380" s="117" t="s">
        <v>753</v>
      </c>
      <c r="Z1380" s="130"/>
      <c r="AA1380" s="130"/>
      <c r="AB1380" s="66">
        <v>2017</v>
      </c>
      <c r="AC1380" s="130">
        <v>18000</v>
      </c>
      <c r="AD1380" s="130"/>
      <c r="AE1380" s="48" t="s">
        <v>101</v>
      </c>
      <c r="AF1380" s="132">
        <v>44988</v>
      </c>
      <c r="AG1380" s="132">
        <v>44992</v>
      </c>
      <c r="AH1380" s="141"/>
    </row>
    <row r="1381" spans="1:34">
      <c r="A1381" s="66">
        <v>12486</v>
      </c>
      <c r="B1381" s="66">
        <v>12611</v>
      </c>
      <c r="C1381" s="84" t="s">
        <v>994</v>
      </c>
      <c r="D1381" s="92">
        <v>3959</v>
      </c>
      <c r="E1381" s="150" t="s">
        <v>2564</v>
      </c>
      <c r="F1381" s="150" t="s">
        <v>2565</v>
      </c>
      <c r="G1381" s="86" t="s">
        <v>1166</v>
      </c>
      <c r="H1381" s="84">
        <v>382</v>
      </c>
      <c r="I1381" s="150" t="s">
        <v>154</v>
      </c>
      <c r="J1381" s="84">
        <v>1</v>
      </c>
      <c r="K1381" s="168">
        <v>44845</v>
      </c>
      <c r="L1381" s="92">
        <v>27</v>
      </c>
      <c r="M1381" s="66">
        <v>186</v>
      </c>
      <c r="N1381" s="166">
        <v>44872</v>
      </c>
      <c r="O1381" s="99">
        <v>44876</v>
      </c>
      <c r="P1381" s="100">
        <v>31</v>
      </c>
      <c r="Q1381" s="66" t="s">
        <v>160</v>
      </c>
      <c r="R1381" s="66" t="s">
        <v>320</v>
      </c>
      <c r="S1381" s="66" t="s">
        <v>86</v>
      </c>
      <c r="T1381" s="66" t="s">
        <v>87</v>
      </c>
      <c r="U1381" s="113">
        <v>186</v>
      </c>
      <c r="V1381" s="280" t="s">
        <v>169</v>
      </c>
      <c r="W1381" s="88" t="s">
        <v>89</v>
      </c>
      <c r="X1381" s="88" t="s">
        <v>321</v>
      </c>
      <c r="Y1381" s="117" t="s">
        <v>753</v>
      </c>
      <c r="Z1381" s="130"/>
      <c r="AA1381" s="130"/>
      <c r="AB1381" s="66">
        <v>2017</v>
      </c>
      <c r="AC1381" s="130">
        <v>18000</v>
      </c>
      <c r="AD1381" s="130"/>
      <c r="AE1381" s="62" t="s">
        <v>101</v>
      </c>
      <c r="AF1381" s="173">
        <v>44845</v>
      </c>
      <c r="AG1381" s="132">
        <v>44875</v>
      </c>
      <c r="AH1381" s="141"/>
    </row>
    <row r="1382" spans="1:34">
      <c r="A1382" s="66" t="s">
        <v>95</v>
      </c>
      <c r="B1382" s="66" t="s">
        <v>95</v>
      </c>
      <c r="C1382" s="84" t="s">
        <v>994</v>
      </c>
      <c r="D1382" s="92">
        <v>3957</v>
      </c>
      <c r="E1382" s="150" t="s">
        <v>1147</v>
      </c>
      <c r="F1382" s="150" t="s">
        <v>622</v>
      </c>
      <c r="G1382" s="86" t="s">
        <v>1175</v>
      </c>
      <c r="H1382" s="84"/>
      <c r="I1382" s="150" t="s">
        <v>99</v>
      </c>
      <c r="J1382" s="84">
        <v>1</v>
      </c>
      <c r="K1382" s="168">
        <v>44842</v>
      </c>
      <c r="L1382" s="92">
        <v>1</v>
      </c>
      <c r="M1382" s="66">
        <v>186</v>
      </c>
      <c r="N1382" s="107">
        <v>44843</v>
      </c>
      <c r="O1382" s="99">
        <v>44844</v>
      </c>
      <c r="P1382" s="100">
        <v>2</v>
      </c>
      <c r="Q1382" s="66" t="s">
        <v>160</v>
      </c>
      <c r="R1382" s="66" t="s">
        <v>320</v>
      </c>
      <c r="S1382" s="66" t="s">
        <v>86</v>
      </c>
      <c r="T1382" s="66" t="s">
        <v>87</v>
      </c>
      <c r="U1382" s="113">
        <v>186</v>
      </c>
      <c r="V1382" s="280" t="s">
        <v>169</v>
      </c>
      <c r="W1382" s="111" t="s">
        <v>89</v>
      </c>
      <c r="X1382" s="111" t="s">
        <v>321</v>
      </c>
      <c r="Y1382" s="117" t="s">
        <v>753</v>
      </c>
      <c r="Z1382" s="130"/>
      <c r="AA1382" s="130"/>
      <c r="AB1382" s="66">
        <v>2017</v>
      </c>
      <c r="AC1382" s="130">
        <v>18000</v>
      </c>
      <c r="AD1382" s="130"/>
      <c r="AE1382" s="62" t="s">
        <v>101</v>
      </c>
      <c r="AF1382" s="173">
        <v>44842</v>
      </c>
      <c r="AG1382" s="132">
        <v>44844</v>
      </c>
      <c r="AH1382" s="141"/>
    </row>
    <row r="1383" spans="1:34">
      <c r="A1383" s="66">
        <v>12509</v>
      </c>
      <c r="B1383" s="66">
        <v>12631</v>
      </c>
      <c r="C1383" s="157" t="s">
        <v>1179</v>
      </c>
      <c r="D1383" s="51">
        <v>3952</v>
      </c>
      <c r="E1383" s="50" t="s">
        <v>1341</v>
      </c>
      <c r="F1383" s="159" t="s">
        <v>1170</v>
      </c>
      <c r="G1383" s="50" t="s">
        <v>1342</v>
      </c>
      <c r="H1383" s="51">
        <v>380</v>
      </c>
      <c r="I1383" s="50" t="s">
        <v>1151</v>
      </c>
      <c r="J1383" s="185">
        <v>1</v>
      </c>
      <c r="K1383" s="167">
        <v>44840</v>
      </c>
      <c r="L1383" s="51">
        <v>3</v>
      </c>
      <c r="M1383" s="66">
        <v>186</v>
      </c>
      <c r="N1383" s="165">
        <v>44843</v>
      </c>
      <c r="O1383" s="99">
        <v>44841</v>
      </c>
      <c r="P1383" s="100">
        <v>1</v>
      </c>
      <c r="Q1383" s="66" t="s">
        <v>160</v>
      </c>
      <c r="R1383" s="66" t="s">
        <v>320</v>
      </c>
      <c r="S1383" s="66" t="s">
        <v>86</v>
      </c>
      <c r="T1383" s="66" t="s">
        <v>87</v>
      </c>
      <c r="U1383" s="113">
        <v>186</v>
      </c>
      <c r="V1383" s="280" t="s">
        <v>169</v>
      </c>
      <c r="W1383" s="88" t="s">
        <v>89</v>
      </c>
      <c r="X1383" s="88" t="s">
        <v>321</v>
      </c>
      <c r="Y1383" s="117" t="s">
        <v>753</v>
      </c>
      <c r="Z1383" s="130"/>
      <c r="AA1383" s="130"/>
      <c r="AB1383" s="66">
        <v>2017</v>
      </c>
      <c r="AC1383" s="130">
        <v>18000</v>
      </c>
      <c r="AD1383" s="130"/>
      <c r="AE1383" s="62" t="s">
        <v>101</v>
      </c>
      <c r="AF1383" s="173">
        <v>44840</v>
      </c>
      <c r="AG1383" s="132"/>
      <c r="AH1383" s="141"/>
    </row>
    <row r="1384" spans="1:34">
      <c r="A1384" s="66">
        <v>12586</v>
      </c>
      <c r="B1384" s="63"/>
      <c r="C1384" s="84" t="s">
        <v>994</v>
      </c>
      <c r="D1384" s="63">
        <v>3854</v>
      </c>
      <c r="E1384" s="87" t="s">
        <v>1169</v>
      </c>
      <c r="F1384" s="86" t="s">
        <v>1170</v>
      </c>
      <c r="G1384" s="87" t="s">
        <v>1171</v>
      </c>
      <c r="H1384" s="63">
        <v>377</v>
      </c>
      <c r="I1384" s="87" t="s">
        <v>99</v>
      </c>
      <c r="J1384" s="85">
        <v>1</v>
      </c>
      <c r="K1384" s="106">
        <v>44806</v>
      </c>
      <c r="L1384" s="63">
        <v>0</v>
      </c>
      <c r="M1384" s="66">
        <v>186</v>
      </c>
      <c r="N1384" s="107">
        <v>44806</v>
      </c>
      <c r="O1384" s="99">
        <v>44810</v>
      </c>
      <c r="P1384" s="100">
        <v>4</v>
      </c>
      <c r="Q1384" s="66" t="s">
        <v>160</v>
      </c>
      <c r="R1384" s="66"/>
      <c r="S1384" s="66" t="s">
        <v>86</v>
      </c>
      <c r="T1384" s="66" t="s">
        <v>87</v>
      </c>
      <c r="U1384" s="113">
        <v>186</v>
      </c>
      <c r="V1384" s="280" t="s">
        <v>169</v>
      </c>
      <c r="W1384" s="88" t="s">
        <v>89</v>
      </c>
      <c r="X1384" s="88" t="s">
        <v>321</v>
      </c>
      <c r="Y1384" s="117" t="s">
        <v>753</v>
      </c>
      <c r="Z1384" s="130"/>
      <c r="AA1384" s="130"/>
      <c r="AB1384" s="66">
        <v>2017</v>
      </c>
      <c r="AC1384" s="130">
        <v>18000</v>
      </c>
      <c r="AD1384" s="130"/>
      <c r="AE1384" s="62" t="s">
        <v>101</v>
      </c>
      <c r="AF1384" s="173">
        <v>44803</v>
      </c>
      <c r="AG1384" s="132">
        <v>44809</v>
      </c>
      <c r="AH1384" s="141"/>
    </row>
    <row r="1385" spans="1:34">
      <c r="A1385" s="63"/>
      <c r="B1385" s="63"/>
      <c r="C1385" s="84" t="s">
        <v>994</v>
      </c>
      <c r="D1385" s="92">
        <v>3797</v>
      </c>
      <c r="E1385" s="87" t="s">
        <v>1173</v>
      </c>
      <c r="F1385" s="150" t="s">
        <v>1186</v>
      </c>
      <c r="G1385" s="85" t="s">
        <v>1175</v>
      </c>
      <c r="H1385" s="84"/>
      <c r="I1385" s="150" t="s">
        <v>99</v>
      </c>
      <c r="J1385" s="84">
        <v>1</v>
      </c>
      <c r="K1385" s="106">
        <v>44772</v>
      </c>
      <c r="L1385" s="63">
        <v>1</v>
      </c>
      <c r="M1385" s="66">
        <v>186</v>
      </c>
      <c r="N1385" s="107">
        <v>44773</v>
      </c>
      <c r="O1385" s="99">
        <v>44776</v>
      </c>
      <c r="P1385" s="100">
        <v>4</v>
      </c>
      <c r="Q1385" s="66" t="s">
        <v>160</v>
      </c>
      <c r="R1385" s="66"/>
      <c r="S1385" s="66" t="s">
        <v>86</v>
      </c>
      <c r="T1385" s="66" t="s">
        <v>87</v>
      </c>
      <c r="U1385" s="113">
        <v>186</v>
      </c>
      <c r="V1385" s="280" t="s">
        <v>169</v>
      </c>
      <c r="W1385" s="88" t="s">
        <v>89</v>
      </c>
      <c r="X1385" s="88" t="s">
        <v>321</v>
      </c>
      <c r="Y1385" s="66" t="s">
        <v>753</v>
      </c>
      <c r="Z1385" s="130"/>
      <c r="AA1385" s="130"/>
      <c r="AB1385" s="66">
        <v>2017</v>
      </c>
      <c r="AC1385" s="130">
        <v>18000</v>
      </c>
      <c r="AD1385" s="130"/>
      <c r="AE1385" s="62" t="s">
        <v>101</v>
      </c>
      <c r="AF1385" s="173">
        <v>44772</v>
      </c>
      <c r="AG1385" s="132">
        <v>44776</v>
      </c>
      <c r="AH1385" s="141"/>
    </row>
    <row r="1386" spans="1:34">
      <c r="A1386" s="66">
        <v>12577</v>
      </c>
      <c r="B1386" s="63"/>
      <c r="C1386" s="157" t="s">
        <v>2566</v>
      </c>
      <c r="D1386" s="83">
        <v>3706</v>
      </c>
      <c r="E1386" s="50" t="s">
        <v>1137</v>
      </c>
      <c r="F1386" s="214" t="s">
        <v>1404</v>
      </c>
      <c r="G1386" s="185" t="s">
        <v>1139</v>
      </c>
      <c r="H1386" s="157">
        <v>355</v>
      </c>
      <c r="I1386" s="214" t="s">
        <v>99</v>
      </c>
      <c r="J1386" s="157">
        <v>1</v>
      </c>
      <c r="K1386" s="167">
        <v>44762</v>
      </c>
      <c r="L1386" s="51">
        <v>27</v>
      </c>
      <c r="M1386" s="48">
        <v>186</v>
      </c>
      <c r="N1386" s="165">
        <v>44789</v>
      </c>
      <c r="O1386" s="99">
        <v>44772</v>
      </c>
      <c r="P1386" s="100">
        <v>10</v>
      </c>
      <c r="Q1386" s="66" t="s">
        <v>160</v>
      </c>
      <c r="R1386" s="66"/>
      <c r="S1386" s="66" t="s">
        <v>86</v>
      </c>
      <c r="T1386" s="66" t="s">
        <v>87</v>
      </c>
      <c r="U1386" s="113">
        <v>186</v>
      </c>
      <c r="V1386" s="280" t="s">
        <v>169</v>
      </c>
      <c r="W1386" s="88" t="s">
        <v>89</v>
      </c>
      <c r="X1386" s="88" t="s">
        <v>321</v>
      </c>
      <c r="Y1386" s="66" t="s">
        <v>753</v>
      </c>
      <c r="Z1386" s="130"/>
      <c r="AA1386" s="130"/>
      <c r="AB1386" s="66">
        <v>2017</v>
      </c>
      <c r="AC1386" s="130">
        <v>18000</v>
      </c>
      <c r="AD1386" s="130"/>
      <c r="AE1386" s="62" t="s">
        <v>101</v>
      </c>
      <c r="AF1386" s="173">
        <v>44734</v>
      </c>
      <c r="AG1386" s="132"/>
      <c r="AH1386" s="141"/>
    </row>
    <row r="1387" spans="1:34">
      <c r="A1387" s="66">
        <v>12579</v>
      </c>
      <c r="B1387" s="63"/>
      <c r="C1387" s="84" t="s">
        <v>994</v>
      </c>
      <c r="D1387" s="92">
        <v>3706</v>
      </c>
      <c r="E1387" s="87" t="s">
        <v>1137</v>
      </c>
      <c r="F1387" s="150" t="s">
        <v>1404</v>
      </c>
      <c r="G1387" s="85" t="s">
        <v>1139</v>
      </c>
      <c r="H1387" s="84">
        <v>355</v>
      </c>
      <c r="I1387" s="150" t="s">
        <v>99</v>
      </c>
      <c r="J1387" s="84">
        <v>1</v>
      </c>
      <c r="K1387" s="106">
        <v>44790</v>
      </c>
      <c r="L1387" s="63">
        <v>27</v>
      </c>
      <c r="M1387" s="66">
        <v>186</v>
      </c>
      <c r="N1387" s="165">
        <v>44817</v>
      </c>
      <c r="O1387" s="99">
        <v>44795</v>
      </c>
      <c r="P1387" s="100">
        <v>5</v>
      </c>
      <c r="Q1387" s="66" t="s">
        <v>160</v>
      </c>
      <c r="R1387" s="66"/>
      <c r="S1387" s="66" t="s">
        <v>86</v>
      </c>
      <c r="T1387" s="66" t="s">
        <v>87</v>
      </c>
      <c r="U1387" s="113">
        <v>186</v>
      </c>
      <c r="V1387" s="280" t="s">
        <v>169</v>
      </c>
      <c r="W1387" s="88" t="s">
        <v>89</v>
      </c>
      <c r="X1387" s="88" t="s">
        <v>321</v>
      </c>
      <c r="Y1387" s="66" t="s">
        <v>753</v>
      </c>
      <c r="Z1387" s="130"/>
      <c r="AA1387" s="130"/>
      <c r="AB1387" s="66">
        <v>2017</v>
      </c>
      <c r="AC1387" s="130">
        <v>18000</v>
      </c>
      <c r="AD1387" s="130"/>
      <c r="AE1387" s="62" t="s">
        <v>101</v>
      </c>
      <c r="AF1387" s="173">
        <v>44734</v>
      </c>
      <c r="AG1387" s="173">
        <v>44793</v>
      </c>
      <c r="AH1387" s="141"/>
    </row>
    <row r="1388" spans="1:34">
      <c r="A1388" s="63"/>
      <c r="B1388" s="63"/>
      <c r="C1388" s="84" t="s">
        <v>994</v>
      </c>
      <c r="D1388" s="63">
        <v>3693</v>
      </c>
      <c r="E1388" s="151" t="s">
        <v>1173</v>
      </c>
      <c r="F1388" s="151" t="s">
        <v>1186</v>
      </c>
      <c r="G1388" s="87" t="s">
        <v>623</v>
      </c>
      <c r="H1388" s="84">
        <v>353</v>
      </c>
      <c r="I1388" s="87" t="s">
        <v>99</v>
      </c>
      <c r="J1388" s="84">
        <v>1</v>
      </c>
      <c r="K1388" s="106">
        <v>44730</v>
      </c>
      <c r="L1388" s="63">
        <v>1</v>
      </c>
      <c r="M1388" s="66">
        <v>186</v>
      </c>
      <c r="N1388" s="107">
        <v>44731</v>
      </c>
      <c r="O1388" s="99">
        <v>44734</v>
      </c>
      <c r="P1388" s="100">
        <v>4</v>
      </c>
      <c r="Q1388" s="66" t="s">
        <v>160</v>
      </c>
      <c r="R1388" s="66"/>
      <c r="S1388" s="66" t="s">
        <v>86</v>
      </c>
      <c r="T1388" s="66" t="s">
        <v>87</v>
      </c>
      <c r="U1388" s="113">
        <v>186</v>
      </c>
      <c r="V1388" s="280" t="s">
        <v>169</v>
      </c>
      <c r="W1388" s="111" t="s">
        <v>89</v>
      </c>
      <c r="X1388" s="111" t="s">
        <v>321</v>
      </c>
      <c r="Y1388" s="66" t="s">
        <v>753</v>
      </c>
      <c r="Z1388" s="130"/>
      <c r="AA1388" s="130"/>
      <c r="AB1388" s="66">
        <v>2017</v>
      </c>
      <c r="AC1388" s="130">
        <v>18000</v>
      </c>
      <c r="AD1388" s="130"/>
      <c r="AE1388" s="192"/>
      <c r="AF1388" s="115" t="s">
        <v>101</v>
      </c>
      <c r="AG1388" s="173">
        <v>44730</v>
      </c>
      <c r="AH1388" s="144">
        <v>44733</v>
      </c>
    </row>
    <row r="1389" spans="1:34">
      <c r="A1389" s="63"/>
      <c r="B1389" s="63"/>
      <c r="C1389" s="84" t="s">
        <v>994</v>
      </c>
      <c r="D1389" s="63">
        <v>3668</v>
      </c>
      <c r="E1389" s="151" t="s">
        <v>1624</v>
      </c>
      <c r="F1389" s="151" t="s">
        <v>1541</v>
      </c>
      <c r="G1389" s="87" t="s">
        <v>2567</v>
      </c>
      <c r="H1389" s="84"/>
      <c r="I1389" s="87" t="s">
        <v>1151</v>
      </c>
      <c r="J1389" s="84">
        <v>1</v>
      </c>
      <c r="K1389" s="106">
        <v>44716</v>
      </c>
      <c r="L1389" s="63">
        <v>1</v>
      </c>
      <c r="M1389" s="66">
        <v>186</v>
      </c>
      <c r="N1389" s="107">
        <v>44717</v>
      </c>
      <c r="O1389" s="99">
        <v>44721</v>
      </c>
      <c r="P1389" s="100">
        <v>5</v>
      </c>
      <c r="Q1389" s="66" t="s">
        <v>160</v>
      </c>
      <c r="R1389" s="66"/>
      <c r="S1389" s="66" t="s">
        <v>86</v>
      </c>
      <c r="T1389" s="66" t="s">
        <v>87</v>
      </c>
      <c r="U1389" s="113">
        <v>186</v>
      </c>
      <c r="V1389" s="280" t="s">
        <v>169</v>
      </c>
      <c r="W1389" s="111" t="s">
        <v>89</v>
      </c>
      <c r="X1389" s="88" t="s">
        <v>321</v>
      </c>
      <c r="Y1389" s="66" t="s">
        <v>753</v>
      </c>
      <c r="Z1389" s="130"/>
      <c r="AA1389" s="130"/>
      <c r="AB1389" s="66">
        <v>2017</v>
      </c>
      <c r="AC1389" s="130">
        <v>18000</v>
      </c>
      <c r="AD1389" s="130"/>
      <c r="AE1389" s="192"/>
      <c r="AF1389" s="115" t="s">
        <v>101</v>
      </c>
      <c r="AG1389" s="173">
        <v>44716</v>
      </c>
      <c r="AH1389" s="144">
        <v>44719</v>
      </c>
    </row>
    <row r="1390" spans="1:34">
      <c r="A1390" s="63"/>
      <c r="B1390" s="63"/>
      <c r="C1390" s="160" t="s">
        <v>994</v>
      </c>
      <c r="D1390" s="63">
        <v>3651</v>
      </c>
      <c r="E1390" s="151" t="s">
        <v>1173</v>
      </c>
      <c r="F1390" s="151" t="s">
        <v>1186</v>
      </c>
      <c r="G1390" s="87" t="s">
        <v>623</v>
      </c>
      <c r="H1390" s="84"/>
      <c r="I1390" s="87" t="s">
        <v>99</v>
      </c>
      <c r="J1390" s="84">
        <v>1</v>
      </c>
      <c r="K1390" s="106">
        <v>44709</v>
      </c>
      <c r="L1390" s="63">
        <v>1</v>
      </c>
      <c r="M1390" s="66">
        <v>186</v>
      </c>
      <c r="N1390" s="107">
        <v>44710</v>
      </c>
      <c r="O1390" s="99">
        <v>44712</v>
      </c>
      <c r="P1390" s="100">
        <v>3</v>
      </c>
      <c r="Q1390" s="66" t="s">
        <v>160</v>
      </c>
      <c r="R1390" s="66"/>
      <c r="S1390" s="66" t="s">
        <v>86</v>
      </c>
      <c r="T1390" s="66" t="s">
        <v>87</v>
      </c>
      <c r="U1390" s="113">
        <v>186</v>
      </c>
      <c r="V1390" s="280" t="s">
        <v>169</v>
      </c>
      <c r="W1390" s="88" t="s">
        <v>89</v>
      </c>
      <c r="X1390" s="88" t="s">
        <v>321</v>
      </c>
      <c r="Y1390" s="66" t="s">
        <v>753</v>
      </c>
      <c r="Z1390" s="130"/>
      <c r="AA1390" s="130"/>
      <c r="AB1390" s="66">
        <v>2017</v>
      </c>
      <c r="AC1390" s="130">
        <v>18000</v>
      </c>
      <c r="AD1390" s="130"/>
      <c r="AE1390" s="62" t="s">
        <v>101</v>
      </c>
      <c r="AF1390" s="173">
        <v>44709</v>
      </c>
      <c r="AG1390" s="132">
        <v>44711</v>
      </c>
      <c r="AH1390" s="141"/>
    </row>
    <row r="1391" spans="1:34">
      <c r="A1391" s="66">
        <v>12579</v>
      </c>
      <c r="B1391" s="63"/>
      <c r="C1391" s="160" t="s">
        <v>994</v>
      </c>
      <c r="D1391" s="63">
        <v>3608</v>
      </c>
      <c r="E1391" s="151" t="s">
        <v>1173</v>
      </c>
      <c r="F1391" s="151" t="s">
        <v>1186</v>
      </c>
      <c r="G1391" s="87" t="s">
        <v>623</v>
      </c>
      <c r="H1391" s="84"/>
      <c r="I1391" s="87" t="s">
        <v>99</v>
      </c>
      <c r="J1391" s="84">
        <v>1</v>
      </c>
      <c r="K1391" s="106">
        <v>44688</v>
      </c>
      <c r="L1391" s="63">
        <v>1</v>
      </c>
      <c r="M1391" s="66">
        <v>186</v>
      </c>
      <c r="N1391" s="107">
        <v>44689</v>
      </c>
      <c r="O1391" s="99">
        <v>44692</v>
      </c>
      <c r="P1391" s="100">
        <v>4</v>
      </c>
      <c r="Q1391" s="66" t="s">
        <v>160</v>
      </c>
      <c r="R1391" s="66"/>
      <c r="S1391" s="66" t="s">
        <v>86</v>
      </c>
      <c r="T1391" s="66" t="s">
        <v>87</v>
      </c>
      <c r="U1391" s="113">
        <v>186</v>
      </c>
      <c r="V1391" s="280" t="s">
        <v>169</v>
      </c>
      <c r="W1391" s="88" t="s">
        <v>89</v>
      </c>
      <c r="X1391" s="88" t="s">
        <v>321</v>
      </c>
      <c r="Y1391" s="66" t="s">
        <v>753</v>
      </c>
      <c r="Z1391" s="130"/>
      <c r="AA1391" s="130"/>
      <c r="AB1391" s="66">
        <v>2017</v>
      </c>
      <c r="AC1391" s="130">
        <v>18000</v>
      </c>
      <c r="AD1391" s="130"/>
      <c r="AE1391" s="62" t="s">
        <v>1184</v>
      </c>
      <c r="AF1391" s="173">
        <v>44688</v>
      </c>
      <c r="AG1391" s="132">
        <v>44691</v>
      </c>
      <c r="AH1391" s="180"/>
    </row>
    <row r="1392" spans="1:34">
      <c r="A1392" s="63"/>
      <c r="B1392" s="63"/>
      <c r="C1392" s="84" t="s">
        <v>994</v>
      </c>
      <c r="D1392" s="63">
        <v>3596</v>
      </c>
      <c r="E1392" s="151" t="s">
        <v>1173</v>
      </c>
      <c r="F1392" s="151" t="s">
        <v>1186</v>
      </c>
      <c r="G1392" s="87" t="s">
        <v>623</v>
      </c>
      <c r="H1392" s="84"/>
      <c r="I1392" s="87" t="s">
        <v>99</v>
      </c>
      <c r="J1392" s="84">
        <v>1</v>
      </c>
      <c r="K1392" s="106">
        <v>44681</v>
      </c>
      <c r="L1392" s="63">
        <v>1</v>
      </c>
      <c r="M1392" s="66">
        <v>186</v>
      </c>
      <c r="N1392" s="107">
        <v>44682</v>
      </c>
      <c r="O1392" s="99">
        <v>44684</v>
      </c>
      <c r="P1392" s="100">
        <v>3</v>
      </c>
      <c r="Q1392" s="66" t="s">
        <v>160</v>
      </c>
      <c r="R1392" s="66"/>
      <c r="S1392" s="66" t="s">
        <v>86</v>
      </c>
      <c r="T1392" s="66" t="s">
        <v>87</v>
      </c>
      <c r="U1392" s="113">
        <v>186</v>
      </c>
      <c r="V1392" s="280" t="s">
        <v>169</v>
      </c>
      <c r="W1392" s="111" t="s">
        <v>89</v>
      </c>
      <c r="X1392" s="111" t="s">
        <v>321</v>
      </c>
      <c r="Y1392" s="66" t="s">
        <v>753</v>
      </c>
      <c r="Z1392" s="130"/>
      <c r="AA1392" s="130"/>
      <c r="AB1392" s="66">
        <v>2017</v>
      </c>
      <c r="AC1392" s="130">
        <v>18000</v>
      </c>
      <c r="AD1392" s="130"/>
      <c r="AE1392" s="62" t="s">
        <v>101</v>
      </c>
      <c r="AF1392" s="173">
        <v>44681</v>
      </c>
      <c r="AG1392" s="132">
        <v>44683</v>
      </c>
      <c r="AH1392" s="141"/>
    </row>
    <row r="1393" spans="1:34">
      <c r="A1393" s="63"/>
      <c r="B1393" s="63"/>
      <c r="C1393" s="84" t="s">
        <v>994</v>
      </c>
      <c r="D1393" s="63">
        <v>3590</v>
      </c>
      <c r="E1393" s="151" t="s">
        <v>1173</v>
      </c>
      <c r="F1393" s="151" t="s">
        <v>1186</v>
      </c>
      <c r="G1393" s="85" t="s">
        <v>623</v>
      </c>
      <c r="H1393" s="84"/>
      <c r="I1393" s="85" t="s">
        <v>99</v>
      </c>
      <c r="J1393" s="84">
        <v>1</v>
      </c>
      <c r="K1393" s="168">
        <v>44674</v>
      </c>
      <c r="L1393" s="63">
        <v>1</v>
      </c>
      <c r="M1393" s="66">
        <v>186</v>
      </c>
      <c r="N1393" s="107">
        <v>44675</v>
      </c>
      <c r="O1393" s="99">
        <v>44676</v>
      </c>
      <c r="P1393" s="100">
        <v>2</v>
      </c>
      <c r="Q1393" s="66" t="s">
        <v>160</v>
      </c>
      <c r="R1393" s="66"/>
      <c r="S1393" s="66" t="s">
        <v>86</v>
      </c>
      <c r="T1393" s="66" t="s">
        <v>87</v>
      </c>
      <c r="U1393" s="113">
        <v>186</v>
      </c>
      <c r="V1393" s="280" t="s">
        <v>169</v>
      </c>
      <c r="W1393" s="111" t="s">
        <v>89</v>
      </c>
      <c r="X1393" s="88" t="s">
        <v>321</v>
      </c>
      <c r="Y1393" s="66" t="s">
        <v>753</v>
      </c>
      <c r="Z1393" s="130"/>
      <c r="AA1393" s="130"/>
      <c r="AB1393" s="66">
        <v>2017</v>
      </c>
      <c r="AC1393" s="130">
        <v>18000</v>
      </c>
      <c r="AD1393" s="130"/>
      <c r="AE1393" s="62" t="s">
        <v>101</v>
      </c>
      <c r="AF1393" s="173">
        <v>44674</v>
      </c>
      <c r="AG1393" s="132">
        <v>44676</v>
      </c>
      <c r="AH1393" s="141"/>
    </row>
    <row r="1394" spans="1:34">
      <c r="A1394" s="66" t="s">
        <v>95</v>
      </c>
      <c r="B1394" s="63"/>
      <c r="C1394" s="84" t="s">
        <v>994</v>
      </c>
      <c r="D1394" s="63">
        <v>3552</v>
      </c>
      <c r="E1394" s="151" t="s">
        <v>1195</v>
      </c>
      <c r="F1394" s="151" t="s">
        <v>2568</v>
      </c>
      <c r="G1394" s="85" t="s">
        <v>1574</v>
      </c>
      <c r="H1394" s="84">
        <v>346</v>
      </c>
      <c r="I1394" s="85" t="s">
        <v>154</v>
      </c>
      <c r="J1394" s="84">
        <v>1</v>
      </c>
      <c r="K1394" s="168">
        <v>44653</v>
      </c>
      <c r="L1394" s="63">
        <v>1</v>
      </c>
      <c r="M1394" s="66">
        <v>186</v>
      </c>
      <c r="N1394" s="107">
        <v>44654</v>
      </c>
      <c r="O1394" s="99">
        <v>44656</v>
      </c>
      <c r="P1394" s="100">
        <v>3</v>
      </c>
      <c r="Q1394" s="66" t="s">
        <v>160</v>
      </c>
      <c r="R1394" s="66"/>
      <c r="S1394" s="66" t="s">
        <v>86</v>
      </c>
      <c r="T1394" s="66" t="s">
        <v>87</v>
      </c>
      <c r="U1394" s="113">
        <v>186</v>
      </c>
      <c r="V1394" s="346" t="s">
        <v>169</v>
      </c>
      <c r="W1394" s="88" t="s">
        <v>89</v>
      </c>
      <c r="X1394" s="88" t="s">
        <v>321</v>
      </c>
      <c r="Y1394" s="66" t="s">
        <v>753</v>
      </c>
      <c r="Z1394" s="130"/>
      <c r="AA1394" s="130"/>
      <c r="AB1394" s="66">
        <v>2017</v>
      </c>
      <c r="AC1394" s="130">
        <v>18000</v>
      </c>
      <c r="AD1394" s="130"/>
      <c r="AE1394" s="62" t="s">
        <v>101</v>
      </c>
      <c r="AF1394" s="173">
        <v>44646</v>
      </c>
      <c r="AG1394" s="132">
        <v>44655</v>
      </c>
      <c r="AH1394" s="141"/>
    </row>
    <row r="1395" spans="1:34">
      <c r="A1395" s="63"/>
      <c r="B1395" s="63"/>
      <c r="C1395" s="84" t="s">
        <v>994</v>
      </c>
      <c r="D1395" s="63">
        <v>3443</v>
      </c>
      <c r="E1395" s="151" t="s">
        <v>425</v>
      </c>
      <c r="F1395" s="151" t="s">
        <v>2569</v>
      </c>
      <c r="G1395" s="85" t="s">
        <v>2570</v>
      </c>
      <c r="H1395" s="84">
        <v>334</v>
      </c>
      <c r="I1395" s="85" t="s">
        <v>154</v>
      </c>
      <c r="J1395" s="84">
        <v>1</v>
      </c>
      <c r="K1395" s="168">
        <v>44583</v>
      </c>
      <c r="L1395" s="63">
        <v>15</v>
      </c>
      <c r="M1395" s="66">
        <v>186</v>
      </c>
      <c r="N1395" s="107">
        <v>44598</v>
      </c>
      <c r="O1395" s="99">
        <v>44601</v>
      </c>
      <c r="P1395" s="100">
        <v>18</v>
      </c>
      <c r="Q1395" s="66" t="s">
        <v>160</v>
      </c>
      <c r="R1395" s="66"/>
      <c r="S1395" s="66" t="s">
        <v>86</v>
      </c>
      <c r="T1395" s="66" t="s">
        <v>87</v>
      </c>
      <c r="U1395" s="113">
        <v>186</v>
      </c>
      <c r="V1395" s="280" t="s">
        <v>169</v>
      </c>
      <c r="W1395" s="111" t="s">
        <v>89</v>
      </c>
      <c r="X1395" s="111" t="s">
        <v>321</v>
      </c>
      <c r="Y1395" s="66" t="s">
        <v>753</v>
      </c>
      <c r="Z1395" s="130"/>
      <c r="AA1395" s="130"/>
      <c r="AB1395" s="66">
        <v>2017</v>
      </c>
      <c r="AC1395" s="130">
        <v>18000</v>
      </c>
      <c r="AD1395" s="130"/>
      <c r="AE1395" s="62" t="s">
        <v>101</v>
      </c>
      <c r="AF1395" s="173">
        <v>44573</v>
      </c>
      <c r="AG1395" s="132">
        <v>44600</v>
      </c>
      <c r="AH1395" s="141"/>
    </row>
    <row r="1396" spans="1:34">
      <c r="A1396" s="63"/>
      <c r="B1396" s="63"/>
      <c r="C1396" s="84" t="s">
        <v>994</v>
      </c>
      <c r="D1396" s="84">
        <v>4452</v>
      </c>
      <c r="E1396" s="150" t="s">
        <v>1212</v>
      </c>
      <c r="F1396" s="150" t="s">
        <v>1213</v>
      </c>
      <c r="G1396" s="84" t="s">
        <v>1214</v>
      </c>
      <c r="H1396" s="84">
        <v>2246</v>
      </c>
      <c r="I1396" s="84" t="s">
        <v>1151</v>
      </c>
      <c r="J1396" s="84">
        <v>1</v>
      </c>
      <c r="K1396" s="162">
        <v>45226</v>
      </c>
      <c r="L1396" s="84">
        <v>27</v>
      </c>
      <c r="M1396" s="66">
        <v>187</v>
      </c>
      <c r="N1396" s="107">
        <v>45253</v>
      </c>
      <c r="O1396" s="99">
        <v>45258</v>
      </c>
      <c r="P1396" s="66">
        <v>32</v>
      </c>
      <c r="Q1396" s="66" t="s">
        <v>85</v>
      </c>
      <c r="R1396" s="66" t="s">
        <v>320</v>
      </c>
      <c r="S1396" s="66" t="s">
        <v>86</v>
      </c>
      <c r="T1396" s="66" t="s">
        <v>87</v>
      </c>
      <c r="U1396" s="51">
        <v>187</v>
      </c>
      <c r="V1396" s="88" t="s">
        <v>88</v>
      </c>
      <c r="W1396" s="111" t="s">
        <v>89</v>
      </c>
      <c r="X1396" s="111" t="s">
        <v>586</v>
      </c>
      <c r="Y1396" s="117" t="s">
        <v>758</v>
      </c>
      <c r="Z1396" s="66">
        <v>10</v>
      </c>
      <c r="AA1396" s="117" t="s">
        <v>227</v>
      </c>
      <c r="AB1396" s="112">
        <v>2015</v>
      </c>
      <c r="AC1396" s="130">
        <v>33000</v>
      </c>
      <c r="AD1396" s="130"/>
      <c r="AE1396" s="48" t="s">
        <v>101</v>
      </c>
      <c r="AF1396" s="132">
        <v>45140</v>
      </c>
      <c r="AG1396" s="132">
        <v>45255</v>
      </c>
      <c r="AH1396" s="141"/>
    </row>
    <row r="1397" spans="1:34">
      <c r="A1397" s="63"/>
      <c r="B1397" s="63"/>
      <c r="C1397" s="84" t="s">
        <v>994</v>
      </c>
      <c r="D1397" s="89">
        <v>4302</v>
      </c>
      <c r="E1397" s="156" t="s">
        <v>1180</v>
      </c>
      <c r="F1397" s="90" t="s">
        <v>1181</v>
      </c>
      <c r="G1397" s="85" t="s">
        <v>529</v>
      </c>
      <c r="H1397" s="84">
        <v>2150</v>
      </c>
      <c r="I1397" s="87" t="s">
        <v>1151</v>
      </c>
      <c r="J1397" s="63">
        <v>1</v>
      </c>
      <c r="K1397" s="106">
        <v>45165</v>
      </c>
      <c r="L1397" s="63">
        <v>29</v>
      </c>
      <c r="M1397" s="66">
        <v>187</v>
      </c>
      <c r="N1397" s="107">
        <v>45194</v>
      </c>
      <c r="O1397" s="99">
        <v>45195</v>
      </c>
      <c r="P1397" s="66">
        <v>30</v>
      </c>
      <c r="Q1397" s="66" t="s">
        <v>85</v>
      </c>
      <c r="R1397" s="66" t="s">
        <v>320</v>
      </c>
      <c r="S1397" s="66" t="s">
        <v>86</v>
      </c>
      <c r="T1397" s="66" t="s">
        <v>87</v>
      </c>
      <c r="U1397" s="51">
        <v>187</v>
      </c>
      <c r="V1397" s="88" t="s">
        <v>88</v>
      </c>
      <c r="W1397" s="88" t="s">
        <v>89</v>
      </c>
      <c r="X1397" s="88" t="s">
        <v>586</v>
      </c>
      <c r="Y1397" s="117" t="s">
        <v>758</v>
      </c>
      <c r="Z1397" s="66">
        <v>10</v>
      </c>
      <c r="AA1397" s="117" t="s">
        <v>227</v>
      </c>
      <c r="AB1397" s="66">
        <v>2015</v>
      </c>
      <c r="AC1397" s="130">
        <v>33000</v>
      </c>
      <c r="AD1397" s="130"/>
      <c r="AE1397" s="48" t="s">
        <v>101</v>
      </c>
      <c r="AF1397" s="132">
        <v>45045</v>
      </c>
      <c r="AG1397" s="132">
        <v>45194</v>
      </c>
      <c r="AH1397" s="141"/>
    </row>
    <row r="1398" spans="1:34">
      <c r="A1398" s="63"/>
      <c r="B1398" s="63"/>
      <c r="C1398" s="84" t="s">
        <v>994</v>
      </c>
      <c r="D1398" s="89">
        <v>4243</v>
      </c>
      <c r="E1398" s="87" t="s">
        <v>1313</v>
      </c>
      <c r="F1398" s="87" t="s">
        <v>1200</v>
      </c>
      <c r="G1398" s="85" t="s">
        <v>2571</v>
      </c>
      <c r="H1398" s="63">
        <v>2087</v>
      </c>
      <c r="I1398" s="150" t="s">
        <v>154</v>
      </c>
      <c r="J1398" s="84">
        <v>1</v>
      </c>
      <c r="K1398" s="168">
        <v>45027</v>
      </c>
      <c r="L1398" s="89">
        <v>10</v>
      </c>
      <c r="M1398" s="66">
        <v>187</v>
      </c>
      <c r="N1398" s="107">
        <v>45037</v>
      </c>
      <c r="O1398" s="99">
        <v>45041</v>
      </c>
      <c r="P1398" s="66">
        <v>14</v>
      </c>
      <c r="Q1398" s="66" t="s">
        <v>160</v>
      </c>
      <c r="R1398" s="66" t="s">
        <v>320</v>
      </c>
      <c r="S1398" s="66" t="s">
        <v>86</v>
      </c>
      <c r="T1398" s="66" t="s">
        <v>87</v>
      </c>
      <c r="U1398" s="66">
        <v>187</v>
      </c>
      <c r="V1398" s="88" t="s">
        <v>88</v>
      </c>
      <c r="W1398" s="88" t="s">
        <v>89</v>
      </c>
      <c r="X1398" s="88" t="s">
        <v>586</v>
      </c>
      <c r="Y1398" s="117" t="s">
        <v>758</v>
      </c>
      <c r="Z1398" s="66">
        <v>10</v>
      </c>
      <c r="AA1398" s="117" t="s">
        <v>227</v>
      </c>
      <c r="AB1398" s="66">
        <v>2015</v>
      </c>
      <c r="AC1398" s="130">
        <v>33000</v>
      </c>
      <c r="AD1398" s="130"/>
      <c r="AE1398" s="48" t="s">
        <v>101</v>
      </c>
      <c r="AF1398" s="132">
        <v>44999</v>
      </c>
      <c r="AG1398" s="132">
        <v>45038</v>
      </c>
      <c r="AH1398" s="140"/>
    </row>
    <row r="1399" spans="1:34">
      <c r="A1399" s="63"/>
      <c r="B1399" s="63"/>
      <c r="C1399" s="84" t="s">
        <v>994</v>
      </c>
      <c r="D1399" s="89">
        <v>4234</v>
      </c>
      <c r="E1399" s="87" t="s">
        <v>1231</v>
      </c>
      <c r="F1399" s="87" t="s">
        <v>1231</v>
      </c>
      <c r="G1399" s="150" t="s">
        <v>2572</v>
      </c>
      <c r="H1399" s="63">
        <v>2087</v>
      </c>
      <c r="I1399" s="150" t="s">
        <v>1151</v>
      </c>
      <c r="J1399" s="84">
        <v>1</v>
      </c>
      <c r="K1399" s="168">
        <v>44992</v>
      </c>
      <c r="L1399" s="89">
        <v>6</v>
      </c>
      <c r="M1399" s="66">
        <v>187</v>
      </c>
      <c r="N1399" s="107">
        <v>44998</v>
      </c>
      <c r="O1399" s="99">
        <v>44999</v>
      </c>
      <c r="P1399" s="66">
        <v>7</v>
      </c>
      <c r="Q1399" s="66" t="s">
        <v>160</v>
      </c>
      <c r="R1399" s="66" t="s">
        <v>320</v>
      </c>
      <c r="S1399" s="66" t="s">
        <v>86</v>
      </c>
      <c r="T1399" s="66" t="s">
        <v>87</v>
      </c>
      <c r="U1399" s="66">
        <v>187</v>
      </c>
      <c r="V1399" s="88" t="s">
        <v>88</v>
      </c>
      <c r="W1399" s="88" t="s">
        <v>89</v>
      </c>
      <c r="X1399" s="88" t="s">
        <v>586</v>
      </c>
      <c r="Y1399" s="117" t="s">
        <v>758</v>
      </c>
      <c r="Z1399" s="130"/>
      <c r="AA1399" s="130"/>
      <c r="AB1399" s="66">
        <v>2015</v>
      </c>
      <c r="AC1399" s="130">
        <v>33000</v>
      </c>
      <c r="AD1399" s="130"/>
      <c r="AE1399" s="48" t="s">
        <v>101</v>
      </c>
      <c r="AF1399" s="132">
        <v>44992</v>
      </c>
      <c r="AG1399" s="132">
        <v>44999</v>
      </c>
      <c r="AH1399" s="140"/>
    </row>
    <row r="1400" spans="1:34">
      <c r="A1400" s="66">
        <v>12629</v>
      </c>
      <c r="B1400" s="63"/>
      <c r="C1400" s="84" t="s">
        <v>994</v>
      </c>
      <c r="D1400" s="89">
        <v>4224</v>
      </c>
      <c r="E1400" s="87" t="s">
        <v>2573</v>
      </c>
      <c r="F1400" s="150" t="s">
        <v>2574</v>
      </c>
      <c r="G1400" s="150" t="s">
        <v>2322</v>
      </c>
      <c r="H1400" s="63">
        <v>2081</v>
      </c>
      <c r="I1400" s="150" t="s">
        <v>1151</v>
      </c>
      <c r="J1400" s="84">
        <v>1</v>
      </c>
      <c r="K1400" s="168">
        <v>44987</v>
      </c>
      <c r="L1400" s="89">
        <v>1</v>
      </c>
      <c r="M1400" s="66">
        <v>187</v>
      </c>
      <c r="N1400" s="107">
        <v>44988</v>
      </c>
      <c r="O1400" s="99">
        <v>44991</v>
      </c>
      <c r="P1400" s="66">
        <v>4</v>
      </c>
      <c r="Q1400" s="66" t="s">
        <v>160</v>
      </c>
      <c r="R1400" s="66" t="s">
        <v>320</v>
      </c>
      <c r="S1400" s="66" t="s">
        <v>86</v>
      </c>
      <c r="T1400" s="66" t="s">
        <v>87</v>
      </c>
      <c r="U1400" s="66">
        <v>187</v>
      </c>
      <c r="V1400" s="88" t="s">
        <v>88</v>
      </c>
      <c r="W1400" s="88" t="s">
        <v>89</v>
      </c>
      <c r="X1400" s="88" t="s">
        <v>586</v>
      </c>
      <c r="Y1400" s="117" t="s">
        <v>758</v>
      </c>
      <c r="Z1400" s="130"/>
      <c r="AA1400" s="130"/>
      <c r="AB1400" s="66">
        <v>2015</v>
      </c>
      <c r="AC1400" s="130">
        <v>33000</v>
      </c>
      <c r="AD1400" s="130"/>
      <c r="AE1400" s="48" t="s">
        <v>101</v>
      </c>
      <c r="AF1400" s="132">
        <v>44987</v>
      </c>
      <c r="AG1400" s="132">
        <v>44988</v>
      </c>
      <c r="AH1400" s="141"/>
    </row>
    <row r="1401" spans="1:34">
      <c r="A1401" s="66">
        <v>12559</v>
      </c>
      <c r="B1401" s="63"/>
      <c r="C1401" s="157" t="s">
        <v>1179</v>
      </c>
      <c r="D1401" s="190">
        <v>4121</v>
      </c>
      <c r="E1401" s="50" t="s">
        <v>193</v>
      </c>
      <c r="F1401" s="158" t="s">
        <v>1363</v>
      </c>
      <c r="G1401" s="214" t="s">
        <v>2102</v>
      </c>
      <c r="H1401" s="51"/>
      <c r="I1401" s="214" t="s">
        <v>154</v>
      </c>
      <c r="J1401" s="157">
        <v>1</v>
      </c>
      <c r="K1401" s="215">
        <v>44979</v>
      </c>
      <c r="L1401" s="190">
        <v>27</v>
      </c>
      <c r="M1401" s="66">
        <v>187</v>
      </c>
      <c r="N1401" s="165">
        <v>45006</v>
      </c>
      <c r="O1401" s="99">
        <v>44979</v>
      </c>
      <c r="P1401" s="66">
        <v>0</v>
      </c>
      <c r="Q1401" s="66" t="s">
        <v>160</v>
      </c>
      <c r="R1401" s="66" t="s">
        <v>320</v>
      </c>
      <c r="S1401" s="66" t="s">
        <v>86</v>
      </c>
      <c r="T1401" s="66" t="s">
        <v>87</v>
      </c>
      <c r="U1401" s="66">
        <v>187</v>
      </c>
      <c r="V1401" s="88" t="s">
        <v>88</v>
      </c>
      <c r="W1401" s="88" t="s">
        <v>89</v>
      </c>
      <c r="X1401" s="88" t="s">
        <v>586</v>
      </c>
      <c r="Y1401" s="117" t="s">
        <v>758</v>
      </c>
      <c r="Z1401" s="130"/>
      <c r="AA1401" s="130"/>
      <c r="AB1401" s="66">
        <v>2015</v>
      </c>
      <c r="AC1401" s="130">
        <v>33000</v>
      </c>
      <c r="AD1401" s="130"/>
      <c r="AE1401" s="48" t="s">
        <v>101</v>
      </c>
      <c r="AF1401" s="132">
        <v>44923</v>
      </c>
      <c r="AG1401" s="132"/>
      <c r="AH1401" s="141" t="s">
        <v>2575</v>
      </c>
    </row>
    <row r="1402" spans="1:34">
      <c r="A1402" s="66">
        <v>12666</v>
      </c>
      <c r="B1402" s="63"/>
      <c r="C1402" s="84" t="s">
        <v>994</v>
      </c>
      <c r="D1402" s="92">
        <v>4105</v>
      </c>
      <c r="E1402" s="87" t="s">
        <v>1147</v>
      </c>
      <c r="F1402" s="150" t="s">
        <v>1943</v>
      </c>
      <c r="G1402" s="85" t="s">
        <v>479</v>
      </c>
      <c r="H1402" s="84"/>
      <c r="I1402" s="87" t="s">
        <v>99</v>
      </c>
      <c r="J1402" s="84">
        <v>1</v>
      </c>
      <c r="K1402" s="168">
        <v>44916</v>
      </c>
      <c r="L1402" s="92">
        <v>27</v>
      </c>
      <c r="M1402" s="66">
        <v>187</v>
      </c>
      <c r="N1402" s="165">
        <v>44943</v>
      </c>
      <c r="O1402" s="99">
        <v>44933</v>
      </c>
      <c r="P1402" s="66">
        <v>17</v>
      </c>
      <c r="Q1402" s="66" t="s">
        <v>160</v>
      </c>
      <c r="R1402" s="66" t="s">
        <v>320</v>
      </c>
      <c r="S1402" s="66" t="s">
        <v>86</v>
      </c>
      <c r="T1402" s="66" t="s">
        <v>87</v>
      </c>
      <c r="U1402" s="66">
        <v>187</v>
      </c>
      <c r="V1402" s="111" t="s">
        <v>88</v>
      </c>
      <c r="W1402" s="88" t="s">
        <v>89</v>
      </c>
      <c r="X1402" s="88" t="s">
        <v>586</v>
      </c>
      <c r="Y1402" s="278" t="s">
        <v>758</v>
      </c>
      <c r="Z1402" s="130"/>
      <c r="AA1402" s="130"/>
      <c r="AB1402" s="66">
        <v>2015</v>
      </c>
      <c r="AC1402" s="130">
        <v>33000</v>
      </c>
      <c r="AD1402" s="130"/>
      <c r="AE1402" s="48" t="s">
        <v>101</v>
      </c>
      <c r="AF1402" s="132">
        <v>44916</v>
      </c>
      <c r="AG1402" s="132"/>
      <c r="AH1402" s="141" t="s">
        <v>2576</v>
      </c>
    </row>
    <row r="1403" spans="1:34">
      <c r="A1403" s="66" t="s">
        <v>2577</v>
      </c>
      <c r="B1403" s="63"/>
      <c r="C1403" s="84" t="s">
        <v>994</v>
      </c>
      <c r="D1403" s="92">
        <v>4046</v>
      </c>
      <c r="E1403" s="87" t="s">
        <v>2578</v>
      </c>
      <c r="F1403" s="150" t="s">
        <v>2105</v>
      </c>
      <c r="G1403" s="85" t="s">
        <v>2579</v>
      </c>
      <c r="H1403" s="84"/>
      <c r="I1403" s="87" t="s">
        <v>99</v>
      </c>
      <c r="J1403" s="84">
        <v>1</v>
      </c>
      <c r="K1403" s="168">
        <v>44911</v>
      </c>
      <c r="L1403" s="92">
        <v>6</v>
      </c>
      <c r="M1403" s="66">
        <v>187</v>
      </c>
      <c r="N1403" s="107">
        <v>44917</v>
      </c>
      <c r="O1403" s="99">
        <v>44916</v>
      </c>
      <c r="P1403" s="66">
        <v>5</v>
      </c>
      <c r="Q1403" s="66" t="s">
        <v>160</v>
      </c>
      <c r="R1403" s="66" t="s">
        <v>320</v>
      </c>
      <c r="S1403" s="66" t="s">
        <v>86</v>
      </c>
      <c r="T1403" s="66" t="s">
        <v>87</v>
      </c>
      <c r="U1403" s="66">
        <v>187</v>
      </c>
      <c r="V1403" s="88" t="s">
        <v>88</v>
      </c>
      <c r="W1403" s="88" t="s">
        <v>89</v>
      </c>
      <c r="X1403" s="88" t="s">
        <v>586</v>
      </c>
      <c r="Y1403" s="117" t="s">
        <v>758</v>
      </c>
      <c r="Z1403" s="130"/>
      <c r="AA1403" s="130"/>
      <c r="AB1403" s="66">
        <v>2015</v>
      </c>
      <c r="AC1403" s="130">
        <v>33000</v>
      </c>
      <c r="AD1403" s="130"/>
      <c r="AE1403" s="192"/>
      <c r="AF1403" s="72" t="s">
        <v>101</v>
      </c>
      <c r="AG1403" s="132">
        <v>44882</v>
      </c>
      <c r="AH1403" s="144">
        <v>44916</v>
      </c>
    </row>
    <row r="1404" spans="1:34">
      <c r="A1404" s="66" t="s">
        <v>95</v>
      </c>
      <c r="B1404" s="63"/>
      <c r="C1404" s="84" t="s">
        <v>994</v>
      </c>
      <c r="D1404" s="92">
        <v>4011</v>
      </c>
      <c r="E1404" s="87" t="s">
        <v>2580</v>
      </c>
      <c r="F1404" s="150" t="s">
        <v>2581</v>
      </c>
      <c r="G1404" s="85" t="s">
        <v>144</v>
      </c>
      <c r="H1404" s="84">
        <v>1925</v>
      </c>
      <c r="I1404" s="87" t="s">
        <v>154</v>
      </c>
      <c r="J1404" s="84">
        <v>1</v>
      </c>
      <c r="K1404" s="168">
        <v>44876</v>
      </c>
      <c r="L1404" s="92">
        <v>0</v>
      </c>
      <c r="M1404" s="66">
        <v>187</v>
      </c>
      <c r="N1404" s="107">
        <v>44876</v>
      </c>
      <c r="O1404" s="99">
        <v>44877</v>
      </c>
      <c r="P1404" s="66">
        <v>1</v>
      </c>
      <c r="Q1404" s="66" t="s">
        <v>160</v>
      </c>
      <c r="R1404" s="66" t="s">
        <v>320</v>
      </c>
      <c r="S1404" s="66" t="s">
        <v>86</v>
      </c>
      <c r="T1404" s="66" t="s">
        <v>87</v>
      </c>
      <c r="U1404" s="66">
        <v>187</v>
      </c>
      <c r="V1404" s="88" t="s">
        <v>88</v>
      </c>
      <c r="W1404" s="111" t="s">
        <v>89</v>
      </c>
      <c r="X1404" s="111" t="s">
        <v>586</v>
      </c>
      <c r="Y1404" s="117" t="s">
        <v>758</v>
      </c>
      <c r="Z1404" s="130"/>
      <c r="AA1404" s="130"/>
      <c r="AB1404" s="66">
        <v>2015</v>
      </c>
      <c r="AC1404" s="130">
        <v>33000</v>
      </c>
      <c r="AD1404" s="130"/>
      <c r="AE1404" s="62" t="s">
        <v>101</v>
      </c>
      <c r="AF1404" s="173">
        <v>44869</v>
      </c>
      <c r="AG1404" s="132">
        <v>44877</v>
      </c>
      <c r="AH1404" s="141"/>
    </row>
    <row r="1405" spans="1:34">
      <c r="A1405" s="63"/>
      <c r="B1405" s="63"/>
      <c r="C1405" s="84" t="s">
        <v>994</v>
      </c>
      <c r="D1405" s="92">
        <v>3799</v>
      </c>
      <c r="E1405" s="87" t="s">
        <v>877</v>
      </c>
      <c r="F1405" s="150" t="s">
        <v>1531</v>
      </c>
      <c r="G1405" s="85" t="s">
        <v>1478</v>
      </c>
      <c r="H1405" s="84">
        <v>1880</v>
      </c>
      <c r="I1405" s="87" t="s">
        <v>1151</v>
      </c>
      <c r="J1405" s="84">
        <v>1</v>
      </c>
      <c r="K1405" s="168">
        <v>44803</v>
      </c>
      <c r="L1405" s="92">
        <v>27</v>
      </c>
      <c r="M1405" s="66">
        <v>187</v>
      </c>
      <c r="N1405" s="107">
        <v>44830</v>
      </c>
      <c r="O1405" s="99">
        <v>44862</v>
      </c>
      <c r="P1405" s="66">
        <v>59</v>
      </c>
      <c r="Q1405" s="66" t="s">
        <v>160</v>
      </c>
      <c r="R1405" s="66" t="s">
        <v>320</v>
      </c>
      <c r="S1405" s="66" t="s">
        <v>86</v>
      </c>
      <c r="T1405" s="66" t="s">
        <v>87</v>
      </c>
      <c r="U1405" s="66">
        <v>187</v>
      </c>
      <c r="V1405" s="88" t="s">
        <v>88</v>
      </c>
      <c r="W1405" s="111" t="s">
        <v>89</v>
      </c>
      <c r="X1405" s="88" t="s">
        <v>586</v>
      </c>
      <c r="Y1405" s="117" t="s">
        <v>758</v>
      </c>
      <c r="Z1405" s="130"/>
      <c r="AA1405" s="130"/>
      <c r="AB1405" s="66">
        <v>2015</v>
      </c>
      <c r="AC1405" s="130">
        <v>33000</v>
      </c>
      <c r="AD1405" s="130"/>
      <c r="AE1405" s="62" t="s">
        <v>101</v>
      </c>
      <c r="AF1405" s="173">
        <v>44774</v>
      </c>
      <c r="AG1405" s="132">
        <v>44861</v>
      </c>
      <c r="AH1405" s="141"/>
    </row>
    <row r="1406" spans="1:34">
      <c r="A1406" s="66">
        <v>12607</v>
      </c>
      <c r="B1406" s="63"/>
      <c r="C1406" s="84" t="s">
        <v>994</v>
      </c>
      <c r="D1406" s="84">
        <v>3791</v>
      </c>
      <c r="E1406" s="150" t="s">
        <v>97</v>
      </c>
      <c r="F1406" s="150" t="s">
        <v>97</v>
      </c>
      <c r="G1406" s="85" t="s">
        <v>529</v>
      </c>
      <c r="H1406" s="84">
        <v>1877</v>
      </c>
      <c r="I1406" s="87" t="s">
        <v>99</v>
      </c>
      <c r="J1406" s="84">
        <v>1</v>
      </c>
      <c r="K1406" s="168">
        <v>44770</v>
      </c>
      <c r="L1406" s="84">
        <v>1</v>
      </c>
      <c r="M1406" s="66">
        <v>187</v>
      </c>
      <c r="N1406" s="165">
        <v>44771</v>
      </c>
      <c r="O1406" s="99">
        <v>44774</v>
      </c>
      <c r="P1406" s="66">
        <v>4</v>
      </c>
      <c r="Q1406" s="66" t="s">
        <v>160</v>
      </c>
      <c r="R1406" s="66"/>
      <c r="S1406" s="66" t="s">
        <v>86</v>
      </c>
      <c r="T1406" s="66" t="s">
        <v>87</v>
      </c>
      <c r="U1406" s="66">
        <v>187</v>
      </c>
      <c r="V1406" s="88" t="s">
        <v>88</v>
      </c>
      <c r="W1406" s="88" t="s">
        <v>89</v>
      </c>
      <c r="X1406" s="88" t="s">
        <v>586</v>
      </c>
      <c r="Y1406" s="66" t="s">
        <v>758</v>
      </c>
      <c r="Z1406" s="130"/>
      <c r="AA1406" s="130"/>
      <c r="AB1406" s="66">
        <v>2015</v>
      </c>
      <c r="AC1406" s="130">
        <v>30000</v>
      </c>
      <c r="AD1406" s="130"/>
      <c r="AE1406" s="62" t="s">
        <v>101</v>
      </c>
      <c r="AF1406" s="173">
        <v>44770</v>
      </c>
      <c r="AG1406" s="132">
        <v>44772</v>
      </c>
      <c r="AH1406" s="141"/>
    </row>
    <row r="1407" spans="1:34">
      <c r="A1407" s="66">
        <v>12608</v>
      </c>
      <c r="B1407" s="63"/>
      <c r="C1407" s="84" t="s">
        <v>994</v>
      </c>
      <c r="D1407" s="84">
        <v>3715</v>
      </c>
      <c r="E1407" s="150" t="s">
        <v>1161</v>
      </c>
      <c r="F1407" s="151" t="s">
        <v>1162</v>
      </c>
      <c r="G1407" s="85" t="s">
        <v>1281</v>
      </c>
      <c r="H1407" s="84">
        <v>1859</v>
      </c>
      <c r="I1407" s="87" t="s">
        <v>154</v>
      </c>
      <c r="J1407" s="84">
        <v>1</v>
      </c>
      <c r="K1407" s="168">
        <v>44737</v>
      </c>
      <c r="L1407" s="84">
        <v>27</v>
      </c>
      <c r="M1407" s="66">
        <v>187</v>
      </c>
      <c r="N1407" s="107">
        <v>44764</v>
      </c>
      <c r="O1407" s="99">
        <v>44768</v>
      </c>
      <c r="P1407" s="66">
        <v>31</v>
      </c>
      <c r="Q1407" s="66" t="s">
        <v>160</v>
      </c>
      <c r="R1407" s="66"/>
      <c r="S1407" s="66" t="s">
        <v>86</v>
      </c>
      <c r="T1407" s="66" t="s">
        <v>87</v>
      </c>
      <c r="U1407" s="66">
        <v>187</v>
      </c>
      <c r="V1407" s="88" t="s">
        <v>88</v>
      </c>
      <c r="W1407" s="88" t="s">
        <v>89</v>
      </c>
      <c r="X1407" s="88" t="s">
        <v>586</v>
      </c>
      <c r="Y1407" s="66" t="s">
        <v>758</v>
      </c>
      <c r="Z1407" s="130"/>
      <c r="AA1407" s="130"/>
      <c r="AB1407" s="66">
        <v>2015</v>
      </c>
      <c r="AC1407" s="130">
        <v>30000</v>
      </c>
      <c r="AD1407" s="130"/>
      <c r="AE1407" s="62" t="s">
        <v>101</v>
      </c>
      <c r="AF1407" s="173">
        <v>44737</v>
      </c>
      <c r="AG1407" s="132">
        <v>44767</v>
      </c>
      <c r="AH1407" s="141"/>
    </row>
    <row r="1408" spans="1:34">
      <c r="A1408" s="63"/>
      <c r="B1408" s="63"/>
      <c r="C1408" s="84" t="s">
        <v>994</v>
      </c>
      <c r="D1408" s="84">
        <v>3604</v>
      </c>
      <c r="E1408" s="150" t="s">
        <v>425</v>
      </c>
      <c r="F1408" s="151" t="s">
        <v>2582</v>
      </c>
      <c r="G1408" s="85" t="s">
        <v>1994</v>
      </c>
      <c r="H1408" s="84"/>
      <c r="I1408" s="87" t="s">
        <v>154</v>
      </c>
      <c r="J1408" s="84">
        <v>1</v>
      </c>
      <c r="K1408" s="168">
        <v>44686</v>
      </c>
      <c r="L1408" s="84">
        <v>29</v>
      </c>
      <c r="M1408" s="66">
        <v>187</v>
      </c>
      <c r="N1408" s="107">
        <v>44715</v>
      </c>
      <c r="O1408" s="99">
        <v>44737</v>
      </c>
      <c r="P1408" s="66">
        <v>51</v>
      </c>
      <c r="Q1408" s="66" t="s">
        <v>160</v>
      </c>
      <c r="R1408" s="66"/>
      <c r="S1408" s="66" t="s">
        <v>86</v>
      </c>
      <c r="T1408" s="66" t="s">
        <v>87</v>
      </c>
      <c r="U1408" s="66">
        <v>187</v>
      </c>
      <c r="V1408" s="88" t="s">
        <v>88</v>
      </c>
      <c r="W1408" s="88" t="s">
        <v>89</v>
      </c>
      <c r="X1408" s="88" t="s">
        <v>586</v>
      </c>
      <c r="Y1408" s="66" t="s">
        <v>758</v>
      </c>
      <c r="Z1408" s="130"/>
      <c r="AA1408" s="130"/>
      <c r="AB1408" s="66">
        <v>2015</v>
      </c>
      <c r="AC1408" s="130">
        <v>30000</v>
      </c>
      <c r="AD1408" s="130"/>
      <c r="AE1408" s="797">
        <v>44686</v>
      </c>
      <c r="AF1408" s="132">
        <v>44734</v>
      </c>
      <c r="AG1408" s="72"/>
      <c r="AH1408" s="180"/>
    </row>
    <row r="1409" spans="1:34">
      <c r="A1409" s="63"/>
      <c r="B1409" s="63"/>
      <c r="C1409" s="84" t="s">
        <v>994</v>
      </c>
      <c r="D1409" s="84">
        <v>3509</v>
      </c>
      <c r="E1409" s="150" t="s">
        <v>2004</v>
      </c>
      <c r="F1409" s="151" t="s">
        <v>2005</v>
      </c>
      <c r="G1409" s="85" t="s">
        <v>1994</v>
      </c>
      <c r="H1409" s="84">
        <v>1801</v>
      </c>
      <c r="I1409" s="87" t="s">
        <v>154</v>
      </c>
      <c r="J1409" s="84">
        <v>1</v>
      </c>
      <c r="K1409" s="168">
        <v>44645</v>
      </c>
      <c r="L1409" s="84">
        <v>27</v>
      </c>
      <c r="M1409" s="66">
        <v>187</v>
      </c>
      <c r="N1409" s="107">
        <v>44672</v>
      </c>
      <c r="O1409" s="99">
        <v>44676</v>
      </c>
      <c r="P1409" s="66">
        <v>31</v>
      </c>
      <c r="Q1409" s="66" t="s">
        <v>160</v>
      </c>
      <c r="R1409" s="66"/>
      <c r="S1409" s="66" t="s">
        <v>86</v>
      </c>
      <c r="T1409" s="66" t="s">
        <v>87</v>
      </c>
      <c r="U1409" s="66">
        <v>187</v>
      </c>
      <c r="V1409" s="88" t="s">
        <v>88</v>
      </c>
      <c r="W1409" s="111" t="s">
        <v>89</v>
      </c>
      <c r="X1409" s="111" t="s">
        <v>586</v>
      </c>
      <c r="Y1409" s="66" t="s">
        <v>758</v>
      </c>
      <c r="Z1409" s="130"/>
      <c r="AA1409" s="130"/>
      <c r="AB1409" s="112">
        <v>2015</v>
      </c>
      <c r="AC1409" s="130">
        <v>30000</v>
      </c>
      <c r="AD1409" s="130"/>
      <c r="AE1409" s="62" t="s">
        <v>101</v>
      </c>
      <c r="AF1409" s="173">
        <v>44617</v>
      </c>
      <c r="AG1409" s="132">
        <v>44674</v>
      </c>
      <c r="AH1409" s="141"/>
    </row>
    <row r="1410" spans="1:34">
      <c r="A1410" s="66">
        <v>12558</v>
      </c>
      <c r="B1410" s="66">
        <v>12681</v>
      </c>
      <c r="C1410" s="84" t="s">
        <v>994</v>
      </c>
      <c r="D1410" s="84">
        <v>3287</v>
      </c>
      <c r="E1410" s="150" t="s">
        <v>877</v>
      </c>
      <c r="F1410" s="87" t="s">
        <v>878</v>
      </c>
      <c r="G1410" s="85" t="s">
        <v>479</v>
      </c>
      <c r="H1410" s="84">
        <v>1691</v>
      </c>
      <c r="I1410" s="150" t="s">
        <v>1151</v>
      </c>
      <c r="J1410" s="84">
        <v>1</v>
      </c>
      <c r="K1410" s="168">
        <v>44564</v>
      </c>
      <c r="L1410" s="84">
        <v>6</v>
      </c>
      <c r="M1410" s="66">
        <v>187</v>
      </c>
      <c r="N1410" s="107">
        <v>44570</v>
      </c>
      <c r="O1410" s="99">
        <v>44613</v>
      </c>
      <c r="P1410" s="66">
        <v>49</v>
      </c>
      <c r="Q1410" s="66" t="s">
        <v>160</v>
      </c>
      <c r="R1410" s="66"/>
      <c r="S1410" s="66" t="s">
        <v>86</v>
      </c>
      <c r="T1410" s="66" t="s">
        <v>87</v>
      </c>
      <c r="U1410" s="66">
        <v>187</v>
      </c>
      <c r="V1410" s="88" t="s">
        <v>88</v>
      </c>
      <c r="W1410" s="88" t="s">
        <v>89</v>
      </c>
      <c r="X1410" s="88" t="s">
        <v>586</v>
      </c>
      <c r="Y1410" s="66" t="s">
        <v>758</v>
      </c>
      <c r="Z1410" s="130"/>
      <c r="AA1410" s="130"/>
      <c r="AB1410" s="66">
        <v>2015</v>
      </c>
      <c r="AC1410" s="130">
        <v>30000</v>
      </c>
      <c r="AD1410" s="130"/>
      <c r="AE1410" s="62" t="s">
        <v>101</v>
      </c>
      <c r="AF1410" s="173">
        <v>44484</v>
      </c>
      <c r="AG1410" s="132">
        <v>44613</v>
      </c>
      <c r="AH1410" s="141"/>
    </row>
    <row r="1411" spans="1:34">
      <c r="A1411" s="66" t="s">
        <v>2583</v>
      </c>
      <c r="B1411" s="66">
        <v>12689</v>
      </c>
      <c r="C1411" s="72" t="s">
        <v>994</v>
      </c>
      <c r="D1411" s="67">
        <v>349</v>
      </c>
      <c r="E1411" s="68" t="s">
        <v>657</v>
      </c>
      <c r="F1411" s="68" t="s">
        <v>181</v>
      </c>
      <c r="G1411" s="48" t="s">
        <v>657</v>
      </c>
      <c r="H1411" s="48">
        <v>752</v>
      </c>
      <c r="I1411" s="48" t="s">
        <v>99</v>
      </c>
      <c r="J1411" s="72">
        <v>1</v>
      </c>
      <c r="K1411" s="101">
        <v>45627</v>
      </c>
      <c r="L1411" s="48">
        <v>30</v>
      </c>
      <c r="M1411" s="104">
        <v>187</v>
      </c>
      <c r="N1411" s="102">
        <f>K1411+L1411</f>
        <v>45657</v>
      </c>
      <c r="O1411" s="99">
        <f ca="1">TODAY()</f>
        <v>45957</v>
      </c>
      <c r="P1411" s="100">
        <f ca="1">O1411-K1411</f>
        <v>330</v>
      </c>
      <c r="Q1411" s="66" t="s">
        <v>85</v>
      </c>
      <c r="R1411" s="66" t="s">
        <v>320</v>
      </c>
      <c r="S1411" s="66" t="s">
        <v>85</v>
      </c>
      <c r="T1411" s="66" t="s">
        <v>87</v>
      </c>
      <c r="U1411" s="113">
        <v>187</v>
      </c>
      <c r="V1411" s="280" t="s">
        <v>88</v>
      </c>
      <c r="W1411" s="88" t="s">
        <v>89</v>
      </c>
      <c r="X1411" s="88" t="s">
        <v>586</v>
      </c>
      <c r="Y1411" s="117" t="s">
        <v>758</v>
      </c>
      <c r="Z1411" s="66">
        <v>10</v>
      </c>
      <c r="AA1411" s="117" t="s">
        <v>227</v>
      </c>
      <c r="AB1411" s="66">
        <v>2015</v>
      </c>
      <c r="AC1411" s="130">
        <v>33000</v>
      </c>
      <c r="AD1411" s="119">
        <v>29000</v>
      </c>
      <c r="AE1411" s="48" t="s">
        <v>101</v>
      </c>
      <c r="AF1411" s="127">
        <v>43747</v>
      </c>
      <c r="AG1411" s="132">
        <v>45663</v>
      </c>
      <c r="AH1411" s="141" t="s">
        <v>2584</v>
      </c>
    </row>
    <row r="1412" spans="1:34">
      <c r="A1412" s="66" t="s">
        <v>2551</v>
      </c>
      <c r="B1412" s="63"/>
      <c r="C1412" s="64" t="s">
        <v>994</v>
      </c>
      <c r="D1412" s="67">
        <v>349</v>
      </c>
      <c r="E1412" s="68" t="s">
        <v>657</v>
      </c>
      <c r="F1412" s="68" t="s">
        <v>181</v>
      </c>
      <c r="G1412" s="48" t="s">
        <v>657</v>
      </c>
      <c r="H1412" s="48">
        <v>2536</v>
      </c>
      <c r="I1412" s="64" t="s">
        <v>99</v>
      </c>
      <c r="J1412" s="64">
        <v>1</v>
      </c>
      <c r="K1412" s="101">
        <v>45689</v>
      </c>
      <c r="L1412" s="48">
        <v>27</v>
      </c>
      <c r="M1412" s="104">
        <v>187</v>
      </c>
      <c r="N1412" s="102">
        <v>45716</v>
      </c>
      <c r="O1412" s="99">
        <v>45715</v>
      </c>
      <c r="P1412" s="100">
        <v>26</v>
      </c>
      <c r="Q1412" s="66" t="s">
        <v>85</v>
      </c>
      <c r="R1412" s="66" t="s">
        <v>320</v>
      </c>
      <c r="S1412" s="66" t="s">
        <v>85</v>
      </c>
      <c r="T1412" s="66" t="s">
        <v>87</v>
      </c>
      <c r="U1412" s="113">
        <v>187</v>
      </c>
      <c r="V1412" s="280" t="s">
        <v>88</v>
      </c>
      <c r="W1412" s="88" t="s">
        <v>89</v>
      </c>
      <c r="X1412" s="88" t="s">
        <v>586</v>
      </c>
      <c r="Y1412" s="117" t="s">
        <v>758</v>
      </c>
      <c r="Z1412" s="66">
        <v>10</v>
      </c>
      <c r="AA1412" s="117" t="s">
        <v>227</v>
      </c>
      <c r="AB1412" s="66">
        <v>2015</v>
      </c>
      <c r="AC1412" s="130">
        <v>33000</v>
      </c>
      <c r="AD1412" s="119">
        <v>29000</v>
      </c>
      <c r="AE1412" s="48" t="s">
        <v>101</v>
      </c>
      <c r="AF1412" s="132">
        <v>43709</v>
      </c>
      <c r="AG1412" s="132">
        <v>45715</v>
      </c>
      <c r="AH1412" s="141" t="s">
        <v>659</v>
      </c>
    </row>
    <row r="1413" spans="1:34">
      <c r="A1413" s="66">
        <v>12611</v>
      </c>
      <c r="B1413" s="63"/>
      <c r="C1413" s="64" t="s">
        <v>994</v>
      </c>
      <c r="D1413" s="67">
        <v>5358</v>
      </c>
      <c r="E1413" s="69" t="s">
        <v>2585</v>
      </c>
      <c r="F1413" s="68" t="s">
        <v>2585</v>
      </c>
      <c r="G1413" s="48" t="s">
        <v>2586</v>
      </c>
      <c r="H1413" s="48">
        <v>1879</v>
      </c>
      <c r="I1413" s="48" t="s">
        <v>99</v>
      </c>
      <c r="J1413" s="64">
        <v>1</v>
      </c>
      <c r="K1413" s="101">
        <v>45682</v>
      </c>
      <c r="L1413" s="48">
        <v>2</v>
      </c>
      <c r="M1413" s="104">
        <v>188</v>
      </c>
      <c r="N1413" s="102">
        <f>K1413+L1413</f>
        <v>45684</v>
      </c>
      <c r="O1413" s="99">
        <f ca="1">TODAY()</f>
        <v>45957</v>
      </c>
      <c r="P1413" s="66">
        <f ca="1">O1413-K1413</f>
        <v>275</v>
      </c>
      <c r="Q1413" s="66" t="s">
        <v>85</v>
      </c>
      <c r="R1413" s="66" t="s">
        <v>320</v>
      </c>
      <c r="S1413" s="66" t="s">
        <v>85</v>
      </c>
      <c r="T1413" s="66" t="s">
        <v>87</v>
      </c>
      <c r="U1413" s="113">
        <v>188</v>
      </c>
      <c r="V1413" s="88" t="s">
        <v>88</v>
      </c>
      <c r="W1413" s="88" t="s">
        <v>89</v>
      </c>
      <c r="X1413" s="88" t="s">
        <v>586</v>
      </c>
      <c r="Y1413" s="117" t="s">
        <v>764</v>
      </c>
      <c r="Z1413" s="66">
        <v>10</v>
      </c>
      <c r="AA1413" s="117" t="s">
        <v>227</v>
      </c>
      <c r="AB1413" s="66">
        <v>2016</v>
      </c>
      <c r="AC1413" s="130">
        <v>33000</v>
      </c>
      <c r="AD1413" s="119">
        <v>11000</v>
      </c>
      <c r="AE1413" s="48" t="s">
        <v>101</v>
      </c>
      <c r="AF1413" s="132">
        <v>45682</v>
      </c>
      <c r="AG1413" s="132">
        <v>45684</v>
      </c>
      <c r="AH1413" s="144"/>
    </row>
    <row r="1414" spans="1:34">
      <c r="A1414" s="66">
        <v>12586</v>
      </c>
      <c r="B1414" s="63"/>
      <c r="C1414" s="64" t="s">
        <v>994</v>
      </c>
      <c r="D1414" s="67">
        <v>5040</v>
      </c>
      <c r="E1414" s="68" t="s">
        <v>151</v>
      </c>
      <c r="F1414" s="69" t="s">
        <v>2587</v>
      </c>
      <c r="G1414" s="48" t="s">
        <v>2588</v>
      </c>
      <c r="H1414" s="48">
        <v>1755</v>
      </c>
      <c r="I1414" s="48" t="s">
        <v>154</v>
      </c>
      <c r="J1414" s="64">
        <v>1</v>
      </c>
      <c r="K1414" s="101">
        <v>45652</v>
      </c>
      <c r="L1414" s="48">
        <v>11</v>
      </c>
      <c r="M1414" s="104">
        <v>188</v>
      </c>
      <c r="N1414" s="102">
        <f>K1414+L1414</f>
        <v>45663</v>
      </c>
      <c r="O1414" s="99">
        <f ca="1">TODAY()</f>
        <v>45957</v>
      </c>
      <c r="P1414" s="66">
        <f ca="1">O1414-K1414</f>
        <v>305</v>
      </c>
      <c r="Q1414" s="66" t="s">
        <v>85</v>
      </c>
      <c r="R1414" s="66" t="s">
        <v>320</v>
      </c>
      <c r="S1414" s="66" t="s">
        <v>85</v>
      </c>
      <c r="T1414" s="66" t="s">
        <v>87</v>
      </c>
      <c r="U1414" s="113">
        <v>188</v>
      </c>
      <c r="V1414" s="88" t="s">
        <v>88</v>
      </c>
      <c r="W1414" s="88" t="s">
        <v>89</v>
      </c>
      <c r="X1414" s="88" t="s">
        <v>586</v>
      </c>
      <c r="Y1414" s="117" t="s">
        <v>764</v>
      </c>
      <c r="Z1414" s="66">
        <v>10</v>
      </c>
      <c r="AA1414" s="117" t="s">
        <v>227</v>
      </c>
      <c r="AB1414" s="66">
        <v>2016</v>
      </c>
      <c r="AC1414" s="130">
        <v>33000</v>
      </c>
      <c r="AD1414" s="119">
        <v>11000</v>
      </c>
      <c r="AE1414" s="48" t="s">
        <v>101</v>
      </c>
      <c r="AF1414" s="132">
        <v>45531</v>
      </c>
      <c r="AG1414" s="132">
        <v>45667</v>
      </c>
      <c r="AH1414" s="144"/>
    </row>
    <row r="1415" spans="1:34">
      <c r="A1415" s="66">
        <v>12606</v>
      </c>
      <c r="B1415" s="63"/>
      <c r="C1415" s="92" t="s">
        <v>994</v>
      </c>
      <c r="D1415" s="92">
        <v>4844</v>
      </c>
      <c r="E1415" s="151" t="s">
        <v>1180</v>
      </c>
      <c r="F1415" s="151" t="s">
        <v>1836</v>
      </c>
      <c r="G1415" s="92" t="s">
        <v>529</v>
      </c>
      <c r="H1415" s="92">
        <v>1710</v>
      </c>
      <c r="I1415" s="92" t="s">
        <v>99</v>
      </c>
      <c r="J1415" s="92">
        <v>1</v>
      </c>
      <c r="K1415" s="109">
        <v>45496</v>
      </c>
      <c r="L1415" s="92">
        <v>27</v>
      </c>
      <c r="M1415" s="190">
        <v>188</v>
      </c>
      <c r="N1415" s="102">
        <v>45523</v>
      </c>
      <c r="O1415" s="99">
        <v>45528</v>
      </c>
      <c r="P1415" s="66">
        <v>32</v>
      </c>
      <c r="Q1415" s="66" t="s">
        <v>85</v>
      </c>
      <c r="R1415" s="66" t="s">
        <v>320</v>
      </c>
      <c r="S1415" s="66" t="s">
        <v>85</v>
      </c>
      <c r="T1415" s="66" t="s">
        <v>87</v>
      </c>
      <c r="U1415" s="113">
        <v>188</v>
      </c>
      <c r="V1415" s="88" t="s">
        <v>88</v>
      </c>
      <c r="W1415" s="88" t="s">
        <v>89</v>
      </c>
      <c r="X1415" s="88" t="s">
        <v>586</v>
      </c>
      <c r="Y1415" s="117" t="s">
        <v>764</v>
      </c>
      <c r="Z1415" s="66">
        <v>10</v>
      </c>
      <c r="AA1415" s="117" t="s">
        <v>227</v>
      </c>
      <c r="AB1415" s="66">
        <v>2016</v>
      </c>
      <c r="AC1415" s="130">
        <v>33000</v>
      </c>
      <c r="AD1415" s="119">
        <v>11000</v>
      </c>
      <c r="AE1415" s="48" t="s">
        <v>101</v>
      </c>
      <c r="AF1415" s="132">
        <v>45398</v>
      </c>
      <c r="AG1415" s="132">
        <v>45527</v>
      </c>
      <c r="AH1415" s="144"/>
    </row>
    <row r="1416" spans="1:34">
      <c r="A1416" s="63"/>
      <c r="B1416" s="63"/>
      <c r="C1416" s="84" t="s">
        <v>994</v>
      </c>
      <c r="D1416" s="92">
        <v>4321</v>
      </c>
      <c r="E1416" s="87" t="s">
        <v>1853</v>
      </c>
      <c r="F1416" s="87" t="s">
        <v>1854</v>
      </c>
      <c r="G1416" s="85" t="s">
        <v>1215</v>
      </c>
      <c r="H1416" s="84">
        <v>1618</v>
      </c>
      <c r="I1416" s="85" t="s">
        <v>1151</v>
      </c>
      <c r="J1416" s="84">
        <v>1</v>
      </c>
      <c r="K1416" s="106">
        <v>45196</v>
      </c>
      <c r="L1416" s="63">
        <v>27</v>
      </c>
      <c r="M1416" s="66">
        <v>188</v>
      </c>
      <c r="N1416" s="165">
        <v>45223</v>
      </c>
      <c r="O1416" s="99">
        <v>45202</v>
      </c>
      <c r="P1416" s="66">
        <v>6</v>
      </c>
      <c r="Q1416" s="66" t="s">
        <v>85</v>
      </c>
      <c r="R1416" s="66" t="s">
        <v>320</v>
      </c>
      <c r="S1416" s="66" t="s">
        <v>86</v>
      </c>
      <c r="T1416" s="66" t="s">
        <v>87</v>
      </c>
      <c r="U1416" s="51">
        <v>188</v>
      </c>
      <c r="V1416" s="88" t="s">
        <v>88</v>
      </c>
      <c r="W1416" s="111" t="s">
        <v>89</v>
      </c>
      <c r="X1416" s="88" t="s">
        <v>586</v>
      </c>
      <c r="Y1416" s="117" t="s">
        <v>764</v>
      </c>
      <c r="Z1416" s="66">
        <v>10</v>
      </c>
      <c r="AA1416" s="117" t="s">
        <v>227</v>
      </c>
      <c r="AB1416" s="66">
        <v>2016</v>
      </c>
      <c r="AC1416" s="130">
        <v>33000</v>
      </c>
      <c r="AD1416" s="130"/>
      <c r="AE1416" s="48" t="s">
        <v>101</v>
      </c>
      <c r="AF1416" s="132">
        <v>45056</v>
      </c>
      <c r="AG1416" s="132">
        <v>45201</v>
      </c>
      <c r="AH1416" s="144"/>
    </row>
    <row r="1417" spans="1:34">
      <c r="A1417" s="66">
        <v>12633</v>
      </c>
      <c r="B1417" s="63"/>
      <c r="C1417" s="84" t="s">
        <v>994</v>
      </c>
      <c r="D1417" s="92">
        <v>4307</v>
      </c>
      <c r="E1417" s="87" t="s">
        <v>2589</v>
      </c>
      <c r="F1417" s="87" t="s">
        <v>2589</v>
      </c>
      <c r="G1417" s="85" t="s">
        <v>2590</v>
      </c>
      <c r="H1417" s="84">
        <v>1615</v>
      </c>
      <c r="I1417" s="85" t="s">
        <v>1151</v>
      </c>
      <c r="J1417" s="84">
        <v>1</v>
      </c>
      <c r="K1417" s="106">
        <v>45049</v>
      </c>
      <c r="L1417" s="63">
        <v>1</v>
      </c>
      <c r="M1417" s="66">
        <v>188</v>
      </c>
      <c r="N1417" s="107">
        <v>45050</v>
      </c>
      <c r="O1417" s="99">
        <v>45054</v>
      </c>
      <c r="P1417" s="66">
        <v>5</v>
      </c>
      <c r="Q1417" s="66" t="s">
        <v>160</v>
      </c>
      <c r="R1417" s="66" t="s">
        <v>320</v>
      </c>
      <c r="S1417" s="66" t="s">
        <v>86</v>
      </c>
      <c r="T1417" s="66" t="s">
        <v>87</v>
      </c>
      <c r="U1417" s="66">
        <v>188</v>
      </c>
      <c r="V1417" s="88" t="s">
        <v>88</v>
      </c>
      <c r="W1417" s="88" t="s">
        <v>89</v>
      </c>
      <c r="X1417" s="88" t="s">
        <v>586</v>
      </c>
      <c r="Y1417" s="117" t="s">
        <v>764</v>
      </c>
      <c r="Z1417" s="66">
        <v>10</v>
      </c>
      <c r="AA1417" s="117" t="s">
        <v>227</v>
      </c>
      <c r="AB1417" s="66">
        <v>2016</v>
      </c>
      <c r="AC1417" s="130">
        <v>33000</v>
      </c>
      <c r="AD1417" s="130"/>
      <c r="AE1417" s="48" t="s">
        <v>101</v>
      </c>
      <c r="AF1417" s="132">
        <v>45049</v>
      </c>
      <c r="AG1417" s="132">
        <v>45051</v>
      </c>
      <c r="AH1417" s="144"/>
    </row>
    <row r="1418" spans="1:34">
      <c r="A1418" s="66">
        <v>12610</v>
      </c>
      <c r="B1418" s="63"/>
      <c r="C1418" s="84" t="s">
        <v>994</v>
      </c>
      <c r="D1418" s="92">
        <v>3888</v>
      </c>
      <c r="E1418" s="87" t="s">
        <v>267</v>
      </c>
      <c r="F1418" s="156" t="s">
        <v>1069</v>
      </c>
      <c r="G1418" s="85" t="s">
        <v>2230</v>
      </c>
      <c r="H1418" s="84">
        <v>1404</v>
      </c>
      <c r="I1418" s="85" t="s">
        <v>154</v>
      </c>
      <c r="J1418" s="84">
        <v>1</v>
      </c>
      <c r="K1418" s="106">
        <v>45031</v>
      </c>
      <c r="L1418" s="63">
        <v>14</v>
      </c>
      <c r="M1418" s="66">
        <v>188</v>
      </c>
      <c r="N1418" s="107">
        <v>45045</v>
      </c>
      <c r="O1418" s="99">
        <v>45048</v>
      </c>
      <c r="P1418" s="66">
        <v>17</v>
      </c>
      <c r="Q1418" s="66" t="s">
        <v>160</v>
      </c>
      <c r="R1418" s="66" t="s">
        <v>320</v>
      </c>
      <c r="S1418" s="66" t="s">
        <v>86</v>
      </c>
      <c r="T1418" s="66" t="s">
        <v>87</v>
      </c>
      <c r="U1418" s="66">
        <v>188</v>
      </c>
      <c r="V1418" s="111" t="s">
        <v>88</v>
      </c>
      <c r="W1418" s="88" t="s">
        <v>89</v>
      </c>
      <c r="X1418" s="111" t="s">
        <v>586</v>
      </c>
      <c r="Y1418" s="117" t="s">
        <v>764</v>
      </c>
      <c r="Z1418" s="66">
        <v>10</v>
      </c>
      <c r="AA1418" s="117" t="s">
        <v>227</v>
      </c>
      <c r="AB1418" s="66">
        <v>2016</v>
      </c>
      <c r="AC1418" s="130">
        <v>33000</v>
      </c>
      <c r="AD1418" s="130"/>
      <c r="AE1418" s="48" t="s">
        <v>101</v>
      </c>
      <c r="AF1418" s="132">
        <v>44821</v>
      </c>
      <c r="AG1418" s="132">
        <v>45044</v>
      </c>
      <c r="AH1418" s="144"/>
    </row>
    <row r="1419" spans="1:34">
      <c r="A1419" s="63"/>
      <c r="B1419" s="63"/>
      <c r="C1419" s="84" t="s">
        <v>994</v>
      </c>
      <c r="D1419" s="92">
        <v>3233</v>
      </c>
      <c r="E1419" s="150" t="s">
        <v>1200</v>
      </c>
      <c r="F1419" s="86" t="s">
        <v>1200</v>
      </c>
      <c r="G1419" s="85" t="s">
        <v>1201</v>
      </c>
      <c r="H1419" s="84">
        <v>1188</v>
      </c>
      <c r="I1419" s="150" t="s">
        <v>154</v>
      </c>
      <c r="J1419" s="84">
        <v>1</v>
      </c>
      <c r="K1419" s="106">
        <v>44788</v>
      </c>
      <c r="L1419" s="92">
        <v>27</v>
      </c>
      <c r="M1419" s="66">
        <v>188</v>
      </c>
      <c r="N1419" s="165">
        <v>44815</v>
      </c>
      <c r="O1419" s="99">
        <v>44809</v>
      </c>
      <c r="P1419" s="66">
        <v>21</v>
      </c>
      <c r="Q1419" s="66" t="s">
        <v>160</v>
      </c>
      <c r="R1419" s="66"/>
      <c r="S1419" s="66" t="s">
        <v>86</v>
      </c>
      <c r="T1419" s="66" t="s">
        <v>87</v>
      </c>
      <c r="U1419" s="66">
        <v>188</v>
      </c>
      <c r="V1419" s="88" t="s">
        <v>88</v>
      </c>
      <c r="W1419" s="88" t="s">
        <v>89</v>
      </c>
      <c r="X1419" s="88" t="s">
        <v>586</v>
      </c>
      <c r="Y1419" s="117" t="s">
        <v>764</v>
      </c>
      <c r="Z1419" s="130"/>
      <c r="AA1419" s="130"/>
      <c r="AB1419" s="66">
        <v>2016</v>
      </c>
      <c r="AC1419" s="130">
        <v>30000</v>
      </c>
      <c r="AD1419" s="130"/>
      <c r="AE1419" s="62" t="s">
        <v>101</v>
      </c>
      <c r="AF1419" s="173">
        <v>44447</v>
      </c>
      <c r="AG1419" s="132">
        <v>44806</v>
      </c>
      <c r="AH1419" s="144"/>
    </row>
    <row r="1420" spans="1:34">
      <c r="A1420" s="66">
        <v>12596</v>
      </c>
      <c r="B1420" s="63"/>
      <c r="C1420" s="84" t="s">
        <v>994</v>
      </c>
      <c r="D1420" s="84">
        <v>2804</v>
      </c>
      <c r="E1420" s="85" t="s">
        <v>1147</v>
      </c>
      <c r="F1420" s="85" t="s">
        <v>2118</v>
      </c>
      <c r="G1420" s="84" t="s">
        <v>479</v>
      </c>
      <c r="H1420" s="84">
        <v>1702</v>
      </c>
      <c r="I1420" s="84" t="s">
        <v>99</v>
      </c>
      <c r="J1420" s="84">
        <v>1</v>
      </c>
      <c r="K1420" s="162">
        <v>45317</v>
      </c>
      <c r="L1420" s="84">
        <v>27</v>
      </c>
      <c r="M1420" s="89">
        <v>188</v>
      </c>
      <c r="N1420" s="102">
        <v>45344</v>
      </c>
      <c r="O1420" s="99">
        <v>45386</v>
      </c>
      <c r="P1420" s="66">
        <v>69</v>
      </c>
      <c r="Q1420" s="66" t="s">
        <v>85</v>
      </c>
      <c r="R1420" s="66" t="s">
        <v>320</v>
      </c>
      <c r="S1420" s="66" t="s">
        <v>85</v>
      </c>
      <c r="T1420" s="66" t="s">
        <v>87</v>
      </c>
      <c r="U1420" s="113">
        <v>188</v>
      </c>
      <c r="V1420" s="88" t="s">
        <v>88</v>
      </c>
      <c r="W1420" s="88" t="s">
        <v>89</v>
      </c>
      <c r="X1420" s="88" t="s">
        <v>586</v>
      </c>
      <c r="Y1420" s="117" t="s">
        <v>764</v>
      </c>
      <c r="Z1420" s="66">
        <v>10</v>
      </c>
      <c r="AA1420" s="117" t="s">
        <v>227</v>
      </c>
      <c r="AB1420" s="66">
        <v>2016</v>
      </c>
      <c r="AC1420" s="130">
        <v>33000</v>
      </c>
      <c r="AD1420" s="119">
        <v>29500</v>
      </c>
      <c r="AE1420" s="48" t="s">
        <v>101</v>
      </c>
      <c r="AF1420" s="132">
        <v>44231</v>
      </c>
      <c r="AG1420" s="132">
        <v>45386</v>
      </c>
      <c r="AH1420" s="144"/>
    </row>
    <row r="1421" spans="1:34">
      <c r="A1421" s="63"/>
      <c r="B1421" s="66">
        <v>12668</v>
      </c>
      <c r="C1421" s="72" t="s">
        <v>117</v>
      </c>
      <c r="D1421" s="67">
        <v>5278</v>
      </c>
      <c r="E1421" s="68" t="s">
        <v>1131</v>
      </c>
      <c r="F1421" s="69" t="s">
        <v>1131</v>
      </c>
      <c r="G1421" s="48" t="s">
        <v>1142</v>
      </c>
      <c r="H1421" s="48"/>
      <c r="I1421" s="48" t="s">
        <v>99</v>
      </c>
      <c r="J1421" s="72">
        <v>1</v>
      </c>
      <c r="K1421" s="101">
        <v>45647</v>
      </c>
      <c r="L1421" s="48">
        <v>1</v>
      </c>
      <c r="M1421" s="104">
        <v>189</v>
      </c>
      <c r="N1421" s="105">
        <f>K1421+L1421</f>
        <v>45648</v>
      </c>
      <c r="O1421" s="99">
        <f ca="1">TODAY()</f>
        <v>45957</v>
      </c>
      <c r="P1421" s="66">
        <f ca="1">O1421-K1421</f>
        <v>310</v>
      </c>
      <c r="Q1421" s="66" t="s">
        <v>85</v>
      </c>
      <c r="R1421" s="66" t="s">
        <v>320</v>
      </c>
      <c r="S1421" s="66" t="s">
        <v>85</v>
      </c>
      <c r="T1421" s="66" t="s">
        <v>87</v>
      </c>
      <c r="U1421" s="51">
        <v>189</v>
      </c>
      <c r="V1421" s="88" t="s">
        <v>88</v>
      </c>
      <c r="W1421" s="88" t="s">
        <v>89</v>
      </c>
      <c r="X1421" s="88" t="s">
        <v>586</v>
      </c>
      <c r="Y1421" s="117" t="s">
        <v>770</v>
      </c>
      <c r="Z1421" s="66">
        <v>10</v>
      </c>
      <c r="AA1421" s="117" t="s">
        <v>227</v>
      </c>
      <c r="AB1421" s="66">
        <v>2015</v>
      </c>
      <c r="AC1421" s="130">
        <v>33000</v>
      </c>
      <c r="AD1421" s="119">
        <v>30000</v>
      </c>
      <c r="AE1421" s="193" t="s">
        <v>207</v>
      </c>
      <c r="AF1421" s="172">
        <v>45647</v>
      </c>
      <c r="AG1421" s="775">
        <v>45649</v>
      </c>
      <c r="AH1421" s="73"/>
    </row>
    <row r="1422" spans="1:34">
      <c r="A1422" s="63"/>
      <c r="B1422" s="66">
        <v>12668</v>
      </c>
      <c r="C1422" s="72" t="s">
        <v>994</v>
      </c>
      <c r="D1422" s="67">
        <v>5019</v>
      </c>
      <c r="E1422" s="68" t="s">
        <v>151</v>
      </c>
      <c r="F1422" s="69" t="s">
        <v>2591</v>
      </c>
      <c r="G1422" s="48" t="s">
        <v>1218</v>
      </c>
      <c r="H1422" s="48">
        <v>2543</v>
      </c>
      <c r="I1422" s="48" t="s">
        <v>154</v>
      </c>
      <c r="J1422" s="72">
        <v>1</v>
      </c>
      <c r="K1422" s="101">
        <v>45613</v>
      </c>
      <c r="L1422" s="48">
        <v>29</v>
      </c>
      <c r="M1422" s="104">
        <v>189</v>
      </c>
      <c r="N1422" s="102">
        <f>K1422+L1422</f>
        <v>45642</v>
      </c>
      <c r="O1422" s="99">
        <f ca="1">TODAY()</f>
        <v>45957</v>
      </c>
      <c r="P1422" s="66">
        <f ca="1">O1422-K1422</f>
        <v>344</v>
      </c>
      <c r="Q1422" s="66" t="s">
        <v>85</v>
      </c>
      <c r="R1422" s="66" t="s">
        <v>320</v>
      </c>
      <c r="S1422" s="66" t="s">
        <v>85</v>
      </c>
      <c r="T1422" s="66" t="s">
        <v>87</v>
      </c>
      <c r="U1422" s="51">
        <v>189</v>
      </c>
      <c r="V1422" s="88" t="s">
        <v>88</v>
      </c>
      <c r="W1422" s="88" t="s">
        <v>89</v>
      </c>
      <c r="X1422" s="88" t="s">
        <v>586</v>
      </c>
      <c r="Y1422" s="117" t="s">
        <v>770</v>
      </c>
      <c r="Z1422" s="66">
        <v>10</v>
      </c>
      <c r="AA1422" s="117" t="s">
        <v>227</v>
      </c>
      <c r="AB1422" s="66">
        <v>2015</v>
      </c>
      <c r="AC1422" s="130">
        <v>33000</v>
      </c>
      <c r="AD1422" s="119">
        <v>30000</v>
      </c>
      <c r="AE1422" s="48" t="s">
        <v>101</v>
      </c>
      <c r="AF1422" s="127">
        <v>45507</v>
      </c>
      <c r="AG1422" s="132">
        <v>45642</v>
      </c>
      <c r="AH1422" s="141"/>
    </row>
    <row r="1423" spans="1:34">
      <c r="A1423" s="66">
        <v>12626</v>
      </c>
      <c r="B1423" s="63"/>
      <c r="C1423" s="116" t="s">
        <v>994</v>
      </c>
      <c r="D1423" s="72">
        <v>4996</v>
      </c>
      <c r="E1423" s="75" t="s">
        <v>151</v>
      </c>
      <c r="F1423" s="75" t="s">
        <v>2592</v>
      </c>
      <c r="G1423" s="72" t="s">
        <v>2593</v>
      </c>
      <c r="H1423" s="72">
        <v>2527</v>
      </c>
      <c r="I1423" s="72" t="s">
        <v>154</v>
      </c>
      <c r="J1423" s="72">
        <v>1</v>
      </c>
      <c r="K1423" s="108">
        <v>45517</v>
      </c>
      <c r="L1423" s="48">
        <v>1</v>
      </c>
      <c r="M1423" s="190">
        <v>189</v>
      </c>
      <c r="N1423" s="102">
        <f>K1423+L1423</f>
        <v>45518</v>
      </c>
      <c r="O1423" s="99">
        <f ca="1">TODAY()</f>
        <v>45957</v>
      </c>
      <c r="P1423" s="100">
        <f ca="1">O1423-K1423</f>
        <v>440</v>
      </c>
      <c r="Q1423" s="66" t="s">
        <v>85</v>
      </c>
      <c r="R1423" s="66" t="s">
        <v>320</v>
      </c>
      <c r="S1423" s="66" t="s">
        <v>85</v>
      </c>
      <c r="T1423" s="66" t="s">
        <v>87</v>
      </c>
      <c r="U1423" s="51">
        <v>189</v>
      </c>
      <c r="V1423" s="88" t="s">
        <v>88</v>
      </c>
      <c r="W1423" s="88" t="s">
        <v>89</v>
      </c>
      <c r="X1423" s="88" t="s">
        <v>586</v>
      </c>
      <c r="Y1423" s="117" t="s">
        <v>770</v>
      </c>
      <c r="Z1423" s="66">
        <v>10</v>
      </c>
      <c r="AA1423" s="117" t="s">
        <v>227</v>
      </c>
      <c r="AB1423" s="66">
        <v>2015</v>
      </c>
      <c r="AC1423" s="130">
        <v>33000</v>
      </c>
      <c r="AD1423" s="119">
        <v>30000</v>
      </c>
      <c r="AE1423" s="192">
        <f>870.91</f>
        <v>870.91</v>
      </c>
      <c r="AF1423" s="136">
        <f>AE1423*$AP$1</f>
        <v>0</v>
      </c>
      <c r="AG1423" s="147">
        <f>AD1423-AF1423</f>
        <v>30000</v>
      </c>
      <c r="AH1423" s="73" t="s">
        <v>101</v>
      </c>
    </row>
    <row r="1424" spans="1:34">
      <c r="A1424" s="66">
        <v>12618</v>
      </c>
      <c r="B1424" s="63"/>
      <c r="C1424" s="92" t="s">
        <v>994</v>
      </c>
      <c r="D1424" s="84">
        <v>4974</v>
      </c>
      <c r="E1424" s="150" t="s">
        <v>151</v>
      </c>
      <c r="F1424" s="150" t="s">
        <v>1075</v>
      </c>
      <c r="G1424" s="84" t="s">
        <v>1384</v>
      </c>
      <c r="H1424" s="84">
        <v>2520</v>
      </c>
      <c r="I1424" s="84" t="s">
        <v>154</v>
      </c>
      <c r="J1424" s="84">
        <v>1</v>
      </c>
      <c r="K1424" s="162">
        <v>45498</v>
      </c>
      <c r="L1424" s="63">
        <v>6</v>
      </c>
      <c r="M1424" s="104">
        <v>189</v>
      </c>
      <c r="N1424" s="102">
        <v>45504</v>
      </c>
      <c r="O1424" s="99">
        <v>45505</v>
      </c>
      <c r="P1424" s="100">
        <v>7</v>
      </c>
      <c r="Q1424" s="66" t="s">
        <v>85</v>
      </c>
      <c r="R1424" s="66" t="s">
        <v>320</v>
      </c>
      <c r="S1424" s="66" t="s">
        <v>85</v>
      </c>
      <c r="T1424" s="66" t="s">
        <v>87</v>
      </c>
      <c r="U1424" s="51">
        <v>189</v>
      </c>
      <c r="V1424" s="88" t="s">
        <v>88</v>
      </c>
      <c r="W1424" s="88" t="s">
        <v>89</v>
      </c>
      <c r="X1424" s="88" t="s">
        <v>586</v>
      </c>
      <c r="Y1424" s="117" t="s">
        <v>770</v>
      </c>
      <c r="Z1424" s="66">
        <v>10</v>
      </c>
      <c r="AA1424" s="117" t="s">
        <v>227</v>
      </c>
      <c r="AB1424" s="66">
        <v>2015</v>
      </c>
      <c r="AC1424" s="130">
        <v>33000</v>
      </c>
      <c r="AD1424" s="119">
        <v>30000</v>
      </c>
      <c r="AE1424" s="48" t="s">
        <v>101</v>
      </c>
      <c r="AF1424" s="132">
        <v>45491</v>
      </c>
      <c r="AG1424" s="132">
        <v>45505</v>
      </c>
      <c r="AH1424" s="141"/>
    </row>
    <row r="1425" spans="1:34">
      <c r="A1425" s="66">
        <v>12627</v>
      </c>
      <c r="B1425" s="63"/>
      <c r="C1425" s="84" t="s">
        <v>994</v>
      </c>
      <c r="D1425" s="84">
        <v>4769</v>
      </c>
      <c r="E1425" s="150" t="s">
        <v>425</v>
      </c>
      <c r="F1425" s="150" t="s">
        <v>2010</v>
      </c>
      <c r="G1425" s="84" t="s">
        <v>2011</v>
      </c>
      <c r="H1425" s="84">
        <v>2465</v>
      </c>
      <c r="I1425" s="84" t="s">
        <v>154</v>
      </c>
      <c r="J1425" s="84">
        <v>1</v>
      </c>
      <c r="K1425" s="162">
        <v>45429</v>
      </c>
      <c r="L1425" s="63">
        <v>29</v>
      </c>
      <c r="M1425" s="104">
        <v>189</v>
      </c>
      <c r="N1425" s="102">
        <v>45458</v>
      </c>
      <c r="O1425" s="99">
        <v>45470</v>
      </c>
      <c r="P1425" s="100">
        <v>41</v>
      </c>
      <c r="Q1425" s="66" t="s">
        <v>85</v>
      </c>
      <c r="R1425" s="66" t="s">
        <v>320</v>
      </c>
      <c r="S1425" s="66" t="s">
        <v>85</v>
      </c>
      <c r="T1425" s="66" t="s">
        <v>87</v>
      </c>
      <c r="U1425" s="51">
        <v>189</v>
      </c>
      <c r="V1425" s="88" t="s">
        <v>88</v>
      </c>
      <c r="W1425" s="88" t="s">
        <v>89</v>
      </c>
      <c r="X1425" s="88" t="s">
        <v>586</v>
      </c>
      <c r="Y1425" s="117" t="s">
        <v>770</v>
      </c>
      <c r="Z1425" s="66">
        <v>10</v>
      </c>
      <c r="AA1425" s="117" t="s">
        <v>227</v>
      </c>
      <c r="AB1425" s="66">
        <v>2015</v>
      </c>
      <c r="AC1425" s="130">
        <v>33000</v>
      </c>
      <c r="AD1425" s="119">
        <v>30000</v>
      </c>
      <c r="AE1425" s="48" t="s">
        <v>101</v>
      </c>
      <c r="AF1425" s="132">
        <v>45339</v>
      </c>
      <c r="AG1425" s="132">
        <v>45469</v>
      </c>
      <c r="AH1425" s="141"/>
    </row>
    <row r="1426" spans="1:34">
      <c r="A1426" s="63">
        <v>12624</v>
      </c>
      <c r="B1426" s="63"/>
      <c r="C1426" s="84" t="s">
        <v>994</v>
      </c>
      <c r="D1426" s="63">
        <v>4752</v>
      </c>
      <c r="E1426" s="86" t="s">
        <v>1231</v>
      </c>
      <c r="F1426" s="86" t="s">
        <v>1231</v>
      </c>
      <c r="G1426" s="84" t="s">
        <v>2594</v>
      </c>
      <c r="H1426" s="63">
        <v>2456</v>
      </c>
      <c r="I1426" s="63" t="s">
        <v>99</v>
      </c>
      <c r="J1426" s="63">
        <v>1</v>
      </c>
      <c r="K1426" s="162">
        <v>45329</v>
      </c>
      <c r="L1426" s="63">
        <v>6</v>
      </c>
      <c r="M1426" s="89">
        <v>189</v>
      </c>
      <c r="N1426" s="102">
        <v>45335</v>
      </c>
      <c r="O1426" s="99">
        <v>45337</v>
      </c>
      <c r="P1426" s="100">
        <v>8</v>
      </c>
      <c r="Q1426" s="66" t="s">
        <v>85</v>
      </c>
      <c r="R1426" s="66" t="s">
        <v>320</v>
      </c>
      <c r="S1426" s="66" t="s">
        <v>85</v>
      </c>
      <c r="T1426" s="66" t="s">
        <v>87</v>
      </c>
      <c r="U1426" s="51">
        <v>189</v>
      </c>
      <c r="V1426" s="88" t="s">
        <v>88</v>
      </c>
      <c r="W1426" s="88" t="s">
        <v>89</v>
      </c>
      <c r="X1426" s="88" t="s">
        <v>586</v>
      </c>
      <c r="Y1426" s="117" t="s">
        <v>770</v>
      </c>
      <c r="Z1426" s="66">
        <v>10</v>
      </c>
      <c r="AA1426" s="117" t="s">
        <v>227</v>
      </c>
      <c r="AB1426" s="66">
        <v>2015</v>
      </c>
      <c r="AC1426" s="130">
        <v>33000</v>
      </c>
      <c r="AD1426" s="192">
        <v>30000</v>
      </c>
      <c r="AE1426" s="48" t="s">
        <v>101</v>
      </c>
      <c r="AF1426" s="132">
        <v>45329</v>
      </c>
      <c r="AG1426" s="132">
        <v>45337</v>
      </c>
      <c r="AH1426" s="141"/>
    </row>
    <row r="1427" spans="1:34">
      <c r="A1427" s="66">
        <v>12555</v>
      </c>
      <c r="B1427" s="63"/>
      <c r="C1427" s="84" t="s">
        <v>994</v>
      </c>
      <c r="D1427" s="92">
        <v>4682</v>
      </c>
      <c r="E1427" s="86" t="s">
        <v>97</v>
      </c>
      <c r="F1427" s="86" t="s">
        <v>97</v>
      </c>
      <c r="G1427" s="84" t="s">
        <v>2595</v>
      </c>
      <c r="H1427" s="89">
        <v>2450</v>
      </c>
      <c r="I1427" s="84" t="s">
        <v>99</v>
      </c>
      <c r="J1427" s="63">
        <v>1</v>
      </c>
      <c r="K1427" s="164">
        <v>45283</v>
      </c>
      <c r="L1427" s="84">
        <v>6</v>
      </c>
      <c r="M1427" s="104">
        <v>189</v>
      </c>
      <c r="N1427" s="102">
        <v>45289</v>
      </c>
      <c r="O1427" s="99">
        <v>45296</v>
      </c>
      <c r="P1427" s="100">
        <v>13</v>
      </c>
      <c r="Q1427" s="66" t="s">
        <v>85</v>
      </c>
      <c r="R1427" s="66" t="s">
        <v>320</v>
      </c>
      <c r="S1427" s="66" t="s">
        <v>86</v>
      </c>
      <c r="T1427" s="66" t="s">
        <v>87</v>
      </c>
      <c r="U1427" s="51">
        <v>189</v>
      </c>
      <c r="V1427" s="88" t="s">
        <v>88</v>
      </c>
      <c r="W1427" s="88" t="s">
        <v>89</v>
      </c>
      <c r="X1427" s="88" t="s">
        <v>586</v>
      </c>
      <c r="Y1427" s="117" t="s">
        <v>770</v>
      </c>
      <c r="Z1427" s="66">
        <v>10</v>
      </c>
      <c r="AA1427" s="117" t="s">
        <v>227</v>
      </c>
      <c r="AB1427" s="66">
        <v>2015</v>
      </c>
      <c r="AC1427" s="130">
        <v>33000</v>
      </c>
      <c r="AD1427" s="192">
        <v>30000</v>
      </c>
      <c r="AE1427" s="48" t="s">
        <v>101</v>
      </c>
      <c r="AF1427" s="132">
        <v>45283</v>
      </c>
      <c r="AG1427" s="132">
        <v>45295</v>
      </c>
      <c r="AH1427" s="141"/>
    </row>
    <row r="1428" spans="1:34">
      <c r="A1428" s="66">
        <v>12647</v>
      </c>
      <c r="B1428" s="63"/>
      <c r="C1428" s="84" t="s">
        <v>994</v>
      </c>
      <c r="D1428" s="84">
        <v>4269</v>
      </c>
      <c r="E1428" s="150" t="s">
        <v>97</v>
      </c>
      <c r="F1428" s="150" t="s">
        <v>97</v>
      </c>
      <c r="G1428" s="84" t="s">
        <v>2596</v>
      </c>
      <c r="H1428" s="84">
        <v>2439</v>
      </c>
      <c r="I1428" s="84" t="s">
        <v>99</v>
      </c>
      <c r="J1428" s="84">
        <v>1</v>
      </c>
      <c r="K1428" s="162">
        <v>45264</v>
      </c>
      <c r="L1428" s="84">
        <v>6</v>
      </c>
      <c r="M1428" s="66">
        <v>189</v>
      </c>
      <c r="N1428" s="107">
        <v>45270</v>
      </c>
      <c r="O1428" s="99">
        <v>45278</v>
      </c>
      <c r="P1428" s="100">
        <v>14</v>
      </c>
      <c r="Q1428" s="66" t="s">
        <v>85</v>
      </c>
      <c r="R1428" s="66" t="s">
        <v>320</v>
      </c>
      <c r="S1428" s="66" t="s">
        <v>86</v>
      </c>
      <c r="T1428" s="66" t="s">
        <v>87</v>
      </c>
      <c r="U1428" s="51">
        <v>189</v>
      </c>
      <c r="V1428" s="88" t="s">
        <v>88</v>
      </c>
      <c r="W1428" s="88" t="s">
        <v>89</v>
      </c>
      <c r="X1428" s="88" t="s">
        <v>586</v>
      </c>
      <c r="Y1428" s="117" t="s">
        <v>770</v>
      </c>
      <c r="Z1428" s="66">
        <v>10</v>
      </c>
      <c r="AA1428" s="117" t="s">
        <v>227</v>
      </c>
      <c r="AB1428" s="66">
        <v>2015</v>
      </c>
      <c r="AC1428" s="130">
        <v>33000</v>
      </c>
      <c r="AD1428" s="130"/>
      <c r="AE1428" s="48" t="s">
        <v>101</v>
      </c>
      <c r="AF1428" s="132">
        <v>45019</v>
      </c>
      <c r="AG1428" s="132">
        <v>45275</v>
      </c>
      <c r="AH1428" s="141"/>
    </row>
    <row r="1429" spans="1:34">
      <c r="A1429" s="66">
        <v>12555</v>
      </c>
      <c r="B1429" s="63"/>
      <c r="C1429" s="84" t="s">
        <v>994</v>
      </c>
      <c r="D1429" s="84">
        <v>4160</v>
      </c>
      <c r="E1429" s="150" t="s">
        <v>1314</v>
      </c>
      <c r="F1429" s="150" t="s">
        <v>1315</v>
      </c>
      <c r="G1429" s="150" t="s">
        <v>1583</v>
      </c>
      <c r="H1429" s="84">
        <v>2097</v>
      </c>
      <c r="I1429" s="84" t="s">
        <v>154</v>
      </c>
      <c r="J1429" s="84">
        <v>1</v>
      </c>
      <c r="K1429" s="162">
        <v>45230</v>
      </c>
      <c r="L1429" s="84">
        <v>27</v>
      </c>
      <c r="M1429" s="66">
        <v>189</v>
      </c>
      <c r="N1429" s="165">
        <v>45257</v>
      </c>
      <c r="O1429" s="99">
        <v>45254</v>
      </c>
      <c r="P1429" s="100">
        <v>24</v>
      </c>
      <c r="Q1429" s="66" t="s">
        <v>85</v>
      </c>
      <c r="R1429" s="66" t="s">
        <v>320</v>
      </c>
      <c r="S1429" s="66" t="s">
        <v>86</v>
      </c>
      <c r="T1429" s="66" t="s">
        <v>87</v>
      </c>
      <c r="U1429" s="51">
        <v>189</v>
      </c>
      <c r="V1429" s="88" t="s">
        <v>88</v>
      </c>
      <c r="W1429" s="88" t="s">
        <v>89</v>
      </c>
      <c r="X1429" s="88" t="s">
        <v>586</v>
      </c>
      <c r="Y1429" s="117" t="s">
        <v>770</v>
      </c>
      <c r="Z1429" s="66">
        <v>10</v>
      </c>
      <c r="AA1429" s="117" t="s">
        <v>227</v>
      </c>
      <c r="AB1429" s="66">
        <v>2015</v>
      </c>
      <c r="AC1429" s="130">
        <v>33000</v>
      </c>
      <c r="AD1429" s="130"/>
      <c r="AE1429" s="48" t="s">
        <v>101</v>
      </c>
      <c r="AF1429" s="132">
        <v>44950</v>
      </c>
      <c r="AG1429" s="132">
        <v>45254</v>
      </c>
      <c r="AH1429" s="141"/>
    </row>
    <row r="1430" spans="1:34">
      <c r="A1430" s="66">
        <v>12602</v>
      </c>
      <c r="B1430" s="63"/>
      <c r="C1430" s="84" t="s">
        <v>994</v>
      </c>
      <c r="D1430" s="63">
        <v>4113</v>
      </c>
      <c r="E1430" s="87" t="s">
        <v>193</v>
      </c>
      <c r="F1430" s="87" t="s">
        <v>1363</v>
      </c>
      <c r="G1430" s="87" t="s">
        <v>2597</v>
      </c>
      <c r="H1430" s="160">
        <v>2069</v>
      </c>
      <c r="I1430" s="86" t="s">
        <v>154</v>
      </c>
      <c r="J1430" s="84">
        <v>1</v>
      </c>
      <c r="K1430" s="106">
        <v>44921</v>
      </c>
      <c r="L1430" s="92">
        <v>6</v>
      </c>
      <c r="M1430" s="51">
        <v>189</v>
      </c>
      <c r="N1430" s="107">
        <v>44927</v>
      </c>
      <c r="O1430" s="99">
        <v>44949</v>
      </c>
      <c r="P1430" s="100">
        <v>28</v>
      </c>
      <c r="Q1430" s="66" t="s">
        <v>160</v>
      </c>
      <c r="R1430" s="66" t="s">
        <v>320</v>
      </c>
      <c r="S1430" s="66" t="s">
        <v>86</v>
      </c>
      <c r="T1430" s="66" t="s">
        <v>87</v>
      </c>
      <c r="U1430" s="66">
        <v>189</v>
      </c>
      <c r="V1430" s="88" t="s">
        <v>88</v>
      </c>
      <c r="W1430" s="111" t="s">
        <v>89</v>
      </c>
      <c r="X1430" s="111" t="s">
        <v>586</v>
      </c>
      <c r="Y1430" s="117" t="s">
        <v>770</v>
      </c>
      <c r="Z1430" s="130"/>
      <c r="AA1430" s="130"/>
      <c r="AB1430" s="66">
        <v>2015</v>
      </c>
      <c r="AC1430" s="130">
        <v>33000</v>
      </c>
      <c r="AD1430" s="130"/>
      <c r="AE1430" s="48" t="s">
        <v>101</v>
      </c>
      <c r="AF1430" s="132">
        <v>44947</v>
      </c>
      <c r="AG1430" s="132">
        <v>44947</v>
      </c>
      <c r="AH1430" s="141"/>
    </row>
    <row r="1431" spans="1:34">
      <c r="A1431" s="66">
        <v>12557</v>
      </c>
      <c r="B1431" s="63"/>
      <c r="C1431" s="84" t="s">
        <v>1338</v>
      </c>
      <c r="D1431" s="63">
        <v>4106</v>
      </c>
      <c r="E1431" s="87" t="s">
        <v>151</v>
      </c>
      <c r="F1431" s="87" t="s">
        <v>1075</v>
      </c>
      <c r="G1431" s="87" t="s">
        <v>2598</v>
      </c>
      <c r="H1431" s="160">
        <v>2020</v>
      </c>
      <c r="I1431" s="86" t="s">
        <v>154</v>
      </c>
      <c r="J1431" s="84">
        <v>1</v>
      </c>
      <c r="K1431" s="106">
        <v>44917</v>
      </c>
      <c r="L1431" s="92">
        <v>13</v>
      </c>
      <c r="M1431" s="66">
        <v>189</v>
      </c>
      <c r="N1431" s="165">
        <v>44930</v>
      </c>
      <c r="O1431" s="99">
        <v>44921</v>
      </c>
      <c r="P1431" s="100">
        <v>4</v>
      </c>
      <c r="Q1431" s="66" t="s">
        <v>160</v>
      </c>
      <c r="R1431" s="66" t="s">
        <v>320</v>
      </c>
      <c r="S1431" s="66" t="s">
        <v>86</v>
      </c>
      <c r="T1431" s="66" t="s">
        <v>87</v>
      </c>
      <c r="U1431" s="66">
        <v>189</v>
      </c>
      <c r="V1431" s="111" t="s">
        <v>88</v>
      </c>
      <c r="W1431" s="88" t="s">
        <v>89</v>
      </c>
      <c r="X1431" s="88" t="s">
        <v>586</v>
      </c>
      <c r="Y1431" s="117" t="s">
        <v>770</v>
      </c>
      <c r="Z1431" s="130"/>
      <c r="AA1431" s="130"/>
      <c r="AB1431" s="66">
        <v>2015</v>
      </c>
      <c r="AC1431" s="130">
        <v>33000</v>
      </c>
      <c r="AD1431" s="130"/>
      <c r="AE1431" s="48" t="s">
        <v>101</v>
      </c>
      <c r="AF1431" s="132">
        <v>44917</v>
      </c>
      <c r="AG1431" s="132"/>
      <c r="AH1431" s="141"/>
    </row>
    <row r="1432" spans="1:34">
      <c r="A1432" s="66">
        <v>12632</v>
      </c>
      <c r="B1432" s="63"/>
      <c r="C1432" s="84" t="s">
        <v>994</v>
      </c>
      <c r="D1432" s="63">
        <v>3955</v>
      </c>
      <c r="E1432" s="87" t="s">
        <v>425</v>
      </c>
      <c r="F1432" s="87" t="s">
        <v>2599</v>
      </c>
      <c r="G1432" s="87" t="s">
        <v>1198</v>
      </c>
      <c r="H1432" s="160">
        <v>2020</v>
      </c>
      <c r="I1432" s="86" t="s">
        <v>154</v>
      </c>
      <c r="J1432" s="84">
        <v>1</v>
      </c>
      <c r="K1432" s="106">
        <v>44897</v>
      </c>
      <c r="L1432" s="92">
        <v>27</v>
      </c>
      <c r="M1432" s="66">
        <v>189</v>
      </c>
      <c r="N1432" s="165">
        <v>44924</v>
      </c>
      <c r="O1432" s="99">
        <v>44917</v>
      </c>
      <c r="P1432" s="100">
        <v>20</v>
      </c>
      <c r="Q1432" s="66" t="s">
        <v>160</v>
      </c>
      <c r="R1432" s="66" t="s">
        <v>320</v>
      </c>
      <c r="S1432" s="66" t="s">
        <v>86</v>
      </c>
      <c r="T1432" s="66" t="s">
        <v>87</v>
      </c>
      <c r="U1432" s="66">
        <v>189</v>
      </c>
      <c r="V1432" s="88" t="s">
        <v>88</v>
      </c>
      <c r="W1432" s="88" t="s">
        <v>89</v>
      </c>
      <c r="X1432" s="88" t="s">
        <v>586</v>
      </c>
      <c r="Y1432" s="117" t="s">
        <v>770</v>
      </c>
      <c r="Z1432" s="130"/>
      <c r="AA1432" s="130"/>
      <c r="AB1432" s="66">
        <v>2015</v>
      </c>
      <c r="AC1432" s="130">
        <v>33000</v>
      </c>
      <c r="AD1432" s="130"/>
      <c r="AE1432" s="192"/>
      <c r="AF1432" s="72" t="s">
        <v>101</v>
      </c>
      <c r="AG1432" s="132">
        <v>44841</v>
      </c>
      <c r="AH1432" s="144">
        <v>44917</v>
      </c>
    </row>
    <row r="1433" spans="1:34">
      <c r="A1433" s="63"/>
      <c r="B1433" s="63"/>
      <c r="C1433" s="84" t="s">
        <v>994</v>
      </c>
      <c r="D1433" s="63">
        <v>3634</v>
      </c>
      <c r="E1433" s="87" t="s">
        <v>267</v>
      </c>
      <c r="F1433" s="87" t="s">
        <v>1069</v>
      </c>
      <c r="G1433" s="87" t="s">
        <v>2600</v>
      </c>
      <c r="H1433" s="160">
        <v>1907</v>
      </c>
      <c r="I1433" s="86" t="s">
        <v>154</v>
      </c>
      <c r="J1433" s="84">
        <v>1</v>
      </c>
      <c r="K1433" s="106">
        <v>44804</v>
      </c>
      <c r="L1433" s="92">
        <v>29</v>
      </c>
      <c r="M1433" s="66">
        <v>189</v>
      </c>
      <c r="N1433" s="107">
        <v>44833</v>
      </c>
      <c r="O1433" s="99">
        <v>44841</v>
      </c>
      <c r="P1433" s="100">
        <v>37</v>
      </c>
      <c r="Q1433" s="66" t="s">
        <v>160</v>
      </c>
      <c r="R1433" s="66" t="s">
        <v>320</v>
      </c>
      <c r="S1433" s="66" t="s">
        <v>86</v>
      </c>
      <c r="T1433" s="66" t="s">
        <v>87</v>
      </c>
      <c r="U1433" s="66">
        <v>189</v>
      </c>
      <c r="V1433" s="88" t="s">
        <v>88</v>
      </c>
      <c r="W1433" s="88" t="s">
        <v>89</v>
      </c>
      <c r="X1433" s="88" t="s">
        <v>586</v>
      </c>
      <c r="Y1433" s="278" t="s">
        <v>770</v>
      </c>
      <c r="Z1433" s="130"/>
      <c r="AA1433" s="130"/>
      <c r="AB1433" s="66">
        <v>2015</v>
      </c>
      <c r="AC1433" s="130">
        <v>30000</v>
      </c>
      <c r="AD1433" s="130"/>
      <c r="AE1433" s="62" t="s">
        <v>101</v>
      </c>
      <c r="AF1433" s="173">
        <v>44699</v>
      </c>
      <c r="AG1433" s="132">
        <v>44840</v>
      </c>
      <c r="AH1433" s="141"/>
    </row>
    <row r="1434" spans="1:34">
      <c r="A1434" s="63"/>
      <c r="B1434" s="66">
        <v>270</v>
      </c>
      <c r="C1434" s="84" t="s">
        <v>994</v>
      </c>
      <c r="D1434" s="63">
        <v>3445</v>
      </c>
      <c r="E1434" s="87" t="s">
        <v>151</v>
      </c>
      <c r="F1434" s="87" t="s">
        <v>1075</v>
      </c>
      <c r="G1434" s="87" t="s">
        <v>1384</v>
      </c>
      <c r="H1434" s="160">
        <v>1709</v>
      </c>
      <c r="I1434" s="86" t="s">
        <v>154</v>
      </c>
      <c r="J1434" s="84">
        <v>1</v>
      </c>
      <c r="K1434" s="106">
        <v>44663</v>
      </c>
      <c r="L1434" s="92">
        <v>29</v>
      </c>
      <c r="M1434" s="66">
        <v>189</v>
      </c>
      <c r="N1434" s="165">
        <v>44692</v>
      </c>
      <c r="O1434" s="99">
        <v>44699</v>
      </c>
      <c r="P1434" s="100">
        <v>36</v>
      </c>
      <c r="Q1434" s="66" t="s">
        <v>160</v>
      </c>
      <c r="R1434" s="66"/>
      <c r="S1434" s="66" t="s">
        <v>86</v>
      </c>
      <c r="T1434" s="66" t="s">
        <v>87</v>
      </c>
      <c r="U1434" s="66">
        <v>189</v>
      </c>
      <c r="V1434" s="88" t="s">
        <v>88</v>
      </c>
      <c r="W1434" s="88" t="s">
        <v>89</v>
      </c>
      <c r="X1434" s="88" t="s">
        <v>586</v>
      </c>
      <c r="Y1434" s="66" t="s">
        <v>770</v>
      </c>
      <c r="Z1434" s="130"/>
      <c r="AA1434" s="130"/>
      <c r="AB1434" s="66">
        <v>2015</v>
      </c>
      <c r="AC1434" s="130">
        <v>30000</v>
      </c>
      <c r="AD1434" s="130"/>
      <c r="AE1434" s="62" t="s">
        <v>101</v>
      </c>
      <c r="AF1434" s="173">
        <v>44573</v>
      </c>
      <c r="AG1434" s="132">
        <v>44698</v>
      </c>
      <c r="AH1434" s="141"/>
    </row>
    <row r="1435" spans="1:34">
      <c r="A1435" s="66">
        <v>12612</v>
      </c>
      <c r="B1435" s="66">
        <v>12710</v>
      </c>
      <c r="C1435" s="84" t="s">
        <v>994</v>
      </c>
      <c r="D1435" s="63">
        <v>3435</v>
      </c>
      <c r="E1435" s="87" t="s">
        <v>151</v>
      </c>
      <c r="F1435" s="87" t="s">
        <v>1075</v>
      </c>
      <c r="G1435" s="87" t="s">
        <v>2601</v>
      </c>
      <c r="H1435" s="160">
        <v>1708</v>
      </c>
      <c r="I1435" s="86" t="s">
        <v>154</v>
      </c>
      <c r="J1435" s="84">
        <v>1</v>
      </c>
      <c r="K1435" s="106">
        <v>44568</v>
      </c>
      <c r="L1435" s="92">
        <v>1</v>
      </c>
      <c r="M1435" s="66">
        <v>189</v>
      </c>
      <c r="N1435" s="107">
        <v>44569</v>
      </c>
      <c r="O1435" s="99">
        <v>44572</v>
      </c>
      <c r="P1435" s="100">
        <v>4</v>
      </c>
      <c r="Q1435" s="66" t="s">
        <v>160</v>
      </c>
      <c r="R1435" s="66"/>
      <c r="S1435" s="66" t="s">
        <v>86</v>
      </c>
      <c r="T1435" s="66" t="s">
        <v>87</v>
      </c>
      <c r="U1435" s="66">
        <v>189</v>
      </c>
      <c r="V1435" s="88" t="s">
        <v>88</v>
      </c>
      <c r="W1435" s="88" t="s">
        <v>89</v>
      </c>
      <c r="X1435" s="88" t="s">
        <v>586</v>
      </c>
      <c r="Y1435" s="66" t="s">
        <v>770</v>
      </c>
      <c r="Z1435" s="130"/>
      <c r="AA1435" s="130"/>
      <c r="AB1435" s="66">
        <v>2015</v>
      </c>
      <c r="AC1435" s="130">
        <v>30000</v>
      </c>
      <c r="AD1435" s="130"/>
      <c r="AE1435" s="62" t="s">
        <v>101</v>
      </c>
      <c r="AF1435" s="173">
        <v>44568</v>
      </c>
      <c r="AG1435" s="132">
        <v>44571</v>
      </c>
      <c r="AH1435" s="141"/>
    </row>
    <row r="1436" spans="1:34">
      <c r="A1436" s="66">
        <v>12666</v>
      </c>
      <c r="B1436" s="66">
        <v>286</v>
      </c>
      <c r="C1436" s="84" t="s">
        <v>994</v>
      </c>
      <c r="D1436" s="63">
        <v>3427</v>
      </c>
      <c r="E1436" s="87" t="s">
        <v>2602</v>
      </c>
      <c r="F1436" s="87" t="s">
        <v>2602</v>
      </c>
      <c r="G1436" s="87" t="s">
        <v>479</v>
      </c>
      <c r="H1436" s="160">
        <v>1679</v>
      </c>
      <c r="I1436" s="86" t="s">
        <v>99</v>
      </c>
      <c r="J1436" s="84">
        <v>1</v>
      </c>
      <c r="K1436" s="106">
        <v>44564</v>
      </c>
      <c r="L1436" s="92">
        <v>6</v>
      </c>
      <c r="M1436" s="66">
        <v>189</v>
      </c>
      <c r="N1436" s="107">
        <v>44570</v>
      </c>
      <c r="O1436" s="99">
        <v>44568</v>
      </c>
      <c r="P1436" s="100">
        <v>4</v>
      </c>
      <c r="Q1436" s="66" t="s">
        <v>160</v>
      </c>
      <c r="R1436" s="66"/>
      <c r="S1436" s="66" t="s">
        <v>86</v>
      </c>
      <c r="T1436" s="66" t="s">
        <v>87</v>
      </c>
      <c r="U1436" s="66">
        <v>189</v>
      </c>
      <c r="V1436" s="111" t="s">
        <v>88</v>
      </c>
      <c r="W1436" s="88" t="s">
        <v>89</v>
      </c>
      <c r="X1436" s="88" t="s">
        <v>586</v>
      </c>
      <c r="Y1436" s="112" t="s">
        <v>770</v>
      </c>
      <c r="Z1436" s="130"/>
      <c r="AA1436" s="130"/>
      <c r="AB1436" s="66">
        <v>2015</v>
      </c>
      <c r="AC1436" s="130">
        <v>30000</v>
      </c>
      <c r="AD1436" s="130"/>
      <c r="AE1436" s="62" t="s">
        <v>101</v>
      </c>
      <c r="AF1436" s="173">
        <v>44564</v>
      </c>
      <c r="AG1436" s="132">
        <v>44567</v>
      </c>
      <c r="AH1436" s="141"/>
    </row>
    <row r="1437" spans="1:34">
      <c r="A1437" s="66">
        <v>12567</v>
      </c>
      <c r="B1437" s="63"/>
      <c r="C1437" s="72" t="s">
        <v>994</v>
      </c>
      <c r="D1437" s="67">
        <v>4984</v>
      </c>
      <c r="E1437" s="68" t="s">
        <v>2603</v>
      </c>
      <c r="F1437" s="68" t="s">
        <v>2603</v>
      </c>
      <c r="G1437" s="48"/>
      <c r="H1437" s="48">
        <v>1730</v>
      </c>
      <c r="I1437" s="48" t="s">
        <v>99</v>
      </c>
      <c r="J1437" s="72">
        <v>1</v>
      </c>
      <c r="K1437" s="101">
        <v>45497</v>
      </c>
      <c r="L1437" s="48">
        <v>27</v>
      </c>
      <c r="M1437" s="104">
        <v>190</v>
      </c>
      <c r="N1437" s="102" t="s">
        <v>2604</v>
      </c>
      <c r="O1437" s="99">
        <v>45593</v>
      </c>
      <c r="P1437" s="66">
        <f>O1437-K1437</f>
        <v>96</v>
      </c>
      <c r="Q1437" s="66" t="s">
        <v>85</v>
      </c>
      <c r="R1437" s="66" t="s">
        <v>86</v>
      </c>
      <c r="S1437" s="66" t="s">
        <v>85</v>
      </c>
      <c r="T1437" s="66" t="s">
        <v>87</v>
      </c>
      <c r="U1437" s="113">
        <v>190</v>
      </c>
      <c r="V1437" s="88" t="s">
        <v>88</v>
      </c>
      <c r="W1437" s="111" t="s">
        <v>89</v>
      </c>
      <c r="X1437" s="111" t="s">
        <v>586</v>
      </c>
      <c r="Y1437" s="117" t="s">
        <v>776</v>
      </c>
      <c r="Z1437" s="66">
        <v>10</v>
      </c>
      <c r="AA1437" s="117" t="s">
        <v>227</v>
      </c>
      <c r="AB1437" s="66">
        <v>2016</v>
      </c>
      <c r="AC1437" s="130">
        <v>33000</v>
      </c>
      <c r="AD1437" s="119">
        <v>35200</v>
      </c>
      <c r="AE1437" s="48" t="s">
        <v>101</v>
      </c>
      <c r="AF1437" s="132">
        <v>45497</v>
      </c>
      <c r="AG1437" s="132">
        <v>45554</v>
      </c>
      <c r="AH1437" s="73"/>
    </row>
    <row r="1438" spans="1:34">
      <c r="A1438" s="66">
        <v>12611</v>
      </c>
      <c r="B1438" s="63"/>
      <c r="C1438" s="92" t="s">
        <v>994</v>
      </c>
      <c r="D1438" s="92">
        <v>4973</v>
      </c>
      <c r="E1438" s="150" t="s">
        <v>2605</v>
      </c>
      <c r="F1438" s="150" t="s">
        <v>2605</v>
      </c>
      <c r="G1438" s="92" t="s">
        <v>2606</v>
      </c>
      <c r="H1438" s="92">
        <v>1725</v>
      </c>
      <c r="I1438" s="84" t="s">
        <v>154</v>
      </c>
      <c r="J1438" s="92">
        <v>1</v>
      </c>
      <c r="K1438" s="109">
        <v>45491</v>
      </c>
      <c r="L1438" s="92">
        <v>1</v>
      </c>
      <c r="M1438" s="104">
        <v>190</v>
      </c>
      <c r="N1438" s="98">
        <v>45492</v>
      </c>
      <c r="O1438" s="99">
        <v>45493</v>
      </c>
      <c r="P1438" s="100">
        <v>2</v>
      </c>
      <c r="Q1438" s="66" t="s">
        <v>85</v>
      </c>
      <c r="R1438" s="66" t="s">
        <v>86</v>
      </c>
      <c r="S1438" s="66" t="s">
        <v>85</v>
      </c>
      <c r="T1438" s="66" t="s">
        <v>87</v>
      </c>
      <c r="U1438" s="113">
        <v>190</v>
      </c>
      <c r="V1438" s="88" t="s">
        <v>88</v>
      </c>
      <c r="W1438" s="88" t="s">
        <v>89</v>
      </c>
      <c r="X1438" s="88" t="s">
        <v>586</v>
      </c>
      <c r="Y1438" s="117" t="s">
        <v>776</v>
      </c>
      <c r="Z1438" s="66">
        <v>10</v>
      </c>
      <c r="AA1438" s="117" t="s">
        <v>227</v>
      </c>
      <c r="AB1438" s="66">
        <v>2016</v>
      </c>
      <c r="AC1438" s="130">
        <v>33000</v>
      </c>
      <c r="AD1438" s="119">
        <v>35200</v>
      </c>
      <c r="AE1438" s="48" t="s">
        <v>101</v>
      </c>
      <c r="AF1438" s="132">
        <v>45491</v>
      </c>
      <c r="AG1438" s="132"/>
      <c r="AH1438" s="141"/>
    </row>
    <row r="1439" spans="1:34">
      <c r="A1439" s="66" t="s">
        <v>95</v>
      </c>
      <c r="B1439" s="66" t="s">
        <v>95</v>
      </c>
      <c r="C1439" s="84" t="s">
        <v>994</v>
      </c>
      <c r="D1439" s="92">
        <v>4839</v>
      </c>
      <c r="E1439" s="150" t="s">
        <v>1313</v>
      </c>
      <c r="F1439" s="151" t="s">
        <v>2607</v>
      </c>
      <c r="G1439" s="92" t="s">
        <v>1267</v>
      </c>
      <c r="H1439" s="92">
        <v>1633</v>
      </c>
      <c r="I1439" s="84" t="s">
        <v>154</v>
      </c>
      <c r="J1439" s="92">
        <v>1</v>
      </c>
      <c r="K1439" s="109">
        <v>45437</v>
      </c>
      <c r="L1439" s="92">
        <v>13</v>
      </c>
      <c r="M1439" s="104">
        <v>190</v>
      </c>
      <c r="N1439" s="102">
        <v>45450</v>
      </c>
      <c r="O1439" s="99">
        <v>45457</v>
      </c>
      <c r="P1439" s="100">
        <v>20</v>
      </c>
      <c r="Q1439" s="66" t="s">
        <v>85</v>
      </c>
      <c r="R1439" s="66" t="s">
        <v>86</v>
      </c>
      <c r="S1439" s="112" t="s">
        <v>85</v>
      </c>
      <c r="T1439" s="112" t="s">
        <v>87</v>
      </c>
      <c r="U1439" s="340">
        <v>190</v>
      </c>
      <c r="V1439" s="111" t="s">
        <v>88</v>
      </c>
      <c r="W1439" s="111" t="s">
        <v>89</v>
      </c>
      <c r="X1439" s="111" t="s">
        <v>586</v>
      </c>
      <c r="Y1439" s="117" t="s">
        <v>776</v>
      </c>
      <c r="Z1439" s="112">
        <v>10</v>
      </c>
      <c r="AA1439" s="278" t="s">
        <v>227</v>
      </c>
      <c r="AB1439" s="112">
        <v>2016</v>
      </c>
      <c r="AC1439" s="130">
        <v>33000</v>
      </c>
      <c r="AD1439" s="119">
        <v>35200</v>
      </c>
      <c r="AE1439" s="48" t="s">
        <v>101</v>
      </c>
      <c r="AF1439" s="132">
        <v>45395</v>
      </c>
      <c r="AG1439" s="132">
        <v>45456</v>
      </c>
      <c r="AH1439" s="141"/>
    </row>
    <row r="1440" spans="1:34">
      <c r="A1440" s="63"/>
      <c r="B1440" s="63"/>
      <c r="C1440" s="84" t="s">
        <v>994</v>
      </c>
      <c r="D1440" s="84">
        <v>4778</v>
      </c>
      <c r="E1440" s="85" t="s">
        <v>425</v>
      </c>
      <c r="F1440" s="85" t="s">
        <v>2010</v>
      </c>
      <c r="G1440" s="84" t="s">
        <v>2608</v>
      </c>
      <c r="H1440" s="84"/>
      <c r="I1440" s="84" t="s">
        <v>154</v>
      </c>
      <c r="J1440" s="84">
        <v>1</v>
      </c>
      <c r="K1440" s="162">
        <v>45375</v>
      </c>
      <c r="L1440" s="63">
        <v>2</v>
      </c>
      <c r="M1440" s="104">
        <v>190</v>
      </c>
      <c r="N1440" s="102">
        <v>45377</v>
      </c>
      <c r="O1440" s="99">
        <v>45378</v>
      </c>
      <c r="P1440" s="100">
        <v>3</v>
      </c>
      <c r="Q1440" s="66" t="s">
        <v>85</v>
      </c>
      <c r="R1440" s="66" t="s">
        <v>86</v>
      </c>
      <c r="S1440" s="66" t="s">
        <v>85</v>
      </c>
      <c r="T1440" s="66" t="s">
        <v>87</v>
      </c>
      <c r="U1440" s="170">
        <v>190</v>
      </c>
      <c r="V1440" s="111" t="s">
        <v>88</v>
      </c>
      <c r="W1440" s="88" t="s">
        <v>89</v>
      </c>
      <c r="X1440" s="88" t="s">
        <v>586</v>
      </c>
      <c r="Y1440" s="117" t="s">
        <v>776</v>
      </c>
      <c r="Z1440" s="66">
        <v>10</v>
      </c>
      <c r="AA1440" s="117" t="s">
        <v>227</v>
      </c>
      <c r="AB1440" s="66">
        <v>2016</v>
      </c>
      <c r="AC1440" s="130">
        <v>33000</v>
      </c>
      <c r="AD1440" s="119">
        <v>35200</v>
      </c>
      <c r="AE1440" s="48" t="s">
        <v>101</v>
      </c>
      <c r="AF1440" s="132">
        <v>45345</v>
      </c>
      <c r="AG1440" s="132">
        <v>45378</v>
      </c>
      <c r="AH1440" s="141"/>
    </row>
    <row r="1441" spans="1:34">
      <c r="A1441" s="63"/>
      <c r="B1441" s="66" t="s">
        <v>95</v>
      </c>
      <c r="C1441" s="257" t="s">
        <v>994</v>
      </c>
      <c r="D1441" s="257">
        <v>350</v>
      </c>
      <c r="E1441" s="200" t="s">
        <v>657</v>
      </c>
      <c r="F1441" s="348" t="s">
        <v>181</v>
      </c>
      <c r="G1441" s="153" t="s">
        <v>657</v>
      </c>
      <c r="H1441" s="257">
        <v>1574</v>
      </c>
      <c r="I1441" s="257" t="s">
        <v>99</v>
      </c>
      <c r="J1441" s="198">
        <v>1</v>
      </c>
      <c r="K1441" s="211">
        <v>45292</v>
      </c>
      <c r="L1441" s="198">
        <v>29</v>
      </c>
      <c r="M1441" s="104">
        <v>190</v>
      </c>
      <c r="N1441" s="102">
        <v>45321</v>
      </c>
      <c r="O1441" s="99">
        <v>45342</v>
      </c>
      <c r="P1441" s="100">
        <v>50</v>
      </c>
      <c r="Q1441" s="66" t="s">
        <v>85</v>
      </c>
      <c r="R1441" s="66" t="s">
        <v>86</v>
      </c>
      <c r="S1441" s="66" t="s">
        <v>85</v>
      </c>
      <c r="T1441" s="66" t="s">
        <v>87</v>
      </c>
      <c r="U1441" s="170">
        <v>190</v>
      </c>
      <c r="V1441" s="88" t="s">
        <v>88</v>
      </c>
      <c r="W1441" s="88" t="s">
        <v>89</v>
      </c>
      <c r="X1441" s="88" t="s">
        <v>586</v>
      </c>
      <c r="Y1441" s="117" t="s">
        <v>776</v>
      </c>
      <c r="Z1441" s="66">
        <v>10</v>
      </c>
      <c r="AA1441" s="117" t="s">
        <v>227</v>
      </c>
      <c r="AB1441" s="66">
        <v>2016</v>
      </c>
      <c r="AC1441" s="130">
        <v>33000</v>
      </c>
      <c r="AD1441" s="136">
        <v>30000</v>
      </c>
      <c r="AE1441" s="48" t="s">
        <v>101</v>
      </c>
      <c r="AF1441" s="132">
        <v>44286</v>
      </c>
      <c r="AG1441" s="132">
        <v>45342</v>
      </c>
      <c r="AH1441" s="141"/>
    </row>
    <row r="1442" spans="1:34">
      <c r="A1442" s="66" t="s">
        <v>2609</v>
      </c>
      <c r="B1442" s="63"/>
      <c r="C1442" s="84" t="s">
        <v>994</v>
      </c>
      <c r="D1442" s="84">
        <v>349</v>
      </c>
      <c r="E1442" s="150" t="s">
        <v>657</v>
      </c>
      <c r="F1442" s="150" t="s">
        <v>181</v>
      </c>
      <c r="G1442" s="84" t="s">
        <v>657</v>
      </c>
      <c r="H1442" s="84">
        <v>752</v>
      </c>
      <c r="I1442" s="84" t="s">
        <v>99</v>
      </c>
      <c r="J1442" s="84">
        <v>1</v>
      </c>
      <c r="K1442" s="162">
        <v>45170</v>
      </c>
      <c r="L1442" s="84">
        <v>29</v>
      </c>
      <c r="M1442" s="66">
        <v>190</v>
      </c>
      <c r="N1442" s="107">
        <v>45199</v>
      </c>
      <c r="O1442" s="99">
        <v>45271</v>
      </c>
      <c r="P1442" s="100">
        <v>101</v>
      </c>
      <c r="Q1442" s="66" t="s">
        <v>85</v>
      </c>
      <c r="R1442" s="66" t="s">
        <v>86</v>
      </c>
      <c r="S1442" s="66" t="s">
        <v>86</v>
      </c>
      <c r="T1442" s="66" t="s">
        <v>87</v>
      </c>
      <c r="U1442" s="170">
        <v>190</v>
      </c>
      <c r="V1442" s="88" t="s">
        <v>88</v>
      </c>
      <c r="W1442" s="88" t="s">
        <v>89</v>
      </c>
      <c r="X1442" s="88" t="s">
        <v>586</v>
      </c>
      <c r="Y1442" s="117" t="s">
        <v>776</v>
      </c>
      <c r="Z1442" s="66">
        <v>10</v>
      </c>
      <c r="AA1442" s="117" t="s">
        <v>227</v>
      </c>
      <c r="AB1442" s="66">
        <v>2016</v>
      </c>
      <c r="AC1442" s="130">
        <v>33000</v>
      </c>
      <c r="AD1442" s="130"/>
      <c r="AE1442" s="48" t="s">
        <v>101</v>
      </c>
      <c r="AF1442" s="132">
        <v>43747</v>
      </c>
      <c r="AG1442" s="132"/>
      <c r="AH1442" s="141" t="s">
        <v>2610</v>
      </c>
    </row>
    <row r="1443" spans="1:34">
      <c r="A1443" s="66" t="s">
        <v>95</v>
      </c>
      <c r="B1443" s="66" t="s">
        <v>95</v>
      </c>
      <c r="C1443" s="72" t="s">
        <v>117</v>
      </c>
      <c r="D1443" s="67">
        <v>4983</v>
      </c>
      <c r="E1443" s="69" t="s">
        <v>151</v>
      </c>
      <c r="F1443" s="69" t="s">
        <v>1075</v>
      </c>
      <c r="G1443" s="48" t="s">
        <v>743</v>
      </c>
      <c r="H1443" s="48">
        <v>6245</v>
      </c>
      <c r="I1443" s="48" t="s">
        <v>154</v>
      </c>
      <c r="J1443" s="72">
        <v>1</v>
      </c>
      <c r="K1443" s="101">
        <v>45557</v>
      </c>
      <c r="L1443" s="48">
        <v>29</v>
      </c>
      <c r="M1443" s="104">
        <v>191</v>
      </c>
      <c r="N1443" s="98">
        <f>K1443+L1443</f>
        <v>45586</v>
      </c>
      <c r="O1443" s="99">
        <f ca="1">TODAY()</f>
        <v>45957</v>
      </c>
      <c r="P1443" s="100">
        <f ca="1">O1443-K1443</f>
        <v>400</v>
      </c>
      <c r="Q1443" s="66" t="s">
        <v>85</v>
      </c>
      <c r="R1443" s="66" t="s">
        <v>320</v>
      </c>
      <c r="S1443" s="66" t="s">
        <v>85</v>
      </c>
      <c r="T1443" s="66" t="s">
        <v>138</v>
      </c>
      <c r="U1443" s="51">
        <v>191</v>
      </c>
      <c r="V1443" s="111" t="s">
        <v>284</v>
      </c>
      <c r="W1443" s="111" t="s">
        <v>89</v>
      </c>
      <c r="X1443" s="111" t="s">
        <v>417</v>
      </c>
      <c r="Y1443" s="66" t="s">
        <v>783</v>
      </c>
      <c r="Z1443" s="66">
        <v>10</v>
      </c>
      <c r="AA1443" s="117" t="s">
        <v>189</v>
      </c>
      <c r="AB1443" s="66">
        <v>2014</v>
      </c>
      <c r="AC1443" s="130">
        <v>48000</v>
      </c>
      <c r="AD1443" s="119">
        <v>52500</v>
      </c>
      <c r="AE1443" s="48" t="s">
        <v>101</v>
      </c>
      <c r="AF1443" s="132">
        <v>45497</v>
      </c>
      <c r="AG1443" s="132">
        <v>45567</v>
      </c>
      <c r="AH1443" s="141"/>
    </row>
    <row r="1444" spans="1:34">
      <c r="A1444" s="66">
        <v>12622</v>
      </c>
      <c r="B1444" s="66">
        <v>12703</v>
      </c>
      <c r="C1444" s="92" t="s">
        <v>994</v>
      </c>
      <c r="D1444" s="92">
        <v>4904</v>
      </c>
      <c r="E1444" s="151" t="s">
        <v>1126</v>
      </c>
      <c r="F1444" s="151" t="s">
        <v>1811</v>
      </c>
      <c r="G1444" s="92" t="s">
        <v>1812</v>
      </c>
      <c r="H1444" s="92">
        <v>3312</v>
      </c>
      <c r="I1444" s="92" t="s">
        <v>99</v>
      </c>
      <c r="J1444" s="92">
        <v>1</v>
      </c>
      <c r="K1444" s="109">
        <v>45439</v>
      </c>
      <c r="L1444" s="92">
        <v>27</v>
      </c>
      <c r="M1444" s="104">
        <v>191</v>
      </c>
      <c r="N1444" s="98">
        <v>45466</v>
      </c>
      <c r="O1444" s="99">
        <v>45453</v>
      </c>
      <c r="P1444" s="100">
        <v>14</v>
      </c>
      <c r="Q1444" s="66" t="s">
        <v>85</v>
      </c>
      <c r="R1444" s="66" t="s">
        <v>320</v>
      </c>
      <c r="S1444" s="66" t="s">
        <v>85</v>
      </c>
      <c r="T1444" s="66" t="s">
        <v>138</v>
      </c>
      <c r="U1444" s="51">
        <v>191</v>
      </c>
      <c r="V1444" s="111" t="s">
        <v>284</v>
      </c>
      <c r="W1444" s="88" t="s">
        <v>89</v>
      </c>
      <c r="X1444" s="88" t="s">
        <v>417</v>
      </c>
      <c r="Y1444" s="112" t="s">
        <v>783</v>
      </c>
      <c r="Z1444" s="66">
        <v>10</v>
      </c>
      <c r="AA1444" s="117" t="s">
        <v>189</v>
      </c>
      <c r="AB1444" s="66">
        <v>2014</v>
      </c>
      <c r="AC1444" s="130">
        <v>48000</v>
      </c>
      <c r="AD1444" s="119">
        <v>52500</v>
      </c>
      <c r="AE1444" s="48" t="s">
        <v>101</v>
      </c>
      <c r="AF1444" s="132">
        <v>45439</v>
      </c>
      <c r="AG1444" s="132">
        <v>45451</v>
      </c>
      <c r="AH1444" s="141"/>
    </row>
    <row r="1445" spans="1:34">
      <c r="A1445" s="63"/>
      <c r="B1445" s="66">
        <v>275</v>
      </c>
      <c r="C1445" s="157" t="s">
        <v>1179</v>
      </c>
      <c r="D1445" s="83">
        <v>4899</v>
      </c>
      <c r="E1445" s="214" t="s">
        <v>1105</v>
      </c>
      <c r="F1445" s="159" t="s">
        <v>1105</v>
      </c>
      <c r="G1445" s="51" t="s">
        <v>144</v>
      </c>
      <c r="H1445" s="51">
        <v>6210</v>
      </c>
      <c r="I1445" s="51" t="s">
        <v>1090</v>
      </c>
      <c r="J1445" s="157">
        <v>1</v>
      </c>
      <c r="K1445" s="244">
        <v>45435</v>
      </c>
      <c r="L1445" s="51">
        <v>27</v>
      </c>
      <c r="M1445" s="104">
        <v>191</v>
      </c>
      <c r="N1445" s="98">
        <v>45462</v>
      </c>
      <c r="O1445" s="99">
        <v>45443</v>
      </c>
      <c r="P1445" s="100">
        <v>8</v>
      </c>
      <c r="Q1445" s="66" t="s">
        <v>85</v>
      </c>
      <c r="R1445" s="66" t="s">
        <v>320</v>
      </c>
      <c r="S1445" s="66" t="s">
        <v>85</v>
      </c>
      <c r="T1445" s="66" t="s">
        <v>138</v>
      </c>
      <c r="U1445" s="51">
        <v>191</v>
      </c>
      <c r="V1445" s="88" t="s">
        <v>284</v>
      </c>
      <c r="W1445" s="88" t="s">
        <v>89</v>
      </c>
      <c r="X1445" s="88" t="s">
        <v>417</v>
      </c>
      <c r="Y1445" s="66" t="s">
        <v>783</v>
      </c>
      <c r="Z1445" s="66">
        <v>10</v>
      </c>
      <c r="AA1445" s="117" t="s">
        <v>189</v>
      </c>
      <c r="AB1445" s="66">
        <v>2014</v>
      </c>
      <c r="AC1445" s="130">
        <v>48000</v>
      </c>
      <c r="AD1445" s="119">
        <v>52500</v>
      </c>
      <c r="AE1445" s="48" t="s">
        <v>101</v>
      </c>
      <c r="AF1445" s="132">
        <v>45435</v>
      </c>
      <c r="AG1445" s="132">
        <v>45442</v>
      </c>
      <c r="AH1445" s="141" t="s">
        <v>2611</v>
      </c>
    </row>
    <row r="1446" spans="1:34">
      <c r="A1446" s="63"/>
      <c r="B1446" s="66" t="s">
        <v>95</v>
      </c>
      <c r="C1446" s="198" t="s">
        <v>994</v>
      </c>
      <c r="D1446" s="153">
        <v>4847</v>
      </c>
      <c r="E1446" s="200" t="s">
        <v>1314</v>
      </c>
      <c r="F1446" s="154" t="s">
        <v>2612</v>
      </c>
      <c r="G1446" s="153" t="s">
        <v>2613</v>
      </c>
      <c r="H1446" s="153">
        <v>6126</v>
      </c>
      <c r="I1446" s="198" t="s">
        <v>154</v>
      </c>
      <c r="J1446" s="153">
        <v>1</v>
      </c>
      <c r="K1446" s="163">
        <v>45427</v>
      </c>
      <c r="L1446" s="153">
        <v>6</v>
      </c>
      <c r="M1446" s="104">
        <v>191</v>
      </c>
      <c r="N1446" s="102">
        <v>45433</v>
      </c>
      <c r="O1446" s="99">
        <v>45434</v>
      </c>
      <c r="P1446" s="100">
        <v>7</v>
      </c>
      <c r="Q1446" s="66" t="s">
        <v>85</v>
      </c>
      <c r="R1446" s="66" t="s">
        <v>320</v>
      </c>
      <c r="S1446" s="66" t="s">
        <v>85</v>
      </c>
      <c r="T1446" s="66" t="s">
        <v>138</v>
      </c>
      <c r="U1446" s="51">
        <v>191</v>
      </c>
      <c r="V1446" s="88" t="s">
        <v>284</v>
      </c>
      <c r="W1446" s="88" t="s">
        <v>89</v>
      </c>
      <c r="X1446" s="88" t="s">
        <v>417</v>
      </c>
      <c r="Y1446" s="66" t="s">
        <v>783</v>
      </c>
      <c r="Z1446" s="66">
        <v>10</v>
      </c>
      <c r="AA1446" s="117" t="s">
        <v>189</v>
      </c>
      <c r="AB1446" s="66">
        <v>2014</v>
      </c>
      <c r="AC1446" s="130">
        <v>48000</v>
      </c>
      <c r="AD1446" s="119">
        <v>52500</v>
      </c>
      <c r="AE1446" s="48" t="s">
        <v>101</v>
      </c>
      <c r="AF1446" s="132">
        <v>45399</v>
      </c>
      <c r="AG1446" s="132">
        <v>45433</v>
      </c>
      <c r="AH1446" s="180"/>
    </row>
    <row r="1447" spans="1:34">
      <c r="A1447" s="66" t="s">
        <v>2614</v>
      </c>
      <c r="B1447" s="63"/>
      <c r="C1447" s="84" t="s">
        <v>994</v>
      </c>
      <c r="D1447" s="84">
        <v>4781</v>
      </c>
      <c r="E1447" s="85" t="s">
        <v>151</v>
      </c>
      <c r="F1447" s="150" t="s">
        <v>1085</v>
      </c>
      <c r="G1447" s="84" t="s">
        <v>1272</v>
      </c>
      <c r="H1447" s="84">
        <v>6080</v>
      </c>
      <c r="I1447" s="84" t="s">
        <v>154</v>
      </c>
      <c r="J1447" s="84">
        <v>1</v>
      </c>
      <c r="K1447" s="162">
        <v>45375</v>
      </c>
      <c r="L1447" s="84">
        <v>29</v>
      </c>
      <c r="M1447" s="104">
        <v>191</v>
      </c>
      <c r="N1447" s="102">
        <v>45404</v>
      </c>
      <c r="O1447" s="99">
        <v>45398</v>
      </c>
      <c r="P1447" s="100">
        <v>23</v>
      </c>
      <c r="Q1447" s="66" t="s">
        <v>85</v>
      </c>
      <c r="R1447" s="66" t="s">
        <v>320</v>
      </c>
      <c r="S1447" s="66" t="s">
        <v>85</v>
      </c>
      <c r="T1447" s="66" t="s">
        <v>138</v>
      </c>
      <c r="U1447" s="51">
        <v>191</v>
      </c>
      <c r="V1447" s="88" t="s">
        <v>284</v>
      </c>
      <c r="W1447" s="111" t="s">
        <v>89</v>
      </c>
      <c r="X1447" s="88" t="s">
        <v>417</v>
      </c>
      <c r="Y1447" s="66" t="s">
        <v>783</v>
      </c>
      <c r="Z1447" s="66">
        <v>10</v>
      </c>
      <c r="AA1447" s="117" t="s">
        <v>189</v>
      </c>
      <c r="AB1447" s="66">
        <v>2014</v>
      </c>
      <c r="AC1447" s="130">
        <v>48000</v>
      </c>
      <c r="AD1447" s="119">
        <v>52500</v>
      </c>
      <c r="AE1447" s="48" t="s">
        <v>101</v>
      </c>
      <c r="AF1447" s="132">
        <v>45345</v>
      </c>
      <c r="AG1447" s="132">
        <v>45391</v>
      </c>
      <c r="AH1447" s="141"/>
    </row>
    <row r="1448" spans="1:34">
      <c r="A1448" s="63"/>
      <c r="B1448" s="66" t="s">
        <v>2615</v>
      </c>
      <c r="C1448" s="84" t="s">
        <v>994</v>
      </c>
      <c r="D1448" s="84">
        <v>4690</v>
      </c>
      <c r="E1448" s="86" t="s">
        <v>151</v>
      </c>
      <c r="F1448" s="87" t="s">
        <v>1311</v>
      </c>
      <c r="G1448" s="84" t="s">
        <v>1384</v>
      </c>
      <c r="H1448" s="84">
        <v>6038</v>
      </c>
      <c r="I1448" s="84" t="s">
        <v>154</v>
      </c>
      <c r="J1448" s="84">
        <v>1</v>
      </c>
      <c r="K1448" s="162">
        <v>45326</v>
      </c>
      <c r="L1448" s="84">
        <v>14</v>
      </c>
      <c r="M1448" s="104">
        <v>191</v>
      </c>
      <c r="N1448" s="102">
        <f>K1448+L1448</f>
        <v>45340</v>
      </c>
      <c r="O1448" s="99">
        <f ca="1">TODAY()</f>
        <v>45957</v>
      </c>
      <c r="P1448" s="100">
        <f ca="1">O1448-K1448</f>
        <v>631</v>
      </c>
      <c r="Q1448" s="66" t="s">
        <v>85</v>
      </c>
      <c r="R1448" s="66" t="s">
        <v>320</v>
      </c>
      <c r="S1448" s="66" t="s">
        <v>85</v>
      </c>
      <c r="T1448" s="66" t="s">
        <v>138</v>
      </c>
      <c r="U1448" s="51">
        <v>191</v>
      </c>
      <c r="V1448" s="88" t="s">
        <v>284</v>
      </c>
      <c r="W1448" s="88" t="s">
        <v>89</v>
      </c>
      <c r="X1448" s="88" t="s">
        <v>417</v>
      </c>
      <c r="Y1448" s="66" t="s">
        <v>783</v>
      </c>
      <c r="Z1448" s="66">
        <v>10</v>
      </c>
      <c r="AA1448" s="117" t="s">
        <v>189</v>
      </c>
      <c r="AB1448" s="66">
        <v>2014</v>
      </c>
      <c r="AC1448" s="130">
        <v>48000</v>
      </c>
      <c r="AD1448" s="119">
        <v>52500</v>
      </c>
      <c r="AE1448" s="192">
        <f>1463.71</f>
        <v>1463.71</v>
      </c>
      <c r="AF1448" s="136">
        <f>AE1448*$AP$1</f>
        <v>0</v>
      </c>
      <c r="AG1448" s="147">
        <f>AD1448-AF1448</f>
        <v>52500</v>
      </c>
      <c r="AH1448" s="73" t="s">
        <v>101</v>
      </c>
    </row>
    <row r="1449" spans="1:34">
      <c r="A1449" s="66">
        <v>12551</v>
      </c>
      <c r="B1449" s="63"/>
      <c r="C1449" s="84" t="s">
        <v>994</v>
      </c>
      <c r="D1449" s="84">
        <v>4667</v>
      </c>
      <c r="E1449" s="150" t="s">
        <v>1365</v>
      </c>
      <c r="F1449" s="150" t="s">
        <v>738</v>
      </c>
      <c r="G1449" s="84" t="s">
        <v>1366</v>
      </c>
      <c r="H1449" s="84">
        <v>5987</v>
      </c>
      <c r="I1449" s="84" t="s">
        <v>99</v>
      </c>
      <c r="J1449" s="84">
        <v>1</v>
      </c>
      <c r="K1449" s="162">
        <v>45267</v>
      </c>
      <c r="L1449" s="84">
        <v>11</v>
      </c>
      <c r="M1449" s="230">
        <v>191</v>
      </c>
      <c r="N1449" s="165">
        <v>45278</v>
      </c>
      <c r="O1449" s="99">
        <v>45280</v>
      </c>
      <c r="P1449" s="100">
        <v>13</v>
      </c>
      <c r="Q1449" s="66" t="s">
        <v>85</v>
      </c>
      <c r="R1449" s="66" t="s">
        <v>320</v>
      </c>
      <c r="S1449" s="66" t="s">
        <v>86</v>
      </c>
      <c r="T1449" s="66" t="s">
        <v>138</v>
      </c>
      <c r="U1449" s="51">
        <v>191</v>
      </c>
      <c r="V1449" s="88" t="s">
        <v>284</v>
      </c>
      <c r="W1449" s="88" t="s">
        <v>89</v>
      </c>
      <c r="X1449" s="88" t="s">
        <v>417</v>
      </c>
      <c r="Y1449" s="117" t="s">
        <v>2616</v>
      </c>
      <c r="Z1449" s="66">
        <v>10</v>
      </c>
      <c r="AA1449" s="117" t="s">
        <v>189</v>
      </c>
      <c r="AB1449" s="66">
        <v>2014</v>
      </c>
      <c r="AC1449" s="130">
        <v>48000</v>
      </c>
      <c r="AD1449" s="130"/>
      <c r="AE1449" s="48" t="s">
        <v>101</v>
      </c>
      <c r="AF1449" s="132">
        <v>45267</v>
      </c>
      <c r="AG1449" s="132">
        <v>45278</v>
      </c>
      <c r="AH1449" s="141"/>
    </row>
    <row r="1450" spans="1:34">
      <c r="A1450" s="63"/>
      <c r="B1450" s="66">
        <v>281</v>
      </c>
      <c r="C1450" s="84" t="s">
        <v>994</v>
      </c>
      <c r="D1450" s="84">
        <v>4285</v>
      </c>
      <c r="E1450" s="150" t="s">
        <v>1158</v>
      </c>
      <c r="F1450" s="150" t="s">
        <v>1159</v>
      </c>
      <c r="G1450" s="84" t="s">
        <v>1214</v>
      </c>
      <c r="H1450" s="84">
        <v>4866</v>
      </c>
      <c r="I1450" s="84" t="s">
        <v>154</v>
      </c>
      <c r="J1450" s="84">
        <v>1</v>
      </c>
      <c r="K1450" s="162">
        <v>45239</v>
      </c>
      <c r="L1450" s="84">
        <v>13</v>
      </c>
      <c r="M1450" s="230">
        <v>191</v>
      </c>
      <c r="N1450" s="107">
        <v>45252</v>
      </c>
      <c r="O1450" s="99">
        <v>45264</v>
      </c>
      <c r="P1450" s="100">
        <v>25</v>
      </c>
      <c r="Q1450" s="66" t="s">
        <v>85</v>
      </c>
      <c r="R1450" s="66" t="s">
        <v>320</v>
      </c>
      <c r="S1450" s="66" t="s">
        <v>86</v>
      </c>
      <c r="T1450" s="66" t="s">
        <v>138</v>
      </c>
      <c r="U1450" s="51">
        <v>191</v>
      </c>
      <c r="V1450" s="88" t="s">
        <v>284</v>
      </c>
      <c r="W1450" s="88" t="s">
        <v>89</v>
      </c>
      <c r="X1450" s="88" t="s">
        <v>417</v>
      </c>
      <c r="Y1450" s="117" t="s">
        <v>783</v>
      </c>
      <c r="Z1450" s="66">
        <v>10</v>
      </c>
      <c r="AA1450" s="117" t="s">
        <v>189</v>
      </c>
      <c r="AB1450" s="66">
        <v>2014</v>
      </c>
      <c r="AC1450" s="130">
        <v>48000</v>
      </c>
      <c r="AD1450" s="130"/>
      <c r="AE1450" s="48" t="s">
        <v>101</v>
      </c>
      <c r="AF1450" s="132">
        <v>45029</v>
      </c>
      <c r="AG1450" s="132">
        <v>45262</v>
      </c>
      <c r="AH1450" s="141"/>
    </row>
    <row r="1451" spans="1:34">
      <c r="A1451" s="63"/>
      <c r="B1451" s="63"/>
      <c r="C1451" s="157" t="s">
        <v>1179</v>
      </c>
      <c r="D1451" s="83">
        <v>4253</v>
      </c>
      <c r="E1451" s="294" t="s">
        <v>151</v>
      </c>
      <c r="F1451" s="214" t="s">
        <v>1085</v>
      </c>
      <c r="G1451" s="185" t="s">
        <v>2617</v>
      </c>
      <c r="H1451" s="157">
        <v>4834</v>
      </c>
      <c r="I1451" s="214" t="s">
        <v>154</v>
      </c>
      <c r="J1451" s="157">
        <v>1</v>
      </c>
      <c r="K1451" s="167">
        <v>45007</v>
      </c>
      <c r="L1451" s="51">
        <v>29</v>
      </c>
      <c r="M1451" s="66">
        <v>191</v>
      </c>
      <c r="N1451" s="165">
        <v>45036</v>
      </c>
      <c r="O1451" s="99">
        <v>45028</v>
      </c>
      <c r="P1451" s="100">
        <v>21</v>
      </c>
      <c r="Q1451" s="66" t="s">
        <v>160</v>
      </c>
      <c r="R1451" s="66" t="s">
        <v>320</v>
      </c>
      <c r="S1451" s="66" t="s">
        <v>86</v>
      </c>
      <c r="T1451" s="66" t="s">
        <v>138</v>
      </c>
      <c r="U1451" s="66">
        <v>191</v>
      </c>
      <c r="V1451" s="88" t="s">
        <v>284</v>
      </c>
      <c r="W1451" s="88" t="s">
        <v>89</v>
      </c>
      <c r="X1451" s="88" t="s">
        <v>417</v>
      </c>
      <c r="Y1451" s="117" t="s">
        <v>783</v>
      </c>
      <c r="Z1451" s="130"/>
      <c r="AA1451" s="130"/>
      <c r="AB1451" s="66">
        <v>2014</v>
      </c>
      <c r="AC1451" s="130">
        <v>48000</v>
      </c>
      <c r="AD1451" s="130"/>
      <c r="AE1451" s="48" t="s">
        <v>101</v>
      </c>
      <c r="AF1451" s="132">
        <v>45007</v>
      </c>
      <c r="AG1451" s="132"/>
      <c r="AH1451" s="141" t="s">
        <v>2618</v>
      </c>
    </row>
    <row r="1452" spans="1:34">
      <c r="A1452" s="63"/>
      <c r="B1452" s="63"/>
      <c r="C1452" s="84" t="s">
        <v>994</v>
      </c>
      <c r="D1452" s="92">
        <v>4212</v>
      </c>
      <c r="E1452" s="295" t="s">
        <v>2619</v>
      </c>
      <c r="F1452" s="150" t="s">
        <v>2620</v>
      </c>
      <c r="G1452" s="85" t="s">
        <v>2621</v>
      </c>
      <c r="H1452" s="84">
        <v>4802</v>
      </c>
      <c r="I1452" s="150" t="s">
        <v>1151</v>
      </c>
      <c r="J1452" s="84">
        <v>1</v>
      </c>
      <c r="K1452" s="106">
        <v>44994</v>
      </c>
      <c r="L1452" s="63">
        <v>0</v>
      </c>
      <c r="M1452" s="51">
        <v>191</v>
      </c>
      <c r="N1452" s="107">
        <v>44994</v>
      </c>
      <c r="O1452" s="99">
        <v>44998</v>
      </c>
      <c r="P1452" s="100">
        <v>4</v>
      </c>
      <c r="Q1452" s="66" t="s">
        <v>160</v>
      </c>
      <c r="R1452" s="66" t="s">
        <v>320</v>
      </c>
      <c r="S1452" s="66" t="s">
        <v>86</v>
      </c>
      <c r="T1452" s="66" t="s">
        <v>138</v>
      </c>
      <c r="U1452" s="66">
        <v>191</v>
      </c>
      <c r="V1452" s="88" t="s">
        <v>284</v>
      </c>
      <c r="W1452" s="88" t="s">
        <v>89</v>
      </c>
      <c r="X1452" s="88" t="s">
        <v>417</v>
      </c>
      <c r="Y1452" s="117" t="s">
        <v>783</v>
      </c>
      <c r="Z1452" s="130"/>
      <c r="AA1452" s="130"/>
      <c r="AB1452" s="66">
        <v>2014</v>
      </c>
      <c r="AC1452" s="130">
        <v>48000</v>
      </c>
      <c r="AD1452" s="130"/>
      <c r="AE1452" s="48" t="s">
        <v>101</v>
      </c>
      <c r="AF1452" s="132">
        <v>44979</v>
      </c>
      <c r="AG1452" s="132">
        <v>44995</v>
      </c>
      <c r="AH1452" s="141"/>
    </row>
    <row r="1453" spans="1:34">
      <c r="A1453" s="63"/>
      <c r="B1453" s="63"/>
      <c r="C1453" s="84" t="s">
        <v>994</v>
      </c>
      <c r="D1453" s="92">
        <v>4181</v>
      </c>
      <c r="E1453" s="295" t="s">
        <v>2622</v>
      </c>
      <c r="F1453" s="150" t="s">
        <v>2623</v>
      </c>
      <c r="G1453" s="85" t="s">
        <v>2624</v>
      </c>
      <c r="H1453" s="84">
        <v>4764</v>
      </c>
      <c r="I1453" s="150" t="s">
        <v>1151</v>
      </c>
      <c r="J1453" s="84">
        <v>1</v>
      </c>
      <c r="K1453" s="106">
        <v>44960</v>
      </c>
      <c r="L1453" s="63">
        <v>27</v>
      </c>
      <c r="M1453" s="66">
        <v>191</v>
      </c>
      <c r="N1453" s="165">
        <v>44987</v>
      </c>
      <c r="O1453" s="99">
        <v>44979</v>
      </c>
      <c r="P1453" s="100">
        <v>19</v>
      </c>
      <c r="Q1453" s="66" t="s">
        <v>160</v>
      </c>
      <c r="R1453" s="66" t="s">
        <v>320</v>
      </c>
      <c r="S1453" s="66" t="s">
        <v>86</v>
      </c>
      <c r="T1453" s="66" t="s">
        <v>138</v>
      </c>
      <c r="U1453" s="66">
        <v>191</v>
      </c>
      <c r="V1453" s="88" t="s">
        <v>284</v>
      </c>
      <c r="W1453" s="88" t="s">
        <v>89</v>
      </c>
      <c r="X1453" s="88" t="s">
        <v>417</v>
      </c>
      <c r="Y1453" s="117" t="s">
        <v>783</v>
      </c>
      <c r="Z1453" s="130"/>
      <c r="AA1453" s="130"/>
      <c r="AB1453" s="66">
        <v>2014</v>
      </c>
      <c r="AC1453" s="130">
        <v>48000</v>
      </c>
      <c r="AD1453" s="130"/>
      <c r="AE1453" s="48" t="s">
        <v>101</v>
      </c>
      <c r="AF1453" s="132">
        <v>44960</v>
      </c>
      <c r="AG1453" s="132">
        <v>44979</v>
      </c>
      <c r="AH1453" s="141"/>
    </row>
    <row r="1454" spans="1:34">
      <c r="A1454" s="63"/>
      <c r="B1454" s="63"/>
      <c r="C1454" s="84" t="s">
        <v>994</v>
      </c>
      <c r="D1454" s="92">
        <v>4018</v>
      </c>
      <c r="E1454" s="295" t="s">
        <v>1915</v>
      </c>
      <c r="F1454" s="150" t="s">
        <v>1751</v>
      </c>
      <c r="G1454" s="85" t="s">
        <v>531</v>
      </c>
      <c r="H1454" s="84"/>
      <c r="I1454" s="150" t="s">
        <v>1151</v>
      </c>
      <c r="J1454" s="84">
        <v>1</v>
      </c>
      <c r="K1454" s="106">
        <v>44928</v>
      </c>
      <c r="L1454" s="63">
        <v>27</v>
      </c>
      <c r="M1454" s="66">
        <v>191</v>
      </c>
      <c r="N1454" s="107">
        <v>44955</v>
      </c>
      <c r="O1454" s="99">
        <v>44960</v>
      </c>
      <c r="P1454" s="100">
        <v>32</v>
      </c>
      <c r="Q1454" s="66" t="s">
        <v>160</v>
      </c>
      <c r="R1454" s="66" t="s">
        <v>320</v>
      </c>
      <c r="S1454" s="66" t="s">
        <v>86</v>
      </c>
      <c r="T1454" s="66" t="s">
        <v>138</v>
      </c>
      <c r="U1454" s="66">
        <v>191</v>
      </c>
      <c r="V1454" s="88" t="s">
        <v>284</v>
      </c>
      <c r="W1454" s="88" t="s">
        <v>89</v>
      </c>
      <c r="X1454" s="88" t="s">
        <v>417</v>
      </c>
      <c r="Y1454" s="117" t="s">
        <v>783</v>
      </c>
      <c r="Z1454" s="130"/>
      <c r="AA1454" s="130"/>
      <c r="AB1454" s="66">
        <v>2014</v>
      </c>
      <c r="AC1454" s="130">
        <v>48000</v>
      </c>
      <c r="AD1454" s="130"/>
      <c r="AE1454" s="192"/>
      <c r="AF1454" s="72" t="s">
        <v>101</v>
      </c>
      <c r="AG1454" s="132">
        <v>44872</v>
      </c>
      <c r="AH1454" s="144">
        <v>44958</v>
      </c>
    </row>
    <row r="1455" spans="1:34">
      <c r="A1455" s="63"/>
      <c r="B1455" s="63"/>
      <c r="C1455" s="84" t="s">
        <v>994</v>
      </c>
      <c r="D1455" s="92">
        <v>3821</v>
      </c>
      <c r="E1455" s="87" t="s">
        <v>877</v>
      </c>
      <c r="F1455" s="91" t="s">
        <v>1862</v>
      </c>
      <c r="G1455" s="85" t="s">
        <v>1806</v>
      </c>
      <c r="H1455" s="84">
        <v>4379</v>
      </c>
      <c r="I1455" s="150" t="s">
        <v>1151</v>
      </c>
      <c r="J1455" s="84">
        <v>1</v>
      </c>
      <c r="K1455" s="106">
        <v>44816</v>
      </c>
      <c r="L1455" s="63">
        <v>27</v>
      </c>
      <c r="M1455" s="66">
        <v>191</v>
      </c>
      <c r="N1455" s="107">
        <v>44843</v>
      </c>
      <c r="O1455" s="99">
        <v>44846</v>
      </c>
      <c r="P1455" s="100">
        <v>30</v>
      </c>
      <c r="Q1455" s="66" t="s">
        <v>160</v>
      </c>
      <c r="R1455" s="66" t="s">
        <v>320</v>
      </c>
      <c r="S1455" s="66" t="s">
        <v>86</v>
      </c>
      <c r="T1455" s="66" t="s">
        <v>138</v>
      </c>
      <c r="U1455" s="51">
        <v>191</v>
      </c>
      <c r="V1455" s="88" t="s">
        <v>284</v>
      </c>
      <c r="W1455" s="111" t="s">
        <v>89</v>
      </c>
      <c r="X1455" s="349" t="s">
        <v>417</v>
      </c>
      <c r="Y1455" s="117" t="s">
        <v>783</v>
      </c>
      <c r="Z1455" s="130"/>
      <c r="AA1455" s="130"/>
      <c r="AB1455" s="112">
        <v>2014</v>
      </c>
      <c r="AC1455" s="130">
        <v>48000</v>
      </c>
      <c r="AD1455" s="130"/>
      <c r="AE1455" s="62" t="s">
        <v>101</v>
      </c>
      <c r="AF1455" s="173">
        <v>44784</v>
      </c>
      <c r="AG1455" s="132">
        <v>44844</v>
      </c>
      <c r="AH1455" s="141"/>
    </row>
    <row r="1456" spans="1:34">
      <c r="A1456" s="63"/>
      <c r="B1456" s="63"/>
      <c r="C1456" s="84" t="s">
        <v>994</v>
      </c>
      <c r="D1456" s="92">
        <v>3647</v>
      </c>
      <c r="E1456" s="91" t="s">
        <v>877</v>
      </c>
      <c r="F1456" s="91" t="s">
        <v>1251</v>
      </c>
      <c r="G1456" s="85" t="s">
        <v>1665</v>
      </c>
      <c r="H1456" s="84">
        <v>4206</v>
      </c>
      <c r="I1456" s="150" t="s">
        <v>1151</v>
      </c>
      <c r="J1456" s="84">
        <v>1</v>
      </c>
      <c r="K1456" s="106">
        <v>44767</v>
      </c>
      <c r="L1456" s="63">
        <v>6</v>
      </c>
      <c r="M1456" s="66">
        <v>191</v>
      </c>
      <c r="N1456" s="107">
        <v>44773</v>
      </c>
      <c r="O1456" s="99">
        <v>44784</v>
      </c>
      <c r="P1456" s="100">
        <v>17</v>
      </c>
      <c r="Q1456" s="66" t="s">
        <v>160</v>
      </c>
      <c r="R1456" s="66"/>
      <c r="S1456" s="66" t="s">
        <v>86</v>
      </c>
      <c r="T1456" s="66" t="s">
        <v>138</v>
      </c>
      <c r="U1456" s="51">
        <v>191</v>
      </c>
      <c r="V1456" s="88" t="s">
        <v>284</v>
      </c>
      <c r="W1456" s="111" t="s">
        <v>89</v>
      </c>
      <c r="X1456" s="159" t="s">
        <v>417</v>
      </c>
      <c r="Y1456" s="66" t="s">
        <v>783</v>
      </c>
      <c r="Z1456" s="130"/>
      <c r="AA1456" s="130"/>
      <c r="AB1456" s="66">
        <v>2014</v>
      </c>
      <c r="AC1456" s="130">
        <v>45000</v>
      </c>
      <c r="AD1456" s="130"/>
      <c r="AE1456" s="62" t="s">
        <v>101</v>
      </c>
      <c r="AF1456" s="132">
        <v>44706</v>
      </c>
      <c r="AG1456" s="132">
        <v>44782</v>
      </c>
      <c r="AH1456" s="141"/>
    </row>
    <row r="1457" spans="1:35">
      <c r="A1457" s="63"/>
      <c r="B1457" s="63"/>
      <c r="C1457" s="84" t="s">
        <v>994</v>
      </c>
      <c r="D1457" s="84">
        <v>3561</v>
      </c>
      <c r="E1457" s="85" t="s">
        <v>2625</v>
      </c>
      <c r="F1457" s="85" t="s">
        <v>2626</v>
      </c>
      <c r="G1457" s="85" t="s">
        <v>2627</v>
      </c>
      <c r="H1457" s="84">
        <v>4152</v>
      </c>
      <c r="I1457" s="150" t="s">
        <v>99</v>
      </c>
      <c r="J1457" s="84">
        <v>1</v>
      </c>
      <c r="K1457" s="168">
        <v>44681</v>
      </c>
      <c r="L1457" s="63">
        <v>27</v>
      </c>
      <c r="M1457" s="66">
        <v>191</v>
      </c>
      <c r="N1457" s="165">
        <v>44708</v>
      </c>
      <c r="O1457" s="99">
        <v>44702</v>
      </c>
      <c r="P1457" s="100">
        <v>21</v>
      </c>
      <c r="Q1457" s="66" t="s">
        <v>160</v>
      </c>
      <c r="R1457" s="66"/>
      <c r="S1457" s="66" t="s">
        <v>86</v>
      </c>
      <c r="T1457" s="66" t="s">
        <v>138</v>
      </c>
      <c r="U1457" s="51">
        <v>191</v>
      </c>
      <c r="V1457" s="88" t="s">
        <v>284</v>
      </c>
      <c r="W1457" s="88" t="s">
        <v>89</v>
      </c>
      <c r="X1457" s="159" t="s">
        <v>417</v>
      </c>
      <c r="Y1457" s="66" t="s">
        <v>783</v>
      </c>
      <c r="Z1457" s="130"/>
      <c r="AA1457" s="130"/>
      <c r="AB1457" s="66">
        <v>2014</v>
      </c>
      <c r="AC1457" s="130">
        <v>45000</v>
      </c>
      <c r="AD1457" s="130"/>
      <c r="AE1457" s="62" t="s">
        <v>101</v>
      </c>
      <c r="AF1457" s="132">
        <v>44653</v>
      </c>
      <c r="AG1457" s="132">
        <v>44701</v>
      </c>
      <c r="AH1457" s="141"/>
    </row>
    <row r="1458" spans="1:35">
      <c r="A1458" s="63"/>
      <c r="B1458" s="63"/>
      <c r="C1458" s="84" t="s">
        <v>994</v>
      </c>
      <c r="D1458" s="92">
        <v>3540</v>
      </c>
      <c r="E1458" s="91" t="s">
        <v>1500</v>
      </c>
      <c r="F1458" s="91" t="s">
        <v>738</v>
      </c>
      <c r="G1458" s="85" t="s">
        <v>2628</v>
      </c>
      <c r="H1458" s="84">
        <v>4127</v>
      </c>
      <c r="I1458" s="150" t="s">
        <v>99</v>
      </c>
      <c r="J1458" s="84">
        <v>1</v>
      </c>
      <c r="K1458" s="168">
        <v>44642</v>
      </c>
      <c r="L1458" s="63">
        <v>6</v>
      </c>
      <c r="M1458" s="63">
        <v>191</v>
      </c>
      <c r="N1458" s="107">
        <v>44648</v>
      </c>
      <c r="O1458" s="99">
        <v>44649</v>
      </c>
      <c r="P1458" s="100">
        <v>7</v>
      </c>
      <c r="Q1458" s="66" t="s">
        <v>160</v>
      </c>
      <c r="R1458" s="66"/>
      <c r="S1458" s="66" t="s">
        <v>86</v>
      </c>
      <c r="T1458" s="66" t="s">
        <v>138</v>
      </c>
      <c r="U1458" s="51">
        <v>191</v>
      </c>
      <c r="V1458" s="88" t="s">
        <v>284</v>
      </c>
      <c r="W1458" s="88" t="s">
        <v>89</v>
      </c>
      <c r="X1458" s="159" t="s">
        <v>417</v>
      </c>
      <c r="Y1458" s="66" t="s">
        <v>783</v>
      </c>
      <c r="Z1458" s="130"/>
      <c r="AA1458" s="130"/>
      <c r="AB1458" s="66">
        <v>2014</v>
      </c>
      <c r="AC1458" s="130">
        <v>45000</v>
      </c>
      <c r="AD1458" s="130"/>
      <c r="AE1458" s="62" t="s">
        <v>101</v>
      </c>
      <c r="AF1458" s="132">
        <v>44642</v>
      </c>
      <c r="AG1458" s="132">
        <v>44649</v>
      </c>
      <c r="AH1458" s="141"/>
    </row>
    <row r="1459" spans="1:35">
      <c r="A1459" s="63"/>
      <c r="B1459" s="63"/>
      <c r="C1459" s="84" t="s">
        <v>994</v>
      </c>
      <c r="D1459" s="92">
        <v>3537</v>
      </c>
      <c r="E1459" s="91" t="s">
        <v>1396</v>
      </c>
      <c r="F1459" s="91" t="s">
        <v>1396</v>
      </c>
      <c r="G1459" s="85" t="s">
        <v>699</v>
      </c>
      <c r="H1459" s="84">
        <v>4123</v>
      </c>
      <c r="I1459" s="150" t="s">
        <v>1151</v>
      </c>
      <c r="J1459" s="84">
        <v>1</v>
      </c>
      <c r="K1459" s="168">
        <v>44639</v>
      </c>
      <c r="L1459" s="63">
        <v>1</v>
      </c>
      <c r="M1459" s="66">
        <v>191</v>
      </c>
      <c r="N1459" s="107">
        <v>44640</v>
      </c>
      <c r="O1459" s="99">
        <v>44642</v>
      </c>
      <c r="P1459" s="100">
        <v>3</v>
      </c>
      <c r="Q1459" s="66" t="s">
        <v>160</v>
      </c>
      <c r="R1459" s="66"/>
      <c r="S1459" s="66" t="s">
        <v>86</v>
      </c>
      <c r="T1459" s="66" t="s">
        <v>138</v>
      </c>
      <c r="U1459" s="51">
        <v>191</v>
      </c>
      <c r="V1459" s="88" t="s">
        <v>284</v>
      </c>
      <c r="W1459" s="88" t="s">
        <v>89</v>
      </c>
      <c r="X1459" s="159" t="s">
        <v>417</v>
      </c>
      <c r="Y1459" s="66" t="s">
        <v>783</v>
      </c>
      <c r="Z1459" s="130"/>
      <c r="AA1459" s="130"/>
      <c r="AB1459" s="66">
        <v>2014</v>
      </c>
      <c r="AC1459" s="130">
        <v>45000</v>
      </c>
      <c r="AD1459" s="130"/>
      <c r="AE1459" s="62" t="s">
        <v>101</v>
      </c>
      <c r="AF1459" s="132">
        <v>44639</v>
      </c>
      <c r="AG1459" s="132">
        <v>44642</v>
      </c>
      <c r="AH1459" s="141"/>
    </row>
    <row r="1460" spans="1:35">
      <c r="A1460" s="63"/>
      <c r="B1460" s="63"/>
      <c r="C1460" s="84" t="s">
        <v>994</v>
      </c>
      <c r="D1460" s="92">
        <v>3499</v>
      </c>
      <c r="E1460" s="91" t="s">
        <v>1180</v>
      </c>
      <c r="F1460" s="85" t="s">
        <v>1181</v>
      </c>
      <c r="G1460" s="85" t="s">
        <v>2629</v>
      </c>
      <c r="H1460" s="84">
        <v>4074</v>
      </c>
      <c r="I1460" s="150" t="s">
        <v>1151</v>
      </c>
      <c r="J1460" s="84">
        <v>1</v>
      </c>
      <c r="K1460" s="168">
        <v>44614</v>
      </c>
      <c r="L1460" s="63">
        <v>27</v>
      </c>
      <c r="M1460" s="66">
        <v>191</v>
      </c>
      <c r="N1460" s="165">
        <v>44641</v>
      </c>
      <c r="O1460" s="99">
        <v>44636</v>
      </c>
      <c r="P1460" s="100">
        <v>22</v>
      </c>
      <c r="Q1460" s="66" t="s">
        <v>160</v>
      </c>
      <c r="R1460" s="66"/>
      <c r="S1460" s="66" t="s">
        <v>86</v>
      </c>
      <c r="T1460" s="66" t="s">
        <v>138</v>
      </c>
      <c r="U1460" s="51">
        <v>191</v>
      </c>
      <c r="V1460" s="88" t="s">
        <v>284</v>
      </c>
      <c r="W1460" s="88" t="s">
        <v>89</v>
      </c>
      <c r="X1460" s="159" t="s">
        <v>417</v>
      </c>
      <c r="Y1460" s="66" t="s">
        <v>783</v>
      </c>
      <c r="Z1460" s="130"/>
      <c r="AA1460" s="130"/>
      <c r="AB1460" s="66">
        <v>2014</v>
      </c>
      <c r="AC1460" s="130">
        <v>45000</v>
      </c>
      <c r="AD1460" s="130"/>
      <c r="AE1460" s="62" t="s">
        <v>101</v>
      </c>
      <c r="AF1460" s="132">
        <v>44614</v>
      </c>
      <c r="AG1460" s="132">
        <v>44629</v>
      </c>
      <c r="AH1460" s="141"/>
      <c r="AI1460" s="141"/>
    </row>
    <row r="1461" spans="1:35">
      <c r="A1461" s="63"/>
      <c r="B1461" s="63"/>
      <c r="C1461" s="84" t="s">
        <v>994</v>
      </c>
      <c r="D1461" s="92">
        <v>3383</v>
      </c>
      <c r="E1461" s="91" t="s">
        <v>1880</v>
      </c>
      <c r="F1461" s="85" t="s">
        <v>2630</v>
      </c>
      <c r="G1461" s="85" t="s">
        <v>2631</v>
      </c>
      <c r="H1461" s="84">
        <v>3934</v>
      </c>
      <c r="I1461" s="150" t="s">
        <v>154</v>
      </c>
      <c r="J1461" s="84">
        <v>1</v>
      </c>
      <c r="K1461" s="168">
        <v>44603</v>
      </c>
      <c r="L1461" s="63">
        <v>6</v>
      </c>
      <c r="M1461" s="66">
        <v>191</v>
      </c>
      <c r="N1461" s="107">
        <v>44609</v>
      </c>
      <c r="O1461" s="99">
        <v>44613</v>
      </c>
      <c r="P1461" s="100">
        <v>10</v>
      </c>
      <c r="Q1461" s="66" t="s">
        <v>160</v>
      </c>
      <c r="R1461" s="66"/>
      <c r="S1461" s="66" t="s">
        <v>86</v>
      </c>
      <c r="T1461" s="66" t="s">
        <v>138</v>
      </c>
      <c r="U1461" s="51">
        <v>191</v>
      </c>
      <c r="V1461" s="88" t="s">
        <v>284</v>
      </c>
      <c r="W1461" s="88" t="s">
        <v>89</v>
      </c>
      <c r="X1461" s="159" t="s">
        <v>417</v>
      </c>
      <c r="Y1461" s="66" t="s">
        <v>783</v>
      </c>
      <c r="Z1461" s="130"/>
      <c r="AA1461" s="130"/>
      <c r="AB1461" s="66">
        <v>2014</v>
      </c>
      <c r="AC1461" s="130">
        <v>45000</v>
      </c>
      <c r="AD1461" s="130"/>
      <c r="AE1461" s="62" t="s">
        <v>101</v>
      </c>
      <c r="AF1461" s="132">
        <v>44544</v>
      </c>
      <c r="AG1461" s="132">
        <v>44610</v>
      </c>
      <c r="AH1461" s="141"/>
      <c r="AI1461" s="141"/>
    </row>
    <row r="1462" spans="1:35">
      <c r="A1462" s="63"/>
      <c r="B1462" s="63"/>
      <c r="C1462" s="72" t="s">
        <v>117</v>
      </c>
      <c r="D1462" s="67">
        <v>5251</v>
      </c>
      <c r="E1462" s="68" t="s">
        <v>288</v>
      </c>
      <c r="F1462" s="69" t="s">
        <v>2632</v>
      </c>
      <c r="G1462" s="48"/>
      <c r="H1462" s="48">
        <v>5528</v>
      </c>
      <c r="I1462" s="48" t="s">
        <v>99</v>
      </c>
      <c r="J1462" s="72">
        <v>1</v>
      </c>
      <c r="K1462" s="101">
        <v>45637</v>
      </c>
      <c r="L1462" s="48">
        <v>13</v>
      </c>
      <c r="M1462" s="104">
        <v>192</v>
      </c>
      <c r="N1462" s="102">
        <f>K1462+L1462</f>
        <v>45650</v>
      </c>
      <c r="O1462" s="99">
        <f ca="1">TODAY()</f>
        <v>45957</v>
      </c>
      <c r="P1462" s="100">
        <f ca="1">O1462-K1462</f>
        <v>320</v>
      </c>
      <c r="Q1462" s="66" t="s">
        <v>85</v>
      </c>
      <c r="R1462" s="66" t="s">
        <v>86</v>
      </c>
      <c r="S1462" s="66" t="s">
        <v>85</v>
      </c>
      <c r="T1462" s="66" t="s">
        <v>138</v>
      </c>
      <c r="U1462" s="66">
        <v>192</v>
      </c>
      <c r="V1462" s="88" t="s">
        <v>284</v>
      </c>
      <c r="W1462" s="88" t="s">
        <v>89</v>
      </c>
      <c r="X1462" s="88" t="s">
        <v>396</v>
      </c>
      <c r="Y1462" s="117" t="s">
        <v>788</v>
      </c>
      <c r="Z1462" s="66">
        <v>10</v>
      </c>
      <c r="AA1462" s="117" t="s">
        <v>143</v>
      </c>
      <c r="AB1462" s="66">
        <v>2014</v>
      </c>
      <c r="AC1462" s="130">
        <v>33000</v>
      </c>
      <c r="AD1462" s="119">
        <v>33000</v>
      </c>
      <c r="AE1462" s="48" t="s">
        <v>101</v>
      </c>
      <c r="AF1462" s="290">
        <v>45637</v>
      </c>
      <c r="AG1462" s="132">
        <v>45656</v>
      </c>
      <c r="AH1462" s="73" t="s">
        <v>101</v>
      </c>
      <c r="AI1462" s="141"/>
    </row>
    <row r="1463" spans="1:35">
      <c r="A1463" s="63"/>
      <c r="B1463" s="63"/>
      <c r="C1463" s="72" t="s">
        <v>994</v>
      </c>
      <c r="D1463" s="67">
        <v>5108</v>
      </c>
      <c r="E1463" s="68" t="s">
        <v>193</v>
      </c>
      <c r="F1463" s="69" t="s">
        <v>194</v>
      </c>
      <c r="G1463" s="48" t="s">
        <v>2633</v>
      </c>
      <c r="H1463" s="48">
        <v>5363</v>
      </c>
      <c r="I1463" s="48" t="s">
        <v>154</v>
      </c>
      <c r="J1463" s="72">
        <v>1</v>
      </c>
      <c r="K1463" s="101">
        <v>45600</v>
      </c>
      <c r="L1463" s="48">
        <v>27</v>
      </c>
      <c r="M1463" s="104">
        <v>192</v>
      </c>
      <c r="N1463" s="102">
        <f>K1463+L1463</f>
        <v>45627</v>
      </c>
      <c r="O1463" s="99">
        <f ca="1">TODAY()</f>
        <v>45957</v>
      </c>
      <c r="P1463" s="100">
        <f ca="1">O1463-K1463</f>
        <v>357</v>
      </c>
      <c r="Q1463" s="66" t="s">
        <v>85</v>
      </c>
      <c r="R1463" s="66" t="s">
        <v>86</v>
      </c>
      <c r="S1463" s="66" t="s">
        <v>85</v>
      </c>
      <c r="T1463" s="66" t="s">
        <v>138</v>
      </c>
      <c r="U1463" s="66">
        <v>192</v>
      </c>
      <c r="V1463" s="88" t="s">
        <v>284</v>
      </c>
      <c r="W1463" s="88" t="s">
        <v>89</v>
      </c>
      <c r="X1463" s="88" t="s">
        <v>396</v>
      </c>
      <c r="Y1463" s="117" t="s">
        <v>788</v>
      </c>
      <c r="Z1463" s="66">
        <v>10</v>
      </c>
      <c r="AA1463" s="117" t="s">
        <v>143</v>
      </c>
      <c r="AB1463" s="66">
        <v>2014</v>
      </c>
      <c r="AC1463" s="130">
        <v>33000</v>
      </c>
      <c r="AD1463" s="119">
        <v>33000</v>
      </c>
      <c r="AE1463" s="48" t="s">
        <v>101</v>
      </c>
      <c r="AF1463" s="127">
        <v>45570</v>
      </c>
      <c r="AG1463" s="132">
        <v>45636</v>
      </c>
      <c r="AH1463" s="141"/>
      <c r="AI1463" s="141"/>
    </row>
    <row r="1464" spans="1:35">
      <c r="A1464" s="66">
        <v>324</v>
      </c>
      <c r="B1464" s="63"/>
      <c r="C1464" s="72" t="s">
        <v>117</v>
      </c>
      <c r="D1464" s="67">
        <v>4827</v>
      </c>
      <c r="E1464" s="69" t="s">
        <v>1095</v>
      </c>
      <c r="F1464" s="69" t="s">
        <v>1096</v>
      </c>
      <c r="G1464" s="48" t="s">
        <v>2634</v>
      </c>
      <c r="H1464" s="48">
        <v>5061</v>
      </c>
      <c r="I1464" s="48" t="s">
        <v>99</v>
      </c>
      <c r="J1464" s="72">
        <v>1</v>
      </c>
      <c r="K1464" s="101">
        <v>45530</v>
      </c>
      <c r="L1464" s="48">
        <v>27</v>
      </c>
      <c r="M1464" s="104">
        <v>192</v>
      </c>
      <c r="N1464" s="102">
        <f>K1464+L1464</f>
        <v>45557</v>
      </c>
      <c r="O1464" s="99">
        <f ca="1">TODAY()</f>
        <v>45957</v>
      </c>
      <c r="P1464" s="100">
        <f ca="1">O1464-K1464</f>
        <v>427</v>
      </c>
      <c r="Q1464" s="66" t="s">
        <v>85</v>
      </c>
      <c r="R1464" s="66" t="s">
        <v>86</v>
      </c>
      <c r="S1464" s="66" t="s">
        <v>85</v>
      </c>
      <c r="T1464" s="66" t="s">
        <v>138</v>
      </c>
      <c r="U1464" s="66">
        <v>192</v>
      </c>
      <c r="V1464" s="111" t="s">
        <v>284</v>
      </c>
      <c r="W1464" s="88" t="s">
        <v>89</v>
      </c>
      <c r="X1464" s="88" t="s">
        <v>396</v>
      </c>
      <c r="Y1464" s="117" t="s">
        <v>788</v>
      </c>
      <c r="Z1464" s="66">
        <v>10</v>
      </c>
      <c r="AA1464" s="117" t="s">
        <v>143</v>
      </c>
      <c r="AB1464" s="66">
        <v>2014</v>
      </c>
      <c r="AC1464" s="130">
        <v>33000</v>
      </c>
      <c r="AD1464" s="119">
        <v>33000</v>
      </c>
      <c r="AE1464" s="192">
        <f>977.64</f>
        <v>977.64</v>
      </c>
      <c r="AF1464" s="132">
        <v>45390</v>
      </c>
      <c r="AG1464" s="132">
        <v>45557</v>
      </c>
      <c r="AH1464" s="73" t="s">
        <v>101</v>
      </c>
      <c r="AI1464" s="141"/>
    </row>
    <row r="1465" spans="1:35">
      <c r="A1465" s="66">
        <v>12715</v>
      </c>
      <c r="B1465" s="63"/>
      <c r="C1465" s="157" t="s">
        <v>1179</v>
      </c>
      <c r="D1465" s="157">
        <v>4706</v>
      </c>
      <c r="E1465" s="185" t="s">
        <v>493</v>
      </c>
      <c r="F1465" s="214" t="s">
        <v>1923</v>
      </c>
      <c r="G1465" s="157" t="s">
        <v>1924</v>
      </c>
      <c r="H1465" s="157">
        <v>4925</v>
      </c>
      <c r="I1465" s="157" t="s">
        <v>1090</v>
      </c>
      <c r="J1465" s="157">
        <v>1</v>
      </c>
      <c r="K1465" s="189">
        <v>45359</v>
      </c>
      <c r="L1465" s="157">
        <v>27</v>
      </c>
      <c r="M1465" s="104">
        <v>192</v>
      </c>
      <c r="N1465" s="102">
        <v>45386</v>
      </c>
      <c r="O1465" s="99">
        <v>45386</v>
      </c>
      <c r="P1465" s="100">
        <v>27</v>
      </c>
      <c r="Q1465" s="66" t="s">
        <v>85</v>
      </c>
      <c r="R1465" s="66" t="s">
        <v>86</v>
      </c>
      <c r="S1465" s="66" t="s">
        <v>85</v>
      </c>
      <c r="T1465" s="66" t="s">
        <v>138</v>
      </c>
      <c r="U1465" s="66">
        <v>192</v>
      </c>
      <c r="V1465" s="88" t="s">
        <v>284</v>
      </c>
      <c r="W1465" s="88" t="s">
        <v>89</v>
      </c>
      <c r="X1465" s="88" t="s">
        <v>396</v>
      </c>
      <c r="Y1465" s="117" t="s">
        <v>788</v>
      </c>
      <c r="Z1465" s="66">
        <v>10</v>
      </c>
      <c r="AA1465" s="117" t="s">
        <v>143</v>
      </c>
      <c r="AB1465" s="66">
        <v>2014</v>
      </c>
      <c r="AC1465" s="130">
        <v>33000</v>
      </c>
      <c r="AD1465" s="119">
        <v>34320</v>
      </c>
      <c r="AE1465" s="48" t="s">
        <v>101</v>
      </c>
      <c r="AF1465" s="132">
        <v>45331</v>
      </c>
      <c r="AG1465" s="132"/>
      <c r="AH1465" s="141" t="s">
        <v>2635</v>
      </c>
      <c r="AI1465" s="141"/>
    </row>
    <row r="1466" spans="1:35">
      <c r="A1466" s="63"/>
      <c r="B1466" s="63"/>
      <c r="C1466" s="157" t="s">
        <v>1179</v>
      </c>
      <c r="D1466" s="157">
        <v>4293</v>
      </c>
      <c r="E1466" s="214" t="s">
        <v>229</v>
      </c>
      <c r="F1466" s="214" t="s">
        <v>1456</v>
      </c>
      <c r="G1466" s="157" t="s">
        <v>1926</v>
      </c>
      <c r="H1466" s="157">
        <v>4550</v>
      </c>
      <c r="I1466" s="157" t="s">
        <v>1151</v>
      </c>
      <c r="J1466" s="157">
        <v>1</v>
      </c>
      <c r="K1466" s="189">
        <v>45262</v>
      </c>
      <c r="L1466" s="157">
        <v>27</v>
      </c>
      <c r="M1466" s="66">
        <v>192</v>
      </c>
      <c r="N1466" s="165">
        <v>45289</v>
      </c>
      <c r="O1466" s="99">
        <v>45278</v>
      </c>
      <c r="P1466" s="100">
        <v>16</v>
      </c>
      <c r="Q1466" s="66" t="s">
        <v>85</v>
      </c>
      <c r="R1466" s="66" t="s">
        <v>86</v>
      </c>
      <c r="S1466" s="66" t="s">
        <v>86</v>
      </c>
      <c r="T1466" s="66" t="s">
        <v>138</v>
      </c>
      <c r="U1466" s="51">
        <v>192</v>
      </c>
      <c r="V1466" s="111" t="s">
        <v>284</v>
      </c>
      <c r="W1466" s="88" t="s">
        <v>89</v>
      </c>
      <c r="X1466" s="88" t="s">
        <v>396</v>
      </c>
      <c r="Y1466" s="117" t="s">
        <v>788</v>
      </c>
      <c r="Z1466" s="66">
        <v>10</v>
      </c>
      <c r="AA1466" s="117" t="s">
        <v>143</v>
      </c>
      <c r="AB1466" s="66">
        <v>2014</v>
      </c>
      <c r="AC1466" s="130">
        <v>33000</v>
      </c>
      <c r="AD1466" s="130"/>
      <c r="AE1466" s="48" t="s">
        <v>101</v>
      </c>
      <c r="AF1466" s="132">
        <v>45038</v>
      </c>
      <c r="AG1466" s="132"/>
      <c r="AH1466" s="141" t="s">
        <v>2636</v>
      </c>
      <c r="AI1466" s="141"/>
    </row>
    <row r="1467" spans="1:35">
      <c r="A1467" s="66">
        <v>325</v>
      </c>
      <c r="B1467" s="63"/>
      <c r="C1467" s="84" t="s">
        <v>994</v>
      </c>
      <c r="D1467" s="89">
        <v>4288</v>
      </c>
      <c r="E1467" s="156" t="s">
        <v>151</v>
      </c>
      <c r="F1467" s="156" t="s">
        <v>1425</v>
      </c>
      <c r="G1467" s="156" t="s">
        <v>1602</v>
      </c>
      <c r="H1467" s="63">
        <v>4550</v>
      </c>
      <c r="I1467" s="85" t="s">
        <v>154</v>
      </c>
      <c r="J1467" s="84">
        <v>1</v>
      </c>
      <c r="K1467" s="106">
        <v>45030</v>
      </c>
      <c r="L1467" s="63">
        <v>6</v>
      </c>
      <c r="M1467" s="66">
        <v>192</v>
      </c>
      <c r="N1467" s="165">
        <v>45036</v>
      </c>
      <c r="O1467" s="99">
        <v>45038</v>
      </c>
      <c r="P1467" s="100">
        <v>8</v>
      </c>
      <c r="Q1467" s="66" t="s">
        <v>160</v>
      </c>
      <c r="R1467" s="66" t="s">
        <v>86</v>
      </c>
      <c r="S1467" s="66" t="s">
        <v>86</v>
      </c>
      <c r="T1467" s="66" t="s">
        <v>138</v>
      </c>
      <c r="U1467" s="66">
        <v>192</v>
      </c>
      <c r="V1467" s="88" t="s">
        <v>284</v>
      </c>
      <c r="W1467" s="88" t="s">
        <v>89</v>
      </c>
      <c r="X1467" s="88" t="s">
        <v>396</v>
      </c>
      <c r="Y1467" s="117" t="s">
        <v>788</v>
      </c>
      <c r="Z1467" s="66">
        <v>10</v>
      </c>
      <c r="AA1467" s="117" t="s">
        <v>143</v>
      </c>
      <c r="AB1467" s="66">
        <v>2014</v>
      </c>
      <c r="AC1467" s="130">
        <v>33000</v>
      </c>
      <c r="AD1467" s="130"/>
      <c r="AE1467" s="48" t="s">
        <v>101</v>
      </c>
      <c r="AF1467" s="132">
        <v>45030</v>
      </c>
      <c r="AG1467" s="132">
        <v>45037</v>
      </c>
      <c r="AH1467" s="141"/>
    </row>
    <row r="1468" spans="1:35">
      <c r="A1468" s="63"/>
      <c r="B1468" s="63"/>
      <c r="C1468" s="84" t="s">
        <v>994</v>
      </c>
      <c r="D1468" s="89">
        <v>3920</v>
      </c>
      <c r="E1468" s="156" t="s">
        <v>1314</v>
      </c>
      <c r="F1468" s="156" t="s">
        <v>1315</v>
      </c>
      <c r="G1468" s="156" t="s">
        <v>1316</v>
      </c>
      <c r="H1468" s="63">
        <v>688</v>
      </c>
      <c r="I1468" s="85" t="s">
        <v>154</v>
      </c>
      <c r="J1468" s="84">
        <v>1</v>
      </c>
      <c r="K1468" s="106">
        <v>44995</v>
      </c>
      <c r="L1468" s="63">
        <v>27</v>
      </c>
      <c r="M1468" s="66">
        <v>192</v>
      </c>
      <c r="N1468" s="107">
        <v>45022</v>
      </c>
      <c r="O1468" s="99">
        <v>45022</v>
      </c>
      <c r="P1468" s="100">
        <v>27</v>
      </c>
      <c r="Q1468" s="66" t="s">
        <v>160</v>
      </c>
      <c r="R1468" s="66" t="s">
        <v>86</v>
      </c>
      <c r="S1468" s="66" t="s">
        <v>86</v>
      </c>
      <c r="T1468" s="66" t="s">
        <v>138</v>
      </c>
      <c r="U1468" s="66">
        <v>192</v>
      </c>
      <c r="V1468" s="88" t="s">
        <v>284</v>
      </c>
      <c r="W1468" s="88" t="s">
        <v>89</v>
      </c>
      <c r="X1468" s="88" t="s">
        <v>396</v>
      </c>
      <c r="Y1468" s="117" t="s">
        <v>788</v>
      </c>
      <c r="Z1468" s="130"/>
      <c r="AA1468" s="130"/>
      <c r="AB1468" s="66">
        <v>2014</v>
      </c>
      <c r="AC1468" s="130">
        <v>33000</v>
      </c>
      <c r="AD1468" s="130"/>
      <c r="AE1468" s="192"/>
      <c r="AF1468" s="72" t="s">
        <v>101</v>
      </c>
      <c r="AG1468" s="132">
        <v>44827</v>
      </c>
      <c r="AH1468" s="144">
        <v>45015</v>
      </c>
    </row>
    <row r="1469" spans="1:35">
      <c r="A1469" s="63"/>
      <c r="B1469" s="63"/>
      <c r="C1469" s="84" t="s">
        <v>994</v>
      </c>
      <c r="D1469" s="89">
        <v>3530</v>
      </c>
      <c r="E1469" s="156" t="s">
        <v>151</v>
      </c>
      <c r="F1469" s="156" t="s">
        <v>1075</v>
      </c>
      <c r="G1469" s="85" t="s">
        <v>2637</v>
      </c>
      <c r="H1469" s="63">
        <v>3696</v>
      </c>
      <c r="I1469" s="85" t="s">
        <v>154</v>
      </c>
      <c r="J1469" s="84">
        <v>1</v>
      </c>
      <c r="K1469" s="106">
        <v>44815</v>
      </c>
      <c r="L1469" s="63">
        <v>6</v>
      </c>
      <c r="M1469" s="66">
        <v>192</v>
      </c>
      <c r="N1469" s="107">
        <v>44821</v>
      </c>
      <c r="O1469" s="99">
        <v>44825</v>
      </c>
      <c r="P1469" s="100">
        <v>10</v>
      </c>
      <c r="Q1469" s="66" t="s">
        <v>160</v>
      </c>
      <c r="R1469" s="66"/>
      <c r="S1469" s="66" t="s">
        <v>86</v>
      </c>
      <c r="T1469" s="66" t="s">
        <v>86</v>
      </c>
      <c r="U1469" s="66" t="s">
        <v>138</v>
      </c>
      <c r="V1469" s="66">
        <v>192</v>
      </c>
      <c r="W1469" s="88" t="s">
        <v>284</v>
      </c>
      <c r="X1469" s="88" t="s">
        <v>89</v>
      </c>
      <c r="Y1469" s="88" t="s">
        <v>396</v>
      </c>
      <c r="Z1469" s="66"/>
      <c r="AA1469" s="66"/>
      <c r="AB1469" s="117" t="s">
        <v>788</v>
      </c>
      <c r="AC1469" s="66">
        <v>2014</v>
      </c>
      <c r="AD1469" s="66"/>
      <c r="AE1469" s="192"/>
      <c r="AF1469" s="115" t="s">
        <v>101</v>
      </c>
      <c r="AG1469" s="173">
        <v>44634</v>
      </c>
      <c r="AH1469" s="144">
        <v>44825</v>
      </c>
    </row>
    <row r="1470" spans="1:35">
      <c r="A1470" s="66">
        <v>343</v>
      </c>
      <c r="B1470" s="63"/>
      <c r="C1470" s="84" t="s">
        <v>994</v>
      </c>
      <c r="D1470" s="89">
        <v>3385</v>
      </c>
      <c r="E1470" s="156" t="s">
        <v>151</v>
      </c>
      <c r="F1470" s="156" t="s">
        <v>1075</v>
      </c>
      <c r="G1470" s="85" t="s">
        <v>1484</v>
      </c>
      <c r="H1470" s="63">
        <v>3696</v>
      </c>
      <c r="I1470" s="85" t="s">
        <v>154</v>
      </c>
      <c r="J1470" s="84">
        <v>1</v>
      </c>
      <c r="K1470" s="106">
        <v>44604</v>
      </c>
      <c r="L1470" s="63">
        <v>29</v>
      </c>
      <c r="M1470" s="66">
        <v>192</v>
      </c>
      <c r="N1470" s="107">
        <v>44633</v>
      </c>
      <c r="O1470" s="99">
        <v>44634</v>
      </c>
      <c r="P1470" s="100">
        <v>30</v>
      </c>
      <c r="Q1470" s="66" t="s">
        <v>160</v>
      </c>
      <c r="R1470" s="66"/>
      <c r="S1470" s="66" t="s">
        <v>86</v>
      </c>
      <c r="T1470" s="66" t="s">
        <v>138</v>
      </c>
      <c r="U1470" s="66">
        <v>192</v>
      </c>
      <c r="V1470" s="88" t="s">
        <v>284</v>
      </c>
      <c r="W1470" s="88" t="s">
        <v>89</v>
      </c>
      <c r="X1470" s="88" t="s">
        <v>396</v>
      </c>
      <c r="Y1470" s="66" t="s">
        <v>788</v>
      </c>
      <c r="Z1470" s="130"/>
      <c r="AA1470" s="130"/>
      <c r="AB1470" s="66">
        <v>2014</v>
      </c>
      <c r="AC1470" s="130">
        <v>30000</v>
      </c>
      <c r="AD1470" s="130"/>
      <c r="AE1470" s="62" t="s">
        <v>101</v>
      </c>
      <c r="AF1470" s="132">
        <v>44544</v>
      </c>
      <c r="AG1470" s="132">
        <v>44634</v>
      </c>
      <c r="AH1470" s="141"/>
    </row>
    <row r="1471" spans="1:35">
      <c r="A1471" s="66">
        <v>301</v>
      </c>
      <c r="B1471" s="63"/>
      <c r="C1471" s="84" t="s">
        <v>994</v>
      </c>
      <c r="D1471" s="89">
        <v>3224</v>
      </c>
      <c r="E1471" s="156" t="s">
        <v>2638</v>
      </c>
      <c r="F1471" s="156" t="s">
        <v>2639</v>
      </c>
      <c r="G1471" s="85" t="s">
        <v>1994</v>
      </c>
      <c r="H1471" s="63">
        <v>3478</v>
      </c>
      <c r="I1471" s="85" t="s">
        <v>154</v>
      </c>
      <c r="J1471" s="84">
        <v>1</v>
      </c>
      <c r="K1471" s="106">
        <v>44526</v>
      </c>
      <c r="L1471" s="84">
        <v>27</v>
      </c>
      <c r="M1471" s="66">
        <v>192</v>
      </c>
      <c r="N1471" s="107">
        <v>44553</v>
      </c>
      <c r="O1471" s="99">
        <v>44581</v>
      </c>
      <c r="P1471" s="100">
        <v>55</v>
      </c>
      <c r="Q1471" s="66" t="s">
        <v>160</v>
      </c>
      <c r="R1471" s="66"/>
      <c r="S1471" s="66" t="s">
        <v>86</v>
      </c>
      <c r="T1471" s="66" t="s">
        <v>138</v>
      </c>
      <c r="U1471" s="66">
        <v>192</v>
      </c>
      <c r="V1471" s="88" t="s">
        <v>284</v>
      </c>
      <c r="W1471" s="88" t="s">
        <v>89</v>
      </c>
      <c r="X1471" s="88" t="s">
        <v>396</v>
      </c>
      <c r="Y1471" s="66" t="s">
        <v>788</v>
      </c>
      <c r="Z1471" s="130"/>
      <c r="AA1471" s="130"/>
      <c r="AB1471" s="66">
        <v>2014</v>
      </c>
      <c r="AC1471" s="130">
        <v>30000</v>
      </c>
      <c r="AD1471" s="130"/>
      <c r="AE1471" s="62" t="s">
        <v>101</v>
      </c>
      <c r="AF1471" s="132">
        <v>44449</v>
      </c>
      <c r="AG1471" s="132">
        <v>44580</v>
      </c>
      <c r="AH1471" s="141"/>
    </row>
    <row r="1472" spans="1:35">
      <c r="A1472" s="63"/>
      <c r="B1472" s="63"/>
      <c r="C1472" s="64" t="s">
        <v>994</v>
      </c>
      <c r="D1472" s="67">
        <v>5419</v>
      </c>
      <c r="E1472" s="69" t="s">
        <v>742</v>
      </c>
      <c r="F1472" s="69" t="s">
        <v>219</v>
      </c>
      <c r="G1472" s="48" t="s">
        <v>2640</v>
      </c>
      <c r="H1472" s="48">
        <v>6013</v>
      </c>
      <c r="I1472" s="48" t="s">
        <v>154</v>
      </c>
      <c r="J1472" s="64">
        <v>1</v>
      </c>
      <c r="K1472" s="101">
        <v>45723</v>
      </c>
      <c r="L1472" s="48">
        <v>1</v>
      </c>
      <c r="M1472" s="104">
        <v>193</v>
      </c>
      <c r="N1472" s="102">
        <v>45724</v>
      </c>
      <c r="O1472" s="99">
        <v>45727</v>
      </c>
      <c r="P1472" s="100">
        <v>4</v>
      </c>
      <c r="Q1472" s="66" t="s">
        <v>85</v>
      </c>
      <c r="R1472" s="66" t="s">
        <v>320</v>
      </c>
      <c r="S1472" s="66" t="s">
        <v>85</v>
      </c>
      <c r="T1472" s="66" t="s">
        <v>138</v>
      </c>
      <c r="U1472" s="51">
        <v>193</v>
      </c>
      <c r="V1472" s="88" t="s">
        <v>284</v>
      </c>
      <c r="W1472" s="88" t="s">
        <v>89</v>
      </c>
      <c r="X1472" s="88" t="s">
        <v>396</v>
      </c>
      <c r="Y1472" s="117" t="s">
        <v>790</v>
      </c>
      <c r="Z1472" s="66">
        <v>10</v>
      </c>
      <c r="AA1472" s="117" t="s">
        <v>143</v>
      </c>
      <c r="AB1472" s="66">
        <v>2014</v>
      </c>
      <c r="AC1472" s="130">
        <v>33000</v>
      </c>
      <c r="AD1472" s="130">
        <v>30000</v>
      </c>
      <c r="AE1472" s="48" t="s">
        <v>101</v>
      </c>
      <c r="AF1472" s="127">
        <v>45723</v>
      </c>
      <c r="AG1472" s="132">
        <v>45726</v>
      </c>
      <c r="AH1472" s="141"/>
    </row>
    <row r="1473" spans="1:35">
      <c r="A1473" s="63"/>
      <c r="B1473" s="63"/>
      <c r="C1473" s="64" t="s">
        <v>994</v>
      </c>
      <c r="D1473" s="83">
        <v>5353</v>
      </c>
      <c r="E1473" s="69" t="s">
        <v>802</v>
      </c>
      <c r="F1473" s="69" t="s">
        <v>803</v>
      </c>
      <c r="G1473" s="48" t="s">
        <v>818</v>
      </c>
      <c r="H1473" s="48">
        <v>5997</v>
      </c>
      <c r="I1473" s="48" t="s">
        <v>154</v>
      </c>
      <c r="J1473" s="64">
        <v>1</v>
      </c>
      <c r="K1473" s="101">
        <v>45708</v>
      </c>
      <c r="L1473" s="48">
        <v>4</v>
      </c>
      <c r="M1473" s="104">
        <v>193</v>
      </c>
      <c r="N1473" s="102">
        <f>K1473+L1473</f>
        <v>45712</v>
      </c>
      <c r="O1473" s="99">
        <f ca="1">TODAY()</f>
        <v>45957</v>
      </c>
      <c r="P1473" s="100">
        <f ca="1">O1473-K1473</f>
        <v>249</v>
      </c>
      <c r="Q1473" s="66" t="s">
        <v>85</v>
      </c>
      <c r="R1473" s="66" t="s">
        <v>320</v>
      </c>
      <c r="S1473" s="66" t="s">
        <v>85</v>
      </c>
      <c r="T1473" s="66" t="s">
        <v>138</v>
      </c>
      <c r="U1473" s="51">
        <v>193</v>
      </c>
      <c r="V1473" s="88" t="s">
        <v>284</v>
      </c>
      <c r="W1473" s="111" t="s">
        <v>89</v>
      </c>
      <c r="X1473" s="111" t="s">
        <v>396</v>
      </c>
      <c r="Y1473" s="117" t="s">
        <v>790</v>
      </c>
      <c r="Z1473" s="66">
        <v>10</v>
      </c>
      <c r="AA1473" s="117" t="s">
        <v>143</v>
      </c>
      <c r="AB1473" s="137">
        <v>2014</v>
      </c>
      <c r="AC1473" s="130">
        <v>33000</v>
      </c>
      <c r="AD1473" s="130">
        <v>30000</v>
      </c>
      <c r="AE1473" s="48" t="s">
        <v>101</v>
      </c>
      <c r="AF1473" s="132">
        <v>45680</v>
      </c>
      <c r="AG1473" s="132">
        <v>45716</v>
      </c>
      <c r="AH1473" s="141"/>
    </row>
    <row r="1474" spans="1:35">
      <c r="A1474" s="63"/>
      <c r="B1474" s="63"/>
      <c r="C1474" s="64" t="s">
        <v>994</v>
      </c>
      <c r="D1474" s="67">
        <v>5321</v>
      </c>
      <c r="E1474" s="68" t="s">
        <v>1039</v>
      </c>
      <c r="F1474" s="69" t="s">
        <v>1039</v>
      </c>
      <c r="G1474" s="48" t="s">
        <v>1469</v>
      </c>
      <c r="H1474" s="48">
        <v>5969</v>
      </c>
      <c r="I1474" s="48" t="s">
        <v>99</v>
      </c>
      <c r="J1474" s="64">
        <v>1</v>
      </c>
      <c r="K1474" s="101">
        <v>45667</v>
      </c>
      <c r="L1474" s="48">
        <v>6</v>
      </c>
      <c r="M1474" s="104">
        <v>193</v>
      </c>
      <c r="N1474" s="102">
        <f>K1474+L1474</f>
        <v>45673</v>
      </c>
      <c r="O1474" s="99">
        <f ca="1">TODAY()</f>
        <v>45957</v>
      </c>
      <c r="P1474" s="100">
        <f ca="1">O1474-K1474</f>
        <v>290</v>
      </c>
      <c r="Q1474" s="66" t="s">
        <v>85</v>
      </c>
      <c r="R1474" s="66" t="s">
        <v>320</v>
      </c>
      <c r="S1474" s="66" t="s">
        <v>85</v>
      </c>
      <c r="T1474" s="66" t="s">
        <v>138</v>
      </c>
      <c r="U1474" s="51">
        <v>193</v>
      </c>
      <c r="V1474" s="88" t="s">
        <v>284</v>
      </c>
      <c r="W1474" s="111" t="s">
        <v>89</v>
      </c>
      <c r="X1474" s="111" t="s">
        <v>396</v>
      </c>
      <c r="Y1474" s="117" t="s">
        <v>790</v>
      </c>
      <c r="Z1474" s="66">
        <v>10</v>
      </c>
      <c r="AA1474" s="117" t="s">
        <v>143</v>
      </c>
      <c r="AB1474" s="66">
        <v>2014</v>
      </c>
      <c r="AC1474" s="130">
        <v>33000</v>
      </c>
      <c r="AD1474" s="130">
        <v>30000</v>
      </c>
      <c r="AE1474" s="48" t="s">
        <v>101</v>
      </c>
      <c r="AF1474" s="132">
        <v>45660</v>
      </c>
      <c r="AG1474" s="132">
        <v>45674</v>
      </c>
      <c r="AH1474" s="73"/>
    </row>
    <row r="1475" spans="1:35">
      <c r="A1475" s="63"/>
      <c r="B1475" s="63"/>
      <c r="C1475" s="72" t="s">
        <v>994</v>
      </c>
      <c r="D1475" s="67">
        <v>4978</v>
      </c>
      <c r="E1475" s="68" t="s">
        <v>1049</v>
      </c>
      <c r="F1475" s="69" t="s">
        <v>1049</v>
      </c>
      <c r="G1475" s="48" t="s">
        <v>1499</v>
      </c>
      <c r="H1475" s="48">
        <v>5409</v>
      </c>
      <c r="I1475" s="48" t="s">
        <v>154</v>
      </c>
      <c r="J1475" s="72">
        <v>1</v>
      </c>
      <c r="K1475" s="101">
        <v>45635</v>
      </c>
      <c r="L1475" s="48">
        <v>27</v>
      </c>
      <c r="M1475" s="104">
        <v>193</v>
      </c>
      <c r="N1475" s="102">
        <f>K1475+L1475</f>
        <v>45662</v>
      </c>
      <c r="O1475" s="99">
        <f ca="1">TODAY()</f>
        <v>45957</v>
      </c>
      <c r="P1475" s="100">
        <f ca="1">O1475-K1475</f>
        <v>322</v>
      </c>
      <c r="Q1475" s="66" t="s">
        <v>85</v>
      </c>
      <c r="R1475" s="66" t="s">
        <v>320</v>
      </c>
      <c r="S1475" s="66" t="s">
        <v>85</v>
      </c>
      <c r="T1475" s="66" t="s">
        <v>138</v>
      </c>
      <c r="U1475" s="51">
        <v>193</v>
      </c>
      <c r="V1475" s="88" t="s">
        <v>284</v>
      </c>
      <c r="W1475" s="88" t="s">
        <v>89</v>
      </c>
      <c r="X1475" s="88" t="s">
        <v>396</v>
      </c>
      <c r="Y1475" s="117" t="s">
        <v>790</v>
      </c>
      <c r="Z1475" s="66">
        <v>10</v>
      </c>
      <c r="AA1475" s="117" t="s">
        <v>143</v>
      </c>
      <c r="AB1475" s="66">
        <v>2014</v>
      </c>
      <c r="AC1475" s="130">
        <v>33000</v>
      </c>
      <c r="AD1475" s="130">
        <v>30000</v>
      </c>
      <c r="AE1475" s="48" t="s">
        <v>101</v>
      </c>
      <c r="AF1475" s="127">
        <v>45495</v>
      </c>
      <c r="AG1475" s="132">
        <v>45663</v>
      </c>
      <c r="AH1475" s="141"/>
    </row>
    <row r="1476" spans="1:35">
      <c r="A1476" s="66">
        <v>12717</v>
      </c>
      <c r="B1476" s="63"/>
      <c r="C1476" s="84" t="s">
        <v>994</v>
      </c>
      <c r="D1476" s="92">
        <v>4849</v>
      </c>
      <c r="E1476" s="151" t="s">
        <v>1039</v>
      </c>
      <c r="F1476" s="151" t="s">
        <v>2641</v>
      </c>
      <c r="G1476" s="92" t="s">
        <v>2642</v>
      </c>
      <c r="H1476" s="92">
        <v>5139</v>
      </c>
      <c r="I1476" s="92" t="s">
        <v>99</v>
      </c>
      <c r="J1476" s="92">
        <v>1</v>
      </c>
      <c r="K1476" s="109">
        <v>45456</v>
      </c>
      <c r="L1476" s="92">
        <v>27</v>
      </c>
      <c r="M1476" s="104">
        <v>193</v>
      </c>
      <c r="N1476" s="102">
        <v>45483</v>
      </c>
      <c r="O1476" s="99">
        <v>45486</v>
      </c>
      <c r="P1476" s="100">
        <v>30</v>
      </c>
      <c r="Q1476" s="66" t="s">
        <v>85</v>
      </c>
      <c r="R1476" s="66" t="s">
        <v>320</v>
      </c>
      <c r="S1476" s="66" t="s">
        <v>85</v>
      </c>
      <c r="T1476" s="66" t="s">
        <v>138</v>
      </c>
      <c r="U1476" s="51">
        <v>193</v>
      </c>
      <c r="V1476" s="88" t="s">
        <v>284</v>
      </c>
      <c r="W1476" s="88" t="s">
        <v>89</v>
      </c>
      <c r="X1476" s="88" t="s">
        <v>396</v>
      </c>
      <c r="Y1476" s="117" t="s">
        <v>790</v>
      </c>
      <c r="Z1476" s="66">
        <v>10</v>
      </c>
      <c r="AA1476" s="117" t="s">
        <v>143</v>
      </c>
      <c r="AB1476" s="66">
        <v>2014</v>
      </c>
      <c r="AC1476" s="130">
        <v>33000</v>
      </c>
      <c r="AD1476" s="130">
        <v>30000</v>
      </c>
      <c r="AE1476" s="48" t="s">
        <v>101</v>
      </c>
      <c r="AF1476" s="132">
        <v>45400</v>
      </c>
      <c r="AG1476" s="132">
        <v>45485</v>
      </c>
      <c r="AH1476" s="141"/>
    </row>
    <row r="1477" spans="1:35">
      <c r="A1477" s="66" t="s">
        <v>2643</v>
      </c>
      <c r="B1477" s="63"/>
      <c r="C1477" s="198" t="s">
        <v>994</v>
      </c>
      <c r="D1477" s="198">
        <v>4720</v>
      </c>
      <c r="E1477" s="199" t="s">
        <v>1043</v>
      </c>
      <c r="F1477" s="200" t="s">
        <v>1043</v>
      </c>
      <c r="G1477" s="350" t="s">
        <v>1214</v>
      </c>
      <c r="H1477" s="198">
        <v>4906</v>
      </c>
      <c r="I1477" s="198" t="s">
        <v>99</v>
      </c>
      <c r="J1477" s="198">
        <v>1</v>
      </c>
      <c r="K1477" s="300">
        <v>45394</v>
      </c>
      <c r="L1477" s="198">
        <v>6</v>
      </c>
      <c r="M1477" s="104">
        <v>193</v>
      </c>
      <c r="N1477" s="102">
        <f>K1477+L1477</f>
        <v>45400</v>
      </c>
      <c r="O1477" s="99">
        <f ca="1">TODAY()</f>
        <v>45957</v>
      </c>
      <c r="P1477" s="100">
        <f ca="1">O1477-K1477</f>
        <v>563</v>
      </c>
      <c r="Q1477" s="66" t="s">
        <v>85</v>
      </c>
      <c r="R1477" s="66" t="s">
        <v>320</v>
      </c>
      <c r="S1477" s="66" t="s">
        <v>85</v>
      </c>
      <c r="T1477" s="66" t="s">
        <v>138</v>
      </c>
      <c r="U1477" s="51">
        <v>193</v>
      </c>
      <c r="V1477" s="88" t="s">
        <v>284</v>
      </c>
      <c r="W1477" s="88" t="s">
        <v>89</v>
      </c>
      <c r="X1477" s="88" t="s">
        <v>396</v>
      </c>
      <c r="Y1477" s="117" t="s">
        <v>790</v>
      </c>
      <c r="Z1477" s="66">
        <v>10</v>
      </c>
      <c r="AA1477" s="117" t="s">
        <v>143</v>
      </c>
      <c r="AB1477" s="66">
        <v>2014</v>
      </c>
      <c r="AC1477" s="130">
        <v>33000</v>
      </c>
      <c r="AD1477" s="130">
        <v>30000</v>
      </c>
      <c r="AE1477" s="48" t="s">
        <v>101</v>
      </c>
      <c r="AF1477" s="132">
        <v>45307</v>
      </c>
      <c r="AG1477" s="132">
        <v>45399</v>
      </c>
      <c r="AH1477" s="141"/>
    </row>
    <row r="1478" spans="1:35">
      <c r="A1478" s="66" t="e">
        <f>A1477+1</f>
        <v>#VALUE!</v>
      </c>
      <c r="B1478" s="66">
        <v>391</v>
      </c>
      <c r="C1478" s="72" t="s">
        <v>1179</v>
      </c>
      <c r="D1478" s="195">
        <v>4371</v>
      </c>
      <c r="E1478" s="238" t="s">
        <v>1313</v>
      </c>
      <c r="F1478" s="141" t="s">
        <v>1313</v>
      </c>
      <c r="G1478" s="81" t="s">
        <v>1267</v>
      </c>
      <c r="H1478" s="195">
        <v>4617</v>
      </c>
      <c r="I1478" s="81" t="s">
        <v>154</v>
      </c>
      <c r="J1478" s="77">
        <v>1</v>
      </c>
      <c r="K1478" s="210">
        <v>45204</v>
      </c>
      <c r="L1478" s="67">
        <v>27</v>
      </c>
      <c r="M1478" s="66">
        <v>193</v>
      </c>
      <c r="N1478" s="165">
        <v>45231</v>
      </c>
      <c r="O1478" s="99">
        <v>45210</v>
      </c>
      <c r="P1478" s="100">
        <v>6</v>
      </c>
      <c r="Q1478" s="66" t="s">
        <v>85</v>
      </c>
      <c r="R1478" s="66" t="s">
        <v>320</v>
      </c>
      <c r="S1478" s="66" t="s">
        <v>86</v>
      </c>
      <c r="T1478" s="66" t="s">
        <v>138</v>
      </c>
      <c r="U1478" s="51">
        <v>193</v>
      </c>
      <c r="V1478" s="111" t="s">
        <v>284</v>
      </c>
      <c r="W1478" s="88" t="s">
        <v>89</v>
      </c>
      <c r="X1478" s="88" t="s">
        <v>396</v>
      </c>
      <c r="Y1478" s="278" t="s">
        <v>790</v>
      </c>
      <c r="Z1478" s="66">
        <v>10</v>
      </c>
      <c r="AA1478" s="117" t="s">
        <v>143</v>
      </c>
      <c r="AB1478" s="66">
        <v>2014</v>
      </c>
      <c r="AC1478" s="130">
        <v>33000</v>
      </c>
      <c r="AD1478" s="130"/>
      <c r="AE1478" s="48" t="s">
        <v>101</v>
      </c>
      <c r="AF1478" s="132">
        <v>45148</v>
      </c>
      <c r="AG1478" s="132"/>
      <c r="AH1478" s="141"/>
    </row>
    <row r="1479" spans="1:35">
      <c r="A1479" s="66">
        <v>334</v>
      </c>
      <c r="B1479" s="63"/>
      <c r="C1479" s="84" t="s">
        <v>994</v>
      </c>
      <c r="D1479" s="84">
        <v>4347</v>
      </c>
      <c r="E1479" s="150" t="s">
        <v>1039</v>
      </c>
      <c r="F1479" s="150" t="s">
        <v>1039</v>
      </c>
      <c r="G1479" s="160" t="s">
        <v>2644</v>
      </c>
      <c r="H1479" s="84">
        <v>4785</v>
      </c>
      <c r="I1479" s="84" t="s">
        <v>99</v>
      </c>
      <c r="J1479" s="84">
        <v>1</v>
      </c>
      <c r="K1479" s="162">
        <v>45275</v>
      </c>
      <c r="L1479" s="84">
        <v>27</v>
      </c>
      <c r="M1479" s="104">
        <v>193</v>
      </c>
      <c r="N1479" s="102">
        <v>45302</v>
      </c>
      <c r="O1479" s="99">
        <v>45306</v>
      </c>
      <c r="P1479" s="100">
        <v>31</v>
      </c>
      <c r="Q1479" s="66" t="s">
        <v>85</v>
      </c>
      <c r="R1479" s="66" t="s">
        <v>320</v>
      </c>
      <c r="S1479" s="66" t="s">
        <v>86</v>
      </c>
      <c r="T1479" s="66" t="s">
        <v>138</v>
      </c>
      <c r="U1479" s="51">
        <v>193</v>
      </c>
      <c r="V1479" s="88" t="s">
        <v>284</v>
      </c>
      <c r="W1479" s="88" t="s">
        <v>89</v>
      </c>
      <c r="X1479" s="88" t="s">
        <v>396</v>
      </c>
      <c r="Y1479" s="117" t="s">
        <v>790</v>
      </c>
      <c r="Z1479" s="66">
        <v>10</v>
      </c>
      <c r="AA1479" s="117" t="s">
        <v>143</v>
      </c>
      <c r="AB1479" s="66">
        <v>2014</v>
      </c>
      <c r="AC1479" s="130">
        <v>33000</v>
      </c>
      <c r="AD1479" s="130">
        <v>30000</v>
      </c>
      <c r="AE1479" s="48" t="s">
        <v>101</v>
      </c>
      <c r="AF1479" s="132">
        <v>45148</v>
      </c>
      <c r="AG1479" s="132">
        <v>45302</v>
      </c>
      <c r="AH1479" s="141"/>
    </row>
    <row r="1480" spans="1:35">
      <c r="A1480" s="63" t="s">
        <v>2645</v>
      </c>
      <c r="B1480" s="63"/>
      <c r="C1480" s="72" t="s">
        <v>994</v>
      </c>
      <c r="D1480" s="195">
        <v>3611</v>
      </c>
      <c r="E1480" s="238" t="s">
        <v>877</v>
      </c>
      <c r="F1480" s="238" t="s">
        <v>2646</v>
      </c>
      <c r="G1480" s="81" t="s">
        <v>1478</v>
      </c>
      <c r="H1480" s="48"/>
      <c r="I1480" s="141" t="s">
        <v>1151</v>
      </c>
      <c r="J1480" s="72">
        <v>1</v>
      </c>
      <c r="K1480" s="210">
        <v>44830</v>
      </c>
      <c r="L1480" s="48">
        <v>27</v>
      </c>
      <c r="M1480" s="66">
        <v>193</v>
      </c>
      <c r="N1480" s="166">
        <v>44857</v>
      </c>
      <c r="O1480" s="99">
        <v>44872</v>
      </c>
      <c r="P1480" s="100">
        <v>42</v>
      </c>
      <c r="Q1480" s="66" t="s">
        <v>160</v>
      </c>
      <c r="R1480" s="66" t="s">
        <v>320</v>
      </c>
      <c r="S1480" s="66" t="s">
        <v>86</v>
      </c>
      <c r="T1480" s="66" t="s">
        <v>138</v>
      </c>
      <c r="U1480" s="66">
        <v>193</v>
      </c>
      <c r="V1480" s="88" t="s">
        <v>284</v>
      </c>
      <c r="W1480" s="88" t="s">
        <v>89</v>
      </c>
      <c r="X1480" s="88" t="s">
        <v>396</v>
      </c>
      <c r="Y1480" s="117" t="s">
        <v>790</v>
      </c>
      <c r="Z1480" s="130"/>
      <c r="AA1480" s="130"/>
      <c r="AB1480" s="66">
        <v>2014</v>
      </c>
      <c r="AC1480" s="130">
        <v>33000</v>
      </c>
      <c r="AD1480" s="130"/>
      <c r="AE1480" s="62" t="s">
        <v>101</v>
      </c>
      <c r="AF1480" s="173">
        <v>44690</v>
      </c>
      <c r="AG1480" s="132"/>
      <c r="AH1480" s="141"/>
    </row>
    <row r="1481" spans="1:35">
      <c r="A1481" s="63"/>
      <c r="B1481" s="63"/>
      <c r="C1481" s="84" t="s">
        <v>994</v>
      </c>
      <c r="D1481" s="89">
        <v>3611</v>
      </c>
      <c r="E1481" s="156" t="s">
        <v>877</v>
      </c>
      <c r="F1481" s="156" t="s">
        <v>878</v>
      </c>
      <c r="G1481" s="85" t="s">
        <v>1762</v>
      </c>
      <c r="H1481" s="63"/>
      <c r="I1481" s="87" t="s">
        <v>1151</v>
      </c>
      <c r="J1481" s="84">
        <v>1</v>
      </c>
      <c r="K1481" s="168">
        <v>45067</v>
      </c>
      <c r="L1481" s="63">
        <v>27</v>
      </c>
      <c r="M1481" s="66">
        <v>193</v>
      </c>
      <c r="N1481" s="107">
        <v>45094</v>
      </c>
      <c r="O1481" s="99">
        <v>45149</v>
      </c>
      <c r="P1481" s="100">
        <v>82</v>
      </c>
      <c r="Q1481" s="66" t="s">
        <v>160</v>
      </c>
      <c r="R1481" s="66" t="s">
        <v>320</v>
      </c>
      <c r="S1481" s="66" t="s">
        <v>86</v>
      </c>
      <c r="T1481" s="66" t="s">
        <v>138</v>
      </c>
      <c r="U1481" s="66">
        <v>193</v>
      </c>
      <c r="V1481" s="88" t="s">
        <v>284</v>
      </c>
      <c r="W1481" s="88" t="s">
        <v>89</v>
      </c>
      <c r="X1481" s="88" t="s">
        <v>396</v>
      </c>
      <c r="Y1481" s="117" t="s">
        <v>790</v>
      </c>
      <c r="Z1481" s="66">
        <v>10</v>
      </c>
      <c r="AA1481" s="117" t="s">
        <v>143</v>
      </c>
      <c r="AB1481" s="66">
        <v>2014</v>
      </c>
      <c r="AC1481" s="130">
        <v>33000</v>
      </c>
      <c r="AD1481" s="130"/>
      <c r="AE1481" s="48" t="s">
        <v>101</v>
      </c>
      <c r="AF1481" s="132">
        <v>44690</v>
      </c>
      <c r="AG1481" s="132">
        <v>45145</v>
      </c>
      <c r="AH1481" s="141"/>
    </row>
    <row r="1482" spans="1:35">
      <c r="A1482" s="66">
        <v>373</v>
      </c>
      <c r="B1482" s="63"/>
      <c r="C1482" s="84" t="s">
        <v>994</v>
      </c>
      <c r="D1482" s="89">
        <v>3588</v>
      </c>
      <c r="E1482" s="156" t="s">
        <v>954</v>
      </c>
      <c r="F1482" s="156" t="s">
        <v>1427</v>
      </c>
      <c r="G1482" s="85" t="s">
        <v>954</v>
      </c>
      <c r="H1482" s="63">
        <v>3521</v>
      </c>
      <c r="I1482" s="87" t="s">
        <v>1151</v>
      </c>
      <c r="J1482" s="84">
        <v>1</v>
      </c>
      <c r="K1482" s="168">
        <v>44672</v>
      </c>
      <c r="L1482" s="63">
        <v>13</v>
      </c>
      <c r="M1482" s="63">
        <v>193</v>
      </c>
      <c r="N1482" s="107">
        <v>44685</v>
      </c>
      <c r="O1482" s="99">
        <v>44690</v>
      </c>
      <c r="P1482" s="100">
        <v>18</v>
      </c>
      <c r="Q1482" s="66" t="s">
        <v>160</v>
      </c>
      <c r="R1482" s="66"/>
      <c r="S1482" s="66" t="s">
        <v>86</v>
      </c>
      <c r="T1482" s="66" t="s">
        <v>138</v>
      </c>
      <c r="U1482" s="66">
        <v>193</v>
      </c>
      <c r="V1482" s="88" t="s">
        <v>284</v>
      </c>
      <c r="W1482" s="88" t="s">
        <v>89</v>
      </c>
      <c r="X1482" s="88" t="s">
        <v>396</v>
      </c>
      <c r="Y1482" s="66" t="s">
        <v>790</v>
      </c>
      <c r="Z1482" s="130"/>
      <c r="AA1482" s="130"/>
      <c r="AB1482" s="66">
        <v>2014</v>
      </c>
      <c r="AC1482" s="130">
        <v>30000</v>
      </c>
      <c r="AD1482" s="130"/>
      <c r="AE1482" s="62" t="s">
        <v>101</v>
      </c>
      <c r="AF1482" s="173">
        <v>44672</v>
      </c>
      <c r="AG1482" s="132">
        <v>44687</v>
      </c>
      <c r="AH1482" s="141"/>
      <c r="AI1482" s="141"/>
    </row>
    <row r="1483" spans="1:35">
      <c r="A1483" s="66">
        <v>389</v>
      </c>
      <c r="B1483" s="63"/>
      <c r="C1483" s="84" t="s">
        <v>994</v>
      </c>
      <c r="D1483" s="89">
        <v>3502</v>
      </c>
      <c r="E1483" s="156" t="s">
        <v>1624</v>
      </c>
      <c r="F1483" s="156" t="s">
        <v>2192</v>
      </c>
      <c r="G1483" s="85" t="s">
        <v>1433</v>
      </c>
      <c r="H1483" s="63">
        <v>3458</v>
      </c>
      <c r="I1483" s="87" t="s">
        <v>1151</v>
      </c>
      <c r="J1483" s="84">
        <v>1</v>
      </c>
      <c r="K1483" s="168">
        <v>44644</v>
      </c>
      <c r="L1483" s="63">
        <v>27</v>
      </c>
      <c r="M1483" s="66">
        <v>193</v>
      </c>
      <c r="N1483" s="165">
        <v>44671</v>
      </c>
      <c r="O1483" s="99">
        <v>44671</v>
      </c>
      <c r="P1483" s="100">
        <v>27</v>
      </c>
      <c r="Q1483" s="66" t="s">
        <v>160</v>
      </c>
      <c r="R1483" s="66"/>
      <c r="S1483" s="66" t="s">
        <v>86</v>
      </c>
      <c r="T1483" s="66" t="s">
        <v>138</v>
      </c>
      <c r="U1483" s="66">
        <v>193</v>
      </c>
      <c r="V1483" s="88" t="s">
        <v>284</v>
      </c>
      <c r="W1483" s="88" t="s">
        <v>89</v>
      </c>
      <c r="X1483" s="88" t="s">
        <v>396</v>
      </c>
      <c r="Y1483" s="66" t="s">
        <v>790</v>
      </c>
      <c r="Z1483" s="130"/>
      <c r="AA1483" s="130"/>
      <c r="AB1483" s="66">
        <v>2014</v>
      </c>
      <c r="AC1483" s="130">
        <v>30000</v>
      </c>
      <c r="AD1483" s="130"/>
      <c r="AE1483" s="62" t="s">
        <v>101</v>
      </c>
      <c r="AF1483" s="173">
        <v>44614</v>
      </c>
      <c r="AG1483" s="132">
        <v>44669</v>
      </c>
      <c r="AH1483" s="141"/>
    </row>
    <row r="1484" spans="1:35">
      <c r="A1484" s="66">
        <v>347</v>
      </c>
      <c r="B1484" s="63"/>
      <c r="C1484" s="84" t="s">
        <v>994</v>
      </c>
      <c r="D1484" s="89">
        <v>3495</v>
      </c>
      <c r="E1484" s="156" t="s">
        <v>151</v>
      </c>
      <c r="F1484" s="156" t="s">
        <v>1075</v>
      </c>
      <c r="G1484" s="85" t="s">
        <v>2647</v>
      </c>
      <c r="H1484" s="63">
        <v>3457</v>
      </c>
      <c r="I1484" s="87" t="s">
        <v>154</v>
      </c>
      <c r="J1484" s="84">
        <v>1</v>
      </c>
      <c r="K1484" s="168">
        <v>44610</v>
      </c>
      <c r="L1484" s="63">
        <v>0</v>
      </c>
      <c r="M1484" s="66">
        <v>193</v>
      </c>
      <c r="N1484" s="165">
        <v>44610</v>
      </c>
      <c r="O1484" s="99">
        <v>44613</v>
      </c>
      <c r="P1484" s="100">
        <v>3</v>
      </c>
      <c r="Q1484" s="66" t="s">
        <v>160</v>
      </c>
      <c r="R1484" s="66"/>
      <c r="S1484" s="66" t="s">
        <v>86</v>
      </c>
      <c r="T1484" s="66" t="s">
        <v>138</v>
      </c>
      <c r="U1484" s="66">
        <v>193</v>
      </c>
      <c r="V1484" s="88" t="s">
        <v>284</v>
      </c>
      <c r="W1484" s="88" t="s">
        <v>89</v>
      </c>
      <c r="X1484" s="88" t="s">
        <v>396</v>
      </c>
      <c r="Y1484" s="66" t="s">
        <v>790</v>
      </c>
      <c r="Z1484" s="130"/>
      <c r="AA1484" s="130"/>
      <c r="AB1484" s="66">
        <v>2014</v>
      </c>
      <c r="AC1484" s="130">
        <v>30000</v>
      </c>
      <c r="AD1484" s="130"/>
      <c r="AE1484" s="62" t="s">
        <v>101</v>
      </c>
      <c r="AF1484" s="313">
        <v>44610</v>
      </c>
      <c r="AG1484" s="132">
        <v>44611</v>
      </c>
      <c r="AH1484" s="141"/>
    </row>
    <row r="1485" spans="1:35">
      <c r="A1485" s="280" t="s">
        <v>95</v>
      </c>
      <c r="B1485" s="63"/>
      <c r="C1485" s="84" t="s">
        <v>994</v>
      </c>
      <c r="D1485" s="92">
        <v>3428</v>
      </c>
      <c r="E1485" s="86" t="s">
        <v>1498</v>
      </c>
      <c r="F1485" s="86" t="s">
        <v>1498</v>
      </c>
      <c r="G1485" s="85" t="s">
        <v>2181</v>
      </c>
      <c r="H1485" s="84">
        <v>3242</v>
      </c>
      <c r="I1485" s="87" t="s">
        <v>1151</v>
      </c>
      <c r="J1485" s="84">
        <v>1</v>
      </c>
      <c r="K1485" s="168">
        <v>44594</v>
      </c>
      <c r="L1485" s="63">
        <v>13</v>
      </c>
      <c r="M1485" s="66">
        <v>193</v>
      </c>
      <c r="N1485" s="107">
        <v>44607</v>
      </c>
      <c r="O1485" s="99">
        <v>44610</v>
      </c>
      <c r="P1485" s="100">
        <v>16</v>
      </c>
      <c r="Q1485" s="66" t="s">
        <v>160</v>
      </c>
      <c r="R1485" s="66"/>
      <c r="S1485" s="66" t="s">
        <v>86</v>
      </c>
      <c r="T1485" s="66" t="s">
        <v>138</v>
      </c>
      <c r="U1485" s="66">
        <v>193</v>
      </c>
      <c r="V1485" s="88" t="s">
        <v>284</v>
      </c>
      <c r="W1485" s="111" t="s">
        <v>89</v>
      </c>
      <c r="X1485" s="111" t="s">
        <v>396</v>
      </c>
      <c r="Y1485" s="66" t="s">
        <v>790</v>
      </c>
      <c r="Z1485" s="130"/>
      <c r="AA1485" s="130"/>
      <c r="AB1485" s="66">
        <v>2014</v>
      </c>
      <c r="AC1485" s="130">
        <v>30000</v>
      </c>
      <c r="AD1485" s="130"/>
      <c r="AE1485" s="48" t="s">
        <v>101</v>
      </c>
      <c r="AF1485" s="173">
        <v>44565</v>
      </c>
      <c r="AG1485" s="132">
        <v>44608</v>
      </c>
      <c r="AH1485" s="141"/>
    </row>
    <row r="1486" spans="1:35">
      <c r="A1486" s="66">
        <v>343</v>
      </c>
      <c r="B1486" s="63"/>
      <c r="C1486" s="84" t="s">
        <v>994</v>
      </c>
      <c r="D1486" s="84">
        <v>5038</v>
      </c>
      <c r="E1486" s="150" t="s">
        <v>1675</v>
      </c>
      <c r="F1486" s="150" t="s">
        <v>1675</v>
      </c>
      <c r="G1486" s="84" t="s">
        <v>531</v>
      </c>
      <c r="H1486" s="84">
        <v>15</v>
      </c>
      <c r="I1486" s="84" t="s">
        <v>99</v>
      </c>
      <c r="J1486" s="84">
        <v>1</v>
      </c>
      <c r="K1486" s="162">
        <v>45528</v>
      </c>
      <c r="L1486" s="84">
        <v>1</v>
      </c>
      <c r="M1486" s="243">
        <v>194</v>
      </c>
      <c r="N1486" s="102">
        <v>45529</v>
      </c>
      <c r="O1486" s="99">
        <v>45531</v>
      </c>
      <c r="P1486" s="100">
        <v>3</v>
      </c>
      <c r="Q1486" s="66" t="s">
        <v>85</v>
      </c>
      <c r="R1486" s="66" t="s">
        <v>85</v>
      </c>
      <c r="S1486" s="66" t="s">
        <v>85</v>
      </c>
      <c r="T1486" s="66" t="s">
        <v>87</v>
      </c>
      <c r="U1486" s="66">
        <v>194</v>
      </c>
      <c r="V1486" s="280" t="s">
        <v>169</v>
      </c>
      <c r="W1486" s="88" t="s">
        <v>795</v>
      </c>
      <c r="X1486" s="88" t="s">
        <v>796</v>
      </c>
      <c r="Y1486" s="117" t="s">
        <v>797</v>
      </c>
      <c r="Z1486" s="66">
        <v>30</v>
      </c>
      <c r="AA1486" s="117" t="s">
        <v>244</v>
      </c>
      <c r="AB1486" s="66">
        <v>2023</v>
      </c>
      <c r="AC1486" s="118">
        <v>24000</v>
      </c>
      <c r="AD1486" s="119">
        <v>0</v>
      </c>
      <c r="AE1486" s="48" t="s">
        <v>101</v>
      </c>
      <c r="AF1486" s="132">
        <v>45528</v>
      </c>
      <c r="AG1486" s="132">
        <v>45530</v>
      </c>
      <c r="AH1486" s="292"/>
    </row>
    <row r="1487" spans="1:35">
      <c r="A1487" s="66">
        <v>300</v>
      </c>
      <c r="B1487" s="63"/>
      <c r="C1487" s="72" t="s">
        <v>994</v>
      </c>
      <c r="D1487" s="72">
        <v>5028</v>
      </c>
      <c r="E1487" s="141" t="s">
        <v>1049</v>
      </c>
      <c r="F1487" s="141" t="s">
        <v>1049</v>
      </c>
      <c r="G1487" s="48" t="s">
        <v>1499</v>
      </c>
      <c r="H1487" s="72">
        <v>18</v>
      </c>
      <c r="I1487" s="72" t="s">
        <v>154</v>
      </c>
      <c r="J1487" s="72">
        <v>1</v>
      </c>
      <c r="K1487" s="101">
        <v>45526</v>
      </c>
      <c r="L1487" s="72">
        <v>27</v>
      </c>
      <c r="M1487" s="104">
        <v>194</v>
      </c>
      <c r="N1487" s="98">
        <f>K1487+L1487</f>
        <v>45553</v>
      </c>
      <c r="O1487" s="99">
        <f ca="1">TODAY()</f>
        <v>45957</v>
      </c>
      <c r="P1487" s="100">
        <f ca="1">O1487-K1487</f>
        <v>431</v>
      </c>
      <c r="Q1487" s="66" t="s">
        <v>85</v>
      </c>
      <c r="R1487" s="66" t="s">
        <v>85</v>
      </c>
      <c r="S1487" s="66" t="s">
        <v>85</v>
      </c>
      <c r="T1487" s="66" t="s">
        <v>87</v>
      </c>
      <c r="U1487" s="66">
        <v>194</v>
      </c>
      <c r="V1487" s="280" t="s">
        <v>169</v>
      </c>
      <c r="W1487" s="88" t="s">
        <v>795</v>
      </c>
      <c r="X1487" s="88" t="s">
        <v>796</v>
      </c>
      <c r="Y1487" s="117" t="s">
        <v>797</v>
      </c>
      <c r="Z1487" s="66">
        <v>30</v>
      </c>
      <c r="AA1487" s="117" t="s">
        <v>244</v>
      </c>
      <c r="AB1487" s="66">
        <v>2023</v>
      </c>
      <c r="AC1487" s="118">
        <v>24000</v>
      </c>
      <c r="AD1487" s="119">
        <v>0</v>
      </c>
      <c r="AE1487" s="192"/>
      <c r="AF1487" s="136"/>
      <c r="AG1487" s="785"/>
      <c r="AH1487" s="73" t="s">
        <v>101</v>
      </c>
    </row>
    <row r="1488" spans="1:35">
      <c r="A1488" s="66" t="s">
        <v>2648</v>
      </c>
      <c r="B1488" s="63"/>
      <c r="C1488" s="72" t="s">
        <v>994</v>
      </c>
      <c r="D1488" s="72">
        <v>5028</v>
      </c>
      <c r="E1488" s="141" t="s">
        <v>1049</v>
      </c>
      <c r="F1488" s="141" t="s">
        <v>1049</v>
      </c>
      <c r="G1488" s="48" t="s">
        <v>1499</v>
      </c>
      <c r="H1488" s="72">
        <v>18</v>
      </c>
      <c r="I1488" s="72" t="s">
        <v>154</v>
      </c>
      <c r="J1488" s="72">
        <v>1</v>
      </c>
      <c r="K1488" s="101">
        <v>45526</v>
      </c>
      <c r="L1488" s="72">
        <v>27</v>
      </c>
      <c r="M1488" s="104">
        <v>194</v>
      </c>
      <c r="N1488" s="98">
        <v>45553</v>
      </c>
      <c r="O1488" s="99">
        <v>45547</v>
      </c>
      <c r="P1488" s="100">
        <v>21</v>
      </c>
      <c r="Q1488" s="66" t="s">
        <v>85</v>
      </c>
      <c r="R1488" s="66" t="s">
        <v>85</v>
      </c>
      <c r="S1488" s="66" t="s">
        <v>85</v>
      </c>
      <c r="T1488" s="66" t="s">
        <v>87</v>
      </c>
      <c r="U1488" s="66">
        <v>194</v>
      </c>
      <c r="V1488" s="280" t="s">
        <v>169</v>
      </c>
      <c r="W1488" s="88" t="s">
        <v>795</v>
      </c>
      <c r="X1488" s="88" t="s">
        <v>796</v>
      </c>
      <c r="Y1488" s="117" t="s">
        <v>797</v>
      </c>
      <c r="Z1488" s="66">
        <v>30</v>
      </c>
      <c r="AA1488" s="117" t="s">
        <v>244</v>
      </c>
      <c r="AB1488" s="66">
        <v>2023</v>
      </c>
      <c r="AC1488" s="118">
        <v>24000</v>
      </c>
      <c r="AD1488" s="119">
        <v>0</v>
      </c>
      <c r="AE1488" s="48" t="s">
        <v>101</v>
      </c>
      <c r="AF1488" s="132">
        <v>45526</v>
      </c>
      <c r="AG1488" s="132">
        <v>45552</v>
      </c>
      <c r="AH1488" s="292"/>
    </row>
    <row r="1489" spans="1:34">
      <c r="A1489" s="66" t="s">
        <v>2649</v>
      </c>
      <c r="B1489" s="63"/>
      <c r="C1489" s="84" t="s">
        <v>994</v>
      </c>
      <c r="D1489" s="84">
        <v>4945</v>
      </c>
      <c r="E1489" s="150" t="s">
        <v>2650</v>
      </c>
      <c r="F1489" s="150" t="s">
        <v>2651</v>
      </c>
      <c r="G1489" s="84" t="s">
        <v>1194</v>
      </c>
      <c r="H1489" s="84">
        <v>0</v>
      </c>
      <c r="I1489" s="84" t="s">
        <v>154</v>
      </c>
      <c r="J1489" s="84">
        <v>1</v>
      </c>
      <c r="K1489" s="162">
        <v>45510</v>
      </c>
      <c r="L1489" s="84">
        <v>6</v>
      </c>
      <c r="M1489" s="104">
        <v>194</v>
      </c>
      <c r="N1489" s="102">
        <v>45516</v>
      </c>
      <c r="O1489" s="99">
        <v>45519</v>
      </c>
      <c r="P1489" s="100">
        <v>9</v>
      </c>
      <c r="Q1489" s="66" t="s">
        <v>85</v>
      </c>
      <c r="R1489" s="66" t="s">
        <v>85</v>
      </c>
      <c r="S1489" s="66" t="s">
        <v>85</v>
      </c>
      <c r="T1489" s="66" t="s">
        <v>87</v>
      </c>
      <c r="U1489" s="66">
        <v>194</v>
      </c>
      <c r="V1489" s="280" t="s">
        <v>169</v>
      </c>
      <c r="W1489" s="88" t="s">
        <v>795</v>
      </c>
      <c r="X1489" s="88" t="s">
        <v>796</v>
      </c>
      <c r="Y1489" s="117" t="s">
        <v>797</v>
      </c>
      <c r="Z1489" s="66">
        <v>30</v>
      </c>
      <c r="AA1489" s="117" t="s">
        <v>244</v>
      </c>
      <c r="AB1489" s="66">
        <v>2023</v>
      </c>
      <c r="AC1489" s="118">
        <v>24000</v>
      </c>
      <c r="AD1489" s="119">
        <v>0</v>
      </c>
      <c r="AE1489" s="48" t="s">
        <v>101</v>
      </c>
      <c r="AF1489" s="132">
        <v>45471</v>
      </c>
      <c r="AG1489" s="132">
        <v>45518</v>
      </c>
      <c r="AH1489" s="292"/>
    </row>
    <row r="1490" spans="1:34">
      <c r="A1490" s="66">
        <v>432</v>
      </c>
      <c r="B1490" s="63"/>
      <c r="C1490" s="72" t="s">
        <v>994</v>
      </c>
      <c r="D1490" s="67">
        <v>5184</v>
      </c>
      <c r="E1490" s="68" t="s">
        <v>2652</v>
      </c>
      <c r="F1490" s="69" t="s">
        <v>1100</v>
      </c>
      <c r="G1490" s="48"/>
      <c r="H1490" s="48">
        <v>48</v>
      </c>
      <c r="I1490" s="48" t="s">
        <v>154</v>
      </c>
      <c r="J1490" s="72">
        <v>1</v>
      </c>
      <c r="K1490" s="101">
        <v>45637</v>
      </c>
      <c r="L1490" s="48">
        <v>6</v>
      </c>
      <c r="M1490" s="104">
        <v>195</v>
      </c>
      <c r="N1490" s="102">
        <f>K1490+L1490</f>
        <v>45643</v>
      </c>
      <c r="O1490" s="99">
        <f ca="1">TODAY()</f>
        <v>45957</v>
      </c>
      <c r="P1490" s="100">
        <f ca="1">O1490-K1490</f>
        <v>320</v>
      </c>
      <c r="Q1490" s="66" t="s">
        <v>85</v>
      </c>
      <c r="R1490" s="66" t="s">
        <v>85</v>
      </c>
      <c r="S1490" s="66" t="s">
        <v>85</v>
      </c>
      <c r="T1490" s="66" t="s">
        <v>87</v>
      </c>
      <c r="U1490" s="66">
        <v>195</v>
      </c>
      <c r="V1490" s="280" t="s">
        <v>169</v>
      </c>
      <c r="W1490" s="88" t="s">
        <v>795</v>
      </c>
      <c r="X1490" s="88" t="s">
        <v>796</v>
      </c>
      <c r="Y1490" s="117" t="s">
        <v>801</v>
      </c>
      <c r="Z1490" s="66">
        <v>30</v>
      </c>
      <c r="AA1490" s="117" t="s">
        <v>244</v>
      </c>
      <c r="AB1490" s="66">
        <v>2023</v>
      </c>
      <c r="AC1490" s="118">
        <v>24000</v>
      </c>
      <c r="AD1490" s="119">
        <v>24000</v>
      </c>
      <c r="AE1490" s="48" t="s">
        <v>101</v>
      </c>
      <c r="AF1490" s="127">
        <v>45608</v>
      </c>
      <c r="AG1490" s="132">
        <v>45644</v>
      </c>
      <c r="AH1490" s="141"/>
    </row>
    <row r="1491" spans="1:34">
      <c r="A1491" s="66" t="s">
        <v>2653</v>
      </c>
      <c r="B1491" s="63"/>
      <c r="C1491" s="72" t="s">
        <v>96</v>
      </c>
      <c r="D1491" s="67">
        <v>5047</v>
      </c>
      <c r="E1491" s="69" t="s">
        <v>1631</v>
      </c>
      <c r="F1491" s="69" t="s">
        <v>1632</v>
      </c>
      <c r="G1491" s="48"/>
      <c r="H1491" s="48">
        <v>26</v>
      </c>
      <c r="I1491" s="48" t="s">
        <v>154</v>
      </c>
      <c r="J1491" s="72">
        <v>1</v>
      </c>
      <c r="K1491" s="101">
        <v>45594</v>
      </c>
      <c r="L1491" s="48">
        <v>6</v>
      </c>
      <c r="M1491" s="104">
        <v>195</v>
      </c>
      <c r="N1491" s="102">
        <f>K1491+L1491</f>
        <v>45600</v>
      </c>
      <c r="O1491" s="99">
        <f ca="1">TODAY()</f>
        <v>45957</v>
      </c>
      <c r="P1491" s="100">
        <f ca="1">O1491-K1491</f>
        <v>363</v>
      </c>
      <c r="Q1491" s="66" t="s">
        <v>85</v>
      </c>
      <c r="R1491" s="66" t="s">
        <v>85</v>
      </c>
      <c r="S1491" s="66" t="s">
        <v>85</v>
      </c>
      <c r="T1491" s="66" t="s">
        <v>87</v>
      </c>
      <c r="U1491" s="66">
        <v>195</v>
      </c>
      <c r="V1491" s="280" t="s">
        <v>169</v>
      </c>
      <c r="W1491" s="88" t="s">
        <v>795</v>
      </c>
      <c r="X1491" s="88" t="s">
        <v>796</v>
      </c>
      <c r="Y1491" s="117" t="s">
        <v>801</v>
      </c>
      <c r="Z1491" s="66">
        <v>30</v>
      </c>
      <c r="AA1491" s="117" t="s">
        <v>244</v>
      </c>
      <c r="AB1491" s="66">
        <v>2023</v>
      </c>
      <c r="AC1491" s="118">
        <v>24000</v>
      </c>
      <c r="AD1491" s="119">
        <v>24000</v>
      </c>
      <c r="AE1491" s="48" t="s">
        <v>101</v>
      </c>
      <c r="AF1491" s="132">
        <v>45538</v>
      </c>
      <c r="AG1491" s="132">
        <v>45603</v>
      </c>
      <c r="AH1491" s="141"/>
    </row>
    <row r="1492" spans="1:34">
      <c r="A1492" s="66">
        <v>345</v>
      </c>
      <c r="B1492" s="63"/>
      <c r="C1492" s="84" t="s">
        <v>994</v>
      </c>
      <c r="D1492" s="84">
        <v>5032</v>
      </c>
      <c r="E1492" s="151" t="s">
        <v>97</v>
      </c>
      <c r="F1492" s="151" t="s">
        <v>97</v>
      </c>
      <c r="G1492" s="92" t="s">
        <v>1281</v>
      </c>
      <c r="H1492" s="84">
        <v>15</v>
      </c>
      <c r="I1492" s="92" t="s">
        <v>99</v>
      </c>
      <c r="J1492" s="84">
        <v>1</v>
      </c>
      <c r="K1492" s="109">
        <v>45526</v>
      </c>
      <c r="L1492" s="84">
        <v>6</v>
      </c>
      <c r="M1492" s="104">
        <v>195</v>
      </c>
      <c r="N1492" s="102">
        <v>45532</v>
      </c>
      <c r="O1492" s="99">
        <v>45534</v>
      </c>
      <c r="P1492" s="100">
        <v>8</v>
      </c>
      <c r="Q1492" s="66" t="s">
        <v>85</v>
      </c>
      <c r="R1492" s="66" t="s">
        <v>85</v>
      </c>
      <c r="S1492" s="66" t="s">
        <v>85</v>
      </c>
      <c r="T1492" s="66" t="s">
        <v>87</v>
      </c>
      <c r="U1492" s="66">
        <v>195</v>
      </c>
      <c r="V1492" s="280" t="s">
        <v>169</v>
      </c>
      <c r="W1492" s="88" t="s">
        <v>795</v>
      </c>
      <c r="X1492" s="88" t="s">
        <v>796</v>
      </c>
      <c r="Y1492" s="117" t="s">
        <v>801</v>
      </c>
      <c r="Z1492" s="66">
        <v>30</v>
      </c>
      <c r="AA1492" s="117" t="s">
        <v>244</v>
      </c>
      <c r="AB1492" s="66">
        <v>2023</v>
      </c>
      <c r="AC1492" s="118">
        <v>24000</v>
      </c>
      <c r="AD1492" s="119">
        <v>24000</v>
      </c>
      <c r="AE1492" s="48" t="s">
        <v>207</v>
      </c>
      <c r="AF1492" s="132">
        <v>45526</v>
      </c>
      <c r="AG1492" s="132">
        <v>45533</v>
      </c>
      <c r="AH1492" s="141"/>
    </row>
    <row r="1493" spans="1:34">
      <c r="A1493" s="88" t="s">
        <v>2654</v>
      </c>
      <c r="B1493" s="63"/>
      <c r="C1493" s="84" t="s">
        <v>994</v>
      </c>
      <c r="D1493" s="84">
        <v>4429</v>
      </c>
      <c r="E1493" s="150" t="s">
        <v>425</v>
      </c>
      <c r="F1493" s="150" t="s">
        <v>426</v>
      </c>
      <c r="G1493" s="84" t="s">
        <v>2655</v>
      </c>
      <c r="H1493" s="84">
        <v>0</v>
      </c>
      <c r="I1493" s="84" t="s">
        <v>154</v>
      </c>
      <c r="J1493" s="84">
        <v>1</v>
      </c>
      <c r="K1493" s="162">
        <v>45452</v>
      </c>
      <c r="L1493" s="84">
        <v>29</v>
      </c>
      <c r="M1493" s="104">
        <v>195</v>
      </c>
      <c r="N1493" s="102">
        <v>45481</v>
      </c>
      <c r="O1493" s="99">
        <v>45485</v>
      </c>
      <c r="P1493" s="100">
        <v>33</v>
      </c>
      <c r="Q1493" s="66" t="s">
        <v>85</v>
      </c>
      <c r="R1493" s="66" t="s">
        <v>85</v>
      </c>
      <c r="S1493" s="66" t="s">
        <v>85</v>
      </c>
      <c r="T1493" s="66" t="s">
        <v>87</v>
      </c>
      <c r="U1493" s="66">
        <v>195</v>
      </c>
      <c r="V1493" s="280" t="s">
        <v>169</v>
      </c>
      <c r="W1493" s="111" t="s">
        <v>795</v>
      </c>
      <c r="X1493" s="111" t="s">
        <v>796</v>
      </c>
      <c r="Y1493" s="117" t="s">
        <v>801</v>
      </c>
      <c r="Z1493" s="66">
        <v>30</v>
      </c>
      <c r="AA1493" s="117" t="s">
        <v>244</v>
      </c>
      <c r="AB1493" s="66">
        <v>2023</v>
      </c>
      <c r="AC1493" s="118">
        <v>24000</v>
      </c>
      <c r="AD1493" s="119">
        <v>24000</v>
      </c>
      <c r="AE1493" s="48" t="s">
        <v>101</v>
      </c>
      <c r="AF1493" s="132">
        <v>45124</v>
      </c>
      <c r="AG1493" s="132">
        <v>45484</v>
      </c>
      <c r="AH1493" s="141"/>
    </row>
    <row r="1494" spans="1:34">
      <c r="A1494" s="88" t="s">
        <v>2654</v>
      </c>
      <c r="B1494" s="63"/>
      <c r="C1494" s="72" t="s">
        <v>994</v>
      </c>
      <c r="D1494" s="67">
        <v>4806</v>
      </c>
      <c r="E1494" s="69" t="s">
        <v>1043</v>
      </c>
      <c r="F1494" s="69" t="s">
        <v>1043</v>
      </c>
      <c r="G1494" s="48" t="s">
        <v>1536</v>
      </c>
      <c r="H1494" s="48">
        <v>3913</v>
      </c>
      <c r="I1494" s="48" t="s">
        <v>99</v>
      </c>
      <c r="J1494" s="72">
        <v>1</v>
      </c>
      <c r="K1494" s="101">
        <v>45568</v>
      </c>
      <c r="L1494" s="48">
        <v>27</v>
      </c>
      <c r="M1494" s="104">
        <v>196</v>
      </c>
      <c r="N1494" s="98">
        <v>45595</v>
      </c>
      <c r="O1494" s="99">
        <v>45583</v>
      </c>
      <c r="P1494" s="100">
        <v>15</v>
      </c>
      <c r="Q1494" s="66" t="s">
        <v>85</v>
      </c>
      <c r="R1494" s="66" t="s">
        <v>320</v>
      </c>
      <c r="S1494" s="112" t="s">
        <v>85</v>
      </c>
      <c r="T1494" s="112" t="s">
        <v>138</v>
      </c>
      <c r="U1494" s="112">
        <v>196</v>
      </c>
      <c r="V1494" s="111" t="s">
        <v>284</v>
      </c>
      <c r="W1494" s="111" t="s">
        <v>89</v>
      </c>
      <c r="X1494" s="111" t="s">
        <v>396</v>
      </c>
      <c r="Y1494" s="117" t="s">
        <v>805</v>
      </c>
      <c r="Z1494" s="112">
        <v>10</v>
      </c>
      <c r="AA1494" s="278" t="s">
        <v>143</v>
      </c>
      <c r="AB1494" s="112">
        <v>2015</v>
      </c>
      <c r="AC1494" s="130">
        <v>33000</v>
      </c>
      <c r="AD1494" s="119">
        <v>33000</v>
      </c>
      <c r="AE1494" s="48" t="s">
        <v>101</v>
      </c>
      <c r="AF1494" s="132">
        <v>45366</v>
      </c>
      <c r="AG1494" s="132">
        <v>45582</v>
      </c>
      <c r="AH1494" s="141"/>
    </row>
    <row r="1495" spans="1:34">
      <c r="A1495" s="66" t="s">
        <v>2656</v>
      </c>
      <c r="B1495" s="63"/>
      <c r="C1495" s="84" t="s">
        <v>994</v>
      </c>
      <c r="D1495" s="89">
        <v>4765</v>
      </c>
      <c r="E1495" s="91" t="s">
        <v>1043</v>
      </c>
      <c r="F1495" s="151" t="s">
        <v>1043</v>
      </c>
      <c r="G1495" s="84" t="s">
        <v>1273</v>
      </c>
      <c r="H1495" s="63">
        <v>3889</v>
      </c>
      <c r="I1495" s="63" t="s">
        <v>99</v>
      </c>
      <c r="J1495" s="84">
        <v>1</v>
      </c>
      <c r="K1495" s="162">
        <v>45337</v>
      </c>
      <c r="L1495" s="63">
        <v>27</v>
      </c>
      <c r="M1495" s="190">
        <v>196</v>
      </c>
      <c r="N1495" s="102">
        <v>45364</v>
      </c>
      <c r="O1495" s="99">
        <v>45365</v>
      </c>
      <c r="P1495" s="100">
        <v>28</v>
      </c>
      <c r="Q1495" s="66" t="s">
        <v>85</v>
      </c>
      <c r="R1495" s="66" t="s">
        <v>320</v>
      </c>
      <c r="S1495" s="66" t="s">
        <v>85</v>
      </c>
      <c r="T1495" s="66" t="s">
        <v>138</v>
      </c>
      <c r="U1495" s="66">
        <v>196</v>
      </c>
      <c r="V1495" s="88" t="s">
        <v>284</v>
      </c>
      <c r="W1495" s="88" t="s">
        <v>89</v>
      </c>
      <c r="X1495" s="88" t="s">
        <v>396</v>
      </c>
      <c r="Y1495" s="117" t="s">
        <v>805</v>
      </c>
      <c r="Z1495" s="66">
        <v>10</v>
      </c>
      <c r="AA1495" s="117" t="s">
        <v>143</v>
      </c>
      <c r="AB1495" s="66">
        <v>2015</v>
      </c>
      <c r="AC1495" s="130">
        <v>33000</v>
      </c>
      <c r="AD1495" s="119">
        <v>33000</v>
      </c>
      <c r="AE1495" s="48" t="s">
        <v>101</v>
      </c>
      <c r="AF1495" s="132">
        <v>45337</v>
      </c>
      <c r="AG1495" s="132">
        <v>45365</v>
      </c>
      <c r="AH1495" s="141"/>
    </row>
    <row r="1496" spans="1:34">
      <c r="A1496" s="66">
        <v>406</v>
      </c>
      <c r="B1496" s="63"/>
      <c r="C1496" s="198" t="s">
        <v>994</v>
      </c>
      <c r="D1496" s="153">
        <v>4693</v>
      </c>
      <c r="E1496" s="241" t="s">
        <v>151</v>
      </c>
      <c r="F1496" s="241" t="s">
        <v>1311</v>
      </c>
      <c r="G1496" s="198" t="s">
        <v>1384</v>
      </c>
      <c r="H1496" s="279">
        <v>3768</v>
      </c>
      <c r="I1496" s="198" t="s">
        <v>154</v>
      </c>
      <c r="J1496" s="257">
        <v>1</v>
      </c>
      <c r="K1496" s="211">
        <v>45326</v>
      </c>
      <c r="L1496" s="198">
        <v>14</v>
      </c>
      <c r="M1496" s="104">
        <v>196</v>
      </c>
      <c r="N1496" s="102">
        <f>K1496+L1496</f>
        <v>45340</v>
      </c>
      <c r="O1496" s="99">
        <f ca="1">TODAY()</f>
        <v>45957</v>
      </c>
      <c r="P1496" s="100">
        <f ca="1">O1496-K1496</f>
        <v>631</v>
      </c>
      <c r="Q1496" s="66" t="s">
        <v>85</v>
      </c>
      <c r="R1496" s="66" t="s">
        <v>320</v>
      </c>
      <c r="S1496" s="66" t="s">
        <v>85</v>
      </c>
      <c r="T1496" s="66" t="s">
        <v>138</v>
      </c>
      <c r="U1496" s="51">
        <v>196</v>
      </c>
      <c r="V1496" s="88" t="s">
        <v>284</v>
      </c>
      <c r="W1496" s="88" t="s">
        <v>89</v>
      </c>
      <c r="X1496" s="88" t="s">
        <v>396</v>
      </c>
      <c r="Y1496" s="117" t="s">
        <v>805</v>
      </c>
      <c r="Z1496" s="66">
        <v>10</v>
      </c>
      <c r="AA1496" s="117" t="s">
        <v>143</v>
      </c>
      <c r="AB1496" s="66">
        <v>2015</v>
      </c>
      <c r="AC1496" s="130">
        <v>33000</v>
      </c>
      <c r="AD1496" s="119">
        <v>0</v>
      </c>
      <c r="AE1496" s="192">
        <f>1018.23</f>
        <v>1018.23</v>
      </c>
      <c r="AF1496" s="136">
        <f>AE1496*$AP$1</f>
        <v>0</v>
      </c>
      <c r="AG1496" s="147">
        <f>AD1496-AF1496</f>
        <v>0</v>
      </c>
      <c r="AH1496" s="73" t="s">
        <v>101</v>
      </c>
    </row>
    <row r="1497" spans="1:34">
      <c r="A1497" s="66" t="s">
        <v>2657</v>
      </c>
      <c r="B1497" s="63"/>
      <c r="C1497" s="84" t="s">
        <v>994</v>
      </c>
      <c r="D1497" s="84">
        <v>4628</v>
      </c>
      <c r="E1497" s="150" t="s">
        <v>1248</v>
      </c>
      <c r="F1497" s="150" t="s">
        <v>1510</v>
      </c>
      <c r="G1497" s="84" t="s">
        <v>479</v>
      </c>
      <c r="H1497" s="84">
        <v>3736</v>
      </c>
      <c r="I1497" s="84" t="s">
        <v>99</v>
      </c>
      <c r="J1497" s="84">
        <v>1</v>
      </c>
      <c r="K1497" s="162">
        <v>45252</v>
      </c>
      <c r="L1497" s="84">
        <v>27</v>
      </c>
      <c r="M1497" s="66">
        <v>196</v>
      </c>
      <c r="N1497" s="165">
        <v>45279</v>
      </c>
      <c r="O1497" s="99">
        <v>45282</v>
      </c>
      <c r="P1497" s="100">
        <v>30</v>
      </c>
      <c r="Q1497" s="66" t="s">
        <v>85</v>
      </c>
      <c r="R1497" s="66" t="s">
        <v>320</v>
      </c>
      <c r="S1497" s="66" t="s">
        <v>86</v>
      </c>
      <c r="T1497" s="66" t="s">
        <v>138</v>
      </c>
      <c r="U1497" s="51">
        <v>196</v>
      </c>
      <c r="V1497" s="88" t="s">
        <v>284</v>
      </c>
      <c r="W1497" s="88" t="s">
        <v>89</v>
      </c>
      <c r="X1497" s="88" t="s">
        <v>396</v>
      </c>
      <c r="Y1497" s="117" t="s">
        <v>805</v>
      </c>
      <c r="Z1497" s="66">
        <v>10</v>
      </c>
      <c r="AA1497" s="117" t="s">
        <v>143</v>
      </c>
      <c r="AB1497" s="66">
        <v>2015</v>
      </c>
      <c r="AC1497" s="130">
        <v>33000</v>
      </c>
      <c r="AD1497" s="130"/>
      <c r="AE1497" s="48" t="s">
        <v>101</v>
      </c>
      <c r="AF1497" s="132">
        <v>45244</v>
      </c>
      <c r="AG1497" s="132">
        <v>45278</v>
      </c>
      <c r="AH1497" s="141"/>
    </row>
    <row r="1498" spans="1:34">
      <c r="A1498" s="66">
        <v>421</v>
      </c>
      <c r="B1498" s="63"/>
      <c r="C1498" s="84" t="s">
        <v>994</v>
      </c>
      <c r="D1498" s="63">
        <v>4209</v>
      </c>
      <c r="E1498" s="86" t="s">
        <v>193</v>
      </c>
      <c r="F1498" s="85" t="s">
        <v>1363</v>
      </c>
      <c r="G1498" s="156" t="s">
        <v>2658</v>
      </c>
      <c r="H1498" s="63"/>
      <c r="I1498" s="85" t="s">
        <v>154</v>
      </c>
      <c r="J1498" s="84">
        <v>1</v>
      </c>
      <c r="K1498" s="168">
        <v>45091</v>
      </c>
      <c r="L1498" s="92">
        <v>27</v>
      </c>
      <c r="M1498" s="66">
        <v>196</v>
      </c>
      <c r="N1498" s="165">
        <v>45118</v>
      </c>
      <c r="O1498" s="99">
        <v>45140</v>
      </c>
      <c r="P1498" s="100">
        <v>49</v>
      </c>
      <c r="Q1498" s="66" t="s">
        <v>160</v>
      </c>
      <c r="R1498" s="66" t="s">
        <v>320</v>
      </c>
      <c r="S1498" s="66" t="s">
        <v>86</v>
      </c>
      <c r="T1498" s="66" t="s">
        <v>138</v>
      </c>
      <c r="U1498" s="66">
        <v>196</v>
      </c>
      <c r="V1498" s="88" t="s">
        <v>284</v>
      </c>
      <c r="W1498" s="88" t="s">
        <v>89</v>
      </c>
      <c r="X1498" s="88" t="s">
        <v>396</v>
      </c>
      <c r="Y1498" s="117" t="s">
        <v>805</v>
      </c>
      <c r="Z1498" s="66">
        <v>10</v>
      </c>
      <c r="AA1498" s="117" t="s">
        <v>143</v>
      </c>
      <c r="AB1498" s="66">
        <v>2015</v>
      </c>
      <c r="AC1498" s="130">
        <v>33000</v>
      </c>
      <c r="AD1498" s="130"/>
      <c r="AE1498" s="48" t="s">
        <v>101</v>
      </c>
      <c r="AF1498" s="132">
        <v>44978</v>
      </c>
      <c r="AG1498" s="132">
        <v>45140</v>
      </c>
      <c r="AH1498" s="141"/>
    </row>
    <row r="1499" spans="1:34">
      <c r="A1499" s="66">
        <v>421</v>
      </c>
      <c r="B1499" s="63"/>
      <c r="C1499" s="84" t="s">
        <v>994</v>
      </c>
      <c r="D1499" s="63">
        <v>3986</v>
      </c>
      <c r="E1499" s="86" t="s">
        <v>1308</v>
      </c>
      <c r="F1499" s="85" t="s">
        <v>1497</v>
      </c>
      <c r="G1499" s="156" t="s">
        <v>1724</v>
      </c>
      <c r="H1499" s="63">
        <v>2699</v>
      </c>
      <c r="I1499" s="85" t="s">
        <v>154</v>
      </c>
      <c r="J1499" s="84">
        <v>1</v>
      </c>
      <c r="K1499" s="168">
        <v>44942</v>
      </c>
      <c r="L1499" s="92">
        <v>27</v>
      </c>
      <c r="M1499" s="66">
        <v>196</v>
      </c>
      <c r="N1499" s="107" t="s">
        <v>0</v>
      </c>
      <c r="O1499" s="99">
        <v>44977</v>
      </c>
      <c r="P1499" s="100">
        <v>35</v>
      </c>
      <c r="Q1499" s="66" t="s">
        <v>160</v>
      </c>
      <c r="R1499" s="66" t="s">
        <v>320</v>
      </c>
      <c r="S1499" s="66" t="s">
        <v>86</v>
      </c>
      <c r="T1499" s="66" t="s">
        <v>138</v>
      </c>
      <c r="U1499" s="66">
        <v>196</v>
      </c>
      <c r="V1499" s="88" t="s">
        <v>284</v>
      </c>
      <c r="W1499" s="88" t="s">
        <v>89</v>
      </c>
      <c r="X1499" s="88" t="s">
        <v>396</v>
      </c>
      <c r="Y1499" s="117" t="s">
        <v>805</v>
      </c>
      <c r="Z1499" s="130"/>
      <c r="AA1499" s="130"/>
      <c r="AB1499" s="66">
        <v>2015</v>
      </c>
      <c r="AC1499" s="130">
        <v>33000</v>
      </c>
      <c r="AD1499" s="130"/>
      <c r="AE1499" s="192"/>
      <c r="AF1499" s="72" t="s">
        <v>101</v>
      </c>
      <c r="AG1499" s="132">
        <v>44858</v>
      </c>
      <c r="AH1499" s="144">
        <v>44975</v>
      </c>
    </row>
    <row r="1500" spans="1:34">
      <c r="A1500" s="66">
        <v>337</v>
      </c>
      <c r="B1500" s="63"/>
      <c r="C1500" s="84" t="s">
        <v>994</v>
      </c>
      <c r="D1500" s="84">
        <v>3761</v>
      </c>
      <c r="E1500" s="150" t="s">
        <v>1512</v>
      </c>
      <c r="F1500" s="150" t="s">
        <v>1512</v>
      </c>
      <c r="G1500" s="150" t="s">
        <v>1499</v>
      </c>
      <c r="H1500" s="84">
        <v>3344</v>
      </c>
      <c r="I1500" s="84" t="s">
        <v>99</v>
      </c>
      <c r="J1500" s="84">
        <v>1</v>
      </c>
      <c r="K1500" s="162">
        <v>45205</v>
      </c>
      <c r="L1500" s="84">
        <v>27</v>
      </c>
      <c r="M1500" s="66">
        <v>196</v>
      </c>
      <c r="N1500" s="107">
        <v>45232</v>
      </c>
      <c r="O1500" s="99">
        <v>45236</v>
      </c>
      <c r="P1500" s="100">
        <v>31</v>
      </c>
      <c r="Q1500" s="66" t="s">
        <v>85</v>
      </c>
      <c r="R1500" s="66" t="s">
        <v>320</v>
      </c>
      <c r="S1500" s="66" t="s">
        <v>86</v>
      </c>
      <c r="T1500" s="66" t="s">
        <v>138</v>
      </c>
      <c r="U1500" s="51">
        <v>196</v>
      </c>
      <c r="V1500" s="88" t="s">
        <v>284</v>
      </c>
      <c r="W1500" s="88" t="s">
        <v>89</v>
      </c>
      <c r="X1500" s="88" t="s">
        <v>396</v>
      </c>
      <c r="Y1500" s="117" t="s">
        <v>805</v>
      </c>
      <c r="Z1500" s="66">
        <v>10</v>
      </c>
      <c r="AA1500" s="117" t="s">
        <v>143</v>
      </c>
      <c r="AB1500" s="66">
        <v>2015</v>
      </c>
      <c r="AC1500" s="130">
        <v>33000</v>
      </c>
      <c r="AD1500" s="130"/>
      <c r="AE1500" s="48" t="s">
        <v>101</v>
      </c>
      <c r="AF1500" s="132">
        <v>44757</v>
      </c>
      <c r="AG1500" s="132">
        <v>45234</v>
      </c>
      <c r="AH1500" s="141"/>
    </row>
    <row r="1501" spans="1:34">
      <c r="A1501" s="63"/>
      <c r="B1501" s="63"/>
      <c r="C1501" s="84" t="s">
        <v>994</v>
      </c>
      <c r="D1501" s="63">
        <v>3374</v>
      </c>
      <c r="E1501" s="86" t="s">
        <v>1314</v>
      </c>
      <c r="F1501" s="85" t="s">
        <v>1315</v>
      </c>
      <c r="G1501" s="156" t="s">
        <v>1583</v>
      </c>
      <c r="H1501" s="63">
        <v>2102</v>
      </c>
      <c r="I1501" s="85" t="s">
        <v>154</v>
      </c>
      <c r="J1501" s="84">
        <v>1</v>
      </c>
      <c r="K1501" s="168">
        <v>44820</v>
      </c>
      <c r="L1501" s="92">
        <v>27</v>
      </c>
      <c r="M1501" s="66">
        <v>196</v>
      </c>
      <c r="N1501" s="107">
        <v>44847</v>
      </c>
      <c r="O1501" s="99">
        <v>44855</v>
      </c>
      <c r="P1501" s="100">
        <v>35</v>
      </c>
      <c r="Q1501" s="66" t="s">
        <v>160</v>
      </c>
      <c r="R1501" s="66" t="s">
        <v>320</v>
      </c>
      <c r="S1501" s="66" t="s">
        <v>86</v>
      </c>
      <c r="T1501" s="66" t="s">
        <v>138</v>
      </c>
      <c r="U1501" s="48">
        <v>196</v>
      </c>
      <c r="V1501" s="88" t="s">
        <v>284</v>
      </c>
      <c r="W1501" s="111" t="s">
        <v>89</v>
      </c>
      <c r="X1501" s="111" t="s">
        <v>396</v>
      </c>
      <c r="Y1501" s="117" t="s">
        <v>805</v>
      </c>
      <c r="Z1501" s="130"/>
      <c r="AA1501" s="130"/>
      <c r="AB1501" s="66">
        <v>2015</v>
      </c>
      <c r="AC1501" s="130">
        <v>33000</v>
      </c>
      <c r="AD1501" s="130"/>
      <c r="AE1501" s="62" t="s">
        <v>101</v>
      </c>
      <c r="AF1501" s="173">
        <v>44533</v>
      </c>
      <c r="AG1501" s="132">
        <v>44854</v>
      </c>
      <c r="AH1501" s="141"/>
    </row>
    <row r="1502" spans="1:34">
      <c r="A1502" s="63"/>
      <c r="B1502" s="66">
        <v>463</v>
      </c>
      <c r="C1502" s="72" t="s">
        <v>994</v>
      </c>
      <c r="D1502" s="67">
        <v>5200</v>
      </c>
      <c r="E1502" s="69" t="s">
        <v>1132</v>
      </c>
      <c r="F1502" s="69" t="s">
        <v>1133</v>
      </c>
      <c r="G1502" s="48" t="s">
        <v>674</v>
      </c>
      <c r="H1502" s="48">
        <v>1328</v>
      </c>
      <c r="I1502" s="48" t="s">
        <v>154</v>
      </c>
      <c r="J1502" s="72">
        <v>1</v>
      </c>
      <c r="K1502" s="101">
        <v>45617</v>
      </c>
      <c r="L1502" s="48">
        <v>14</v>
      </c>
      <c r="M1502" s="104">
        <v>199</v>
      </c>
      <c r="N1502" s="98">
        <f>K1502+L1502</f>
        <v>45631</v>
      </c>
      <c r="O1502" s="99">
        <f ca="1">TODAY()</f>
        <v>45957</v>
      </c>
      <c r="P1502" s="100">
        <f ca="1">O1502-K1502</f>
        <v>340</v>
      </c>
      <c r="Q1502" s="66" t="s">
        <v>85</v>
      </c>
      <c r="R1502" s="66" t="s">
        <v>320</v>
      </c>
      <c r="S1502" s="66" t="s">
        <v>85</v>
      </c>
      <c r="T1502" s="66" t="s">
        <v>87</v>
      </c>
      <c r="U1502" s="63">
        <v>199</v>
      </c>
      <c r="V1502" s="88" t="s">
        <v>118</v>
      </c>
      <c r="W1502" s="88" t="s">
        <v>89</v>
      </c>
      <c r="X1502" s="88" t="s">
        <v>321</v>
      </c>
      <c r="Y1502" s="278" t="s">
        <v>814</v>
      </c>
      <c r="Z1502" s="66">
        <v>30</v>
      </c>
      <c r="AA1502" s="117" t="s">
        <v>227</v>
      </c>
      <c r="AB1502" s="66">
        <v>2017</v>
      </c>
      <c r="AC1502" s="130">
        <v>18000</v>
      </c>
      <c r="AD1502" s="130">
        <v>16000</v>
      </c>
      <c r="AE1502" s="48" t="s">
        <v>101</v>
      </c>
      <c r="AF1502" s="132">
        <v>45617</v>
      </c>
      <c r="AG1502" s="132">
        <v>45628</v>
      </c>
      <c r="AH1502" s="141"/>
    </row>
    <row r="1503" spans="1:34">
      <c r="A1503" s="66">
        <v>389</v>
      </c>
      <c r="B1503" s="66">
        <v>507</v>
      </c>
      <c r="C1503" s="63" t="s">
        <v>994</v>
      </c>
      <c r="D1503" s="92">
        <v>5002</v>
      </c>
      <c r="E1503" s="151" t="s">
        <v>1039</v>
      </c>
      <c r="F1503" s="151" t="s">
        <v>1039</v>
      </c>
      <c r="G1503" s="92" t="s">
        <v>1197</v>
      </c>
      <c r="H1503" s="92">
        <v>360</v>
      </c>
      <c r="I1503" s="92" t="s">
        <v>99</v>
      </c>
      <c r="J1503" s="92">
        <v>1</v>
      </c>
      <c r="K1503" s="162">
        <v>45521</v>
      </c>
      <c r="L1503" s="92">
        <v>6</v>
      </c>
      <c r="M1503" s="243">
        <v>199</v>
      </c>
      <c r="N1503" s="102">
        <v>45527</v>
      </c>
      <c r="O1503" s="99">
        <v>45531</v>
      </c>
      <c r="P1503" s="100">
        <v>10</v>
      </c>
      <c r="Q1503" s="66" t="s">
        <v>85</v>
      </c>
      <c r="R1503" s="66" t="s">
        <v>320</v>
      </c>
      <c r="S1503" s="66" t="s">
        <v>85</v>
      </c>
      <c r="T1503" s="66" t="s">
        <v>87</v>
      </c>
      <c r="U1503" s="63">
        <v>199</v>
      </c>
      <c r="V1503" s="88" t="s">
        <v>118</v>
      </c>
      <c r="W1503" s="88" t="s">
        <v>89</v>
      </c>
      <c r="X1503" s="88" t="s">
        <v>321</v>
      </c>
      <c r="Y1503" s="117" t="s">
        <v>814</v>
      </c>
      <c r="Z1503" s="66">
        <v>30</v>
      </c>
      <c r="AA1503" s="117" t="s">
        <v>227</v>
      </c>
      <c r="AB1503" s="66">
        <v>2017</v>
      </c>
      <c r="AC1503" s="130">
        <v>18000</v>
      </c>
      <c r="AD1503" s="130">
        <v>16000</v>
      </c>
      <c r="AE1503" s="48" t="s">
        <v>101</v>
      </c>
      <c r="AF1503" s="132">
        <v>45514</v>
      </c>
      <c r="AG1503" s="132">
        <v>45530</v>
      </c>
      <c r="AH1503" s="141"/>
    </row>
    <row r="1504" spans="1:34">
      <c r="A1504" s="63"/>
      <c r="B1504" s="66">
        <v>452</v>
      </c>
      <c r="C1504" s="84" t="s">
        <v>994</v>
      </c>
      <c r="D1504" s="92">
        <v>4935</v>
      </c>
      <c r="E1504" s="151" t="s">
        <v>1134</v>
      </c>
      <c r="F1504" s="151" t="s">
        <v>1358</v>
      </c>
      <c r="G1504" s="92" t="s">
        <v>2659</v>
      </c>
      <c r="H1504" s="92">
        <v>360</v>
      </c>
      <c r="I1504" s="92" t="s">
        <v>154</v>
      </c>
      <c r="J1504" s="92">
        <v>1</v>
      </c>
      <c r="K1504" s="162">
        <v>45482</v>
      </c>
      <c r="L1504" s="92">
        <v>13</v>
      </c>
      <c r="M1504" s="104">
        <v>199</v>
      </c>
      <c r="N1504" s="102">
        <v>45495</v>
      </c>
      <c r="O1504" s="99">
        <v>45496</v>
      </c>
      <c r="P1504" s="100">
        <v>14</v>
      </c>
      <c r="Q1504" s="66" t="s">
        <v>85</v>
      </c>
      <c r="R1504" s="66" t="s">
        <v>320</v>
      </c>
      <c r="S1504" s="66" t="s">
        <v>85</v>
      </c>
      <c r="T1504" s="66" t="s">
        <v>87</v>
      </c>
      <c r="U1504" s="66">
        <v>199</v>
      </c>
      <c r="V1504" s="88" t="s">
        <v>118</v>
      </c>
      <c r="W1504" s="111" t="s">
        <v>89</v>
      </c>
      <c r="X1504" s="88" t="s">
        <v>321</v>
      </c>
      <c r="Y1504" s="117" t="s">
        <v>814</v>
      </c>
      <c r="Z1504" s="66">
        <v>30</v>
      </c>
      <c r="AA1504" s="117" t="s">
        <v>227</v>
      </c>
      <c r="AB1504" s="66">
        <v>2017</v>
      </c>
      <c r="AC1504" s="130">
        <v>18000</v>
      </c>
      <c r="AD1504" s="130">
        <v>16000</v>
      </c>
      <c r="AE1504" s="48" t="s">
        <v>101</v>
      </c>
      <c r="AF1504" s="132">
        <v>45460</v>
      </c>
      <c r="AG1504" s="132">
        <v>45496</v>
      </c>
      <c r="AH1504" s="141"/>
    </row>
    <row r="1505" spans="1:45">
      <c r="A1505" s="66">
        <v>432</v>
      </c>
      <c r="B1505" s="63"/>
      <c r="C1505" s="92" t="s">
        <v>994</v>
      </c>
      <c r="D1505" s="92">
        <v>4870</v>
      </c>
      <c r="E1505" s="151" t="s">
        <v>1134</v>
      </c>
      <c r="F1505" s="151" t="s">
        <v>1135</v>
      </c>
      <c r="G1505" s="151" t="s">
        <v>2660</v>
      </c>
      <c r="H1505" s="92">
        <v>347</v>
      </c>
      <c r="I1505" s="92" t="s">
        <v>154</v>
      </c>
      <c r="J1505" s="92">
        <v>1</v>
      </c>
      <c r="K1505" s="162">
        <v>45439</v>
      </c>
      <c r="L1505" s="92">
        <v>6</v>
      </c>
      <c r="M1505" s="190">
        <v>199</v>
      </c>
      <c r="N1505" s="102">
        <v>45445</v>
      </c>
      <c r="O1505" s="99">
        <v>45448</v>
      </c>
      <c r="P1505" s="100">
        <v>9</v>
      </c>
      <c r="Q1505" s="66" t="s">
        <v>85</v>
      </c>
      <c r="R1505" s="66" t="s">
        <v>320</v>
      </c>
      <c r="S1505" s="66" t="s">
        <v>85</v>
      </c>
      <c r="T1505" s="66" t="s">
        <v>87</v>
      </c>
      <c r="U1505" s="66">
        <v>199</v>
      </c>
      <c r="V1505" s="88" t="s">
        <v>118</v>
      </c>
      <c r="W1505" s="88" t="s">
        <v>89</v>
      </c>
      <c r="X1505" s="88" t="s">
        <v>321</v>
      </c>
      <c r="Y1505" s="117" t="s">
        <v>814</v>
      </c>
      <c r="Z1505" s="66">
        <v>30</v>
      </c>
      <c r="AA1505" s="117" t="s">
        <v>227</v>
      </c>
      <c r="AB1505" s="66">
        <v>2017</v>
      </c>
      <c r="AC1505" s="130">
        <v>18000</v>
      </c>
      <c r="AD1505" s="130">
        <v>16000</v>
      </c>
      <c r="AE1505" s="48" t="s">
        <v>101</v>
      </c>
      <c r="AF1505" s="132">
        <v>45411</v>
      </c>
      <c r="AG1505" s="781">
        <v>45448</v>
      </c>
      <c r="AH1505" s="140"/>
    </row>
    <row r="1506" spans="1:45">
      <c r="A1506" s="66">
        <v>408</v>
      </c>
      <c r="B1506" s="66">
        <v>480</v>
      </c>
      <c r="C1506" s="84" t="s">
        <v>994</v>
      </c>
      <c r="D1506" s="84">
        <v>4729</v>
      </c>
      <c r="E1506" s="85" t="s">
        <v>1193</v>
      </c>
      <c r="F1506" s="150" t="s">
        <v>1129</v>
      </c>
      <c r="G1506" s="84" t="s">
        <v>1194</v>
      </c>
      <c r="H1506" s="84">
        <v>325</v>
      </c>
      <c r="I1506" s="84" t="s">
        <v>1090</v>
      </c>
      <c r="J1506" s="84">
        <v>1</v>
      </c>
      <c r="K1506" s="164">
        <v>45370</v>
      </c>
      <c r="L1506" s="84">
        <v>13</v>
      </c>
      <c r="M1506" s="104">
        <v>199</v>
      </c>
      <c r="N1506" s="102">
        <v>45383</v>
      </c>
      <c r="O1506" s="99">
        <v>45383</v>
      </c>
      <c r="P1506" s="100">
        <v>13</v>
      </c>
      <c r="Q1506" s="66" t="s">
        <v>85</v>
      </c>
      <c r="R1506" s="66" t="s">
        <v>320</v>
      </c>
      <c r="S1506" s="66" t="s">
        <v>85</v>
      </c>
      <c r="T1506" s="66" t="s">
        <v>87</v>
      </c>
      <c r="U1506" s="66">
        <v>199</v>
      </c>
      <c r="V1506" s="111" t="s">
        <v>118</v>
      </c>
      <c r="W1506" s="111" t="s">
        <v>89</v>
      </c>
      <c r="X1506" s="111" t="s">
        <v>321</v>
      </c>
      <c r="Y1506" s="117" t="s">
        <v>814</v>
      </c>
      <c r="Z1506" s="66">
        <v>30</v>
      </c>
      <c r="AA1506" s="117" t="s">
        <v>227</v>
      </c>
      <c r="AB1506" s="66">
        <v>2017</v>
      </c>
      <c r="AC1506" s="130">
        <v>18000</v>
      </c>
      <c r="AD1506" s="130">
        <v>16000</v>
      </c>
      <c r="AE1506" s="48" t="s">
        <v>101</v>
      </c>
      <c r="AF1506" s="132">
        <v>45313</v>
      </c>
      <c r="AG1506" s="132">
        <v>45383</v>
      </c>
      <c r="AH1506" s="141"/>
    </row>
    <row r="1507" spans="1:45">
      <c r="A1507" s="66">
        <v>381</v>
      </c>
      <c r="B1507" s="63"/>
      <c r="C1507" s="84" t="s">
        <v>994</v>
      </c>
      <c r="D1507" s="84">
        <v>4613</v>
      </c>
      <c r="E1507" s="150" t="s">
        <v>1195</v>
      </c>
      <c r="F1507" s="150" t="s">
        <v>1196</v>
      </c>
      <c r="G1507" s="84" t="s">
        <v>1197</v>
      </c>
      <c r="H1507" s="84">
        <v>315</v>
      </c>
      <c r="I1507" s="84" t="s">
        <v>154</v>
      </c>
      <c r="J1507" s="84">
        <v>1</v>
      </c>
      <c r="K1507" s="162">
        <v>45229</v>
      </c>
      <c r="L1507" s="84">
        <v>27</v>
      </c>
      <c r="M1507" s="66">
        <v>199</v>
      </c>
      <c r="N1507" s="107">
        <v>45256</v>
      </c>
      <c r="O1507" s="99">
        <v>45258</v>
      </c>
      <c r="P1507" s="100">
        <v>29</v>
      </c>
      <c r="Q1507" s="66" t="s">
        <v>85</v>
      </c>
      <c r="R1507" s="66" t="s">
        <v>320</v>
      </c>
      <c r="S1507" s="66" t="s">
        <v>86</v>
      </c>
      <c r="T1507" s="66" t="s">
        <v>87</v>
      </c>
      <c r="U1507" s="51">
        <v>199</v>
      </c>
      <c r="V1507" s="88" t="s">
        <v>118</v>
      </c>
      <c r="W1507" s="88" t="s">
        <v>89</v>
      </c>
      <c r="X1507" s="88" t="s">
        <v>321</v>
      </c>
      <c r="Y1507" s="117" t="s">
        <v>814</v>
      </c>
      <c r="Z1507" s="66">
        <v>30</v>
      </c>
      <c r="AA1507" s="117" t="s">
        <v>227</v>
      </c>
      <c r="AB1507" s="66">
        <v>2017</v>
      </c>
      <c r="AC1507" s="130">
        <v>18000</v>
      </c>
      <c r="AD1507" s="130"/>
      <c r="AE1507" s="48" t="s">
        <v>101</v>
      </c>
      <c r="AF1507" s="132">
        <v>45229</v>
      </c>
      <c r="AG1507" s="132">
        <v>45258</v>
      </c>
      <c r="AH1507" s="141"/>
    </row>
    <row r="1508" spans="1:45">
      <c r="A1508" s="66">
        <v>409</v>
      </c>
      <c r="B1508" s="66">
        <v>481</v>
      </c>
      <c r="C1508" s="84" t="s">
        <v>994</v>
      </c>
      <c r="D1508" s="84">
        <v>4517</v>
      </c>
      <c r="E1508" s="150" t="s">
        <v>151</v>
      </c>
      <c r="F1508" s="150" t="s">
        <v>1302</v>
      </c>
      <c r="G1508" s="150" t="s">
        <v>2661</v>
      </c>
      <c r="H1508" s="84">
        <v>307</v>
      </c>
      <c r="I1508" s="84" t="s">
        <v>154</v>
      </c>
      <c r="J1508" s="84">
        <v>1</v>
      </c>
      <c r="K1508" s="162">
        <v>45203</v>
      </c>
      <c r="L1508" s="84">
        <v>29</v>
      </c>
      <c r="M1508" s="66">
        <v>199</v>
      </c>
      <c r="N1508" s="107">
        <v>45232</v>
      </c>
      <c r="O1508" s="99">
        <v>45229</v>
      </c>
      <c r="P1508" s="100">
        <v>26</v>
      </c>
      <c r="Q1508" s="66" t="s">
        <v>85</v>
      </c>
      <c r="R1508" s="66" t="s">
        <v>320</v>
      </c>
      <c r="S1508" s="66" t="s">
        <v>86</v>
      </c>
      <c r="T1508" s="66" t="s">
        <v>87</v>
      </c>
      <c r="U1508" s="51">
        <v>199</v>
      </c>
      <c r="V1508" s="88" t="s">
        <v>118</v>
      </c>
      <c r="W1508" s="88" t="s">
        <v>89</v>
      </c>
      <c r="X1508" s="88" t="s">
        <v>321</v>
      </c>
      <c r="Y1508" s="117" t="s">
        <v>814</v>
      </c>
      <c r="Z1508" s="66">
        <v>30</v>
      </c>
      <c r="AA1508" s="117" t="s">
        <v>227</v>
      </c>
      <c r="AB1508" s="66">
        <v>2017</v>
      </c>
      <c r="AC1508" s="130">
        <v>18000</v>
      </c>
      <c r="AD1508" s="130"/>
      <c r="AE1508" s="48" t="s">
        <v>101</v>
      </c>
      <c r="AF1508" s="132">
        <v>45173</v>
      </c>
      <c r="AG1508" s="132">
        <v>45226</v>
      </c>
      <c r="AH1508" s="141"/>
    </row>
    <row r="1509" spans="1:45">
      <c r="A1509" s="63"/>
      <c r="B1509" s="63"/>
      <c r="C1509" s="84" t="s">
        <v>994</v>
      </c>
      <c r="D1509" s="63">
        <v>4431</v>
      </c>
      <c r="E1509" s="86" t="s">
        <v>1134</v>
      </c>
      <c r="F1509" s="156" t="s">
        <v>1140</v>
      </c>
      <c r="G1509" s="86" t="s">
        <v>1327</v>
      </c>
      <c r="H1509" s="63">
        <v>304</v>
      </c>
      <c r="I1509" s="85" t="s">
        <v>154</v>
      </c>
      <c r="J1509" s="84">
        <v>1</v>
      </c>
      <c r="K1509" s="106">
        <v>45124</v>
      </c>
      <c r="L1509" s="63">
        <v>6</v>
      </c>
      <c r="M1509" s="66">
        <v>199</v>
      </c>
      <c r="N1509" s="107">
        <v>45130</v>
      </c>
      <c r="O1509" s="99">
        <v>45134</v>
      </c>
      <c r="P1509" s="100">
        <v>10</v>
      </c>
      <c r="Q1509" s="66" t="s">
        <v>160</v>
      </c>
      <c r="R1509" s="66" t="s">
        <v>320</v>
      </c>
      <c r="S1509" s="66" t="s">
        <v>86</v>
      </c>
      <c r="T1509" s="66" t="s">
        <v>87</v>
      </c>
      <c r="U1509" s="51">
        <v>199</v>
      </c>
      <c r="V1509" s="88" t="s">
        <v>118</v>
      </c>
      <c r="W1509" s="111" t="s">
        <v>89</v>
      </c>
      <c r="X1509" s="111" t="s">
        <v>321</v>
      </c>
      <c r="Y1509" s="117" t="s">
        <v>814</v>
      </c>
      <c r="Z1509" s="66">
        <v>30</v>
      </c>
      <c r="AA1509" s="117" t="s">
        <v>227</v>
      </c>
      <c r="AB1509" s="112">
        <v>2017</v>
      </c>
      <c r="AC1509" s="130">
        <v>18000</v>
      </c>
      <c r="AD1509" s="130"/>
      <c r="AE1509" s="48" t="s">
        <v>101</v>
      </c>
      <c r="AF1509" s="132">
        <v>45124</v>
      </c>
      <c r="AG1509" s="132">
        <v>45131</v>
      </c>
      <c r="AH1509" s="141"/>
    </row>
    <row r="1510" spans="1:45">
      <c r="A1510" s="88" t="s">
        <v>2654</v>
      </c>
      <c r="B1510" s="63"/>
      <c r="C1510" s="84" t="s">
        <v>994</v>
      </c>
      <c r="D1510" s="92">
        <v>4292</v>
      </c>
      <c r="E1510" s="87" t="s">
        <v>1158</v>
      </c>
      <c r="F1510" s="156" t="s">
        <v>1159</v>
      </c>
      <c r="G1510" s="86" t="s">
        <v>1160</v>
      </c>
      <c r="H1510" s="63">
        <v>290</v>
      </c>
      <c r="I1510" s="85" t="s">
        <v>154</v>
      </c>
      <c r="J1510" s="84">
        <v>1</v>
      </c>
      <c r="K1510" s="106">
        <v>45079</v>
      </c>
      <c r="L1510" s="63">
        <v>11</v>
      </c>
      <c r="M1510" s="66">
        <v>199</v>
      </c>
      <c r="N1510" s="165">
        <v>45090</v>
      </c>
      <c r="O1510" s="99">
        <v>45086</v>
      </c>
      <c r="P1510" s="100">
        <v>7</v>
      </c>
      <c r="Q1510" s="66" t="s">
        <v>160</v>
      </c>
      <c r="R1510" s="66" t="s">
        <v>320</v>
      </c>
      <c r="S1510" s="66" t="s">
        <v>86</v>
      </c>
      <c r="T1510" s="66" t="s">
        <v>87</v>
      </c>
      <c r="U1510" s="51">
        <v>199</v>
      </c>
      <c r="V1510" s="88" t="s">
        <v>118</v>
      </c>
      <c r="W1510" s="111" t="s">
        <v>89</v>
      </c>
      <c r="X1510" s="111" t="s">
        <v>321</v>
      </c>
      <c r="Y1510" s="117" t="s">
        <v>814</v>
      </c>
      <c r="Z1510" s="66">
        <v>30</v>
      </c>
      <c r="AA1510" s="117" t="s">
        <v>227</v>
      </c>
      <c r="AB1510" s="66">
        <v>2017</v>
      </c>
      <c r="AC1510" s="130">
        <v>18000</v>
      </c>
      <c r="AD1510" s="130"/>
      <c r="AE1510" s="48" t="s">
        <v>101</v>
      </c>
      <c r="AF1510" s="132">
        <v>45037</v>
      </c>
      <c r="AG1510" s="132">
        <v>45084</v>
      </c>
      <c r="AH1510" s="141"/>
    </row>
    <row r="1511" spans="1:45">
      <c r="A1511" s="63"/>
      <c r="B1511" s="63"/>
      <c r="C1511" s="84" t="s">
        <v>994</v>
      </c>
      <c r="D1511" s="92">
        <v>4239</v>
      </c>
      <c r="E1511" s="87" t="s">
        <v>1624</v>
      </c>
      <c r="F1511" s="156" t="s">
        <v>1541</v>
      </c>
      <c r="G1511" s="85" t="s">
        <v>2662</v>
      </c>
      <c r="H1511" s="63">
        <v>288</v>
      </c>
      <c r="I1511" s="150" t="s">
        <v>1151</v>
      </c>
      <c r="J1511" s="84">
        <v>1</v>
      </c>
      <c r="K1511" s="106">
        <v>44996</v>
      </c>
      <c r="L1511" s="63">
        <v>6</v>
      </c>
      <c r="M1511" s="63">
        <v>199</v>
      </c>
      <c r="N1511" s="107">
        <v>45002</v>
      </c>
      <c r="O1511" s="99">
        <v>45007</v>
      </c>
      <c r="P1511" s="100">
        <v>11</v>
      </c>
      <c r="Q1511" s="66" t="s">
        <v>160</v>
      </c>
      <c r="R1511" s="66" t="s">
        <v>320</v>
      </c>
      <c r="S1511" s="66" t="s">
        <v>86</v>
      </c>
      <c r="T1511" s="66" t="s">
        <v>87</v>
      </c>
      <c r="U1511" s="66">
        <v>199</v>
      </c>
      <c r="V1511" s="88" t="s">
        <v>118</v>
      </c>
      <c r="W1511" s="88" t="s">
        <v>89</v>
      </c>
      <c r="X1511" s="88" t="s">
        <v>321</v>
      </c>
      <c r="Y1511" s="117" t="s">
        <v>814</v>
      </c>
      <c r="Z1511" s="130"/>
      <c r="AA1511" s="130"/>
      <c r="AB1511" s="66">
        <v>2017</v>
      </c>
      <c r="AC1511" s="130">
        <v>18000</v>
      </c>
      <c r="AD1511" s="130"/>
      <c r="AE1511" s="48" t="s">
        <v>101</v>
      </c>
      <c r="AF1511" s="132">
        <v>44996</v>
      </c>
      <c r="AG1511" s="132">
        <v>45006</v>
      </c>
      <c r="AH1511" s="140"/>
    </row>
    <row r="1512" spans="1:45">
      <c r="A1512" s="63"/>
      <c r="B1512" s="63"/>
      <c r="C1512" s="84" t="s">
        <v>994</v>
      </c>
      <c r="D1512" s="92">
        <v>3919</v>
      </c>
      <c r="E1512" s="87" t="s">
        <v>1137</v>
      </c>
      <c r="F1512" s="156" t="s">
        <v>1404</v>
      </c>
      <c r="G1512" s="85" t="s">
        <v>1139</v>
      </c>
      <c r="H1512" s="63">
        <v>252</v>
      </c>
      <c r="I1512" s="150" t="s">
        <v>99</v>
      </c>
      <c r="J1512" s="84">
        <v>1</v>
      </c>
      <c r="K1512" s="106">
        <v>44967</v>
      </c>
      <c r="L1512" s="63">
        <v>27</v>
      </c>
      <c r="M1512" s="63">
        <v>199</v>
      </c>
      <c r="N1512" s="107">
        <v>44994</v>
      </c>
      <c r="O1512" s="99">
        <v>44996</v>
      </c>
      <c r="P1512" s="100">
        <v>29</v>
      </c>
      <c r="Q1512" s="66" t="s">
        <v>160</v>
      </c>
      <c r="R1512" s="66" t="s">
        <v>320</v>
      </c>
      <c r="S1512" s="66" t="s">
        <v>86</v>
      </c>
      <c r="T1512" s="66" t="s">
        <v>87</v>
      </c>
      <c r="U1512" s="66">
        <v>199</v>
      </c>
      <c r="V1512" s="88" t="s">
        <v>118</v>
      </c>
      <c r="W1512" s="88" t="s">
        <v>89</v>
      </c>
      <c r="X1512" s="88" t="s">
        <v>321</v>
      </c>
      <c r="Y1512" s="117" t="s">
        <v>814</v>
      </c>
      <c r="Z1512" s="130"/>
      <c r="AA1512" s="130"/>
      <c r="AB1512" s="66">
        <v>2017</v>
      </c>
      <c r="AC1512" s="130">
        <v>18000</v>
      </c>
      <c r="AD1512" s="130"/>
      <c r="AE1512" s="192"/>
      <c r="AF1512" s="72" t="s">
        <v>101</v>
      </c>
      <c r="AG1512" s="781">
        <v>44827</v>
      </c>
      <c r="AH1512" s="177">
        <v>44995</v>
      </c>
    </row>
    <row r="1513" spans="1:45">
      <c r="A1513" s="66" t="s">
        <v>2663</v>
      </c>
      <c r="B1513" s="66">
        <v>484</v>
      </c>
      <c r="C1513" s="84" t="s">
        <v>994</v>
      </c>
      <c r="D1513" s="92">
        <v>3852</v>
      </c>
      <c r="E1513" s="87" t="s">
        <v>151</v>
      </c>
      <c r="F1513" s="156" t="s">
        <v>1075</v>
      </c>
      <c r="G1513" s="85" t="s">
        <v>1176</v>
      </c>
      <c r="H1513" s="63">
        <v>247</v>
      </c>
      <c r="I1513" s="150" t="s">
        <v>154</v>
      </c>
      <c r="J1513" s="84">
        <v>1</v>
      </c>
      <c r="K1513" s="106">
        <v>44803</v>
      </c>
      <c r="L1513" s="63">
        <v>6</v>
      </c>
      <c r="M1513" s="66">
        <v>199</v>
      </c>
      <c r="N1513" s="107">
        <v>44809</v>
      </c>
      <c r="O1513" s="99">
        <v>44823</v>
      </c>
      <c r="P1513" s="100">
        <v>20</v>
      </c>
      <c r="Q1513" s="66" t="s">
        <v>160</v>
      </c>
      <c r="R1513" s="66"/>
      <c r="S1513" s="66" t="s">
        <v>320</v>
      </c>
      <c r="T1513" s="66" t="s">
        <v>86</v>
      </c>
      <c r="U1513" s="66" t="s">
        <v>87</v>
      </c>
      <c r="V1513" s="66">
        <v>199</v>
      </c>
      <c r="W1513" s="88" t="s">
        <v>118</v>
      </c>
      <c r="X1513" s="88" t="s">
        <v>89</v>
      </c>
      <c r="Y1513" s="88" t="s">
        <v>321</v>
      </c>
      <c r="Z1513" s="66"/>
      <c r="AA1513" s="66"/>
      <c r="AB1513" s="117" t="s">
        <v>814</v>
      </c>
      <c r="AC1513" s="66">
        <v>2017</v>
      </c>
      <c r="AD1513" s="66"/>
      <c r="AE1513" s="62" t="s">
        <v>101</v>
      </c>
      <c r="AF1513" s="173">
        <v>44803</v>
      </c>
      <c r="AG1513" s="132"/>
      <c r="AH1513" s="141"/>
    </row>
    <row r="1514" spans="1:45">
      <c r="A1514" s="63"/>
      <c r="B1514" s="63"/>
      <c r="C1514" s="84" t="s">
        <v>994</v>
      </c>
      <c r="D1514" s="92">
        <v>3772</v>
      </c>
      <c r="E1514" s="87" t="s">
        <v>1180</v>
      </c>
      <c r="F1514" s="87" t="s">
        <v>1181</v>
      </c>
      <c r="G1514" s="85" t="s">
        <v>529</v>
      </c>
      <c r="H1514" s="63">
        <v>241</v>
      </c>
      <c r="I1514" s="150" t="s">
        <v>1151</v>
      </c>
      <c r="J1514" s="84">
        <v>1</v>
      </c>
      <c r="K1514" s="106">
        <v>44777</v>
      </c>
      <c r="L1514" s="63">
        <v>13</v>
      </c>
      <c r="M1514" s="66">
        <v>199</v>
      </c>
      <c r="N1514" s="166">
        <v>44790</v>
      </c>
      <c r="O1514" s="99">
        <v>44789</v>
      </c>
      <c r="P1514" s="100">
        <v>12</v>
      </c>
      <c r="Q1514" s="66" t="s">
        <v>160</v>
      </c>
      <c r="R1514" s="66"/>
      <c r="S1514" s="66" t="s">
        <v>86</v>
      </c>
      <c r="T1514" s="66" t="s">
        <v>87</v>
      </c>
      <c r="U1514" s="66">
        <v>199</v>
      </c>
      <c r="V1514" s="88" t="s">
        <v>118</v>
      </c>
      <c r="W1514" s="88" t="s">
        <v>89</v>
      </c>
      <c r="X1514" s="88" t="s">
        <v>321</v>
      </c>
      <c r="Y1514" s="66" t="s">
        <v>814</v>
      </c>
      <c r="Z1514" s="130"/>
      <c r="AA1514" s="130"/>
      <c r="AB1514" s="66">
        <v>2017</v>
      </c>
      <c r="AC1514" s="130">
        <v>18000</v>
      </c>
      <c r="AD1514" s="130"/>
      <c r="AE1514" s="62" t="s">
        <v>101</v>
      </c>
      <c r="AF1514" s="173">
        <v>44763</v>
      </c>
      <c r="AG1514" s="132">
        <v>44786</v>
      </c>
      <c r="AH1514" s="141"/>
    </row>
    <row r="1515" spans="1:45">
      <c r="A1515" s="66">
        <v>405</v>
      </c>
      <c r="B1515" s="66">
        <v>495</v>
      </c>
      <c r="C1515" s="84" t="s">
        <v>994</v>
      </c>
      <c r="D1515" s="92">
        <v>3751</v>
      </c>
      <c r="E1515" s="87" t="s">
        <v>151</v>
      </c>
      <c r="F1515" s="87" t="s">
        <v>1075</v>
      </c>
      <c r="G1515" s="85" t="s">
        <v>2664</v>
      </c>
      <c r="H1515" s="63">
        <v>240</v>
      </c>
      <c r="I1515" s="150" t="s">
        <v>154</v>
      </c>
      <c r="J1515" s="84">
        <v>1</v>
      </c>
      <c r="K1515" s="106">
        <v>44755</v>
      </c>
      <c r="L1515" s="63">
        <v>0</v>
      </c>
      <c r="M1515" s="66">
        <v>199</v>
      </c>
      <c r="N1515" s="107">
        <v>44755</v>
      </c>
      <c r="O1515" s="99">
        <v>44762</v>
      </c>
      <c r="P1515" s="100">
        <v>7</v>
      </c>
      <c r="Q1515" s="66" t="s">
        <v>160</v>
      </c>
      <c r="R1515" s="66"/>
      <c r="S1515" s="66" t="s">
        <v>86</v>
      </c>
      <c r="T1515" s="66" t="s">
        <v>87</v>
      </c>
      <c r="U1515" s="66">
        <v>199</v>
      </c>
      <c r="V1515" s="88" t="s">
        <v>118</v>
      </c>
      <c r="W1515" s="88" t="s">
        <v>89</v>
      </c>
      <c r="X1515" s="88" t="s">
        <v>321</v>
      </c>
      <c r="Y1515" s="66" t="s">
        <v>814</v>
      </c>
      <c r="Z1515" s="130"/>
      <c r="AA1515" s="130"/>
      <c r="AB1515" s="66">
        <v>2017</v>
      </c>
      <c r="AC1515" s="130">
        <v>18000</v>
      </c>
      <c r="AD1515" s="130"/>
      <c r="AE1515" s="62" t="s">
        <v>101</v>
      </c>
      <c r="AF1515" s="173">
        <v>44755</v>
      </c>
      <c r="AG1515" s="132">
        <v>44761</v>
      </c>
      <c r="AH1515" s="141"/>
    </row>
    <row r="1516" spans="1:45">
      <c r="A1516" s="66">
        <v>432</v>
      </c>
      <c r="B1516" s="63"/>
      <c r="C1516" s="84" t="s">
        <v>994</v>
      </c>
      <c r="D1516" s="92">
        <v>3749</v>
      </c>
      <c r="E1516" s="87" t="s">
        <v>1173</v>
      </c>
      <c r="F1516" s="87" t="s">
        <v>1186</v>
      </c>
      <c r="G1516" s="85" t="s">
        <v>623</v>
      </c>
      <c r="H1516" s="63"/>
      <c r="I1516" s="150" t="s">
        <v>99</v>
      </c>
      <c r="J1516" s="84">
        <v>1</v>
      </c>
      <c r="K1516" s="106">
        <v>44751</v>
      </c>
      <c r="L1516" s="63">
        <v>1</v>
      </c>
      <c r="M1516" s="63">
        <v>199</v>
      </c>
      <c r="N1516" s="107">
        <v>44752</v>
      </c>
      <c r="O1516" s="99">
        <v>44755</v>
      </c>
      <c r="P1516" s="100">
        <v>4</v>
      </c>
      <c r="Q1516" s="66" t="s">
        <v>160</v>
      </c>
      <c r="R1516" s="66"/>
      <c r="S1516" s="66" t="s">
        <v>86</v>
      </c>
      <c r="T1516" s="66" t="s">
        <v>87</v>
      </c>
      <c r="U1516" s="66">
        <v>199</v>
      </c>
      <c r="V1516" s="88" t="s">
        <v>118</v>
      </c>
      <c r="W1516" s="88" t="s">
        <v>89</v>
      </c>
      <c r="X1516" s="88" t="s">
        <v>321</v>
      </c>
      <c r="Y1516" s="66" t="s">
        <v>814</v>
      </c>
      <c r="Z1516" s="130"/>
      <c r="AA1516" s="130"/>
      <c r="AB1516" s="66">
        <v>2017</v>
      </c>
      <c r="AC1516" s="130">
        <v>18000</v>
      </c>
      <c r="AD1516" s="130"/>
      <c r="AE1516" s="62" t="s">
        <v>101</v>
      </c>
      <c r="AF1516" s="173">
        <v>44751</v>
      </c>
      <c r="AG1516" s="132">
        <v>44754</v>
      </c>
      <c r="AH1516" s="141"/>
    </row>
    <row r="1517" spans="1:45">
      <c r="A1517" s="66" t="s">
        <v>2657</v>
      </c>
      <c r="B1517" s="66" t="s">
        <v>95</v>
      </c>
      <c r="C1517" s="84" t="s">
        <v>994</v>
      </c>
      <c r="D1517" s="92">
        <v>3707</v>
      </c>
      <c r="E1517" s="87" t="s">
        <v>151</v>
      </c>
      <c r="F1517" s="87" t="s">
        <v>1075</v>
      </c>
      <c r="G1517" s="85" t="s">
        <v>2665</v>
      </c>
      <c r="H1517" s="63">
        <v>239</v>
      </c>
      <c r="I1517" s="150" t="s">
        <v>154</v>
      </c>
      <c r="J1517" s="84">
        <v>1</v>
      </c>
      <c r="K1517" s="106">
        <v>44734</v>
      </c>
      <c r="L1517" s="63">
        <v>14</v>
      </c>
      <c r="M1517" s="48">
        <v>199</v>
      </c>
      <c r="N1517" s="107">
        <v>44748</v>
      </c>
      <c r="O1517" s="99">
        <v>44751</v>
      </c>
      <c r="P1517" s="100">
        <v>17</v>
      </c>
      <c r="Q1517" s="66" t="s">
        <v>160</v>
      </c>
      <c r="R1517" s="66"/>
      <c r="S1517" s="66" t="s">
        <v>86</v>
      </c>
      <c r="T1517" s="66" t="s">
        <v>87</v>
      </c>
      <c r="U1517" s="66">
        <v>199</v>
      </c>
      <c r="V1517" s="88" t="s">
        <v>118</v>
      </c>
      <c r="W1517" s="88" t="s">
        <v>89</v>
      </c>
      <c r="X1517" s="88" t="s">
        <v>321</v>
      </c>
      <c r="Y1517" s="66" t="s">
        <v>814</v>
      </c>
      <c r="Z1517" s="130"/>
      <c r="AA1517" s="130"/>
      <c r="AB1517" s="66">
        <v>2017</v>
      </c>
      <c r="AC1517" s="130">
        <v>18000</v>
      </c>
      <c r="AD1517" s="130"/>
      <c r="AE1517" s="62" t="s">
        <v>101</v>
      </c>
      <c r="AF1517" s="173">
        <v>44734</v>
      </c>
      <c r="AG1517" s="132">
        <v>44750</v>
      </c>
      <c r="AH1517" s="140"/>
    </row>
    <row r="1518" spans="1:45">
      <c r="A1518" s="66" t="s">
        <v>2666</v>
      </c>
      <c r="B1518" s="66">
        <v>560</v>
      </c>
      <c r="C1518" s="84" t="s">
        <v>994</v>
      </c>
      <c r="D1518" s="92">
        <v>3674</v>
      </c>
      <c r="E1518" s="87" t="s">
        <v>1912</v>
      </c>
      <c r="F1518" s="87" t="s">
        <v>230</v>
      </c>
      <c r="G1518" s="85" t="s">
        <v>2556</v>
      </c>
      <c r="H1518" s="63">
        <v>238</v>
      </c>
      <c r="I1518" s="150" t="s">
        <v>1151</v>
      </c>
      <c r="J1518" s="84">
        <v>1</v>
      </c>
      <c r="K1518" s="106">
        <v>44719</v>
      </c>
      <c r="L1518" s="63">
        <v>27</v>
      </c>
      <c r="M1518" s="66">
        <v>199</v>
      </c>
      <c r="N1518" s="165">
        <v>44746</v>
      </c>
      <c r="O1518" s="99">
        <v>44723</v>
      </c>
      <c r="P1518" s="100">
        <v>4</v>
      </c>
      <c r="Q1518" s="66" t="s">
        <v>160</v>
      </c>
      <c r="R1518" s="66"/>
      <c r="S1518" s="66" t="s">
        <v>86</v>
      </c>
      <c r="T1518" s="66" t="s">
        <v>87</v>
      </c>
      <c r="U1518" s="66">
        <v>199</v>
      </c>
      <c r="V1518" s="88" t="s">
        <v>118</v>
      </c>
      <c r="W1518" s="88" t="s">
        <v>89</v>
      </c>
      <c r="X1518" s="88" t="s">
        <v>321</v>
      </c>
      <c r="Y1518" s="66" t="s">
        <v>814</v>
      </c>
      <c r="Z1518" s="130"/>
      <c r="AA1518" s="130"/>
      <c r="AB1518" s="66">
        <v>2017</v>
      </c>
      <c r="AC1518" s="130">
        <v>18000</v>
      </c>
      <c r="AD1518" s="130"/>
      <c r="AE1518" s="192"/>
      <c r="AF1518" s="115" t="s">
        <v>101</v>
      </c>
      <c r="AG1518" s="173">
        <v>44719</v>
      </c>
      <c r="AH1518" s="177">
        <v>44722</v>
      </c>
    </row>
    <row r="1519" spans="1:45">
      <c r="A1519" s="63"/>
      <c r="B1519" s="63"/>
      <c r="C1519" s="84" t="s">
        <v>994</v>
      </c>
      <c r="D1519" s="92">
        <v>3431</v>
      </c>
      <c r="E1519" s="87" t="s">
        <v>1137</v>
      </c>
      <c r="F1519" s="87" t="s">
        <v>1404</v>
      </c>
      <c r="G1519" s="85" t="s">
        <v>1139</v>
      </c>
      <c r="H1519" s="63">
        <v>220</v>
      </c>
      <c r="I1519" s="150" t="s">
        <v>99</v>
      </c>
      <c r="J1519" s="84">
        <v>1</v>
      </c>
      <c r="K1519" s="106">
        <v>44678</v>
      </c>
      <c r="L1519" s="63">
        <v>27</v>
      </c>
      <c r="M1519" s="66">
        <v>199</v>
      </c>
      <c r="N1519" s="107">
        <v>44705</v>
      </c>
      <c r="O1519" s="99">
        <v>44709</v>
      </c>
      <c r="P1519" s="100">
        <v>31</v>
      </c>
      <c r="Q1519" s="66" t="s">
        <v>160</v>
      </c>
      <c r="R1519" s="66"/>
      <c r="S1519" s="66" t="s">
        <v>86</v>
      </c>
      <c r="T1519" s="66" t="s">
        <v>87</v>
      </c>
      <c r="U1519" s="66">
        <v>199</v>
      </c>
      <c r="V1519" s="88" t="s">
        <v>118</v>
      </c>
      <c r="W1519" s="88" t="s">
        <v>89</v>
      </c>
      <c r="X1519" s="88" t="s">
        <v>321</v>
      </c>
      <c r="Y1519" s="66" t="s">
        <v>814</v>
      </c>
      <c r="Z1519" s="130"/>
      <c r="AA1519" s="130"/>
      <c r="AB1519" s="66">
        <v>2017</v>
      </c>
      <c r="AC1519" s="130">
        <v>18000</v>
      </c>
      <c r="AD1519" s="130"/>
      <c r="AE1519" s="62" t="s">
        <v>101</v>
      </c>
      <c r="AF1519" s="173">
        <v>44566</v>
      </c>
      <c r="AG1519" s="132">
        <v>44707</v>
      </c>
      <c r="AH1519" s="140"/>
      <c r="AS1519" s="144"/>
    </row>
    <row r="1520" spans="1:45" ht="30">
      <c r="A1520" s="66">
        <v>303</v>
      </c>
      <c r="B1520" s="66">
        <v>492</v>
      </c>
      <c r="C1520" s="64" t="s">
        <v>994</v>
      </c>
      <c r="D1520" s="67">
        <v>5356</v>
      </c>
      <c r="E1520" s="68" t="s">
        <v>2667</v>
      </c>
      <c r="F1520" s="75" t="s">
        <v>2667</v>
      </c>
      <c r="G1520" s="48" t="s">
        <v>479</v>
      </c>
      <c r="H1520" s="48">
        <v>121</v>
      </c>
      <c r="I1520" s="48" t="s">
        <v>1090</v>
      </c>
      <c r="J1520" s="64">
        <v>1</v>
      </c>
      <c r="K1520" s="101">
        <v>45682</v>
      </c>
      <c r="L1520" s="48">
        <v>6</v>
      </c>
      <c r="M1520" s="104">
        <v>200</v>
      </c>
      <c r="N1520" s="102">
        <f>K1520+L1520</f>
        <v>45688</v>
      </c>
      <c r="O1520" s="99">
        <f ca="1">TODAY()</f>
        <v>45957</v>
      </c>
      <c r="P1520" s="100">
        <f ca="1">O1520-K1520</f>
        <v>275</v>
      </c>
      <c r="Q1520" s="66" t="s">
        <v>544</v>
      </c>
      <c r="R1520" s="66" t="s">
        <v>86</v>
      </c>
      <c r="S1520" s="66" t="s">
        <v>85</v>
      </c>
      <c r="T1520" s="66" t="s">
        <v>87</v>
      </c>
      <c r="U1520" s="66">
        <v>200</v>
      </c>
      <c r="V1520" s="88" t="s">
        <v>118</v>
      </c>
      <c r="W1520" s="111" t="s">
        <v>89</v>
      </c>
      <c r="X1520" s="111" t="s">
        <v>321</v>
      </c>
      <c r="Y1520" s="117" t="s">
        <v>2668</v>
      </c>
      <c r="Z1520" s="66">
        <v>30</v>
      </c>
      <c r="AA1520" s="117" t="s">
        <v>227</v>
      </c>
      <c r="AB1520" s="112">
        <v>2022</v>
      </c>
      <c r="AC1520" s="118"/>
      <c r="AD1520" s="119"/>
      <c r="AE1520" s="48" t="s">
        <v>101</v>
      </c>
      <c r="AF1520" s="132">
        <v>45682</v>
      </c>
      <c r="AG1520" s="132">
        <v>45694</v>
      </c>
      <c r="AH1520" s="141"/>
    </row>
    <row r="1521" spans="1:36">
      <c r="A1521" s="66">
        <v>390</v>
      </c>
      <c r="B1521" s="66">
        <v>523</v>
      </c>
      <c r="C1521" s="64" t="s">
        <v>994</v>
      </c>
      <c r="D1521" s="67">
        <v>5327</v>
      </c>
      <c r="E1521" s="68" t="s">
        <v>1046</v>
      </c>
      <c r="F1521" s="69" t="s">
        <v>1047</v>
      </c>
      <c r="G1521" s="48" t="s">
        <v>1048</v>
      </c>
      <c r="H1521" s="48">
        <v>250</v>
      </c>
      <c r="I1521" s="48" t="s">
        <v>99</v>
      </c>
      <c r="J1521" s="64">
        <v>1</v>
      </c>
      <c r="K1521" s="101">
        <v>45670</v>
      </c>
      <c r="L1521" s="48">
        <v>27</v>
      </c>
      <c r="M1521" s="104">
        <v>200</v>
      </c>
      <c r="N1521" s="98">
        <f>K1521+L1521</f>
        <v>45697</v>
      </c>
      <c r="O1521" s="99">
        <f ca="1">TODAY()</f>
        <v>45957</v>
      </c>
      <c r="P1521" s="100">
        <f ca="1">O1521-K1521</f>
        <v>287</v>
      </c>
      <c r="Q1521" s="66" t="s">
        <v>544</v>
      </c>
      <c r="R1521" s="66" t="s">
        <v>86</v>
      </c>
      <c r="S1521" s="66" t="s">
        <v>85</v>
      </c>
      <c r="T1521" s="66" t="s">
        <v>87</v>
      </c>
      <c r="U1521" s="66">
        <v>200</v>
      </c>
      <c r="V1521" s="88" t="s">
        <v>118</v>
      </c>
      <c r="W1521" s="111" t="s">
        <v>89</v>
      </c>
      <c r="X1521" s="111" t="s">
        <v>2669</v>
      </c>
      <c r="Y1521" s="117" t="s">
        <v>2670</v>
      </c>
      <c r="Z1521" s="66">
        <v>30</v>
      </c>
      <c r="AA1521" s="117" t="s">
        <v>244</v>
      </c>
      <c r="AB1521" s="66">
        <v>2022</v>
      </c>
      <c r="AC1521" s="118"/>
      <c r="AD1521" s="119"/>
      <c r="AE1521" s="48" t="s">
        <v>101</v>
      </c>
      <c r="AF1521" s="132">
        <v>45670</v>
      </c>
      <c r="AG1521" s="132">
        <v>45680</v>
      </c>
      <c r="AH1521" s="141" t="s">
        <v>2671</v>
      </c>
      <c r="AI1521" s="144">
        <v>45306</v>
      </c>
      <c r="AJ1521" s="144">
        <v>45343</v>
      </c>
    </row>
    <row r="1522" spans="1:36">
      <c r="A1522" s="88" t="s">
        <v>2654</v>
      </c>
      <c r="B1522" s="66">
        <v>561</v>
      </c>
      <c r="C1522" s="64" t="s">
        <v>994</v>
      </c>
      <c r="D1522" s="67">
        <v>5185</v>
      </c>
      <c r="E1522" s="68" t="s">
        <v>1308</v>
      </c>
      <c r="F1522" s="69" t="s">
        <v>2672</v>
      </c>
      <c r="G1522" s="48" t="s">
        <v>2673</v>
      </c>
      <c r="H1522" s="48">
        <v>211</v>
      </c>
      <c r="I1522" s="48" t="s">
        <v>154</v>
      </c>
      <c r="J1522" s="64">
        <v>1</v>
      </c>
      <c r="K1522" s="101">
        <v>45637</v>
      </c>
      <c r="L1522" s="48">
        <v>27</v>
      </c>
      <c r="M1522" s="104">
        <v>200</v>
      </c>
      <c r="N1522" s="102">
        <f>K1522+L1522</f>
        <v>45664</v>
      </c>
      <c r="O1522" s="99">
        <f ca="1">TODAY()</f>
        <v>45957</v>
      </c>
      <c r="P1522" s="100">
        <f ca="1">O1522-K1522</f>
        <v>320</v>
      </c>
      <c r="Q1522" s="66" t="s">
        <v>544</v>
      </c>
      <c r="R1522" s="66" t="s">
        <v>2674</v>
      </c>
      <c r="S1522" s="112" t="s">
        <v>85</v>
      </c>
      <c r="T1522" s="112" t="s">
        <v>87</v>
      </c>
      <c r="U1522" s="112">
        <v>200</v>
      </c>
      <c r="V1522" s="346" t="s">
        <v>88</v>
      </c>
      <c r="W1522" s="111" t="s">
        <v>510</v>
      </c>
      <c r="X1522" s="111" t="s">
        <v>2675</v>
      </c>
      <c r="Y1522" s="117" t="s">
        <v>2676</v>
      </c>
      <c r="Z1522" s="112">
        <v>10</v>
      </c>
      <c r="AA1522" s="278" t="s">
        <v>92</v>
      </c>
      <c r="AB1522" s="112">
        <v>2023</v>
      </c>
      <c r="AC1522" s="118"/>
      <c r="AD1522" s="119"/>
      <c r="AE1522" s="48" t="s">
        <v>101</v>
      </c>
      <c r="AF1522" s="134">
        <v>45637</v>
      </c>
      <c r="AG1522" s="132">
        <v>45666</v>
      </c>
      <c r="AH1522" s="141"/>
      <c r="AI1522" s="144">
        <v>45330</v>
      </c>
      <c r="AJ1522" s="144">
        <v>45342</v>
      </c>
    </row>
    <row r="1523" spans="1:36">
      <c r="A1523" s="66">
        <v>357</v>
      </c>
      <c r="B1523" s="66" t="s">
        <v>2677</v>
      </c>
      <c r="C1523" s="72" t="s">
        <v>994</v>
      </c>
      <c r="D1523" s="67">
        <v>5170</v>
      </c>
      <c r="E1523" s="69" t="s">
        <v>2678</v>
      </c>
      <c r="F1523" s="69" t="s">
        <v>2678</v>
      </c>
      <c r="G1523" s="48" t="s">
        <v>529</v>
      </c>
      <c r="H1523" s="48"/>
      <c r="I1523" s="48" t="s">
        <v>99</v>
      </c>
      <c r="J1523" s="72">
        <v>1</v>
      </c>
      <c r="K1523" s="101">
        <v>45602</v>
      </c>
      <c r="L1523" s="48">
        <v>0</v>
      </c>
      <c r="M1523" s="104">
        <v>200</v>
      </c>
      <c r="N1523" s="98">
        <f>K1523+L1523</f>
        <v>45602</v>
      </c>
      <c r="O1523" s="99">
        <f ca="1">TODAY()</f>
        <v>45957</v>
      </c>
      <c r="P1523" s="100">
        <f ca="1">O1523-K1523</f>
        <v>355</v>
      </c>
      <c r="Q1523" s="66" t="s">
        <v>544</v>
      </c>
      <c r="R1523" s="66" t="s">
        <v>85</v>
      </c>
      <c r="S1523" s="66" t="s">
        <v>2679</v>
      </c>
      <c r="T1523" s="66" t="s">
        <v>138</v>
      </c>
      <c r="U1523" s="66">
        <v>200</v>
      </c>
      <c r="V1523" s="88" t="s">
        <v>880</v>
      </c>
      <c r="W1523" s="88" t="s">
        <v>2680</v>
      </c>
      <c r="X1523" s="88" t="s">
        <v>2681</v>
      </c>
      <c r="Y1523" s="117"/>
      <c r="Z1523" s="66">
        <v>90</v>
      </c>
      <c r="AA1523" s="117" t="s">
        <v>143</v>
      </c>
      <c r="AB1523" s="66"/>
      <c r="AC1523" s="118">
        <v>42000</v>
      </c>
      <c r="AD1523" s="119">
        <v>89000</v>
      </c>
      <c r="AE1523" s="48" t="s">
        <v>101</v>
      </c>
      <c r="AF1523" s="132">
        <v>45602</v>
      </c>
      <c r="AG1523" s="132">
        <v>45600</v>
      </c>
      <c r="AH1523" s="78"/>
      <c r="AI1523" s="144">
        <v>45296</v>
      </c>
      <c r="AJ1523" s="144">
        <v>45341</v>
      </c>
    </row>
    <row r="1524" spans="1:36">
      <c r="A1524" s="66">
        <v>358</v>
      </c>
      <c r="B1524" s="66">
        <v>551</v>
      </c>
      <c r="C1524" s="72" t="s">
        <v>994</v>
      </c>
      <c r="D1524" s="67">
        <v>5069</v>
      </c>
      <c r="E1524" s="69" t="s">
        <v>1967</v>
      </c>
      <c r="F1524" s="69" t="s">
        <v>1968</v>
      </c>
      <c r="G1524" s="48" t="s">
        <v>2028</v>
      </c>
      <c r="H1524" s="48">
        <v>10945</v>
      </c>
      <c r="I1524" s="48" t="s">
        <v>154</v>
      </c>
      <c r="J1524" s="72">
        <v>1</v>
      </c>
      <c r="K1524" s="101">
        <v>45580</v>
      </c>
      <c r="L1524" s="48">
        <v>27</v>
      </c>
      <c r="M1524" s="104">
        <v>200</v>
      </c>
      <c r="N1524" s="98">
        <f>K1524+L1524</f>
        <v>45607</v>
      </c>
      <c r="O1524" s="99">
        <f ca="1">TODAY()</f>
        <v>45957</v>
      </c>
      <c r="P1524" s="100">
        <f ca="1">O1524-K1524</f>
        <v>377</v>
      </c>
      <c r="Q1524" s="66" t="s">
        <v>544</v>
      </c>
      <c r="R1524" s="66" t="s">
        <v>85</v>
      </c>
      <c r="S1524" s="66" t="s">
        <v>2679</v>
      </c>
      <c r="T1524" s="66" t="s">
        <v>138</v>
      </c>
      <c r="U1524" s="66">
        <v>200</v>
      </c>
      <c r="V1524" s="88" t="s">
        <v>880</v>
      </c>
      <c r="W1524" s="88" t="s">
        <v>2680</v>
      </c>
      <c r="X1524" s="88" t="s">
        <v>2681</v>
      </c>
      <c r="Y1524" s="117"/>
      <c r="Z1524" s="66">
        <v>90</v>
      </c>
      <c r="AA1524" s="117" t="s">
        <v>143</v>
      </c>
      <c r="AB1524" s="66"/>
      <c r="AC1524" s="118">
        <v>42000</v>
      </c>
      <c r="AD1524" s="119">
        <v>89000</v>
      </c>
      <c r="AE1524" s="48" t="s">
        <v>101</v>
      </c>
      <c r="AF1524" s="132">
        <v>45580</v>
      </c>
      <c r="AG1524" s="132">
        <v>45592</v>
      </c>
      <c r="AH1524" s="73"/>
      <c r="AI1524" s="144">
        <v>45299</v>
      </c>
      <c r="AJ1524" s="144">
        <v>45343</v>
      </c>
    </row>
    <row r="1525" spans="1:36">
      <c r="A1525" s="66">
        <v>359</v>
      </c>
      <c r="B1525" s="66" t="s">
        <v>2682</v>
      </c>
      <c r="C1525" s="84" t="s">
        <v>994</v>
      </c>
      <c r="D1525" s="89">
        <v>4423</v>
      </c>
      <c r="E1525" s="91" t="s">
        <v>425</v>
      </c>
      <c r="F1525" s="86" t="s">
        <v>2087</v>
      </c>
      <c r="G1525" s="87" t="s">
        <v>1994</v>
      </c>
      <c r="H1525" s="89">
        <v>0</v>
      </c>
      <c r="I1525" s="85" t="s">
        <v>154</v>
      </c>
      <c r="J1525" s="160">
        <v>1</v>
      </c>
      <c r="K1525" s="168">
        <v>45163</v>
      </c>
      <c r="L1525" s="92">
        <v>29</v>
      </c>
      <c r="M1525" s="66">
        <v>200</v>
      </c>
      <c r="N1525" s="107">
        <v>45192</v>
      </c>
      <c r="O1525" s="99">
        <v>45194</v>
      </c>
      <c r="P1525" s="100">
        <v>31</v>
      </c>
      <c r="Q1525" s="66" t="s">
        <v>544</v>
      </c>
      <c r="R1525" s="66" t="s">
        <v>86</v>
      </c>
      <c r="S1525" s="66" t="s">
        <v>86</v>
      </c>
      <c r="T1525" s="66" t="s">
        <v>138</v>
      </c>
      <c r="U1525" s="66">
        <v>200</v>
      </c>
      <c r="V1525" s="88" t="s">
        <v>284</v>
      </c>
      <c r="W1525" s="88" t="s">
        <v>89</v>
      </c>
      <c r="X1525" s="88" t="s">
        <v>396</v>
      </c>
      <c r="Y1525" s="117" t="s">
        <v>2683</v>
      </c>
      <c r="Z1525" s="66">
        <v>10</v>
      </c>
      <c r="AA1525" s="117" t="s">
        <v>143</v>
      </c>
      <c r="AB1525" s="66">
        <v>2023</v>
      </c>
      <c r="AC1525" s="118"/>
      <c r="AD1525" s="118"/>
      <c r="AE1525" s="48" t="s">
        <v>101</v>
      </c>
      <c r="AF1525" s="132">
        <v>45121</v>
      </c>
      <c r="AG1525" s="132">
        <v>45189</v>
      </c>
      <c r="AH1525" s="141"/>
      <c r="AI1525" s="144"/>
      <c r="AJ1525" s="144"/>
    </row>
    <row r="1526" spans="1:36">
      <c r="A1526" s="66">
        <v>360</v>
      </c>
      <c r="B1526" s="66" t="s">
        <v>2684</v>
      </c>
      <c r="C1526" s="72" t="s">
        <v>994</v>
      </c>
      <c r="D1526" s="67">
        <v>5381</v>
      </c>
      <c r="E1526" s="69" t="s">
        <v>1349</v>
      </c>
      <c r="F1526" s="69" t="s">
        <v>1350</v>
      </c>
      <c r="G1526" s="48" t="s">
        <v>1351</v>
      </c>
      <c r="H1526" s="48">
        <v>495</v>
      </c>
      <c r="I1526" s="64" t="s">
        <v>99</v>
      </c>
      <c r="J1526" s="64">
        <v>1</v>
      </c>
      <c r="K1526" s="101">
        <v>45700</v>
      </c>
      <c r="L1526" s="48">
        <v>27</v>
      </c>
      <c r="M1526" s="104">
        <v>201</v>
      </c>
      <c r="N1526" s="98">
        <f>K1526+L1526</f>
        <v>45727</v>
      </c>
      <c r="O1526" s="99">
        <f ca="1">TODAY()</f>
        <v>45957</v>
      </c>
      <c r="P1526" s="100">
        <f ca="1">O1526-K1526</f>
        <v>257</v>
      </c>
      <c r="Q1526" s="66" t="s">
        <v>544</v>
      </c>
      <c r="R1526" s="66" t="s">
        <v>86</v>
      </c>
      <c r="S1526" s="66" t="s">
        <v>86</v>
      </c>
      <c r="T1526" s="66" t="s">
        <v>138</v>
      </c>
      <c r="U1526" s="104">
        <v>201</v>
      </c>
      <c r="V1526" s="88" t="s">
        <v>284</v>
      </c>
      <c r="W1526" s="88" t="s">
        <v>174</v>
      </c>
      <c r="X1526" s="88" t="s">
        <v>819</v>
      </c>
      <c r="Y1526" s="117" t="s">
        <v>2685</v>
      </c>
      <c r="Z1526" s="66">
        <v>10</v>
      </c>
      <c r="AA1526" s="117" t="s">
        <v>189</v>
      </c>
      <c r="AB1526" s="66">
        <v>2024</v>
      </c>
      <c r="AC1526" s="118"/>
      <c r="AD1526" s="119"/>
      <c r="AE1526" s="48" t="s">
        <v>101</v>
      </c>
      <c r="AF1526" s="132">
        <v>45700</v>
      </c>
      <c r="AG1526" s="132">
        <v>45729</v>
      </c>
      <c r="AH1526" s="141"/>
      <c r="AI1526" s="144">
        <v>45296</v>
      </c>
      <c r="AJ1526" s="144">
        <v>45343</v>
      </c>
    </row>
    <row r="1527" spans="1:36">
      <c r="A1527" s="88" t="s">
        <v>95</v>
      </c>
      <c r="B1527" s="66">
        <v>528</v>
      </c>
      <c r="C1527" s="72" t="s">
        <v>994</v>
      </c>
      <c r="D1527" s="67">
        <v>5365</v>
      </c>
      <c r="E1527" s="69" t="s">
        <v>298</v>
      </c>
      <c r="F1527" s="69" t="s">
        <v>299</v>
      </c>
      <c r="G1527" s="48" t="s">
        <v>529</v>
      </c>
      <c r="H1527" s="48">
        <v>400</v>
      </c>
      <c r="I1527" s="48" t="s">
        <v>99</v>
      </c>
      <c r="J1527" s="64">
        <v>1</v>
      </c>
      <c r="K1527" s="101">
        <v>45686</v>
      </c>
      <c r="L1527" s="48">
        <v>27</v>
      </c>
      <c r="M1527" s="104">
        <v>201</v>
      </c>
      <c r="N1527" s="98">
        <v>45713</v>
      </c>
      <c r="O1527" s="99">
        <v>45692</v>
      </c>
      <c r="P1527" s="100">
        <v>6</v>
      </c>
      <c r="Q1527" s="66" t="s">
        <v>544</v>
      </c>
      <c r="R1527" s="66" t="s">
        <v>85</v>
      </c>
      <c r="S1527" s="66" t="s">
        <v>2686</v>
      </c>
      <c r="T1527" s="66" t="s">
        <v>138</v>
      </c>
      <c r="U1527" s="104">
        <v>201</v>
      </c>
      <c r="V1527" s="88" t="s">
        <v>139</v>
      </c>
      <c r="W1527" s="88" t="s">
        <v>335</v>
      </c>
      <c r="X1527" s="88" t="s">
        <v>336</v>
      </c>
      <c r="Y1527" s="117" t="s">
        <v>2687</v>
      </c>
      <c r="Z1527" s="66">
        <v>40</v>
      </c>
      <c r="AA1527" s="117" t="s">
        <v>227</v>
      </c>
      <c r="AB1527" s="66">
        <v>2024</v>
      </c>
      <c r="AC1527" s="118"/>
      <c r="AD1527" s="119"/>
      <c r="AE1527" s="48" t="s">
        <v>101</v>
      </c>
      <c r="AF1527" s="132">
        <v>45685</v>
      </c>
      <c r="AG1527" s="132">
        <v>45689</v>
      </c>
      <c r="AH1527" s="140"/>
    </row>
    <row r="1528" spans="1:36">
      <c r="A1528" s="66">
        <v>421</v>
      </c>
      <c r="B1528" s="66">
        <v>482</v>
      </c>
      <c r="C1528" s="72" t="s">
        <v>994</v>
      </c>
      <c r="D1528" s="67">
        <v>5337</v>
      </c>
      <c r="E1528" s="69" t="s">
        <v>493</v>
      </c>
      <c r="F1528" s="69" t="s">
        <v>494</v>
      </c>
      <c r="G1528" s="48" t="s">
        <v>495</v>
      </c>
      <c r="H1528" s="48">
        <v>1165</v>
      </c>
      <c r="I1528" s="48" t="s">
        <v>1090</v>
      </c>
      <c r="J1528" s="64">
        <v>1</v>
      </c>
      <c r="K1528" s="101">
        <v>45672</v>
      </c>
      <c r="L1528" s="48">
        <v>27</v>
      </c>
      <c r="M1528" s="104">
        <v>201</v>
      </c>
      <c r="N1528" s="98">
        <f>K1528+L1528</f>
        <v>45699</v>
      </c>
      <c r="O1528" s="99">
        <f ca="1">TODAY()</f>
        <v>45957</v>
      </c>
      <c r="P1528" s="100">
        <f ca="1">O1528-K1528</f>
        <v>285</v>
      </c>
      <c r="Q1528" s="66" t="s">
        <v>544</v>
      </c>
      <c r="R1528" s="66" t="s">
        <v>86</v>
      </c>
      <c r="S1528" s="66" t="s">
        <v>86</v>
      </c>
      <c r="T1528" s="66" t="s">
        <v>138</v>
      </c>
      <c r="U1528" s="104">
        <v>201</v>
      </c>
      <c r="V1528" s="88" t="s">
        <v>284</v>
      </c>
      <c r="W1528" s="88" t="s">
        <v>89</v>
      </c>
      <c r="X1528" s="88" t="s">
        <v>396</v>
      </c>
      <c r="Y1528" s="117" t="s">
        <v>2688</v>
      </c>
      <c r="Z1528" s="66">
        <v>10</v>
      </c>
      <c r="AA1528" s="117" t="s">
        <v>143</v>
      </c>
      <c r="AB1528" s="66">
        <v>2022</v>
      </c>
      <c r="AC1528" s="118"/>
      <c r="AD1528" s="119"/>
      <c r="AE1528" s="48" t="s">
        <v>101</v>
      </c>
      <c r="AF1528" s="132">
        <v>45672</v>
      </c>
      <c r="AG1528" s="132">
        <v>45679</v>
      </c>
      <c r="AH1528" s="141" t="s">
        <v>2689</v>
      </c>
    </row>
    <row r="1529" spans="1:36">
      <c r="A1529" s="66">
        <v>421</v>
      </c>
      <c r="B1529" s="66">
        <v>482</v>
      </c>
      <c r="C1529" s="72" t="s">
        <v>117</v>
      </c>
      <c r="D1529" s="67">
        <v>5070</v>
      </c>
      <c r="E1529" s="68" t="s">
        <v>1967</v>
      </c>
      <c r="F1529" s="69" t="s">
        <v>1968</v>
      </c>
      <c r="G1529" s="48" t="s">
        <v>2028</v>
      </c>
      <c r="H1529" s="48">
        <v>13062</v>
      </c>
      <c r="I1529" s="48" t="s">
        <v>154</v>
      </c>
      <c r="J1529" s="72">
        <v>1</v>
      </c>
      <c r="K1529" s="101">
        <v>45608</v>
      </c>
      <c r="L1529" s="48">
        <v>27</v>
      </c>
      <c r="M1529" s="104">
        <v>201</v>
      </c>
      <c r="N1529" s="102">
        <f>K1529+L1529</f>
        <v>45635</v>
      </c>
      <c r="O1529" s="99">
        <f ca="1">TODAY()</f>
        <v>45957</v>
      </c>
      <c r="P1529" s="100">
        <f ca="1">O1529-K1529</f>
        <v>349</v>
      </c>
      <c r="Q1529" s="66" t="s">
        <v>544</v>
      </c>
      <c r="R1529" s="66" t="s">
        <v>85</v>
      </c>
      <c r="S1529" s="66" t="s">
        <v>2679</v>
      </c>
      <c r="T1529" s="66" t="s">
        <v>138</v>
      </c>
      <c r="U1529" s="104">
        <v>201</v>
      </c>
      <c r="V1529" s="88" t="s">
        <v>203</v>
      </c>
      <c r="W1529" s="88" t="s">
        <v>2690</v>
      </c>
      <c r="X1529" s="88" t="s">
        <v>2691</v>
      </c>
      <c r="Y1529" s="117" t="s">
        <v>2692</v>
      </c>
      <c r="Z1529" s="66">
        <v>90</v>
      </c>
      <c r="AA1529" s="117" t="s">
        <v>227</v>
      </c>
      <c r="AB1529" s="66"/>
      <c r="AC1529" s="118">
        <v>63000</v>
      </c>
      <c r="AD1529" s="119">
        <v>95000</v>
      </c>
      <c r="AE1529" s="192"/>
      <c r="AF1529" s="192"/>
      <c r="AG1529" s="785"/>
      <c r="AH1529" s="285" t="s">
        <v>101</v>
      </c>
    </row>
    <row r="1530" spans="1:36">
      <c r="A1530" s="66">
        <v>12717</v>
      </c>
      <c r="B1530" s="66" t="s">
        <v>2693</v>
      </c>
      <c r="C1530" s="84" t="s">
        <v>994</v>
      </c>
      <c r="D1530" s="92">
        <v>4424</v>
      </c>
      <c r="E1530" s="91" t="s">
        <v>425</v>
      </c>
      <c r="F1530" s="86" t="s">
        <v>2087</v>
      </c>
      <c r="G1530" s="87" t="s">
        <v>1994</v>
      </c>
      <c r="H1530" s="84">
        <v>0</v>
      </c>
      <c r="I1530" s="85" t="s">
        <v>154</v>
      </c>
      <c r="J1530" s="160">
        <v>1</v>
      </c>
      <c r="K1530" s="168">
        <v>45163</v>
      </c>
      <c r="L1530" s="92">
        <v>29</v>
      </c>
      <c r="M1530" s="66">
        <v>201</v>
      </c>
      <c r="N1530" s="107">
        <v>45192</v>
      </c>
      <c r="O1530" s="99">
        <v>45194</v>
      </c>
      <c r="P1530" s="100">
        <v>31</v>
      </c>
      <c r="Q1530" s="66" t="s">
        <v>544</v>
      </c>
      <c r="R1530" s="66" t="s">
        <v>86</v>
      </c>
      <c r="S1530" s="66" t="s">
        <v>86</v>
      </c>
      <c r="T1530" s="66" t="s">
        <v>138</v>
      </c>
      <c r="U1530" s="104">
        <v>201</v>
      </c>
      <c r="V1530" s="88" t="s">
        <v>284</v>
      </c>
      <c r="W1530" s="88" t="s">
        <v>89</v>
      </c>
      <c r="X1530" s="88" t="s">
        <v>396</v>
      </c>
      <c r="Y1530" s="117" t="s">
        <v>2694</v>
      </c>
      <c r="Z1530" s="66">
        <v>10</v>
      </c>
      <c r="AA1530" s="117" t="s">
        <v>143</v>
      </c>
      <c r="AB1530" s="66">
        <v>2023</v>
      </c>
      <c r="AC1530" s="118"/>
      <c r="AD1530" s="118"/>
      <c r="AE1530" s="48" t="s">
        <v>101</v>
      </c>
      <c r="AF1530" s="132">
        <v>45121</v>
      </c>
      <c r="AG1530" s="132">
        <v>45192</v>
      </c>
      <c r="AH1530" s="141"/>
      <c r="AI1530" s="144">
        <v>45211</v>
      </c>
      <c r="AJ1530" s="144">
        <v>45344</v>
      </c>
    </row>
    <row r="1531" spans="1:36">
      <c r="A1531" s="63"/>
      <c r="B1531" s="66">
        <v>494</v>
      </c>
      <c r="C1531" s="64" t="s">
        <v>994</v>
      </c>
      <c r="D1531" s="67">
        <v>5380</v>
      </c>
      <c r="E1531" s="69" t="s">
        <v>2695</v>
      </c>
      <c r="F1531" s="69" t="s">
        <v>2696</v>
      </c>
      <c r="G1531" s="48" t="s">
        <v>2697</v>
      </c>
      <c r="H1531" s="48">
        <v>561</v>
      </c>
      <c r="I1531" s="64" t="s">
        <v>99</v>
      </c>
      <c r="J1531" s="64">
        <v>1</v>
      </c>
      <c r="K1531" s="101">
        <v>45699</v>
      </c>
      <c r="L1531" s="48">
        <v>27</v>
      </c>
      <c r="M1531" s="104">
        <v>202</v>
      </c>
      <c r="N1531" s="98">
        <f>K1531+L1531</f>
        <v>45726</v>
      </c>
      <c r="O1531" s="99">
        <f ca="1">TODAY()</f>
        <v>45957</v>
      </c>
      <c r="P1531" s="100">
        <f ca="1">O1531-K1531</f>
        <v>258</v>
      </c>
      <c r="Q1531" s="66" t="s">
        <v>810</v>
      </c>
      <c r="R1531" s="66" t="s">
        <v>85</v>
      </c>
      <c r="S1531" s="66" t="s">
        <v>832</v>
      </c>
      <c r="T1531" s="66" t="s">
        <v>87</v>
      </c>
      <c r="U1531" s="66">
        <v>202</v>
      </c>
      <c r="V1531" s="111" t="s">
        <v>833</v>
      </c>
      <c r="W1531" s="111" t="s">
        <v>89</v>
      </c>
      <c r="X1531" s="111" t="s">
        <v>834</v>
      </c>
      <c r="Y1531" s="117" t="s">
        <v>835</v>
      </c>
      <c r="Z1531" s="66">
        <v>30</v>
      </c>
      <c r="AA1531" s="117" t="s">
        <v>92</v>
      </c>
      <c r="AB1531" s="66"/>
      <c r="AC1531" s="118"/>
      <c r="AD1531" s="119">
        <v>0</v>
      </c>
      <c r="AE1531" s="48" t="s">
        <v>101</v>
      </c>
      <c r="AF1531" s="127">
        <v>45699</v>
      </c>
      <c r="AG1531" s="132">
        <v>45727</v>
      </c>
      <c r="AH1531" s="141"/>
    </row>
    <row r="1532" spans="1:36">
      <c r="A1532" s="63"/>
      <c r="B1532" s="66" t="s">
        <v>2698</v>
      </c>
      <c r="C1532" s="72" t="s">
        <v>1172</v>
      </c>
      <c r="D1532" s="67">
        <v>5107</v>
      </c>
      <c r="E1532" s="69" t="s">
        <v>1967</v>
      </c>
      <c r="F1532" s="69" t="s">
        <v>2699</v>
      </c>
      <c r="G1532" s="48" t="s">
        <v>2028</v>
      </c>
      <c r="H1532" s="48"/>
      <c r="I1532" s="48" t="s">
        <v>154</v>
      </c>
      <c r="J1532" s="72">
        <v>1</v>
      </c>
      <c r="K1532" s="101">
        <v>45593</v>
      </c>
      <c r="L1532" s="48">
        <v>27</v>
      </c>
      <c r="M1532" s="104">
        <v>202</v>
      </c>
      <c r="N1532" s="98">
        <f>K1532+L1532</f>
        <v>45620</v>
      </c>
      <c r="O1532" s="99">
        <f ca="1">TODAY()</f>
        <v>45957</v>
      </c>
      <c r="P1532" s="100">
        <f ca="1">O1532-K1532</f>
        <v>364</v>
      </c>
      <c r="Q1532" s="66" t="s">
        <v>544</v>
      </c>
      <c r="R1532" s="66" t="s">
        <v>85</v>
      </c>
      <c r="S1532" s="66" t="s">
        <v>1345</v>
      </c>
      <c r="T1532" s="66" t="s">
        <v>138</v>
      </c>
      <c r="U1532" s="66">
        <v>202</v>
      </c>
      <c r="V1532" s="88" t="s">
        <v>2700</v>
      </c>
      <c r="W1532" s="88" t="s">
        <v>2701</v>
      </c>
      <c r="X1532" s="88" t="s">
        <v>2702</v>
      </c>
      <c r="Y1532" s="117" t="s">
        <v>2703</v>
      </c>
      <c r="Z1532" s="66">
        <v>90</v>
      </c>
      <c r="AA1532" s="117" t="s">
        <v>92</v>
      </c>
      <c r="AB1532" s="66"/>
      <c r="AC1532" s="118"/>
      <c r="AD1532" s="119">
        <v>0</v>
      </c>
      <c r="AE1532" s="48" t="s">
        <v>207</v>
      </c>
      <c r="AF1532" s="132">
        <v>45565</v>
      </c>
      <c r="AG1532" s="132">
        <v>45567</v>
      </c>
      <c r="AH1532" s="73"/>
    </row>
    <row r="1533" spans="1:36">
      <c r="A1533" s="63"/>
      <c r="B1533" s="66">
        <v>12740</v>
      </c>
      <c r="C1533" s="84" t="s">
        <v>994</v>
      </c>
      <c r="D1533" s="92">
        <v>4329</v>
      </c>
      <c r="E1533" s="91" t="s">
        <v>2085</v>
      </c>
      <c r="F1533" s="91" t="s">
        <v>2085</v>
      </c>
      <c r="G1533" s="85" t="s">
        <v>2704</v>
      </c>
      <c r="H1533" s="84">
        <v>0</v>
      </c>
      <c r="I1533" s="85" t="s">
        <v>154</v>
      </c>
      <c r="J1533" s="84">
        <v>1</v>
      </c>
      <c r="K1533" s="106">
        <v>45145</v>
      </c>
      <c r="L1533" s="242">
        <v>11</v>
      </c>
      <c r="M1533" s="66">
        <v>202</v>
      </c>
      <c r="N1533" s="107">
        <v>45156</v>
      </c>
      <c r="O1533" s="99">
        <v>45162</v>
      </c>
      <c r="P1533" s="100">
        <v>17</v>
      </c>
      <c r="Q1533" s="66" t="s">
        <v>544</v>
      </c>
      <c r="R1533" s="66" t="s">
        <v>86</v>
      </c>
      <c r="S1533" s="66" t="s">
        <v>86</v>
      </c>
      <c r="T1533" s="66" t="s">
        <v>87</v>
      </c>
      <c r="U1533" s="66">
        <v>202</v>
      </c>
      <c r="V1533" s="88" t="s">
        <v>88</v>
      </c>
      <c r="W1533" s="88" t="s">
        <v>89</v>
      </c>
      <c r="X1533" s="88" t="s">
        <v>586</v>
      </c>
      <c r="Y1533" s="117" t="s">
        <v>2705</v>
      </c>
      <c r="Z1533" s="66">
        <v>10</v>
      </c>
      <c r="AA1533" s="117" t="s">
        <v>227</v>
      </c>
      <c r="AB1533" s="66">
        <v>2023</v>
      </c>
      <c r="AC1533" s="118"/>
      <c r="AD1533" s="118"/>
      <c r="AE1533" s="48" t="s">
        <v>101</v>
      </c>
      <c r="AF1533" s="132">
        <v>45061</v>
      </c>
      <c r="AG1533" s="132">
        <v>45160</v>
      </c>
      <c r="AH1533" s="141"/>
    </row>
    <row r="1534" spans="1:36">
      <c r="A1534" s="66">
        <v>12721</v>
      </c>
      <c r="B1534" s="66">
        <v>12742</v>
      </c>
      <c r="C1534" s="72" t="s">
        <v>117</v>
      </c>
      <c r="D1534" s="67">
        <v>5224</v>
      </c>
      <c r="E1534" s="69" t="s">
        <v>2706</v>
      </c>
      <c r="F1534" s="69" t="s">
        <v>1392</v>
      </c>
      <c r="G1534" s="48" t="s">
        <v>479</v>
      </c>
      <c r="H1534" s="48">
        <v>528</v>
      </c>
      <c r="I1534" s="48" t="s">
        <v>99</v>
      </c>
      <c r="J1534" s="72">
        <v>1</v>
      </c>
      <c r="K1534" s="101">
        <v>45628</v>
      </c>
      <c r="L1534" s="48">
        <v>27</v>
      </c>
      <c r="M1534" s="104">
        <v>203</v>
      </c>
      <c r="N1534" s="102">
        <f>K1534+L1534</f>
        <v>45655</v>
      </c>
      <c r="O1534" s="99">
        <f ca="1">TODAY()</f>
        <v>45957</v>
      </c>
      <c r="P1534" s="100">
        <f ca="1">O1534-K1534</f>
        <v>329</v>
      </c>
      <c r="Q1534" s="66" t="s">
        <v>160</v>
      </c>
      <c r="R1534" s="66" t="s">
        <v>86</v>
      </c>
      <c r="S1534" s="66" t="s">
        <v>86</v>
      </c>
      <c r="T1534" s="66" t="s">
        <v>87</v>
      </c>
      <c r="U1534" s="66">
        <v>203</v>
      </c>
      <c r="V1534" s="88" t="s">
        <v>88</v>
      </c>
      <c r="W1534" s="88" t="s">
        <v>89</v>
      </c>
      <c r="X1534" s="88" t="s">
        <v>586</v>
      </c>
      <c r="Y1534" s="351" t="s">
        <v>837</v>
      </c>
      <c r="Z1534" s="66">
        <v>10</v>
      </c>
      <c r="AA1534" s="117" t="s">
        <v>227</v>
      </c>
      <c r="AB1534" s="66">
        <v>2023</v>
      </c>
      <c r="AC1534" s="118">
        <v>33000</v>
      </c>
      <c r="AD1534" s="119">
        <v>35200</v>
      </c>
      <c r="AE1534" s="48" t="s">
        <v>101</v>
      </c>
      <c r="AF1534" s="290">
        <v>45628</v>
      </c>
      <c r="AG1534" s="260">
        <v>45657</v>
      </c>
      <c r="AH1534" s="73" t="s">
        <v>101</v>
      </c>
    </row>
    <row r="1535" spans="1:36">
      <c r="A1535" s="63"/>
      <c r="B1535" s="66">
        <v>567</v>
      </c>
      <c r="C1535" s="72" t="s">
        <v>994</v>
      </c>
      <c r="D1535" s="67">
        <v>5143</v>
      </c>
      <c r="E1535" s="69" t="s">
        <v>772</v>
      </c>
      <c r="F1535" s="69" t="s">
        <v>772</v>
      </c>
      <c r="G1535" s="48" t="s">
        <v>2086</v>
      </c>
      <c r="H1535" s="48">
        <v>504</v>
      </c>
      <c r="I1535" s="48" t="s">
        <v>154</v>
      </c>
      <c r="J1535" s="72">
        <v>1</v>
      </c>
      <c r="K1535" s="101">
        <v>45615</v>
      </c>
      <c r="L1535" s="48">
        <v>27</v>
      </c>
      <c r="M1535" s="104">
        <v>203</v>
      </c>
      <c r="N1535" s="98">
        <f>K1535+L1535</f>
        <v>45642</v>
      </c>
      <c r="O1535" s="99">
        <f ca="1">TODAY()</f>
        <v>45957</v>
      </c>
      <c r="P1535" s="100">
        <f ca="1">O1535-K1535</f>
        <v>342</v>
      </c>
      <c r="Q1535" s="66" t="s">
        <v>160</v>
      </c>
      <c r="R1535" s="66" t="s">
        <v>86</v>
      </c>
      <c r="S1535" s="66" t="s">
        <v>86</v>
      </c>
      <c r="T1535" s="66" t="s">
        <v>87</v>
      </c>
      <c r="U1535" s="66">
        <v>203</v>
      </c>
      <c r="V1535" s="88" t="s">
        <v>88</v>
      </c>
      <c r="W1535" s="88" t="s">
        <v>89</v>
      </c>
      <c r="X1535" s="88" t="s">
        <v>586</v>
      </c>
      <c r="Y1535" s="117" t="s">
        <v>837</v>
      </c>
      <c r="Z1535" s="66">
        <v>10</v>
      </c>
      <c r="AA1535" s="117" t="s">
        <v>227</v>
      </c>
      <c r="AB1535" s="112">
        <v>2023</v>
      </c>
      <c r="AC1535" s="118">
        <v>33000</v>
      </c>
      <c r="AD1535" s="119">
        <v>35200</v>
      </c>
      <c r="AE1535" s="48" t="s">
        <v>101</v>
      </c>
      <c r="AF1535" s="290">
        <v>45587</v>
      </c>
      <c r="AG1535" s="260">
        <v>45619</v>
      </c>
      <c r="AH1535" s="141"/>
    </row>
    <row r="1536" spans="1:36">
      <c r="A1536" s="63"/>
      <c r="B1536" s="66">
        <v>568</v>
      </c>
      <c r="C1536" s="72" t="s">
        <v>96</v>
      </c>
      <c r="D1536" s="67">
        <v>4981</v>
      </c>
      <c r="E1536" s="69" t="s">
        <v>2085</v>
      </c>
      <c r="F1536" s="69" t="s">
        <v>2085</v>
      </c>
      <c r="G1536" s="48" t="s">
        <v>2086</v>
      </c>
      <c r="H1536" s="48">
        <v>379</v>
      </c>
      <c r="I1536" s="48" t="s">
        <v>154</v>
      </c>
      <c r="J1536" s="72">
        <v>1</v>
      </c>
      <c r="K1536" s="101">
        <v>45580</v>
      </c>
      <c r="L1536" s="48">
        <v>6</v>
      </c>
      <c r="M1536" s="104">
        <v>203</v>
      </c>
      <c r="N1536" s="102">
        <f>K1536+L1536</f>
        <v>45586</v>
      </c>
      <c r="O1536" s="99">
        <f ca="1">TODAY()</f>
        <v>45957</v>
      </c>
      <c r="P1536" s="100">
        <f ca="1">O1536-K1536</f>
        <v>377</v>
      </c>
      <c r="Q1536" s="66" t="s">
        <v>160</v>
      </c>
      <c r="R1536" s="66" t="s">
        <v>86</v>
      </c>
      <c r="S1536" s="66" t="s">
        <v>86</v>
      </c>
      <c r="T1536" s="66" t="s">
        <v>87</v>
      </c>
      <c r="U1536" s="66">
        <v>203</v>
      </c>
      <c r="V1536" s="88" t="s">
        <v>88</v>
      </c>
      <c r="W1536" s="88" t="s">
        <v>89</v>
      </c>
      <c r="X1536" s="88" t="s">
        <v>586</v>
      </c>
      <c r="Y1536" s="117" t="s">
        <v>837</v>
      </c>
      <c r="Z1536" s="66">
        <v>10</v>
      </c>
      <c r="AA1536" s="117" t="s">
        <v>227</v>
      </c>
      <c r="AB1536" s="66">
        <v>2023</v>
      </c>
      <c r="AC1536" s="118">
        <v>33000</v>
      </c>
      <c r="AD1536" s="119">
        <v>35200</v>
      </c>
      <c r="AE1536" s="48" t="s">
        <v>101</v>
      </c>
      <c r="AF1536" s="132">
        <v>45496</v>
      </c>
      <c r="AG1536" s="260">
        <v>45587</v>
      </c>
      <c r="AH1536" s="141"/>
    </row>
    <row r="1537" spans="1:38">
      <c r="A1537" s="66">
        <v>341</v>
      </c>
      <c r="B1537" s="66" t="s">
        <v>2707</v>
      </c>
      <c r="C1537" s="84" t="s">
        <v>994</v>
      </c>
      <c r="D1537" s="92">
        <v>4951</v>
      </c>
      <c r="E1537" s="151" t="s">
        <v>2385</v>
      </c>
      <c r="F1537" s="151" t="s">
        <v>1227</v>
      </c>
      <c r="G1537" s="92" t="s">
        <v>1554</v>
      </c>
      <c r="H1537" s="92">
        <v>369</v>
      </c>
      <c r="I1537" s="92" t="s">
        <v>99</v>
      </c>
      <c r="J1537" s="92">
        <v>1</v>
      </c>
      <c r="K1537" s="109">
        <v>45479</v>
      </c>
      <c r="L1537" s="92">
        <v>1</v>
      </c>
      <c r="M1537" s="104">
        <v>203</v>
      </c>
      <c r="N1537" s="102">
        <v>45480</v>
      </c>
      <c r="O1537" s="99">
        <v>45482</v>
      </c>
      <c r="P1537" s="100">
        <v>3</v>
      </c>
      <c r="Q1537" s="66" t="s">
        <v>160</v>
      </c>
      <c r="R1537" s="66" t="s">
        <v>86</v>
      </c>
      <c r="S1537" s="66" t="s">
        <v>86</v>
      </c>
      <c r="T1537" s="66" t="s">
        <v>87</v>
      </c>
      <c r="U1537" s="66">
        <v>203</v>
      </c>
      <c r="V1537" s="88" t="s">
        <v>88</v>
      </c>
      <c r="W1537" s="88" t="s">
        <v>89</v>
      </c>
      <c r="X1537" s="88" t="s">
        <v>586</v>
      </c>
      <c r="Y1537" s="117" t="s">
        <v>837</v>
      </c>
      <c r="Z1537" s="66">
        <v>10</v>
      </c>
      <c r="AA1537" s="117" t="s">
        <v>227</v>
      </c>
      <c r="AB1537" s="66">
        <v>2023</v>
      </c>
      <c r="AC1537" s="118">
        <v>33000</v>
      </c>
      <c r="AD1537" s="119">
        <v>35200</v>
      </c>
      <c r="AE1537" s="48" t="s">
        <v>101</v>
      </c>
      <c r="AF1537" s="132">
        <v>45472</v>
      </c>
      <c r="AG1537" s="260">
        <v>45481</v>
      </c>
      <c r="AH1537" s="141"/>
    </row>
    <row r="1538" spans="1:38">
      <c r="A1538" s="66"/>
      <c r="B1538" s="66">
        <v>588</v>
      </c>
      <c r="C1538" s="84" t="s">
        <v>994</v>
      </c>
      <c r="D1538" s="92">
        <v>4936</v>
      </c>
      <c r="E1538" s="151" t="s">
        <v>1137</v>
      </c>
      <c r="F1538" s="151" t="s">
        <v>2708</v>
      </c>
      <c r="G1538" s="92" t="s">
        <v>2709</v>
      </c>
      <c r="H1538" s="92">
        <v>363</v>
      </c>
      <c r="I1538" s="92" t="s">
        <v>99</v>
      </c>
      <c r="J1538" s="92">
        <v>1</v>
      </c>
      <c r="K1538" s="109">
        <v>45462</v>
      </c>
      <c r="L1538" s="92">
        <v>6</v>
      </c>
      <c r="M1538" s="104">
        <v>203</v>
      </c>
      <c r="N1538" s="102">
        <v>45468</v>
      </c>
      <c r="O1538" s="99">
        <v>45468</v>
      </c>
      <c r="P1538" s="100">
        <v>6</v>
      </c>
      <c r="Q1538" s="66" t="s">
        <v>160</v>
      </c>
      <c r="R1538" s="66" t="s">
        <v>86</v>
      </c>
      <c r="S1538" s="66" t="s">
        <v>86</v>
      </c>
      <c r="T1538" s="66" t="s">
        <v>87</v>
      </c>
      <c r="U1538" s="66">
        <v>203</v>
      </c>
      <c r="V1538" s="88" t="s">
        <v>88</v>
      </c>
      <c r="W1538" s="88" t="s">
        <v>89</v>
      </c>
      <c r="X1538" s="88" t="s">
        <v>586</v>
      </c>
      <c r="Y1538" s="117" t="s">
        <v>837</v>
      </c>
      <c r="Z1538" s="66">
        <v>10</v>
      </c>
      <c r="AA1538" s="117" t="s">
        <v>227</v>
      </c>
      <c r="AB1538" s="66">
        <v>2023</v>
      </c>
      <c r="AC1538" s="118">
        <v>33000</v>
      </c>
      <c r="AD1538" s="119">
        <v>35200</v>
      </c>
      <c r="AE1538" s="48" t="s">
        <v>101</v>
      </c>
      <c r="AF1538" s="132">
        <v>45462</v>
      </c>
      <c r="AG1538" s="260">
        <v>45468</v>
      </c>
      <c r="AH1538" s="141"/>
      <c r="AI1538" s="144">
        <v>45349</v>
      </c>
      <c r="AJ1538" s="144">
        <v>45351</v>
      </c>
    </row>
    <row r="1539" spans="1:38">
      <c r="A1539" s="66">
        <v>398</v>
      </c>
      <c r="B1539" s="66">
        <v>485</v>
      </c>
      <c r="C1539" s="84" t="s">
        <v>994</v>
      </c>
      <c r="D1539" s="84">
        <v>4929</v>
      </c>
      <c r="E1539" s="84" t="s">
        <v>2000</v>
      </c>
      <c r="F1539" s="84" t="s">
        <v>2710</v>
      </c>
      <c r="G1539" s="84" t="s">
        <v>2002</v>
      </c>
      <c r="H1539" s="84">
        <v>375</v>
      </c>
      <c r="I1539" s="84" t="s">
        <v>99</v>
      </c>
      <c r="J1539" s="84">
        <v>1</v>
      </c>
      <c r="K1539" s="162">
        <v>45455</v>
      </c>
      <c r="L1539" s="84">
        <v>27</v>
      </c>
      <c r="M1539" s="104">
        <v>203</v>
      </c>
      <c r="N1539" s="98">
        <v>45482</v>
      </c>
      <c r="O1539" s="99">
        <v>45485</v>
      </c>
      <c r="P1539" s="100">
        <v>30</v>
      </c>
      <c r="Q1539" s="66" t="s">
        <v>160</v>
      </c>
      <c r="R1539" s="66" t="s">
        <v>86</v>
      </c>
      <c r="S1539" s="66" t="s">
        <v>86</v>
      </c>
      <c r="T1539" s="66" t="s">
        <v>87</v>
      </c>
      <c r="U1539" s="66">
        <v>203</v>
      </c>
      <c r="V1539" s="88" t="s">
        <v>88</v>
      </c>
      <c r="W1539" s="88" t="s">
        <v>89</v>
      </c>
      <c r="X1539" s="88" t="s">
        <v>586</v>
      </c>
      <c r="Y1539" s="117" t="s">
        <v>837</v>
      </c>
      <c r="Z1539" s="66">
        <v>10</v>
      </c>
      <c r="AA1539" s="117" t="s">
        <v>227</v>
      </c>
      <c r="AB1539" s="66">
        <v>2023</v>
      </c>
      <c r="AC1539" s="118">
        <v>33000</v>
      </c>
      <c r="AD1539" s="119">
        <v>35200</v>
      </c>
      <c r="AE1539" s="48" t="s">
        <v>101</v>
      </c>
      <c r="AF1539" s="132">
        <v>45455</v>
      </c>
      <c r="AG1539" s="260">
        <v>45484</v>
      </c>
      <c r="AH1539" s="141"/>
      <c r="AI1539" s="352" t="s">
        <v>559</v>
      </c>
    </row>
    <row r="1540" spans="1:38">
      <c r="A1540" s="63"/>
      <c r="B1540" s="66" t="s">
        <v>2711</v>
      </c>
      <c r="C1540" s="198" t="s">
        <v>994</v>
      </c>
      <c r="D1540" s="198">
        <v>4363</v>
      </c>
      <c r="E1540" s="200" t="s">
        <v>425</v>
      </c>
      <c r="F1540" s="200" t="s">
        <v>2712</v>
      </c>
      <c r="G1540" s="200" t="s">
        <v>1994</v>
      </c>
      <c r="H1540" s="198">
        <v>71</v>
      </c>
      <c r="I1540" s="198" t="s">
        <v>154</v>
      </c>
      <c r="J1540" s="198">
        <v>1</v>
      </c>
      <c r="K1540" s="211">
        <v>45436</v>
      </c>
      <c r="L1540" s="198">
        <v>11</v>
      </c>
      <c r="M1540" s="104">
        <v>203</v>
      </c>
      <c r="N1540" s="102">
        <f>K1540+L1540</f>
        <v>45447</v>
      </c>
      <c r="O1540" s="99">
        <f ca="1">TODAY()</f>
        <v>45957</v>
      </c>
      <c r="P1540" s="100">
        <f ca="1">O1540-K1540</f>
        <v>521</v>
      </c>
      <c r="Q1540" s="66" t="s">
        <v>160</v>
      </c>
      <c r="R1540" s="66" t="s">
        <v>86</v>
      </c>
      <c r="S1540" s="66" t="s">
        <v>86</v>
      </c>
      <c r="T1540" s="66" t="s">
        <v>87</v>
      </c>
      <c r="U1540" s="66">
        <v>203</v>
      </c>
      <c r="V1540" s="88" t="s">
        <v>88</v>
      </c>
      <c r="W1540" s="111" t="s">
        <v>89</v>
      </c>
      <c r="X1540" s="111" t="s">
        <v>586</v>
      </c>
      <c r="Y1540" s="117" t="s">
        <v>837</v>
      </c>
      <c r="Z1540" s="66">
        <v>10</v>
      </c>
      <c r="AA1540" s="117" t="s">
        <v>227</v>
      </c>
      <c r="AB1540" s="66">
        <v>2023</v>
      </c>
      <c r="AC1540" s="118">
        <v>33000</v>
      </c>
      <c r="AD1540" s="119">
        <v>35200</v>
      </c>
      <c r="AE1540" s="48" t="s">
        <v>101</v>
      </c>
      <c r="AF1540" s="132">
        <v>45083</v>
      </c>
      <c r="AG1540" s="260">
        <v>45449</v>
      </c>
      <c r="AH1540" s="180"/>
      <c r="AI1540" s="353"/>
    </row>
    <row r="1541" spans="1:38">
      <c r="A1541" s="63"/>
      <c r="B1541" s="88" t="s">
        <v>2713</v>
      </c>
      <c r="C1541" s="157" t="s">
        <v>1179</v>
      </c>
      <c r="D1541" s="190">
        <v>4342</v>
      </c>
      <c r="E1541" s="208" t="s">
        <v>151</v>
      </c>
      <c r="F1541" s="159" t="s">
        <v>1311</v>
      </c>
      <c r="G1541" s="185" t="s">
        <v>1858</v>
      </c>
      <c r="H1541" s="190">
        <v>67</v>
      </c>
      <c r="I1541" s="185" t="s">
        <v>154</v>
      </c>
      <c r="J1541" s="157">
        <v>1</v>
      </c>
      <c r="K1541" s="215">
        <v>45069</v>
      </c>
      <c r="L1541" s="190">
        <v>29</v>
      </c>
      <c r="M1541" s="66">
        <v>203</v>
      </c>
      <c r="N1541" s="165">
        <v>45098</v>
      </c>
      <c r="O1541" s="99">
        <v>45076</v>
      </c>
      <c r="P1541" s="100">
        <v>7</v>
      </c>
      <c r="Q1541" s="66" t="s">
        <v>544</v>
      </c>
      <c r="R1541" s="66" t="s">
        <v>86</v>
      </c>
      <c r="S1541" s="66" t="s">
        <v>86</v>
      </c>
      <c r="T1541" s="66" t="s">
        <v>87</v>
      </c>
      <c r="U1541" s="66">
        <v>203</v>
      </c>
      <c r="V1541" s="88" t="s">
        <v>88</v>
      </c>
      <c r="W1541" s="111" t="s">
        <v>89</v>
      </c>
      <c r="X1541" s="111" t="s">
        <v>586</v>
      </c>
      <c r="Y1541" s="117" t="s">
        <v>837</v>
      </c>
      <c r="Z1541" s="66">
        <v>10</v>
      </c>
      <c r="AA1541" s="117" t="s">
        <v>227</v>
      </c>
      <c r="AB1541" s="137">
        <v>2023</v>
      </c>
      <c r="AC1541" s="118"/>
      <c r="AD1541" s="118"/>
      <c r="AE1541" s="48" t="s">
        <v>101</v>
      </c>
      <c r="AF1541" s="132">
        <v>45069</v>
      </c>
      <c r="AG1541" s="260"/>
      <c r="AH1541" s="141" t="s">
        <v>2714</v>
      </c>
      <c r="AI1541" s="353"/>
    </row>
    <row r="1542" spans="1:38">
      <c r="A1542" s="88" t="s">
        <v>2654</v>
      </c>
      <c r="B1542" s="66">
        <v>561</v>
      </c>
      <c r="C1542" s="84" t="s">
        <v>994</v>
      </c>
      <c r="D1542" s="89">
        <v>4218</v>
      </c>
      <c r="E1542" s="91" t="s">
        <v>877</v>
      </c>
      <c r="F1542" s="87" t="s">
        <v>2715</v>
      </c>
      <c r="G1542" s="150" t="s">
        <v>1762</v>
      </c>
      <c r="H1542" s="63">
        <v>1</v>
      </c>
      <c r="I1542" s="150" t="s">
        <v>1151</v>
      </c>
      <c r="J1542" s="84">
        <v>1</v>
      </c>
      <c r="K1542" s="168">
        <v>45014</v>
      </c>
      <c r="L1542" s="89">
        <v>27</v>
      </c>
      <c r="M1542" s="66">
        <v>203</v>
      </c>
      <c r="N1542" s="107">
        <v>45041</v>
      </c>
      <c r="O1542" s="99">
        <v>45071</v>
      </c>
      <c r="P1542" s="100">
        <v>57</v>
      </c>
      <c r="Q1542" s="66" t="s">
        <v>544</v>
      </c>
      <c r="R1542" s="66" t="s">
        <v>86</v>
      </c>
      <c r="S1542" s="112" t="s">
        <v>86</v>
      </c>
      <c r="T1542" s="112" t="s">
        <v>87</v>
      </c>
      <c r="U1542" s="112">
        <v>203</v>
      </c>
      <c r="V1542" s="111" t="s">
        <v>88</v>
      </c>
      <c r="W1542" s="111" t="s">
        <v>89</v>
      </c>
      <c r="X1542" s="111" t="s">
        <v>586</v>
      </c>
      <c r="Y1542" s="117" t="s">
        <v>837</v>
      </c>
      <c r="Z1542" s="112">
        <v>10</v>
      </c>
      <c r="AA1542" s="278" t="s">
        <v>227</v>
      </c>
      <c r="AB1542" s="112">
        <v>2023</v>
      </c>
      <c r="AC1542" s="118"/>
      <c r="AD1542" s="118"/>
      <c r="AE1542" s="48" t="s">
        <v>101</v>
      </c>
      <c r="AF1542" s="132">
        <v>44986</v>
      </c>
      <c r="AG1542" s="260">
        <v>45069</v>
      </c>
      <c r="AH1542" s="141"/>
      <c r="AI1542" s="354"/>
    </row>
    <row r="1543" spans="1:38">
      <c r="A1543" s="66">
        <v>427</v>
      </c>
      <c r="B1543" s="66">
        <v>547</v>
      </c>
      <c r="C1543" s="64" t="s">
        <v>994</v>
      </c>
      <c r="D1543" s="67">
        <v>5280</v>
      </c>
      <c r="E1543" s="68" t="s">
        <v>1191</v>
      </c>
      <c r="F1543" s="69" t="s">
        <v>1191</v>
      </c>
      <c r="G1543" s="48" t="s">
        <v>1623</v>
      </c>
      <c r="H1543" s="48"/>
      <c r="I1543" s="48" t="s">
        <v>99</v>
      </c>
      <c r="J1543" s="64">
        <v>1</v>
      </c>
      <c r="K1543" s="101">
        <v>45656</v>
      </c>
      <c r="L1543" s="48">
        <v>6</v>
      </c>
      <c r="M1543" s="104">
        <v>204</v>
      </c>
      <c r="N1543" s="102">
        <f>K1543+L1543</f>
        <v>45662</v>
      </c>
      <c r="O1543" s="99">
        <f ca="1">TODAY()</f>
        <v>45957</v>
      </c>
      <c r="P1543" s="100">
        <f ca="1">O1543-K1543</f>
        <v>301</v>
      </c>
      <c r="Q1543" s="66" t="s">
        <v>160</v>
      </c>
      <c r="R1543" s="66" t="s">
        <v>86</v>
      </c>
      <c r="S1543" s="66" t="s">
        <v>86</v>
      </c>
      <c r="T1543" s="66" t="s">
        <v>87</v>
      </c>
      <c r="U1543" s="66">
        <v>204</v>
      </c>
      <c r="V1543" s="88" t="s">
        <v>88</v>
      </c>
      <c r="W1543" s="88" t="s">
        <v>89</v>
      </c>
      <c r="X1543" s="88" t="s">
        <v>586</v>
      </c>
      <c r="Y1543" s="117" t="s">
        <v>841</v>
      </c>
      <c r="Z1543" s="66">
        <v>10</v>
      </c>
      <c r="AA1543" s="117" t="s">
        <v>227</v>
      </c>
      <c r="AB1543" s="66">
        <v>2023</v>
      </c>
      <c r="AC1543" s="118">
        <v>33000</v>
      </c>
      <c r="AD1543" s="119">
        <v>35200</v>
      </c>
      <c r="AE1543" s="48" t="s">
        <v>101</v>
      </c>
      <c r="AF1543" s="132">
        <v>45314</v>
      </c>
      <c r="AG1543" s="132">
        <v>45671</v>
      </c>
      <c r="AH1543" s="141"/>
    </row>
    <row r="1544" spans="1:38">
      <c r="A1544" s="66">
        <v>400</v>
      </c>
      <c r="B1544" s="66">
        <v>475</v>
      </c>
      <c r="C1544" s="72" t="s">
        <v>96</v>
      </c>
      <c r="D1544" s="67">
        <v>5255</v>
      </c>
      <c r="E1544" s="68" t="s">
        <v>1083</v>
      </c>
      <c r="F1544" s="69" t="s">
        <v>1083</v>
      </c>
      <c r="G1544" s="48" t="s">
        <v>529</v>
      </c>
      <c r="H1544" s="48">
        <v>318</v>
      </c>
      <c r="I1544" s="48" t="s">
        <v>99</v>
      </c>
      <c r="J1544" s="72">
        <v>1</v>
      </c>
      <c r="K1544" s="101">
        <v>45639</v>
      </c>
      <c r="L1544" s="48">
        <v>6</v>
      </c>
      <c r="M1544" s="104">
        <v>204</v>
      </c>
      <c r="N1544" s="102">
        <f>K1544+L1544</f>
        <v>45645</v>
      </c>
      <c r="O1544" s="99">
        <f ca="1">TODAY()</f>
        <v>45957</v>
      </c>
      <c r="P1544" s="100">
        <f ca="1">O1544-K1544</f>
        <v>318</v>
      </c>
      <c r="Q1544" s="66" t="s">
        <v>160</v>
      </c>
      <c r="R1544" s="66" t="s">
        <v>86</v>
      </c>
      <c r="S1544" s="66" t="s">
        <v>86</v>
      </c>
      <c r="T1544" s="66" t="s">
        <v>87</v>
      </c>
      <c r="U1544" s="66">
        <v>204</v>
      </c>
      <c r="V1544" s="88" t="s">
        <v>88</v>
      </c>
      <c r="W1544" s="88" t="s">
        <v>89</v>
      </c>
      <c r="X1544" s="88" t="s">
        <v>586</v>
      </c>
      <c r="Y1544" s="117" t="s">
        <v>841</v>
      </c>
      <c r="Z1544" s="66">
        <v>10</v>
      </c>
      <c r="AA1544" s="117" t="s">
        <v>227</v>
      </c>
      <c r="AB1544" s="66">
        <v>2023</v>
      </c>
      <c r="AC1544" s="118">
        <v>33000</v>
      </c>
      <c r="AD1544" s="119">
        <v>35200</v>
      </c>
      <c r="AE1544" s="48" t="s">
        <v>101</v>
      </c>
      <c r="AF1544" s="127">
        <v>45639</v>
      </c>
      <c r="AG1544" s="132">
        <v>45645</v>
      </c>
      <c r="AH1544" s="141"/>
    </row>
    <row r="1545" spans="1:38">
      <c r="A1545" s="66">
        <v>361</v>
      </c>
      <c r="B1545" s="66" t="s">
        <v>2716</v>
      </c>
      <c r="C1545" s="72" t="s">
        <v>1037</v>
      </c>
      <c r="D1545" s="67">
        <v>5253</v>
      </c>
      <c r="E1545" s="68" t="s">
        <v>1191</v>
      </c>
      <c r="F1545" s="69" t="s">
        <v>1191</v>
      </c>
      <c r="G1545" s="48" t="s">
        <v>674</v>
      </c>
      <c r="H1545" s="48">
        <v>237</v>
      </c>
      <c r="I1545" s="48" t="s">
        <v>99</v>
      </c>
      <c r="J1545" s="72">
        <v>1</v>
      </c>
      <c r="K1545" s="231">
        <v>45637</v>
      </c>
      <c r="L1545" s="48">
        <v>6</v>
      </c>
      <c r="M1545" s="104">
        <v>204</v>
      </c>
      <c r="N1545" s="98">
        <f>K1545+L1545</f>
        <v>45643</v>
      </c>
      <c r="O1545" s="99">
        <f ca="1">TODAY()</f>
        <v>45957</v>
      </c>
      <c r="P1545" s="100">
        <f ca="1">O1545-K1545</f>
        <v>320</v>
      </c>
      <c r="Q1545" s="66" t="s">
        <v>160</v>
      </c>
      <c r="R1545" s="66" t="s">
        <v>86</v>
      </c>
      <c r="S1545" s="66" t="s">
        <v>86</v>
      </c>
      <c r="T1545" s="66" t="s">
        <v>87</v>
      </c>
      <c r="U1545" s="66">
        <v>204</v>
      </c>
      <c r="V1545" s="111" t="s">
        <v>88</v>
      </c>
      <c r="W1545" s="88" t="s">
        <v>89</v>
      </c>
      <c r="X1545" s="88" t="s">
        <v>586</v>
      </c>
      <c r="Y1545" s="117" t="s">
        <v>841</v>
      </c>
      <c r="Z1545" s="66">
        <v>10</v>
      </c>
      <c r="AA1545" s="117" t="s">
        <v>227</v>
      </c>
      <c r="AB1545" s="66">
        <v>2023</v>
      </c>
      <c r="AC1545" s="118">
        <v>33000</v>
      </c>
      <c r="AD1545" s="119">
        <v>35200</v>
      </c>
      <c r="AE1545" s="48" t="s">
        <v>101</v>
      </c>
      <c r="AF1545" s="127">
        <v>45637</v>
      </c>
      <c r="AG1545" s="132"/>
      <c r="AH1545" s="141" t="s">
        <v>1037</v>
      </c>
    </row>
    <row r="1546" spans="1:38">
      <c r="A1546" s="66">
        <v>406</v>
      </c>
      <c r="B1546" s="66" t="s">
        <v>2717</v>
      </c>
      <c r="C1546" s="72" t="s">
        <v>994</v>
      </c>
      <c r="D1546" s="67">
        <v>5126</v>
      </c>
      <c r="E1546" s="69" t="s">
        <v>1830</v>
      </c>
      <c r="F1546" s="69" t="s">
        <v>1830</v>
      </c>
      <c r="G1546" s="48" t="s">
        <v>1831</v>
      </c>
      <c r="H1546" s="48">
        <v>237</v>
      </c>
      <c r="I1546" s="48" t="s">
        <v>99</v>
      </c>
      <c r="J1546" s="72">
        <v>1</v>
      </c>
      <c r="K1546" s="101">
        <v>45610</v>
      </c>
      <c r="L1546" s="48">
        <v>27</v>
      </c>
      <c r="M1546" s="104">
        <v>204</v>
      </c>
      <c r="N1546" s="102">
        <f>K1546+L1546</f>
        <v>45637</v>
      </c>
      <c r="O1546" s="99">
        <f ca="1">TODAY()</f>
        <v>45957</v>
      </c>
      <c r="P1546" s="100">
        <f ca="1">O1546-K1546</f>
        <v>347</v>
      </c>
      <c r="Q1546" s="66" t="s">
        <v>160</v>
      </c>
      <c r="R1546" s="66" t="s">
        <v>86</v>
      </c>
      <c r="S1546" s="66" t="s">
        <v>86</v>
      </c>
      <c r="T1546" s="66" t="s">
        <v>87</v>
      </c>
      <c r="U1546" s="66">
        <v>204</v>
      </c>
      <c r="V1546" s="88" t="s">
        <v>88</v>
      </c>
      <c r="W1546" s="88" t="s">
        <v>89</v>
      </c>
      <c r="X1546" s="88" t="s">
        <v>586</v>
      </c>
      <c r="Y1546" s="117" t="s">
        <v>841</v>
      </c>
      <c r="Z1546" s="66">
        <v>10</v>
      </c>
      <c r="AA1546" s="117" t="s">
        <v>227</v>
      </c>
      <c r="AB1546" s="66">
        <v>2023</v>
      </c>
      <c r="AC1546" s="118">
        <v>33000</v>
      </c>
      <c r="AD1546" s="119">
        <v>35200</v>
      </c>
      <c r="AE1546" s="48" t="s">
        <v>101</v>
      </c>
      <c r="AF1546" s="127">
        <v>45324</v>
      </c>
      <c r="AG1546" s="132">
        <v>45637</v>
      </c>
      <c r="AH1546" s="141"/>
    </row>
    <row r="1547" spans="1:38">
      <c r="A1547" s="63"/>
      <c r="B1547" s="66" t="s">
        <v>95</v>
      </c>
      <c r="C1547" s="72" t="s">
        <v>96</v>
      </c>
      <c r="D1547" s="67">
        <v>4428</v>
      </c>
      <c r="E1547" s="69" t="s">
        <v>425</v>
      </c>
      <c r="F1547" s="69" t="s">
        <v>426</v>
      </c>
      <c r="G1547" s="48" t="s">
        <v>2655</v>
      </c>
      <c r="H1547" s="48">
        <v>58</v>
      </c>
      <c r="I1547" s="48" t="s">
        <v>154</v>
      </c>
      <c r="J1547" s="72">
        <v>1</v>
      </c>
      <c r="K1547" s="101">
        <v>45542</v>
      </c>
      <c r="L1547" s="48">
        <v>29</v>
      </c>
      <c r="M1547" s="104">
        <v>204</v>
      </c>
      <c r="N1547" s="102">
        <f>K1547+L1547</f>
        <v>45571</v>
      </c>
      <c r="O1547" s="99">
        <f ca="1">TODAY()</f>
        <v>45957</v>
      </c>
      <c r="P1547" s="100">
        <f ca="1">O1547-K1547</f>
        <v>415</v>
      </c>
      <c r="Q1547" s="66" t="s">
        <v>160</v>
      </c>
      <c r="R1547" s="66" t="s">
        <v>86</v>
      </c>
      <c r="S1547" s="66" t="s">
        <v>86</v>
      </c>
      <c r="T1547" s="66" t="s">
        <v>87</v>
      </c>
      <c r="U1547" s="66">
        <v>204</v>
      </c>
      <c r="V1547" s="111" t="s">
        <v>88</v>
      </c>
      <c r="W1547" s="111" t="s">
        <v>89</v>
      </c>
      <c r="X1547" s="88" t="s">
        <v>586</v>
      </c>
      <c r="Y1547" s="117" t="s">
        <v>841</v>
      </c>
      <c r="Z1547" s="112">
        <v>10</v>
      </c>
      <c r="AA1547" s="278" t="s">
        <v>227</v>
      </c>
      <c r="AB1547" s="112">
        <v>2023</v>
      </c>
      <c r="AC1547" s="118">
        <v>33000</v>
      </c>
      <c r="AD1547" s="119">
        <v>35200</v>
      </c>
      <c r="AE1547" s="48" t="s">
        <v>101</v>
      </c>
      <c r="AF1547" s="132">
        <v>45124</v>
      </c>
      <c r="AG1547" s="260">
        <v>45575</v>
      </c>
      <c r="AH1547" s="141"/>
    </row>
    <row r="1548" spans="1:38">
      <c r="A1548" s="66" t="s">
        <v>2718</v>
      </c>
      <c r="B1548" s="66">
        <v>555</v>
      </c>
      <c r="C1548" s="63" t="s">
        <v>994</v>
      </c>
      <c r="D1548" s="89">
        <v>4406</v>
      </c>
      <c r="E1548" s="90" t="s">
        <v>1622</v>
      </c>
      <c r="F1548" s="90" t="s">
        <v>154</v>
      </c>
      <c r="G1548" s="85" t="s">
        <v>1623</v>
      </c>
      <c r="H1548" s="63">
        <v>54</v>
      </c>
      <c r="I1548" s="87" t="s">
        <v>1151</v>
      </c>
      <c r="J1548" s="63">
        <v>1</v>
      </c>
      <c r="K1548" s="106">
        <v>45111</v>
      </c>
      <c r="L1548" s="63">
        <v>6</v>
      </c>
      <c r="M1548" s="63">
        <v>204</v>
      </c>
      <c r="N1548" s="107">
        <v>45117</v>
      </c>
      <c r="O1548" s="99">
        <v>45120</v>
      </c>
      <c r="P1548" s="100">
        <v>9</v>
      </c>
      <c r="Q1548" s="66" t="s">
        <v>544</v>
      </c>
      <c r="R1548" s="66" t="s">
        <v>86</v>
      </c>
      <c r="S1548" s="66" t="s">
        <v>86</v>
      </c>
      <c r="T1548" s="66" t="s">
        <v>87</v>
      </c>
      <c r="U1548" s="66">
        <v>204</v>
      </c>
      <c r="V1548" s="111" t="s">
        <v>88</v>
      </c>
      <c r="W1548" s="88" t="s">
        <v>89</v>
      </c>
      <c r="X1548" s="111" t="s">
        <v>586</v>
      </c>
      <c r="Y1548" s="117" t="s">
        <v>841</v>
      </c>
      <c r="Z1548" s="66">
        <v>10</v>
      </c>
      <c r="AA1548" s="117" t="s">
        <v>227</v>
      </c>
      <c r="AB1548" s="66">
        <v>2023</v>
      </c>
      <c r="AC1548" s="118"/>
      <c r="AD1548" s="118"/>
      <c r="AE1548" s="48" t="s">
        <v>101</v>
      </c>
      <c r="AF1548" s="132">
        <v>45111</v>
      </c>
      <c r="AG1548" s="260">
        <v>45118</v>
      </c>
      <c r="AH1548" s="141"/>
    </row>
    <row r="1549" spans="1:38">
      <c r="A1549" s="66">
        <v>507</v>
      </c>
      <c r="B1549" s="63"/>
      <c r="C1549" s="84" t="s">
        <v>994</v>
      </c>
      <c r="D1549" s="89">
        <v>4250</v>
      </c>
      <c r="E1549" s="91" t="s">
        <v>1039</v>
      </c>
      <c r="F1549" s="91" t="s">
        <v>1039</v>
      </c>
      <c r="G1549" s="202" t="s">
        <v>1904</v>
      </c>
      <c r="H1549" s="89">
        <v>0</v>
      </c>
      <c r="I1549" s="85" t="s">
        <v>1151</v>
      </c>
      <c r="J1549" s="84">
        <v>1</v>
      </c>
      <c r="K1549" s="168">
        <v>45059</v>
      </c>
      <c r="L1549" s="242">
        <v>27</v>
      </c>
      <c r="M1549" s="48">
        <v>204</v>
      </c>
      <c r="N1549" s="165">
        <v>45086</v>
      </c>
      <c r="O1549" s="99">
        <v>45063</v>
      </c>
      <c r="P1549" s="100">
        <v>4</v>
      </c>
      <c r="Q1549" s="66" t="s">
        <v>544</v>
      </c>
      <c r="R1549" s="66" t="s">
        <v>86</v>
      </c>
      <c r="S1549" s="66" t="s">
        <v>86</v>
      </c>
      <c r="T1549" s="66" t="s">
        <v>87</v>
      </c>
      <c r="U1549" s="66">
        <v>204</v>
      </c>
      <c r="V1549" s="88" t="s">
        <v>88</v>
      </c>
      <c r="W1549" s="88" t="s">
        <v>89</v>
      </c>
      <c r="X1549" s="88" t="s">
        <v>586</v>
      </c>
      <c r="Y1549" s="117" t="s">
        <v>841</v>
      </c>
      <c r="Z1549" s="66">
        <v>10</v>
      </c>
      <c r="AA1549" s="117" t="s">
        <v>227</v>
      </c>
      <c r="AB1549" s="66">
        <v>2023</v>
      </c>
      <c r="AC1549" s="118"/>
      <c r="AD1549" s="118"/>
      <c r="AE1549" s="48" t="s">
        <v>101</v>
      </c>
      <c r="AF1549" s="132">
        <v>45003</v>
      </c>
      <c r="AG1549" s="260">
        <v>45062</v>
      </c>
      <c r="AH1549" s="141"/>
    </row>
    <row r="1550" spans="1:38">
      <c r="A1550" s="66">
        <v>452</v>
      </c>
      <c r="B1550" s="63"/>
      <c r="C1550" s="84" t="s">
        <v>994</v>
      </c>
      <c r="D1550" s="89">
        <v>4211</v>
      </c>
      <c r="E1550" s="90" t="s">
        <v>151</v>
      </c>
      <c r="F1550" s="90" t="s">
        <v>1383</v>
      </c>
      <c r="G1550" s="85" t="s">
        <v>1384</v>
      </c>
      <c r="H1550" s="63">
        <v>566</v>
      </c>
      <c r="I1550" s="87" t="s">
        <v>154</v>
      </c>
      <c r="J1550" s="63">
        <v>1</v>
      </c>
      <c r="K1550" s="106">
        <v>45069</v>
      </c>
      <c r="L1550" s="63">
        <v>29</v>
      </c>
      <c r="M1550" s="66">
        <v>204</v>
      </c>
      <c r="N1550" s="107">
        <v>45098</v>
      </c>
      <c r="O1550" s="99">
        <v>45106</v>
      </c>
      <c r="P1550" s="100">
        <v>37</v>
      </c>
      <c r="Q1550" s="66" t="s">
        <v>544</v>
      </c>
      <c r="R1550" s="66" t="s">
        <v>86</v>
      </c>
      <c r="S1550" s="66" t="s">
        <v>86</v>
      </c>
      <c r="T1550" s="66" t="s">
        <v>87</v>
      </c>
      <c r="U1550" s="66">
        <v>204</v>
      </c>
      <c r="V1550" s="88" t="s">
        <v>88</v>
      </c>
      <c r="W1550" s="111" t="s">
        <v>89</v>
      </c>
      <c r="X1550" s="88" t="s">
        <v>586</v>
      </c>
      <c r="Y1550" s="117" t="s">
        <v>841</v>
      </c>
      <c r="Z1550" s="66">
        <v>10</v>
      </c>
      <c r="AA1550" s="117" t="s">
        <v>227</v>
      </c>
      <c r="AB1550" s="66">
        <v>2023</v>
      </c>
      <c r="AC1550" s="118"/>
      <c r="AD1550" s="118"/>
      <c r="AE1550" s="48" t="s">
        <v>101</v>
      </c>
      <c r="AF1550" s="132">
        <v>44979</v>
      </c>
      <c r="AG1550" s="260">
        <v>45106</v>
      </c>
      <c r="AH1550" s="141"/>
    </row>
    <row r="1551" spans="1:38">
      <c r="A1551" s="66" t="s">
        <v>2719</v>
      </c>
      <c r="B1551" s="63"/>
      <c r="C1551" s="84" t="s">
        <v>994</v>
      </c>
      <c r="D1551" s="89">
        <v>3932</v>
      </c>
      <c r="E1551" s="91" t="s">
        <v>1454</v>
      </c>
      <c r="F1551" s="87" t="s">
        <v>1454</v>
      </c>
      <c r="G1551" s="202" t="s">
        <v>1182</v>
      </c>
      <c r="H1551" s="89">
        <v>3861</v>
      </c>
      <c r="I1551" s="85" t="s">
        <v>1151</v>
      </c>
      <c r="J1551" s="160">
        <v>1</v>
      </c>
      <c r="K1551" s="168">
        <v>44830</v>
      </c>
      <c r="L1551" s="242">
        <v>6</v>
      </c>
      <c r="M1551" s="66">
        <v>204</v>
      </c>
      <c r="N1551" s="107">
        <v>44836</v>
      </c>
      <c r="O1551" s="99">
        <v>44838</v>
      </c>
      <c r="P1551" s="100">
        <v>8</v>
      </c>
      <c r="Q1551" s="66" t="s">
        <v>544</v>
      </c>
      <c r="R1551" s="66"/>
      <c r="S1551" s="66" t="s">
        <v>1915</v>
      </c>
      <c r="T1551" s="66" t="s">
        <v>138</v>
      </c>
      <c r="U1551" s="66">
        <v>204</v>
      </c>
      <c r="V1551" s="88" t="s">
        <v>236</v>
      </c>
      <c r="W1551" s="88" t="s">
        <v>2720</v>
      </c>
      <c r="X1551" s="88" t="s">
        <v>2721</v>
      </c>
      <c r="Y1551" s="117" t="s">
        <v>2722</v>
      </c>
      <c r="Z1551" s="118"/>
      <c r="AA1551" s="118"/>
      <c r="AB1551" s="66"/>
      <c r="AC1551" s="118"/>
      <c r="AD1551" s="118"/>
      <c r="AE1551" s="48" t="s">
        <v>101</v>
      </c>
      <c r="AF1551" s="173">
        <v>44830</v>
      </c>
      <c r="AG1551" s="260">
        <v>44837</v>
      </c>
      <c r="AH1551" s="141"/>
    </row>
    <row r="1552" spans="1:38">
      <c r="A1552" s="66">
        <v>483</v>
      </c>
      <c r="B1552" s="63"/>
      <c r="C1552" s="157" t="s">
        <v>1179</v>
      </c>
      <c r="D1552" s="157">
        <v>4962</v>
      </c>
      <c r="E1552" s="214" t="s">
        <v>1068</v>
      </c>
      <c r="F1552" s="158" t="s">
        <v>1069</v>
      </c>
      <c r="G1552" s="214" t="s">
        <v>1070</v>
      </c>
      <c r="H1552" s="157">
        <v>8473</v>
      </c>
      <c r="I1552" s="83" t="s">
        <v>154</v>
      </c>
      <c r="J1552" s="157">
        <v>1</v>
      </c>
      <c r="K1552" s="189">
        <v>45527</v>
      </c>
      <c r="L1552" s="83">
        <v>14</v>
      </c>
      <c r="M1552" s="104">
        <v>205</v>
      </c>
      <c r="N1552" s="102">
        <v>45541</v>
      </c>
      <c r="O1552" s="99">
        <v>45542</v>
      </c>
      <c r="P1552" s="100">
        <v>15</v>
      </c>
      <c r="Q1552" s="66" t="s">
        <v>810</v>
      </c>
      <c r="R1552" s="66" t="s">
        <v>214</v>
      </c>
      <c r="S1552" s="66" t="s">
        <v>847</v>
      </c>
      <c r="T1552" s="66" t="s">
        <v>138</v>
      </c>
      <c r="U1552" s="66">
        <v>205</v>
      </c>
      <c r="V1552" s="88" t="s">
        <v>546</v>
      </c>
      <c r="W1552" s="88" t="s">
        <v>89</v>
      </c>
      <c r="X1552" s="88" t="s">
        <v>848</v>
      </c>
      <c r="Y1552" s="117" t="s">
        <v>849</v>
      </c>
      <c r="Z1552" s="66">
        <v>20</v>
      </c>
      <c r="AA1552" s="117" t="s">
        <v>227</v>
      </c>
      <c r="AB1552" s="66">
        <v>2008</v>
      </c>
      <c r="AC1552" s="130">
        <v>48000</v>
      </c>
      <c r="AD1552" s="130">
        <v>35200</v>
      </c>
      <c r="AE1552" s="48" t="s">
        <v>101</v>
      </c>
      <c r="AF1552" s="132">
        <v>45483</v>
      </c>
      <c r="AG1552" s="132">
        <v>45544</v>
      </c>
      <c r="AH1552" s="141" t="s">
        <v>2723</v>
      </c>
      <c r="AI1552" s="141"/>
      <c r="AJ1552" s="141"/>
      <c r="AK1552" s="141"/>
      <c r="AL1552" s="141"/>
    </row>
    <row r="1553" spans="1:38">
      <c r="A1553" s="66">
        <v>462</v>
      </c>
      <c r="B1553" s="66">
        <v>616</v>
      </c>
      <c r="C1553" s="84" t="s">
        <v>994</v>
      </c>
      <c r="D1553" s="84">
        <v>4946</v>
      </c>
      <c r="E1553" s="150" t="s">
        <v>2135</v>
      </c>
      <c r="F1553" s="151" t="s">
        <v>2724</v>
      </c>
      <c r="G1553" s="150" t="s">
        <v>2135</v>
      </c>
      <c r="H1553" s="84">
        <v>8473</v>
      </c>
      <c r="I1553" s="92" t="s">
        <v>99</v>
      </c>
      <c r="J1553" s="84">
        <v>1</v>
      </c>
      <c r="K1553" s="162">
        <v>45471</v>
      </c>
      <c r="L1553" s="92">
        <v>0</v>
      </c>
      <c r="M1553" s="104">
        <v>205</v>
      </c>
      <c r="N1553" s="98">
        <v>45471</v>
      </c>
      <c r="O1553" s="99">
        <v>45472</v>
      </c>
      <c r="P1553" s="100">
        <v>1</v>
      </c>
      <c r="Q1553" s="66" t="s">
        <v>810</v>
      </c>
      <c r="R1553" s="66" t="s">
        <v>214</v>
      </c>
      <c r="S1553" s="66" t="s">
        <v>847</v>
      </c>
      <c r="T1553" s="66" t="s">
        <v>138</v>
      </c>
      <c r="U1553" s="66">
        <v>205</v>
      </c>
      <c r="V1553" s="88" t="s">
        <v>546</v>
      </c>
      <c r="W1553" s="88" t="s">
        <v>89</v>
      </c>
      <c r="X1553" s="88" t="s">
        <v>848</v>
      </c>
      <c r="Y1553" s="117" t="s">
        <v>849</v>
      </c>
      <c r="Z1553" s="66">
        <v>20</v>
      </c>
      <c r="AA1553" s="117" t="s">
        <v>227</v>
      </c>
      <c r="AB1553" s="66">
        <v>2008</v>
      </c>
      <c r="AC1553" s="130">
        <v>48000</v>
      </c>
      <c r="AD1553" s="130">
        <v>35200</v>
      </c>
      <c r="AE1553" s="48" t="s">
        <v>101</v>
      </c>
      <c r="AF1553" s="132">
        <v>45471</v>
      </c>
      <c r="AG1553" s="132">
        <v>45471</v>
      </c>
      <c r="AH1553" s="141"/>
      <c r="AI1553" s="141"/>
      <c r="AJ1553" s="141"/>
      <c r="AK1553" s="141"/>
      <c r="AL1553" s="141"/>
    </row>
    <row r="1554" spans="1:38">
      <c r="A1554" s="66" t="s">
        <v>2725</v>
      </c>
      <c r="B1554" s="63"/>
      <c r="C1554" s="84" t="s">
        <v>994</v>
      </c>
      <c r="D1554" s="84">
        <v>4876</v>
      </c>
      <c r="E1554" s="150" t="s">
        <v>1134</v>
      </c>
      <c r="F1554" s="151" t="s">
        <v>1135</v>
      </c>
      <c r="G1554" s="84" t="s">
        <v>2091</v>
      </c>
      <c r="H1554" s="84">
        <v>8407</v>
      </c>
      <c r="I1554" s="92" t="s">
        <v>154</v>
      </c>
      <c r="J1554" s="84">
        <v>1</v>
      </c>
      <c r="K1554" s="162">
        <v>45461</v>
      </c>
      <c r="L1554" s="92">
        <v>6</v>
      </c>
      <c r="M1554" s="104">
        <v>205</v>
      </c>
      <c r="N1554" s="98">
        <v>45467</v>
      </c>
      <c r="O1554" s="99">
        <v>45464</v>
      </c>
      <c r="P1554" s="100">
        <v>3</v>
      </c>
      <c r="Q1554" s="66" t="s">
        <v>810</v>
      </c>
      <c r="R1554" s="66" t="s">
        <v>214</v>
      </c>
      <c r="S1554" s="66" t="s">
        <v>847</v>
      </c>
      <c r="T1554" s="66" t="s">
        <v>138</v>
      </c>
      <c r="U1554" s="66">
        <v>205</v>
      </c>
      <c r="V1554" s="88" t="s">
        <v>546</v>
      </c>
      <c r="W1554" s="88" t="s">
        <v>89</v>
      </c>
      <c r="X1554" s="88" t="s">
        <v>848</v>
      </c>
      <c r="Y1554" s="117" t="s">
        <v>849</v>
      </c>
      <c r="Z1554" s="66">
        <v>20</v>
      </c>
      <c r="AA1554" s="117" t="s">
        <v>227</v>
      </c>
      <c r="AB1554" s="66">
        <v>2008</v>
      </c>
      <c r="AC1554" s="130">
        <v>48000</v>
      </c>
      <c r="AD1554" s="130">
        <v>35200</v>
      </c>
      <c r="AE1554" s="48" t="s">
        <v>101</v>
      </c>
      <c r="AF1554" s="132">
        <v>45421</v>
      </c>
      <c r="AG1554" s="132">
        <v>45462</v>
      </c>
      <c r="AH1554" s="141"/>
      <c r="AI1554" s="141"/>
      <c r="AJ1554" s="141"/>
      <c r="AK1554" s="141"/>
      <c r="AL1554" s="141"/>
    </row>
    <row r="1555" spans="1:38">
      <c r="A1555" s="66">
        <v>566</v>
      </c>
      <c r="B1555" s="63"/>
      <c r="C1555" s="84" t="s">
        <v>994</v>
      </c>
      <c r="D1555" s="84">
        <v>4853</v>
      </c>
      <c r="E1555" s="150" t="s">
        <v>2726</v>
      </c>
      <c r="F1555" s="150" t="s">
        <v>2726</v>
      </c>
      <c r="G1555" s="150" t="s">
        <v>1278</v>
      </c>
      <c r="H1555" s="84">
        <v>8397</v>
      </c>
      <c r="I1555" s="84" t="s">
        <v>99</v>
      </c>
      <c r="J1555" s="84">
        <v>1</v>
      </c>
      <c r="K1555" s="162">
        <v>45401</v>
      </c>
      <c r="L1555" s="84">
        <v>13</v>
      </c>
      <c r="M1555" s="89">
        <v>205</v>
      </c>
      <c r="N1555" s="102">
        <v>45414</v>
      </c>
      <c r="O1555" s="99">
        <v>45416</v>
      </c>
      <c r="P1555" s="100">
        <v>15</v>
      </c>
      <c r="Q1555" s="66" t="s">
        <v>810</v>
      </c>
      <c r="R1555" s="66" t="s">
        <v>214</v>
      </c>
      <c r="S1555" s="66" t="s">
        <v>847</v>
      </c>
      <c r="T1555" s="66" t="s">
        <v>138</v>
      </c>
      <c r="U1555" s="66">
        <v>205</v>
      </c>
      <c r="V1555" s="88" t="s">
        <v>546</v>
      </c>
      <c r="W1555" s="88" t="s">
        <v>89</v>
      </c>
      <c r="X1555" s="88" t="s">
        <v>848</v>
      </c>
      <c r="Y1555" s="117" t="s">
        <v>849</v>
      </c>
      <c r="Z1555" s="66">
        <v>20</v>
      </c>
      <c r="AA1555" s="117" t="s">
        <v>227</v>
      </c>
      <c r="AB1555" s="66">
        <v>2008</v>
      </c>
      <c r="AC1555" s="130">
        <v>48000</v>
      </c>
      <c r="AD1555" s="130">
        <v>35200</v>
      </c>
      <c r="AE1555" s="48" t="s">
        <v>101</v>
      </c>
      <c r="AF1555" s="132">
        <v>45401</v>
      </c>
      <c r="AG1555" s="132">
        <v>45415</v>
      </c>
      <c r="AH1555" s="141"/>
      <c r="AI1555" s="141"/>
      <c r="AJ1555" s="141"/>
      <c r="AK1555" s="141"/>
      <c r="AL1555" s="141"/>
    </row>
    <row r="1556" spans="1:38">
      <c r="A1556" s="66" t="s">
        <v>2727</v>
      </c>
      <c r="B1556" s="63"/>
      <c r="C1556" s="84" t="s">
        <v>994</v>
      </c>
      <c r="D1556" s="84">
        <v>4820</v>
      </c>
      <c r="E1556" s="150" t="s">
        <v>2728</v>
      </c>
      <c r="F1556" s="85" t="s">
        <v>2728</v>
      </c>
      <c r="G1556" s="84" t="s">
        <v>2224</v>
      </c>
      <c r="H1556" s="84">
        <v>8373</v>
      </c>
      <c r="I1556" s="84" t="s">
        <v>154</v>
      </c>
      <c r="J1556" s="84">
        <v>1</v>
      </c>
      <c r="K1556" s="162">
        <v>45391</v>
      </c>
      <c r="L1556" s="84">
        <v>7</v>
      </c>
      <c r="M1556" s="104">
        <v>205</v>
      </c>
      <c r="N1556" s="102">
        <f>K1556+L1556</f>
        <v>45398</v>
      </c>
      <c r="O1556" s="99">
        <f ca="1">TODAY()</f>
        <v>45957</v>
      </c>
      <c r="P1556" s="100">
        <f ca="1">O1556-K1556</f>
        <v>566</v>
      </c>
      <c r="Q1556" s="66" t="s">
        <v>810</v>
      </c>
      <c r="R1556" s="66" t="s">
        <v>214</v>
      </c>
      <c r="S1556" s="66" t="s">
        <v>847</v>
      </c>
      <c r="T1556" s="66" t="s">
        <v>138</v>
      </c>
      <c r="U1556" s="66">
        <v>205</v>
      </c>
      <c r="V1556" s="88" t="s">
        <v>546</v>
      </c>
      <c r="W1556" s="88" t="s">
        <v>89</v>
      </c>
      <c r="X1556" s="88" t="s">
        <v>848</v>
      </c>
      <c r="Y1556" s="117" t="s">
        <v>849</v>
      </c>
      <c r="Z1556" s="66">
        <v>20</v>
      </c>
      <c r="AA1556" s="117" t="s">
        <v>227</v>
      </c>
      <c r="AB1556" s="66">
        <v>2008</v>
      </c>
      <c r="AC1556" s="130">
        <v>48000</v>
      </c>
      <c r="AD1556" s="130">
        <v>35200</v>
      </c>
      <c r="AE1556" s="48" t="s">
        <v>101</v>
      </c>
      <c r="AF1556" s="132">
        <v>45391</v>
      </c>
      <c r="AG1556" s="132">
        <v>45400</v>
      </c>
      <c r="AH1556" s="141"/>
      <c r="AI1556" s="141"/>
      <c r="AJ1556" s="141"/>
      <c r="AK1556" s="141"/>
      <c r="AL1556" s="141"/>
    </row>
    <row r="1557" spans="1:38">
      <c r="A1557" s="88" t="s">
        <v>2729</v>
      </c>
      <c r="B1557" s="66" t="s">
        <v>95</v>
      </c>
      <c r="C1557" s="84" t="s">
        <v>994</v>
      </c>
      <c r="D1557" s="84">
        <v>4739</v>
      </c>
      <c r="E1557" s="85" t="s">
        <v>1254</v>
      </c>
      <c r="F1557" s="85" t="s">
        <v>1254</v>
      </c>
      <c r="G1557" s="84" t="s">
        <v>1283</v>
      </c>
      <c r="H1557" s="84">
        <v>4592</v>
      </c>
      <c r="I1557" s="84" t="s">
        <v>99</v>
      </c>
      <c r="J1557" s="84">
        <v>1</v>
      </c>
      <c r="K1557" s="162">
        <v>45356</v>
      </c>
      <c r="L1557" s="84">
        <v>27</v>
      </c>
      <c r="M1557" s="89">
        <v>205</v>
      </c>
      <c r="N1557" s="102">
        <v>45383</v>
      </c>
      <c r="O1557" s="99">
        <v>45386</v>
      </c>
      <c r="P1557" s="100">
        <v>30</v>
      </c>
      <c r="Q1557" s="66" t="s">
        <v>810</v>
      </c>
      <c r="R1557" s="66" t="s">
        <v>214</v>
      </c>
      <c r="S1557" s="66" t="s">
        <v>847</v>
      </c>
      <c r="T1557" s="66" t="s">
        <v>138</v>
      </c>
      <c r="U1557" s="66">
        <v>205</v>
      </c>
      <c r="V1557" s="88" t="s">
        <v>546</v>
      </c>
      <c r="W1557" s="88" t="s">
        <v>89</v>
      </c>
      <c r="X1557" s="88" t="s">
        <v>848</v>
      </c>
      <c r="Y1557" s="278" t="s">
        <v>849</v>
      </c>
      <c r="Z1557" s="66">
        <v>20</v>
      </c>
      <c r="AA1557" s="117" t="s">
        <v>227</v>
      </c>
      <c r="AB1557" s="66">
        <v>2008</v>
      </c>
      <c r="AC1557" s="130">
        <v>48000</v>
      </c>
      <c r="AD1557" s="119">
        <v>18000</v>
      </c>
      <c r="AE1557" s="48" t="s">
        <v>101</v>
      </c>
      <c r="AF1557" s="132">
        <v>45321</v>
      </c>
      <c r="AG1557" s="132">
        <v>45386</v>
      </c>
      <c r="AH1557" s="141"/>
      <c r="AI1557" s="141"/>
      <c r="AJ1557" s="141"/>
      <c r="AK1557" s="141"/>
      <c r="AL1557" s="141"/>
    </row>
    <row r="1558" spans="1:38">
      <c r="A1558" s="66" t="s">
        <v>2730</v>
      </c>
      <c r="B1558" s="63"/>
      <c r="C1558" s="84" t="s">
        <v>994</v>
      </c>
      <c r="D1558" s="84">
        <v>4661</v>
      </c>
      <c r="E1558" s="150" t="s">
        <v>1147</v>
      </c>
      <c r="F1558" s="150" t="s">
        <v>2118</v>
      </c>
      <c r="G1558" s="84" t="s">
        <v>479</v>
      </c>
      <c r="H1558" s="84"/>
      <c r="I1558" s="84" t="s">
        <v>99</v>
      </c>
      <c r="J1558" s="84">
        <v>1</v>
      </c>
      <c r="K1558" s="162">
        <v>45265</v>
      </c>
      <c r="L1558" s="84">
        <v>27</v>
      </c>
      <c r="M1558" s="104">
        <v>205</v>
      </c>
      <c r="N1558" s="102">
        <v>45292</v>
      </c>
      <c r="O1558" s="99">
        <v>45296</v>
      </c>
      <c r="P1558" s="100">
        <v>31</v>
      </c>
      <c r="Q1558" s="66" t="s">
        <v>544</v>
      </c>
      <c r="R1558" s="66" t="s">
        <v>214</v>
      </c>
      <c r="S1558" s="66" t="s">
        <v>1853</v>
      </c>
      <c r="T1558" s="66" t="s">
        <v>87</v>
      </c>
      <c r="U1558" s="66">
        <v>205</v>
      </c>
      <c r="V1558" s="88" t="s">
        <v>2731</v>
      </c>
      <c r="W1558" s="88" t="s">
        <v>89</v>
      </c>
      <c r="X1558" s="88" t="s">
        <v>2732</v>
      </c>
      <c r="Y1558" s="117" t="s">
        <v>2733</v>
      </c>
      <c r="Z1558" s="66">
        <v>110</v>
      </c>
      <c r="AA1558" s="117" t="s">
        <v>227</v>
      </c>
      <c r="AB1558" s="66">
        <v>2017</v>
      </c>
      <c r="AC1558" s="130"/>
      <c r="AD1558" s="136">
        <v>27000</v>
      </c>
      <c r="AE1558" s="48" t="s">
        <v>101</v>
      </c>
      <c r="AF1558" s="132">
        <v>45265</v>
      </c>
      <c r="AG1558" s="132">
        <v>45294</v>
      </c>
      <c r="AH1558" s="141"/>
      <c r="AI1558" s="141"/>
      <c r="AJ1558" s="141"/>
      <c r="AK1558" s="141"/>
      <c r="AL1558" s="141"/>
    </row>
    <row r="1559" spans="1:38">
      <c r="A1559" s="66">
        <v>583</v>
      </c>
      <c r="B1559" s="63"/>
      <c r="C1559" s="157" t="s">
        <v>1179</v>
      </c>
      <c r="D1559" s="83">
        <v>3761</v>
      </c>
      <c r="E1559" s="50" t="s">
        <v>1512</v>
      </c>
      <c r="F1559" s="50" t="s">
        <v>1512</v>
      </c>
      <c r="G1559" s="185" t="s">
        <v>1791</v>
      </c>
      <c r="H1559" s="190">
        <v>2702</v>
      </c>
      <c r="I1559" s="214" t="s">
        <v>99</v>
      </c>
      <c r="J1559" s="204">
        <v>1</v>
      </c>
      <c r="K1559" s="215">
        <v>45121</v>
      </c>
      <c r="L1559" s="51">
        <v>27</v>
      </c>
      <c r="M1559" s="66">
        <v>205</v>
      </c>
      <c r="N1559" s="165">
        <v>45148</v>
      </c>
      <c r="O1559" s="99">
        <v>45142</v>
      </c>
      <c r="P1559" s="100">
        <v>21</v>
      </c>
      <c r="Q1559" s="66" t="s">
        <v>544</v>
      </c>
      <c r="R1559" s="66" t="s">
        <v>86</v>
      </c>
      <c r="S1559" s="66" t="s">
        <v>86</v>
      </c>
      <c r="T1559" s="66" t="s">
        <v>138</v>
      </c>
      <c r="U1559" s="66">
        <v>205</v>
      </c>
      <c r="V1559" s="88" t="s">
        <v>284</v>
      </c>
      <c r="W1559" s="88" t="s">
        <v>89</v>
      </c>
      <c r="X1559" s="88" t="s">
        <v>396</v>
      </c>
      <c r="Y1559" s="117" t="s">
        <v>2734</v>
      </c>
      <c r="Z1559" s="66">
        <v>10</v>
      </c>
      <c r="AA1559" s="117" t="s">
        <v>143</v>
      </c>
      <c r="AB1559" s="66">
        <v>2018</v>
      </c>
      <c r="AC1559" s="130">
        <v>33000</v>
      </c>
      <c r="AD1559" s="130"/>
      <c r="AE1559" s="48" t="s">
        <v>101</v>
      </c>
      <c r="AF1559" s="132">
        <v>44757</v>
      </c>
      <c r="AG1559" s="132"/>
      <c r="AH1559" s="141" t="s">
        <v>2735</v>
      </c>
      <c r="AI1559" s="141"/>
      <c r="AJ1559" s="141"/>
      <c r="AK1559" s="141"/>
      <c r="AL1559" s="141"/>
    </row>
    <row r="1560" spans="1:38">
      <c r="A1560" s="66">
        <v>506</v>
      </c>
      <c r="B1560" s="63"/>
      <c r="C1560" s="84" t="s">
        <v>994</v>
      </c>
      <c r="D1560" s="92">
        <v>3681</v>
      </c>
      <c r="E1560" s="87" t="s">
        <v>1912</v>
      </c>
      <c r="F1560" s="150" t="s">
        <v>1913</v>
      </c>
      <c r="G1560" s="85" t="s">
        <v>931</v>
      </c>
      <c r="H1560" s="89">
        <v>0</v>
      </c>
      <c r="I1560" s="150" t="s">
        <v>1151</v>
      </c>
      <c r="J1560" s="160">
        <v>1</v>
      </c>
      <c r="K1560" s="168">
        <v>44722</v>
      </c>
      <c r="L1560" s="63">
        <v>27</v>
      </c>
      <c r="M1560" s="63">
        <v>205</v>
      </c>
      <c r="N1560" s="107">
        <v>44749</v>
      </c>
      <c r="O1560" s="99">
        <v>44756</v>
      </c>
      <c r="P1560" s="100">
        <v>34</v>
      </c>
      <c r="Q1560" s="66" t="s">
        <v>544</v>
      </c>
      <c r="R1560" s="66"/>
      <c r="S1560" s="66" t="s">
        <v>86</v>
      </c>
      <c r="T1560" s="66" t="s">
        <v>138</v>
      </c>
      <c r="U1560" s="66">
        <v>205</v>
      </c>
      <c r="V1560" s="88" t="s">
        <v>284</v>
      </c>
      <c r="W1560" s="111" t="s">
        <v>89</v>
      </c>
      <c r="X1560" s="111" t="s">
        <v>396</v>
      </c>
      <c r="Y1560" s="117" t="s">
        <v>2734</v>
      </c>
      <c r="Z1560" s="220"/>
      <c r="AA1560" s="220"/>
      <c r="AB1560" s="66">
        <v>2018</v>
      </c>
      <c r="AC1560" s="220">
        <v>30000</v>
      </c>
      <c r="AD1560" s="220"/>
      <c r="AE1560" s="62" t="s">
        <v>101</v>
      </c>
      <c r="AF1560" s="173">
        <v>44543</v>
      </c>
      <c r="AG1560" s="132">
        <v>44755</v>
      </c>
      <c r="AH1560" s="141"/>
      <c r="AI1560" s="141"/>
      <c r="AJ1560" s="141"/>
      <c r="AK1560" s="141"/>
      <c r="AL1560" s="141"/>
    </row>
    <row r="1561" spans="1:38">
      <c r="A1561" s="66" t="s">
        <v>2684</v>
      </c>
      <c r="B1561" s="63"/>
      <c r="C1561" s="64" t="s">
        <v>994</v>
      </c>
      <c r="D1561" s="67">
        <v>5344</v>
      </c>
      <c r="E1561" s="68" t="s">
        <v>1002</v>
      </c>
      <c r="F1561" s="68" t="s">
        <v>1002</v>
      </c>
      <c r="G1561" s="48" t="s">
        <v>1003</v>
      </c>
      <c r="H1561" s="48">
        <v>5685</v>
      </c>
      <c r="I1561" s="64" t="s">
        <v>99</v>
      </c>
      <c r="J1561" s="64">
        <v>1</v>
      </c>
      <c r="K1561" s="101">
        <v>45675</v>
      </c>
      <c r="L1561" s="48">
        <v>27</v>
      </c>
      <c r="M1561" s="104">
        <v>206</v>
      </c>
      <c r="N1561" s="102">
        <f>K1561+L1561</f>
        <v>45702</v>
      </c>
      <c r="O1561" s="99">
        <f ca="1">TODAY()</f>
        <v>45957</v>
      </c>
      <c r="P1561" s="100">
        <f ca="1">O1561-K1561</f>
        <v>282</v>
      </c>
      <c r="Q1561" s="66" t="s">
        <v>544</v>
      </c>
      <c r="R1561" s="66" t="s">
        <v>214</v>
      </c>
      <c r="S1561" s="66" t="s">
        <v>545</v>
      </c>
      <c r="T1561" s="66" t="s">
        <v>138</v>
      </c>
      <c r="U1561" s="66">
        <v>206</v>
      </c>
      <c r="V1561" s="88" t="s">
        <v>139</v>
      </c>
      <c r="W1561" s="88" t="s">
        <v>140</v>
      </c>
      <c r="X1561" s="88" t="s">
        <v>850</v>
      </c>
      <c r="Y1561" s="117" t="s">
        <v>851</v>
      </c>
      <c r="Z1561" s="66">
        <v>40</v>
      </c>
      <c r="AA1561" s="117" t="s">
        <v>143</v>
      </c>
      <c r="AB1561" s="66"/>
      <c r="AC1561" s="130"/>
      <c r="AD1561" s="119">
        <v>51000</v>
      </c>
      <c r="AE1561" s="48" t="s">
        <v>101</v>
      </c>
      <c r="AF1561" s="132">
        <v>45675</v>
      </c>
      <c r="AG1561" s="132">
        <v>45696</v>
      </c>
      <c r="AH1561" s="141" t="s">
        <v>2736</v>
      </c>
      <c r="AI1561" s="141"/>
      <c r="AJ1561" s="141"/>
      <c r="AK1561" s="141"/>
      <c r="AL1561" s="141"/>
    </row>
    <row r="1562" spans="1:38">
      <c r="A1562" s="66">
        <v>495</v>
      </c>
      <c r="B1562" s="63"/>
      <c r="C1562" s="72" t="s">
        <v>96</v>
      </c>
      <c r="D1562" s="67">
        <v>4900</v>
      </c>
      <c r="E1562" s="69" t="s">
        <v>1004</v>
      </c>
      <c r="F1562" s="69" t="s">
        <v>1005</v>
      </c>
      <c r="G1562" s="48" t="s">
        <v>1004</v>
      </c>
      <c r="H1562" s="48">
        <v>5403</v>
      </c>
      <c r="I1562" s="48" t="s">
        <v>99</v>
      </c>
      <c r="J1562" s="72">
        <v>1</v>
      </c>
      <c r="K1562" s="101">
        <v>45575</v>
      </c>
      <c r="L1562" s="48">
        <v>27</v>
      </c>
      <c r="M1562" s="104">
        <v>206</v>
      </c>
      <c r="N1562" s="98">
        <f>K1562+L1562</f>
        <v>45602</v>
      </c>
      <c r="O1562" s="99">
        <f ca="1">TODAY()</f>
        <v>45957</v>
      </c>
      <c r="P1562" s="100">
        <f ca="1">O1562-K1562</f>
        <v>382</v>
      </c>
      <c r="Q1562" s="66" t="s">
        <v>544</v>
      </c>
      <c r="R1562" s="66" t="s">
        <v>214</v>
      </c>
      <c r="S1562" s="66" t="s">
        <v>545</v>
      </c>
      <c r="T1562" s="66" t="s">
        <v>138</v>
      </c>
      <c r="U1562" s="66">
        <v>206</v>
      </c>
      <c r="V1562" s="88" t="s">
        <v>139</v>
      </c>
      <c r="W1562" s="88" t="s">
        <v>140</v>
      </c>
      <c r="X1562" s="88" t="s">
        <v>850</v>
      </c>
      <c r="Y1562" s="117" t="s">
        <v>851</v>
      </c>
      <c r="Z1562" s="66">
        <v>40</v>
      </c>
      <c r="AA1562" s="117" t="s">
        <v>143</v>
      </c>
      <c r="AB1562" s="66"/>
      <c r="AC1562" s="130"/>
      <c r="AD1562" s="119">
        <v>51000</v>
      </c>
      <c r="AE1562" s="48" t="s">
        <v>101</v>
      </c>
      <c r="AF1562" s="132">
        <v>45435</v>
      </c>
      <c r="AG1562" s="132">
        <v>45600</v>
      </c>
      <c r="AH1562" s="48" t="s">
        <v>2737</v>
      </c>
      <c r="AI1562" s="141"/>
      <c r="AJ1562" s="141"/>
      <c r="AK1562" s="141"/>
      <c r="AL1562" s="141"/>
    </row>
    <row r="1563" spans="1:38">
      <c r="A1563" s="66">
        <v>547</v>
      </c>
      <c r="B1563" s="66">
        <v>682</v>
      </c>
      <c r="C1563" s="64" t="s">
        <v>994</v>
      </c>
      <c r="D1563" s="67">
        <v>4900</v>
      </c>
      <c r="E1563" s="68" t="s">
        <v>1004</v>
      </c>
      <c r="F1563" s="68" t="s">
        <v>1005</v>
      </c>
      <c r="G1563" s="48" t="s">
        <v>1004</v>
      </c>
      <c r="H1563" s="48">
        <v>5510</v>
      </c>
      <c r="I1563" s="48" t="s">
        <v>99</v>
      </c>
      <c r="J1563" s="64">
        <v>1</v>
      </c>
      <c r="K1563" s="101">
        <v>45631</v>
      </c>
      <c r="L1563" s="48">
        <v>27</v>
      </c>
      <c r="M1563" s="104">
        <v>206</v>
      </c>
      <c r="N1563" s="102">
        <f>K1563+L1563</f>
        <v>45658</v>
      </c>
      <c r="O1563" s="99">
        <f ca="1">TODAY()</f>
        <v>45957</v>
      </c>
      <c r="P1563" s="100">
        <f ca="1">O1563-K1563</f>
        <v>326</v>
      </c>
      <c r="Q1563" s="66" t="s">
        <v>544</v>
      </c>
      <c r="R1563" s="66" t="s">
        <v>214</v>
      </c>
      <c r="S1563" s="66" t="s">
        <v>545</v>
      </c>
      <c r="T1563" s="66" t="s">
        <v>138</v>
      </c>
      <c r="U1563" s="66">
        <v>206</v>
      </c>
      <c r="V1563" s="88" t="s">
        <v>139</v>
      </c>
      <c r="W1563" s="88" t="s">
        <v>140</v>
      </c>
      <c r="X1563" s="88" t="s">
        <v>850</v>
      </c>
      <c r="Y1563" s="117" t="s">
        <v>851</v>
      </c>
      <c r="Z1563" s="66">
        <v>40</v>
      </c>
      <c r="AA1563" s="117" t="s">
        <v>143</v>
      </c>
      <c r="AB1563" s="66"/>
      <c r="AC1563" s="130"/>
      <c r="AD1563" s="119">
        <v>51000</v>
      </c>
      <c r="AE1563" s="48" t="s">
        <v>101</v>
      </c>
      <c r="AF1563" s="132">
        <v>45435</v>
      </c>
      <c r="AG1563" s="132">
        <v>45668</v>
      </c>
      <c r="AH1563" s="141"/>
      <c r="AI1563" s="141"/>
      <c r="AJ1563" s="141"/>
      <c r="AK1563" s="141"/>
      <c r="AL1563" s="141"/>
    </row>
    <row r="1564" spans="1:38">
      <c r="A1564" s="66">
        <v>570</v>
      </c>
      <c r="B1564" s="63"/>
      <c r="C1564" s="84" t="s">
        <v>994</v>
      </c>
      <c r="D1564" s="84">
        <v>4879</v>
      </c>
      <c r="E1564" s="150" t="s">
        <v>877</v>
      </c>
      <c r="F1564" s="150" t="s">
        <v>2738</v>
      </c>
      <c r="G1564" s="84" t="s">
        <v>818</v>
      </c>
      <c r="H1564" s="84">
        <v>4663</v>
      </c>
      <c r="I1564" s="84" t="s">
        <v>99</v>
      </c>
      <c r="J1564" s="84">
        <v>1</v>
      </c>
      <c r="K1564" s="162" t="s">
        <v>0</v>
      </c>
      <c r="L1564" s="92">
        <v>27</v>
      </c>
      <c r="M1564" s="195">
        <v>206</v>
      </c>
      <c r="N1564" s="98"/>
      <c r="O1564" s="99">
        <f ca="1">TODAY()</f>
        <v>45957</v>
      </c>
      <c r="P1564" s="100" t="e">
        <f ca="1">O1564-K1564</f>
        <v>#VALUE!</v>
      </c>
      <c r="Q1564" s="66" t="s">
        <v>544</v>
      </c>
      <c r="R1564" s="66" t="s">
        <v>214</v>
      </c>
      <c r="S1564" s="66" t="s">
        <v>545</v>
      </c>
      <c r="T1564" s="66" t="s">
        <v>138</v>
      </c>
      <c r="U1564" s="66">
        <v>206</v>
      </c>
      <c r="V1564" s="88" t="s">
        <v>139</v>
      </c>
      <c r="W1564" s="88" t="s">
        <v>140</v>
      </c>
      <c r="X1564" s="88" t="s">
        <v>850</v>
      </c>
      <c r="Y1564" s="117" t="s">
        <v>851</v>
      </c>
      <c r="Z1564" s="66">
        <v>40</v>
      </c>
      <c r="AA1564" s="117" t="s">
        <v>143</v>
      </c>
      <c r="AB1564" s="66"/>
      <c r="AC1564" s="130"/>
      <c r="AD1564" s="119">
        <v>51000</v>
      </c>
      <c r="AE1564" s="48" t="s">
        <v>101</v>
      </c>
      <c r="AF1564" s="132">
        <v>45416</v>
      </c>
      <c r="AG1564" s="132">
        <v>45450</v>
      </c>
      <c r="AH1564" s="141"/>
    </row>
    <row r="1565" spans="1:38">
      <c r="A1565" s="66" t="s">
        <v>2717</v>
      </c>
      <c r="B1565" s="66">
        <v>665</v>
      </c>
      <c r="C1565" s="157" t="s">
        <v>1179</v>
      </c>
      <c r="D1565" s="67">
        <v>4857</v>
      </c>
      <c r="E1565" s="75" t="s">
        <v>1004</v>
      </c>
      <c r="F1565" s="79" t="s">
        <v>1005</v>
      </c>
      <c r="G1565" s="67" t="s">
        <v>1004</v>
      </c>
      <c r="H1565" s="48">
        <v>47712</v>
      </c>
      <c r="I1565" s="72" t="s">
        <v>99</v>
      </c>
      <c r="J1565" s="72">
        <v>1</v>
      </c>
      <c r="K1565" s="101">
        <v>45489</v>
      </c>
      <c r="L1565" s="48">
        <v>27</v>
      </c>
      <c r="M1565" s="104">
        <v>206</v>
      </c>
      <c r="N1565" s="98">
        <v>45516</v>
      </c>
      <c r="O1565" s="99">
        <v>45504</v>
      </c>
      <c r="P1565" s="100">
        <v>15</v>
      </c>
      <c r="Q1565" s="66" t="s">
        <v>544</v>
      </c>
      <c r="R1565" s="66" t="s">
        <v>214</v>
      </c>
      <c r="S1565" s="66" t="s">
        <v>545</v>
      </c>
      <c r="T1565" s="66" t="s">
        <v>138</v>
      </c>
      <c r="U1565" s="66">
        <v>206</v>
      </c>
      <c r="V1565" s="88" t="s">
        <v>139</v>
      </c>
      <c r="W1565" s="88" t="s">
        <v>140</v>
      </c>
      <c r="X1565" s="88" t="s">
        <v>850</v>
      </c>
      <c r="Y1565" s="117" t="s">
        <v>851</v>
      </c>
      <c r="Z1565" s="66">
        <v>40</v>
      </c>
      <c r="AA1565" s="117" t="s">
        <v>143</v>
      </c>
      <c r="AB1565" s="66"/>
      <c r="AC1565" s="130"/>
      <c r="AD1565" s="119">
        <v>51000</v>
      </c>
      <c r="AE1565" s="48" t="s">
        <v>101</v>
      </c>
      <c r="AF1565" s="132">
        <v>45405</v>
      </c>
      <c r="AG1565" s="132"/>
      <c r="AH1565" s="141" t="s">
        <v>2739</v>
      </c>
    </row>
    <row r="1566" spans="1:38">
      <c r="A1566" s="66" t="s">
        <v>2707</v>
      </c>
      <c r="B1566" s="66" t="s">
        <v>95</v>
      </c>
      <c r="C1566" s="84" t="s">
        <v>994</v>
      </c>
      <c r="D1566" s="84">
        <v>4694</v>
      </c>
      <c r="E1566" s="150" t="s">
        <v>2301</v>
      </c>
      <c r="F1566" s="150" t="s">
        <v>2301</v>
      </c>
      <c r="G1566" s="84" t="s">
        <v>2740</v>
      </c>
      <c r="H1566" s="84">
        <v>4475</v>
      </c>
      <c r="I1566" s="84" t="s">
        <v>99</v>
      </c>
      <c r="J1566" s="84">
        <v>1</v>
      </c>
      <c r="K1566" s="162">
        <v>45385</v>
      </c>
      <c r="L1566" s="84">
        <v>29</v>
      </c>
      <c r="M1566" s="89">
        <v>206</v>
      </c>
      <c r="N1566" s="102">
        <v>45414</v>
      </c>
      <c r="O1566" s="99">
        <v>45415</v>
      </c>
      <c r="P1566" s="100">
        <v>30</v>
      </c>
      <c r="Q1566" s="66" t="s">
        <v>544</v>
      </c>
      <c r="R1566" s="66" t="s">
        <v>214</v>
      </c>
      <c r="S1566" s="66" t="s">
        <v>545</v>
      </c>
      <c r="T1566" s="66" t="s">
        <v>138</v>
      </c>
      <c r="U1566" s="66">
        <v>206</v>
      </c>
      <c r="V1566" s="88" t="s">
        <v>139</v>
      </c>
      <c r="W1566" s="88" t="s">
        <v>140</v>
      </c>
      <c r="X1566" s="88" t="s">
        <v>850</v>
      </c>
      <c r="Y1566" s="117" t="s">
        <v>851</v>
      </c>
      <c r="Z1566" s="66">
        <v>40</v>
      </c>
      <c r="AA1566" s="117" t="s">
        <v>143</v>
      </c>
      <c r="AB1566" s="66"/>
      <c r="AC1566" s="130"/>
      <c r="AD1566" s="119">
        <v>51000</v>
      </c>
      <c r="AE1566" s="48" t="s">
        <v>101</v>
      </c>
      <c r="AF1566" s="132">
        <v>45295</v>
      </c>
      <c r="AG1566" s="132">
        <v>45414</v>
      </c>
      <c r="AH1566" s="141"/>
    </row>
    <row r="1567" spans="1:38">
      <c r="A1567" s="66" t="s">
        <v>2741</v>
      </c>
      <c r="B1567" s="66" t="s">
        <v>95</v>
      </c>
      <c r="C1567" s="157" t="s">
        <v>994</v>
      </c>
      <c r="D1567" s="190">
        <v>4409</v>
      </c>
      <c r="E1567" s="205" t="s">
        <v>1977</v>
      </c>
      <c r="F1567" s="205" t="s">
        <v>1978</v>
      </c>
      <c r="G1567" s="185" t="s">
        <v>1064</v>
      </c>
      <c r="H1567" s="51">
        <v>19</v>
      </c>
      <c r="I1567" s="50" t="s">
        <v>154</v>
      </c>
      <c r="J1567" s="51">
        <v>1</v>
      </c>
      <c r="K1567" s="167">
        <v>45141</v>
      </c>
      <c r="L1567" s="51">
        <v>27</v>
      </c>
      <c r="M1567" s="230">
        <v>206</v>
      </c>
      <c r="N1567" s="165">
        <v>45168</v>
      </c>
      <c r="O1567" s="99">
        <v>45166</v>
      </c>
      <c r="P1567" s="100">
        <v>25</v>
      </c>
      <c r="Q1567" s="66" t="s">
        <v>544</v>
      </c>
      <c r="R1567" s="66" t="s">
        <v>86</v>
      </c>
      <c r="S1567" s="66" t="s">
        <v>86</v>
      </c>
      <c r="T1567" s="66" t="s">
        <v>87</v>
      </c>
      <c r="U1567" s="66">
        <v>206</v>
      </c>
      <c r="V1567" s="88" t="s">
        <v>88</v>
      </c>
      <c r="W1567" s="88" t="s">
        <v>89</v>
      </c>
      <c r="X1567" s="88" t="s">
        <v>586</v>
      </c>
      <c r="Y1567" s="117" t="s">
        <v>2742</v>
      </c>
      <c r="Z1567" s="66">
        <v>10</v>
      </c>
      <c r="AA1567" s="117" t="s">
        <v>227</v>
      </c>
      <c r="AB1567" s="66">
        <v>2023</v>
      </c>
      <c r="AC1567" s="130"/>
      <c r="AD1567" s="130"/>
      <c r="AE1567" s="48" t="s">
        <v>101</v>
      </c>
      <c r="AF1567" s="132">
        <v>45113</v>
      </c>
      <c r="AG1567" s="132"/>
      <c r="AH1567" s="141" t="s">
        <v>2743</v>
      </c>
    </row>
    <row r="1568" spans="1:38">
      <c r="A1568" s="66" t="s">
        <v>2744</v>
      </c>
      <c r="B1568" s="66" t="s">
        <v>95</v>
      </c>
      <c r="C1568" s="84" t="s">
        <v>994</v>
      </c>
      <c r="D1568" s="89">
        <v>4397</v>
      </c>
      <c r="E1568" s="90" t="s">
        <v>477</v>
      </c>
      <c r="F1568" s="90" t="s">
        <v>1170</v>
      </c>
      <c r="G1568" s="85" t="s">
        <v>1062</v>
      </c>
      <c r="H1568" s="63">
        <v>9</v>
      </c>
      <c r="I1568" s="87" t="s">
        <v>99</v>
      </c>
      <c r="J1568" s="63">
        <v>1</v>
      </c>
      <c r="K1568" s="106">
        <v>45104</v>
      </c>
      <c r="L1568" s="63">
        <v>7</v>
      </c>
      <c r="M1568" s="230">
        <v>206</v>
      </c>
      <c r="N1568" s="107">
        <v>45111</v>
      </c>
      <c r="O1568" s="99">
        <v>45112</v>
      </c>
      <c r="P1568" s="100">
        <v>8</v>
      </c>
      <c r="Q1568" s="66" t="s">
        <v>544</v>
      </c>
      <c r="R1568" s="66" t="s">
        <v>86</v>
      </c>
      <c r="S1568" s="66" t="s">
        <v>86</v>
      </c>
      <c r="T1568" s="66" t="s">
        <v>87</v>
      </c>
      <c r="U1568" s="66">
        <v>206</v>
      </c>
      <c r="V1568" s="88" t="s">
        <v>88</v>
      </c>
      <c r="W1568" s="88" t="s">
        <v>89</v>
      </c>
      <c r="X1568" s="88" t="s">
        <v>586</v>
      </c>
      <c r="Y1568" s="117" t="s">
        <v>2742</v>
      </c>
      <c r="Z1568" s="66">
        <v>10</v>
      </c>
      <c r="AA1568" s="117" t="s">
        <v>227</v>
      </c>
      <c r="AB1568" s="66">
        <v>2023</v>
      </c>
      <c r="AC1568" s="130"/>
      <c r="AD1568" s="130"/>
      <c r="AE1568" s="48" t="s">
        <v>101</v>
      </c>
      <c r="AF1568" s="132">
        <v>45104</v>
      </c>
      <c r="AG1568" s="132">
        <v>45112</v>
      </c>
      <c r="AH1568" s="141"/>
    </row>
    <row r="1569" spans="1:34">
      <c r="A1569" s="66" t="s">
        <v>2745</v>
      </c>
      <c r="B1569" s="66" t="s">
        <v>95</v>
      </c>
      <c r="C1569" s="84" t="s">
        <v>994</v>
      </c>
      <c r="D1569" s="89">
        <v>4367</v>
      </c>
      <c r="E1569" s="90" t="s">
        <v>425</v>
      </c>
      <c r="F1569" s="90" t="s">
        <v>2087</v>
      </c>
      <c r="G1569" s="85" t="s">
        <v>1064</v>
      </c>
      <c r="H1569" s="63">
        <v>1</v>
      </c>
      <c r="I1569" s="87" t="s">
        <v>154</v>
      </c>
      <c r="J1569" s="63">
        <v>1</v>
      </c>
      <c r="K1569" s="106">
        <v>45093</v>
      </c>
      <c r="L1569" s="63">
        <v>6</v>
      </c>
      <c r="M1569" s="230">
        <v>206</v>
      </c>
      <c r="N1569" s="107">
        <v>45099</v>
      </c>
      <c r="O1569" s="99">
        <v>45104</v>
      </c>
      <c r="P1569" s="100">
        <v>11</v>
      </c>
      <c r="Q1569" s="66" t="s">
        <v>544</v>
      </c>
      <c r="R1569" s="66" t="s">
        <v>86</v>
      </c>
      <c r="S1569" s="66" t="s">
        <v>86</v>
      </c>
      <c r="T1569" s="66" t="s">
        <v>87</v>
      </c>
      <c r="U1569" s="66">
        <v>206</v>
      </c>
      <c r="V1569" s="88" t="s">
        <v>88</v>
      </c>
      <c r="W1569" s="88" t="s">
        <v>89</v>
      </c>
      <c r="X1569" s="88" t="s">
        <v>586</v>
      </c>
      <c r="Y1569" s="117" t="s">
        <v>2742</v>
      </c>
      <c r="Z1569" s="66">
        <v>10</v>
      </c>
      <c r="AA1569" s="117" t="s">
        <v>227</v>
      </c>
      <c r="AB1569" s="66">
        <v>2023</v>
      </c>
      <c r="AC1569" s="130"/>
      <c r="AD1569" s="130"/>
      <c r="AE1569" s="48" t="s">
        <v>101</v>
      </c>
      <c r="AF1569" s="132">
        <v>45086</v>
      </c>
      <c r="AG1569" s="132">
        <v>45103</v>
      </c>
      <c r="AH1569" s="141"/>
    </row>
    <row r="1570" spans="1:34">
      <c r="A1570" s="66" t="s">
        <v>2746</v>
      </c>
      <c r="B1570" s="66" t="s">
        <v>2747</v>
      </c>
      <c r="C1570" s="157" t="s">
        <v>1179</v>
      </c>
      <c r="D1570" s="190">
        <v>4211</v>
      </c>
      <c r="E1570" s="205" t="s">
        <v>151</v>
      </c>
      <c r="F1570" s="205" t="s">
        <v>1383</v>
      </c>
      <c r="G1570" s="185" t="s">
        <v>1384</v>
      </c>
      <c r="H1570" s="51">
        <v>566</v>
      </c>
      <c r="I1570" s="50" t="s">
        <v>154</v>
      </c>
      <c r="J1570" s="51">
        <v>1</v>
      </c>
      <c r="K1570" s="167">
        <v>45039</v>
      </c>
      <c r="L1570" s="51">
        <v>29</v>
      </c>
      <c r="M1570" s="230">
        <v>206</v>
      </c>
      <c r="N1570" s="165">
        <v>45068</v>
      </c>
      <c r="O1570" s="99">
        <v>45068</v>
      </c>
      <c r="P1570" s="100">
        <v>29</v>
      </c>
      <c r="Q1570" s="66" t="s">
        <v>544</v>
      </c>
      <c r="R1570" s="66" t="s">
        <v>86</v>
      </c>
      <c r="S1570" s="66" t="s">
        <v>86</v>
      </c>
      <c r="T1570" s="66" t="s">
        <v>87</v>
      </c>
      <c r="U1570" s="66">
        <v>206</v>
      </c>
      <c r="V1570" s="88" t="s">
        <v>88</v>
      </c>
      <c r="W1570" s="88" t="s">
        <v>89</v>
      </c>
      <c r="X1570" s="88" t="s">
        <v>586</v>
      </c>
      <c r="Y1570" s="117" t="s">
        <v>2748</v>
      </c>
      <c r="Z1570" s="66">
        <v>10</v>
      </c>
      <c r="AA1570" s="117" t="s">
        <v>227</v>
      </c>
      <c r="AB1570" s="66">
        <v>2020</v>
      </c>
      <c r="AC1570" s="130">
        <v>33000</v>
      </c>
      <c r="AD1570" s="130"/>
      <c r="AE1570" s="48" t="s">
        <v>101</v>
      </c>
      <c r="AF1570" s="132">
        <v>44979</v>
      </c>
      <c r="AG1570" s="132"/>
      <c r="AH1570" s="141" t="s">
        <v>2749</v>
      </c>
    </row>
    <row r="1571" spans="1:34">
      <c r="A1571" s="66" t="s">
        <v>2717</v>
      </c>
      <c r="B1571" s="66" t="s">
        <v>2750</v>
      </c>
      <c r="C1571" s="84" t="s">
        <v>994</v>
      </c>
      <c r="D1571" s="89">
        <v>4206</v>
      </c>
      <c r="E1571" s="90" t="s">
        <v>193</v>
      </c>
      <c r="F1571" s="90" t="s">
        <v>1363</v>
      </c>
      <c r="G1571" s="85" t="s">
        <v>1235</v>
      </c>
      <c r="H1571" s="63">
        <v>564</v>
      </c>
      <c r="I1571" s="87" t="s">
        <v>154</v>
      </c>
      <c r="J1571" s="63">
        <v>1</v>
      </c>
      <c r="K1571" s="106">
        <v>44975</v>
      </c>
      <c r="L1571" s="63">
        <v>2</v>
      </c>
      <c r="M1571" s="66">
        <v>206</v>
      </c>
      <c r="N1571" s="107">
        <v>44977</v>
      </c>
      <c r="O1571" s="99">
        <v>44978</v>
      </c>
      <c r="P1571" s="100">
        <v>3</v>
      </c>
      <c r="Q1571" s="66" t="s">
        <v>544</v>
      </c>
      <c r="R1571" s="66" t="s">
        <v>86</v>
      </c>
      <c r="S1571" s="66" t="s">
        <v>86</v>
      </c>
      <c r="T1571" s="66" t="s">
        <v>87</v>
      </c>
      <c r="U1571" s="66">
        <v>206</v>
      </c>
      <c r="V1571" s="88" t="s">
        <v>88</v>
      </c>
      <c r="W1571" s="88" t="s">
        <v>89</v>
      </c>
      <c r="X1571" s="88" t="s">
        <v>586</v>
      </c>
      <c r="Y1571" s="117" t="s">
        <v>2748</v>
      </c>
      <c r="Z1571" s="130"/>
      <c r="AA1571" s="130"/>
      <c r="AB1571" s="66">
        <v>2020</v>
      </c>
      <c r="AC1571" s="130">
        <v>33000</v>
      </c>
      <c r="AD1571" s="130"/>
      <c r="AE1571" s="48" t="s">
        <v>101</v>
      </c>
      <c r="AF1571" s="132">
        <v>44975</v>
      </c>
      <c r="AG1571" s="132">
        <v>44977</v>
      </c>
      <c r="AH1571" s="141"/>
    </row>
    <row r="1572" spans="1:34">
      <c r="A1572" s="66">
        <v>596</v>
      </c>
      <c r="B1572" s="63"/>
      <c r="C1572" s="84" t="s">
        <v>994</v>
      </c>
      <c r="D1572" s="89">
        <v>4080</v>
      </c>
      <c r="E1572" s="90" t="s">
        <v>193</v>
      </c>
      <c r="F1572" s="90" t="s">
        <v>1363</v>
      </c>
      <c r="G1572" s="85" t="s">
        <v>2751</v>
      </c>
      <c r="H1572" s="63">
        <v>466</v>
      </c>
      <c r="I1572" s="87" t="s">
        <v>154</v>
      </c>
      <c r="J1572" s="63">
        <v>1</v>
      </c>
      <c r="K1572" s="106">
        <v>44956</v>
      </c>
      <c r="L1572" s="63">
        <v>18</v>
      </c>
      <c r="M1572" s="66">
        <v>206</v>
      </c>
      <c r="N1572" s="107">
        <v>44974</v>
      </c>
      <c r="O1572" s="99">
        <v>44975</v>
      </c>
      <c r="P1572" s="100">
        <v>19</v>
      </c>
      <c r="Q1572" s="66" t="s">
        <v>544</v>
      </c>
      <c r="R1572" s="66" t="s">
        <v>86</v>
      </c>
      <c r="S1572" s="66" t="s">
        <v>86</v>
      </c>
      <c r="T1572" s="66" t="s">
        <v>87</v>
      </c>
      <c r="U1572" s="66">
        <v>206</v>
      </c>
      <c r="V1572" s="88" t="s">
        <v>88</v>
      </c>
      <c r="W1572" s="88" t="s">
        <v>89</v>
      </c>
      <c r="X1572" s="88" t="s">
        <v>586</v>
      </c>
      <c r="Y1572" s="117" t="s">
        <v>2748</v>
      </c>
      <c r="Z1572" s="130"/>
      <c r="AA1572" s="130"/>
      <c r="AB1572" s="66">
        <v>2020</v>
      </c>
      <c r="AC1572" s="130">
        <v>33000</v>
      </c>
      <c r="AD1572" s="130"/>
      <c r="AE1572" s="801"/>
      <c r="AF1572" s="72" t="s">
        <v>101</v>
      </c>
      <c r="AG1572" s="132">
        <v>44900</v>
      </c>
      <c r="AH1572" s="144">
        <v>44974</v>
      </c>
    </row>
    <row r="1573" spans="1:34">
      <c r="A1573" s="66" t="s">
        <v>2752</v>
      </c>
      <c r="B1573" s="63"/>
      <c r="C1573" s="84" t="s">
        <v>994</v>
      </c>
      <c r="D1573" s="63">
        <v>4013</v>
      </c>
      <c r="E1573" s="90" t="s">
        <v>2753</v>
      </c>
      <c r="F1573" s="90" t="s">
        <v>2753</v>
      </c>
      <c r="G1573" s="85" t="s">
        <v>102</v>
      </c>
      <c r="H1573" s="63">
        <v>455</v>
      </c>
      <c r="I1573" s="87" t="s">
        <v>1151</v>
      </c>
      <c r="J1573" s="160">
        <v>1</v>
      </c>
      <c r="K1573" s="209">
        <v>44870</v>
      </c>
      <c r="L1573" s="63">
        <v>1</v>
      </c>
      <c r="M1573" s="66">
        <v>206</v>
      </c>
      <c r="N1573" s="166">
        <v>44871</v>
      </c>
      <c r="O1573" s="99">
        <v>44873</v>
      </c>
      <c r="P1573" s="100">
        <v>3</v>
      </c>
      <c r="Q1573" s="66" t="s">
        <v>544</v>
      </c>
      <c r="R1573" s="66" t="s">
        <v>86</v>
      </c>
      <c r="S1573" s="66" t="s">
        <v>86</v>
      </c>
      <c r="T1573" s="66" t="s">
        <v>87</v>
      </c>
      <c r="U1573" s="66">
        <v>206</v>
      </c>
      <c r="V1573" s="88" t="s">
        <v>88</v>
      </c>
      <c r="W1573" s="88" t="s">
        <v>89</v>
      </c>
      <c r="X1573" s="88" t="s">
        <v>586</v>
      </c>
      <c r="Y1573" s="117" t="s">
        <v>2748</v>
      </c>
      <c r="Z1573" s="130"/>
      <c r="AA1573" s="130"/>
      <c r="AB1573" s="66">
        <v>2020</v>
      </c>
      <c r="AC1573" s="130">
        <v>33000</v>
      </c>
      <c r="AD1573" s="130"/>
      <c r="AE1573" s="62" t="s">
        <v>101</v>
      </c>
      <c r="AF1573" s="173">
        <v>44870</v>
      </c>
      <c r="AG1573" s="132">
        <v>44872</v>
      </c>
      <c r="AH1573" s="141"/>
    </row>
    <row r="1574" spans="1:34">
      <c r="A1574" s="66">
        <v>575</v>
      </c>
      <c r="B1574" s="66" t="s">
        <v>2754</v>
      </c>
      <c r="C1574" s="84" t="s">
        <v>994</v>
      </c>
      <c r="D1574" s="63">
        <v>3934</v>
      </c>
      <c r="E1574" s="90" t="s">
        <v>954</v>
      </c>
      <c r="F1574" s="151" t="s">
        <v>2755</v>
      </c>
      <c r="G1574" s="85" t="s">
        <v>954</v>
      </c>
      <c r="H1574" s="63"/>
      <c r="I1574" s="87" t="s">
        <v>1151</v>
      </c>
      <c r="J1574" s="160">
        <v>1</v>
      </c>
      <c r="K1574" s="209">
        <v>44845</v>
      </c>
      <c r="L1574" s="63">
        <v>20</v>
      </c>
      <c r="M1574" s="48">
        <v>206</v>
      </c>
      <c r="N1574" s="107">
        <v>44865</v>
      </c>
      <c r="O1574" s="99">
        <v>44868</v>
      </c>
      <c r="P1574" s="100">
        <v>23</v>
      </c>
      <c r="Q1574" s="66" t="s">
        <v>544</v>
      </c>
      <c r="R1574" s="66" t="s">
        <v>86</v>
      </c>
      <c r="S1574" s="66" t="s">
        <v>86</v>
      </c>
      <c r="T1574" s="66" t="s">
        <v>87</v>
      </c>
      <c r="U1574" s="66">
        <v>206</v>
      </c>
      <c r="V1574" s="88" t="s">
        <v>88</v>
      </c>
      <c r="W1574" s="88" t="s">
        <v>89</v>
      </c>
      <c r="X1574" s="88" t="s">
        <v>586</v>
      </c>
      <c r="Y1574" s="117" t="s">
        <v>2748</v>
      </c>
      <c r="Z1574" s="130"/>
      <c r="AA1574" s="130"/>
      <c r="AB1574" s="66">
        <v>2020</v>
      </c>
      <c r="AC1574" s="130">
        <v>33000</v>
      </c>
      <c r="AD1574" s="130"/>
      <c r="AE1574" s="62" t="s">
        <v>101</v>
      </c>
      <c r="AF1574" s="173">
        <v>44831</v>
      </c>
      <c r="AG1574" s="132">
        <v>44866</v>
      </c>
      <c r="AH1574" s="141"/>
    </row>
    <row r="1575" spans="1:34">
      <c r="A1575" s="66" t="s">
        <v>2756</v>
      </c>
      <c r="B1575" s="63"/>
      <c r="C1575" s="157" t="s">
        <v>1179</v>
      </c>
      <c r="D1575" s="190">
        <v>3823</v>
      </c>
      <c r="E1575" s="205" t="s">
        <v>151</v>
      </c>
      <c r="F1575" s="205" t="s">
        <v>1075</v>
      </c>
      <c r="G1575" s="185" t="s">
        <v>2260</v>
      </c>
      <c r="H1575" s="51">
        <v>458</v>
      </c>
      <c r="I1575" s="50" t="s">
        <v>154</v>
      </c>
      <c r="J1575" s="51">
        <v>1</v>
      </c>
      <c r="K1575" s="167">
        <v>44874</v>
      </c>
      <c r="L1575" s="51">
        <v>13</v>
      </c>
      <c r="M1575" s="66">
        <v>206</v>
      </c>
      <c r="N1575" s="107">
        <v>44887</v>
      </c>
      <c r="O1575" s="99">
        <v>44897</v>
      </c>
      <c r="P1575" s="100">
        <v>23</v>
      </c>
      <c r="Q1575" s="66" t="s">
        <v>544</v>
      </c>
      <c r="R1575" s="66" t="s">
        <v>86</v>
      </c>
      <c r="S1575" s="66" t="s">
        <v>86</v>
      </c>
      <c r="T1575" s="66" t="s">
        <v>87</v>
      </c>
      <c r="U1575" s="66">
        <v>206</v>
      </c>
      <c r="V1575" s="88" t="s">
        <v>88</v>
      </c>
      <c r="W1575" s="111" t="s">
        <v>89</v>
      </c>
      <c r="X1575" s="111" t="s">
        <v>586</v>
      </c>
      <c r="Y1575" s="117" t="s">
        <v>2748</v>
      </c>
      <c r="Z1575" s="130"/>
      <c r="AA1575" s="130"/>
      <c r="AB1575" s="66">
        <v>2020</v>
      </c>
      <c r="AC1575" s="130">
        <v>33000</v>
      </c>
      <c r="AD1575" s="130"/>
      <c r="AE1575" s="48" t="s">
        <v>101</v>
      </c>
      <c r="AF1575" s="132">
        <v>44784</v>
      </c>
      <c r="AG1575" s="132"/>
      <c r="AH1575" s="141" t="s">
        <v>2757</v>
      </c>
    </row>
    <row r="1576" spans="1:34">
      <c r="A1576" s="63"/>
      <c r="B1576" s="63"/>
      <c r="C1576" s="84" t="s">
        <v>994</v>
      </c>
      <c r="D1576" s="63">
        <v>3006</v>
      </c>
      <c r="E1576" s="87" t="s">
        <v>1200</v>
      </c>
      <c r="F1576" s="87" t="s">
        <v>1200</v>
      </c>
      <c r="G1576" s="85" t="s">
        <v>1201</v>
      </c>
      <c r="H1576" s="89">
        <v>3</v>
      </c>
      <c r="I1576" s="85" t="s">
        <v>154</v>
      </c>
      <c r="J1576" s="160">
        <v>1</v>
      </c>
      <c r="K1576" s="168">
        <v>44816</v>
      </c>
      <c r="L1576" s="89">
        <v>6</v>
      </c>
      <c r="M1576" s="66">
        <v>206</v>
      </c>
      <c r="N1576" s="107">
        <v>44822</v>
      </c>
      <c r="O1576" s="99">
        <v>44828</v>
      </c>
      <c r="P1576" s="100">
        <v>12</v>
      </c>
      <c r="Q1576" s="66" t="s">
        <v>544</v>
      </c>
      <c r="R1576" s="66"/>
      <c r="S1576" s="66" t="s">
        <v>86</v>
      </c>
      <c r="T1576" s="66" t="s">
        <v>87</v>
      </c>
      <c r="U1576" s="66">
        <v>206</v>
      </c>
      <c r="V1576" s="88" t="s">
        <v>88</v>
      </c>
      <c r="W1576" s="111" t="s">
        <v>89</v>
      </c>
      <c r="X1576" s="111" t="s">
        <v>586</v>
      </c>
      <c r="Y1576" s="117" t="s">
        <v>2748</v>
      </c>
      <c r="Z1576" s="220"/>
      <c r="AA1576" s="220"/>
      <c r="AB1576" s="66">
        <v>2020</v>
      </c>
      <c r="AC1576" s="220">
        <v>30000</v>
      </c>
      <c r="AD1576" s="220"/>
      <c r="AE1576" s="62" t="s">
        <v>101</v>
      </c>
      <c r="AF1576" s="173">
        <v>44330</v>
      </c>
      <c r="AG1576" s="132">
        <v>44827</v>
      </c>
      <c r="AH1576" s="141"/>
    </row>
    <row r="1577" spans="1:34">
      <c r="A1577" s="66">
        <v>547</v>
      </c>
      <c r="B1577" s="66" t="s">
        <v>2758</v>
      </c>
      <c r="C1577" s="72" t="s">
        <v>994</v>
      </c>
      <c r="D1577" s="67">
        <v>5366</v>
      </c>
      <c r="E1577" s="69" t="s">
        <v>298</v>
      </c>
      <c r="F1577" s="69" t="s">
        <v>299</v>
      </c>
      <c r="G1577" s="48" t="s">
        <v>529</v>
      </c>
      <c r="H1577" s="48">
        <v>550</v>
      </c>
      <c r="I1577" s="48" t="s">
        <v>99</v>
      </c>
      <c r="J1577" s="64">
        <v>1</v>
      </c>
      <c r="K1577" s="101">
        <v>45686</v>
      </c>
      <c r="L1577" s="48">
        <v>27</v>
      </c>
      <c r="M1577" s="104">
        <v>207</v>
      </c>
      <c r="N1577" s="98">
        <v>45713</v>
      </c>
      <c r="O1577" s="99">
        <v>45692</v>
      </c>
      <c r="P1577" s="100">
        <v>6</v>
      </c>
      <c r="Q1577" s="66" t="s">
        <v>544</v>
      </c>
      <c r="R1577" s="66" t="s">
        <v>85</v>
      </c>
      <c r="S1577" s="66" t="s">
        <v>2686</v>
      </c>
      <c r="T1577" s="66" t="s">
        <v>138</v>
      </c>
      <c r="U1577" s="66">
        <v>207</v>
      </c>
      <c r="V1577" s="88" t="s">
        <v>139</v>
      </c>
      <c r="W1577" s="88" t="s">
        <v>335</v>
      </c>
      <c r="X1577" s="88" t="s">
        <v>336</v>
      </c>
      <c r="Y1577" s="117" t="s">
        <v>2759</v>
      </c>
      <c r="Z1577" s="66">
        <v>40</v>
      </c>
      <c r="AA1577" s="117" t="s">
        <v>227</v>
      </c>
      <c r="AB1577" s="66">
        <v>2024</v>
      </c>
      <c r="AC1577" s="130">
        <v>51000</v>
      </c>
      <c r="AD1577" s="119">
        <v>51000</v>
      </c>
      <c r="AE1577" s="48" t="s">
        <v>101</v>
      </c>
      <c r="AF1577" s="132">
        <v>45685</v>
      </c>
      <c r="AG1577" s="132">
        <v>45689</v>
      </c>
      <c r="AH1577" s="141"/>
    </row>
    <row r="1578" spans="1:34">
      <c r="A1578" s="63"/>
      <c r="B1578" s="63"/>
      <c r="C1578" s="72" t="s">
        <v>994</v>
      </c>
      <c r="D1578" s="67">
        <v>5338</v>
      </c>
      <c r="E1578" s="69" t="s">
        <v>493</v>
      </c>
      <c r="F1578" s="69" t="s">
        <v>494</v>
      </c>
      <c r="G1578" s="48" t="s">
        <v>495</v>
      </c>
      <c r="H1578" s="48">
        <v>1240</v>
      </c>
      <c r="I1578" s="48" t="s">
        <v>1090</v>
      </c>
      <c r="J1578" s="64">
        <v>1</v>
      </c>
      <c r="K1578" s="101">
        <v>45672</v>
      </c>
      <c r="L1578" s="48">
        <v>27</v>
      </c>
      <c r="M1578" s="104">
        <v>207</v>
      </c>
      <c r="N1578" s="98">
        <f>K1578+L1578</f>
        <v>45699</v>
      </c>
      <c r="O1578" s="99">
        <f ca="1">TODAY()</f>
        <v>45957</v>
      </c>
      <c r="P1578" s="100">
        <f ca="1">O1578-K1578</f>
        <v>285</v>
      </c>
      <c r="Q1578" s="66" t="s">
        <v>544</v>
      </c>
      <c r="R1578" s="66" t="s">
        <v>86</v>
      </c>
      <c r="S1578" s="66" t="s">
        <v>86</v>
      </c>
      <c r="T1578" s="66" t="s">
        <v>138</v>
      </c>
      <c r="U1578" s="66">
        <v>207</v>
      </c>
      <c r="V1578" s="88" t="s">
        <v>284</v>
      </c>
      <c r="W1578" s="88" t="s">
        <v>89</v>
      </c>
      <c r="X1578" s="88" t="s">
        <v>2760</v>
      </c>
      <c r="Y1578" s="117" t="s">
        <v>2761</v>
      </c>
      <c r="Z1578" s="66">
        <v>10</v>
      </c>
      <c r="AA1578" s="117" t="s">
        <v>143</v>
      </c>
      <c r="AB1578" s="66">
        <v>2020</v>
      </c>
      <c r="AC1578" s="130">
        <v>51000</v>
      </c>
      <c r="AD1578" s="119">
        <v>51000</v>
      </c>
      <c r="AE1578" s="48" t="s">
        <v>101</v>
      </c>
      <c r="AF1578" s="132">
        <v>45672</v>
      </c>
      <c r="AG1578" s="132">
        <v>45679</v>
      </c>
      <c r="AH1578" s="141" t="s">
        <v>2762</v>
      </c>
    </row>
    <row r="1579" spans="1:34">
      <c r="A1579" s="66">
        <v>578</v>
      </c>
      <c r="B1579" s="63"/>
      <c r="C1579" s="72" t="s">
        <v>994</v>
      </c>
      <c r="D1579" s="67">
        <v>5121</v>
      </c>
      <c r="E1579" s="69" t="s">
        <v>1257</v>
      </c>
      <c r="F1579" s="69" t="s">
        <v>1258</v>
      </c>
      <c r="G1579" s="48"/>
      <c r="H1579" s="48">
        <v>2704</v>
      </c>
      <c r="I1579" s="48" t="s">
        <v>99</v>
      </c>
      <c r="J1579" s="72">
        <v>1</v>
      </c>
      <c r="K1579" s="101">
        <v>45577</v>
      </c>
      <c r="L1579" s="48">
        <v>6</v>
      </c>
      <c r="M1579" s="104">
        <v>207</v>
      </c>
      <c r="N1579" s="102">
        <f>K1579+L1579</f>
        <v>45583</v>
      </c>
      <c r="O1579" s="99">
        <f ca="1">TODAY()</f>
        <v>45957</v>
      </c>
      <c r="P1579" s="100">
        <f ca="1">O1579-K1579</f>
        <v>380</v>
      </c>
      <c r="Q1579" s="66" t="s">
        <v>544</v>
      </c>
      <c r="R1579" s="66" t="s">
        <v>214</v>
      </c>
      <c r="S1579" s="66" t="s">
        <v>545</v>
      </c>
      <c r="T1579" s="66" t="s">
        <v>138</v>
      </c>
      <c r="U1579" s="66">
        <v>207</v>
      </c>
      <c r="V1579" s="88" t="s">
        <v>139</v>
      </c>
      <c r="W1579" s="88" t="s">
        <v>2763</v>
      </c>
      <c r="X1579" s="88" t="s">
        <v>2764</v>
      </c>
      <c r="Y1579" s="117" t="s">
        <v>2765</v>
      </c>
      <c r="Z1579" s="66">
        <v>40</v>
      </c>
      <c r="AA1579" s="117" t="s">
        <v>143</v>
      </c>
      <c r="AB1579" s="66"/>
      <c r="AC1579" s="130">
        <v>51000</v>
      </c>
      <c r="AD1579" s="119">
        <v>51000</v>
      </c>
      <c r="AE1579" s="48" t="s">
        <v>101</v>
      </c>
      <c r="AF1579" s="132">
        <v>45577</v>
      </c>
      <c r="AG1579" s="132">
        <v>45587</v>
      </c>
      <c r="AH1579" s="141"/>
    </row>
    <row r="1580" spans="1:34">
      <c r="A1580" s="66">
        <v>528</v>
      </c>
      <c r="B1580" s="66">
        <v>669</v>
      </c>
      <c r="C1580" s="72" t="s">
        <v>994</v>
      </c>
      <c r="D1580" s="67">
        <v>4900</v>
      </c>
      <c r="E1580" s="69" t="s">
        <v>1004</v>
      </c>
      <c r="F1580" s="69" t="s">
        <v>1005</v>
      </c>
      <c r="G1580" s="48" t="s">
        <v>1004</v>
      </c>
      <c r="H1580" s="48">
        <v>2710</v>
      </c>
      <c r="I1580" s="48" t="s">
        <v>99</v>
      </c>
      <c r="J1580" s="72">
        <v>1</v>
      </c>
      <c r="K1580" s="101">
        <v>45575</v>
      </c>
      <c r="L1580" s="48">
        <v>27</v>
      </c>
      <c r="M1580" s="104">
        <v>207</v>
      </c>
      <c r="N1580" s="102">
        <f>K1580+L1580</f>
        <v>45602</v>
      </c>
      <c r="O1580" s="99">
        <f ca="1">TODAY()</f>
        <v>45957</v>
      </c>
      <c r="P1580" s="100">
        <f ca="1">O1580-K1580</f>
        <v>382</v>
      </c>
      <c r="Q1580" s="66" t="s">
        <v>544</v>
      </c>
      <c r="R1580" s="66" t="s">
        <v>214</v>
      </c>
      <c r="S1580" s="66" t="s">
        <v>545</v>
      </c>
      <c r="T1580" s="66" t="s">
        <v>138</v>
      </c>
      <c r="U1580" s="66">
        <v>207</v>
      </c>
      <c r="V1580" s="111" t="s">
        <v>139</v>
      </c>
      <c r="W1580" s="88" t="s">
        <v>2763</v>
      </c>
      <c r="X1580" s="88" t="s">
        <v>2764</v>
      </c>
      <c r="Y1580" s="278" t="s">
        <v>2765</v>
      </c>
      <c r="Z1580" s="66">
        <v>40</v>
      </c>
      <c r="AA1580" s="117" t="s">
        <v>143</v>
      </c>
      <c r="AB1580" s="66"/>
      <c r="AC1580" s="130">
        <v>51000</v>
      </c>
      <c r="AD1580" s="119">
        <v>51000</v>
      </c>
      <c r="AE1580" s="48" t="s">
        <v>101</v>
      </c>
      <c r="AF1580" s="132">
        <v>45435</v>
      </c>
      <c r="AG1580" s="132">
        <v>45591</v>
      </c>
      <c r="AH1580" s="141"/>
    </row>
    <row r="1581" spans="1:34">
      <c r="A1581" s="66" t="s">
        <v>2766</v>
      </c>
      <c r="B1581" s="66">
        <v>733</v>
      </c>
      <c r="C1581" s="84" t="s">
        <v>994</v>
      </c>
      <c r="D1581" s="84">
        <v>4889</v>
      </c>
      <c r="E1581" s="150" t="s">
        <v>877</v>
      </c>
      <c r="F1581" s="150" t="s">
        <v>2738</v>
      </c>
      <c r="G1581" s="84" t="s">
        <v>818</v>
      </c>
      <c r="H1581" s="84"/>
      <c r="I1581" s="84" t="s">
        <v>99</v>
      </c>
      <c r="J1581" s="84">
        <v>1</v>
      </c>
      <c r="K1581" s="162">
        <v>45430</v>
      </c>
      <c r="L1581" s="92">
        <v>27</v>
      </c>
      <c r="M1581" s="89">
        <v>207</v>
      </c>
      <c r="N1581" s="102">
        <v>45457</v>
      </c>
      <c r="O1581" s="99">
        <v>45471</v>
      </c>
      <c r="P1581" s="100">
        <v>41</v>
      </c>
      <c r="Q1581" s="66" t="s">
        <v>544</v>
      </c>
      <c r="R1581" s="66" t="s">
        <v>214</v>
      </c>
      <c r="S1581" s="66" t="s">
        <v>545</v>
      </c>
      <c r="T1581" s="66" t="s">
        <v>138</v>
      </c>
      <c r="U1581" s="66">
        <v>207</v>
      </c>
      <c r="V1581" s="88" t="s">
        <v>139</v>
      </c>
      <c r="W1581" s="111" t="s">
        <v>2763</v>
      </c>
      <c r="X1581" s="111" t="s">
        <v>2764</v>
      </c>
      <c r="Y1581" s="117" t="s">
        <v>2765</v>
      </c>
      <c r="Z1581" s="66">
        <v>40</v>
      </c>
      <c r="AA1581" s="117" t="s">
        <v>143</v>
      </c>
      <c r="AB1581" s="112"/>
      <c r="AC1581" s="130"/>
      <c r="AD1581" s="119">
        <v>51000</v>
      </c>
      <c r="AE1581" s="48" t="s">
        <v>101</v>
      </c>
      <c r="AF1581" s="132">
        <v>45430</v>
      </c>
      <c r="AG1581" s="132">
        <v>45470</v>
      </c>
      <c r="AH1581" s="141"/>
    </row>
    <row r="1582" spans="1:34">
      <c r="A1582" s="66">
        <v>589</v>
      </c>
      <c r="B1582" s="66" t="s">
        <v>2767</v>
      </c>
      <c r="C1582" s="72" t="s">
        <v>994</v>
      </c>
      <c r="D1582" s="67">
        <v>4857</v>
      </c>
      <c r="E1582" s="75" t="s">
        <v>1004</v>
      </c>
      <c r="F1582" s="79" t="s">
        <v>1005</v>
      </c>
      <c r="G1582" s="67" t="s">
        <v>1004</v>
      </c>
      <c r="H1582" s="48">
        <v>47712</v>
      </c>
      <c r="I1582" s="72" t="s">
        <v>99</v>
      </c>
      <c r="J1582" s="72">
        <v>1</v>
      </c>
      <c r="K1582" s="101">
        <v>45489</v>
      </c>
      <c r="L1582" s="48">
        <v>27</v>
      </c>
      <c r="M1582" s="195">
        <v>207</v>
      </c>
      <c r="N1582" s="102">
        <v>45516</v>
      </c>
      <c r="O1582" s="99">
        <v>45523</v>
      </c>
      <c r="P1582" s="100">
        <v>34</v>
      </c>
      <c r="Q1582" s="66" t="s">
        <v>544</v>
      </c>
      <c r="R1582" s="66" t="s">
        <v>214</v>
      </c>
      <c r="S1582" s="66" t="s">
        <v>545</v>
      </c>
      <c r="T1582" s="66" t="s">
        <v>138</v>
      </c>
      <c r="U1582" s="66">
        <v>207</v>
      </c>
      <c r="V1582" s="88" t="s">
        <v>139</v>
      </c>
      <c r="W1582" s="111" t="s">
        <v>2763</v>
      </c>
      <c r="X1582" s="111" t="s">
        <v>2764</v>
      </c>
      <c r="Y1582" s="117" t="s">
        <v>2765</v>
      </c>
      <c r="Z1582" s="66">
        <v>40</v>
      </c>
      <c r="AA1582" s="117" t="s">
        <v>143</v>
      </c>
      <c r="AB1582" s="66"/>
      <c r="AC1582" s="130"/>
      <c r="AD1582" s="119">
        <v>51000</v>
      </c>
      <c r="AE1582" s="48" t="s">
        <v>101</v>
      </c>
      <c r="AF1582" s="132">
        <v>45435</v>
      </c>
      <c r="AG1582" s="132"/>
      <c r="AH1582" s="141"/>
    </row>
    <row r="1583" spans="1:34">
      <c r="A1583" s="66" t="s">
        <v>2711</v>
      </c>
      <c r="B1583" s="66" t="s">
        <v>2768</v>
      </c>
      <c r="C1583" s="157" t="s">
        <v>1179</v>
      </c>
      <c r="D1583" s="83">
        <v>4857</v>
      </c>
      <c r="E1583" s="214" t="s">
        <v>1004</v>
      </c>
      <c r="F1583" s="205" t="s">
        <v>1005</v>
      </c>
      <c r="G1583" s="83" t="s">
        <v>1004</v>
      </c>
      <c r="H1583" s="51">
        <v>2527</v>
      </c>
      <c r="I1583" s="157" t="s">
        <v>99</v>
      </c>
      <c r="J1583" s="204">
        <v>1</v>
      </c>
      <c r="K1583" s="244">
        <v>45517</v>
      </c>
      <c r="L1583" s="51">
        <v>27</v>
      </c>
      <c r="M1583" s="104">
        <v>207</v>
      </c>
      <c r="N1583" s="98">
        <v>45544</v>
      </c>
      <c r="O1583" s="99">
        <v>45540</v>
      </c>
      <c r="P1583" s="100">
        <v>23</v>
      </c>
      <c r="Q1583" s="66" t="s">
        <v>544</v>
      </c>
      <c r="R1583" s="66" t="s">
        <v>214</v>
      </c>
      <c r="S1583" s="66" t="s">
        <v>545</v>
      </c>
      <c r="T1583" s="66" t="s">
        <v>138</v>
      </c>
      <c r="U1583" s="66">
        <v>207</v>
      </c>
      <c r="V1583" s="88" t="s">
        <v>139</v>
      </c>
      <c r="W1583" s="111" t="s">
        <v>2763</v>
      </c>
      <c r="X1583" s="111" t="s">
        <v>2764</v>
      </c>
      <c r="Y1583" s="117" t="s">
        <v>2765</v>
      </c>
      <c r="Z1583" s="66">
        <v>40</v>
      </c>
      <c r="AA1583" s="117" t="s">
        <v>143</v>
      </c>
      <c r="AB1583" s="66"/>
      <c r="AC1583" s="130"/>
      <c r="AD1583" s="119">
        <v>51000</v>
      </c>
      <c r="AE1583" s="48" t="s">
        <v>101</v>
      </c>
      <c r="AF1583" s="132">
        <v>45435</v>
      </c>
      <c r="AG1583" s="132"/>
      <c r="AH1583" s="141" t="s">
        <v>2769</v>
      </c>
    </row>
    <row r="1584" spans="1:34">
      <c r="A1584" s="66" t="s">
        <v>2770</v>
      </c>
      <c r="B1584" s="63"/>
      <c r="C1584" s="72" t="s">
        <v>96</v>
      </c>
      <c r="D1584" s="67">
        <v>4857</v>
      </c>
      <c r="E1584" s="69" t="s">
        <v>1004</v>
      </c>
      <c r="F1584" s="69" t="s">
        <v>1004</v>
      </c>
      <c r="G1584" s="48" t="s">
        <v>1004</v>
      </c>
      <c r="H1584" s="48"/>
      <c r="I1584" s="48" t="s">
        <v>99</v>
      </c>
      <c r="J1584" s="72">
        <v>1</v>
      </c>
      <c r="K1584" s="101">
        <v>45545</v>
      </c>
      <c r="L1584" s="48">
        <v>27</v>
      </c>
      <c r="M1584" s="104">
        <v>207</v>
      </c>
      <c r="N1584" s="98">
        <f>K1584+L1584</f>
        <v>45572</v>
      </c>
      <c r="O1584" s="99">
        <f ca="1">TODAY()</f>
        <v>45957</v>
      </c>
      <c r="P1584" s="100">
        <f ca="1">O1584-K1584</f>
        <v>412</v>
      </c>
      <c r="Q1584" s="66" t="s">
        <v>544</v>
      </c>
      <c r="R1584" s="66" t="s">
        <v>214</v>
      </c>
      <c r="S1584" s="66" t="s">
        <v>545</v>
      </c>
      <c r="T1584" s="66" t="s">
        <v>138</v>
      </c>
      <c r="U1584" s="66">
        <v>207</v>
      </c>
      <c r="V1584" s="88" t="s">
        <v>139</v>
      </c>
      <c r="W1584" s="88" t="s">
        <v>2763</v>
      </c>
      <c r="X1584" s="88" t="s">
        <v>2764</v>
      </c>
      <c r="Y1584" s="117" t="s">
        <v>2765</v>
      </c>
      <c r="Z1584" s="66">
        <v>40</v>
      </c>
      <c r="AA1584" s="117" t="s">
        <v>143</v>
      </c>
      <c r="AB1584" s="66"/>
      <c r="AC1584" s="130">
        <v>51000</v>
      </c>
      <c r="AD1584" s="119">
        <v>51000</v>
      </c>
      <c r="AE1584" s="192"/>
      <c r="AF1584" s="136"/>
      <c r="AG1584" s="147"/>
      <c r="AH1584" s="73" t="s">
        <v>101</v>
      </c>
    </row>
    <row r="1585" spans="1:34">
      <c r="A1585" s="66" t="s">
        <v>95</v>
      </c>
      <c r="B1585" s="66" t="s">
        <v>95</v>
      </c>
      <c r="C1585" s="84" t="s">
        <v>994</v>
      </c>
      <c r="D1585" s="63">
        <v>4636</v>
      </c>
      <c r="E1585" s="150" t="s">
        <v>1004</v>
      </c>
      <c r="F1585" s="90" t="s">
        <v>1005</v>
      </c>
      <c r="G1585" s="92" t="s">
        <v>1004</v>
      </c>
      <c r="H1585" s="63">
        <v>1419</v>
      </c>
      <c r="I1585" s="84" t="s">
        <v>99</v>
      </c>
      <c r="J1585" s="84">
        <v>1</v>
      </c>
      <c r="K1585" s="164">
        <v>45383</v>
      </c>
      <c r="L1585" s="63">
        <v>27</v>
      </c>
      <c r="M1585" s="89">
        <v>207</v>
      </c>
      <c r="N1585" s="102">
        <v>45410</v>
      </c>
      <c r="O1585" s="99">
        <v>45415</v>
      </c>
      <c r="P1585" s="100">
        <v>32</v>
      </c>
      <c r="Q1585" s="66" t="s">
        <v>544</v>
      </c>
      <c r="R1585" s="66" t="s">
        <v>214</v>
      </c>
      <c r="S1585" s="66" t="s">
        <v>545</v>
      </c>
      <c r="T1585" s="66" t="s">
        <v>138</v>
      </c>
      <c r="U1585" s="66">
        <v>207</v>
      </c>
      <c r="V1585" s="88" t="s">
        <v>139</v>
      </c>
      <c r="W1585" s="88" t="s">
        <v>2763</v>
      </c>
      <c r="X1585" s="88" t="s">
        <v>2764</v>
      </c>
      <c r="Y1585" s="117" t="s">
        <v>2765</v>
      </c>
      <c r="Z1585" s="66">
        <v>40</v>
      </c>
      <c r="AA1585" s="117" t="s">
        <v>143</v>
      </c>
      <c r="AB1585" s="66"/>
      <c r="AC1585" s="130"/>
      <c r="AD1585" s="119">
        <v>51000</v>
      </c>
      <c r="AE1585" s="48" t="s">
        <v>101</v>
      </c>
      <c r="AF1585" s="132">
        <v>45252</v>
      </c>
      <c r="AG1585" s="132">
        <v>45414</v>
      </c>
      <c r="AH1585" s="141"/>
    </row>
    <row r="1586" spans="1:34">
      <c r="A1586" s="66" t="s">
        <v>2771</v>
      </c>
      <c r="B1586" s="66">
        <v>637</v>
      </c>
      <c r="C1586" s="84" t="s">
        <v>994</v>
      </c>
      <c r="D1586" s="89">
        <v>4313</v>
      </c>
      <c r="E1586" s="90" t="s">
        <v>151</v>
      </c>
      <c r="F1586" s="151" t="s">
        <v>2772</v>
      </c>
      <c r="G1586" s="150" t="s">
        <v>1146</v>
      </c>
      <c r="H1586" s="63">
        <v>4</v>
      </c>
      <c r="I1586" s="87" t="s">
        <v>154</v>
      </c>
      <c r="J1586" s="84">
        <v>1</v>
      </c>
      <c r="K1586" s="168">
        <v>45128</v>
      </c>
      <c r="L1586" s="89">
        <v>29</v>
      </c>
      <c r="M1586" s="66">
        <v>207</v>
      </c>
      <c r="N1586" s="107">
        <v>45157</v>
      </c>
      <c r="O1586" s="99">
        <v>45162</v>
      </c>
      <c r="P1586" s="100">
        <v>34</v>
      </c>
      <c r="Q1586" s="66" t="s">
        <v>544</v>
      </c>
      <c r="R1586" s="66" t="s">
        <v>86</v>
      </c>
      <c r="S1586" s="66" t="s">
        <v>86</v>
      </c>
      <c r="T1586" s="66" t="s">
        <v>87</v>
      </c>
      <c r="U1586" s="66">
        <v>207</v>
      </c>
      <c r="V1586" s="111" t="s">
        <v>88</v>
      </c>
      <c r="W1586" s="111" t="s">
        <v>89</v>
      </c>
      <c r="X1586" s="111" t="s">
        <v>586</v>
      </c>
      <c r="Y1586" s="117" t="s">
        <v>2773</v>
      </c>
      <c r="Z1586" s="66">
        <v>10</v>
      </c>
      <c r="AA1586" s="117" t="s">
        <v>227</v>
      </c>
      <c r="AB1586" s="66">
        <v>2023</v>
      </c>
      <c r="AC1586" s="130"/>
      <c r="AD1586" s="130"/>
      <c r="AE1586" s="48" t="s">
        <v>101</v>
      </c>
      <c r="AF1586" s="132">
        <v>45054</v>
      </c>
      <c r="AG1586" s="132">
        <v>45161</v>
      </c>
      <c r="AH1586" s="141"/>
    </row>
    <row r="1587" spans="1:34">
      <c r="A1587" s="66">
        <v>12739</v>
      </c>
      <c r="B1587" s="66">
        <v>12760</v>
      </c>
      <c r="C1587" s="84" t="s">
        <v>994</v>
      </c>
      <c r="D1587" s="89">
        <v>4298</v>
      </c>
      <c r="E1587" s="87" t="s">
        <v>1195</v>
      </c>
      <c r="F1587" s="87" t="s">
        <v>1196</v>
      </c>
      <c r="G1587" s="150" t="s">
        <v>1197</v>
      </c>
      <c r="H1587" s="63">
        <v>1</v>
      </c>
      <c r="I1587" s="150" t="s">
        <v>154</v>
      </c>
      <c r="J1587" s="84">
        <v>1</v>
      </c>
      <c r="K1587" s="168">
        <v>45043</v>
      </c>
      <c r="L1587" s="89">
        <v>6</v>
      </c>
      <c r="M1587" s="66">
        <v>207</v>
      </c>
      <c r="N1587" s="107">
        <v>45049</v>
      </c>
      <c r="O1587" s="99">
        <v>45054</v>
      </c>
      <c r="P1587" s="100">
        <v>11</v>
      </c>
      <c r="Q1587" s="66" t="s">
        <v>544</v>
      </c>
      <c r="R1587" s="66" t="s">
        <v>86</v>
      </c>
      <c r="S1587" s="66" t="s">
        <v>86</v>
      </c>
      <c r="T1587" s="66" t="s">
        <v>87</v>
      </c>
      <c r="U1587" s="66">
        <v>207</v>
      </c>
      <c r="V1587" s="88" t="s">
        <v>88</v>
      </c>
      <c r="W1587" s="88" t="s">
        <v>89</v>
      </c>
      <c r="X1587" s="88" t="s">
        <v>586</v>
      </c>
      <c r="Y1587" s="117" t="s">
        <v>2773</v>
      </c>
      <c r="Z1587" s="66">
        <v>10</v>
      </c>
      <c r="AA1587" s="117" t="s">
        <v>227</v>
      </c>
      <c r="AB1587" s="66">
        <v>2023</v>
      </c>
      <c r="AC1587" s="130"/>
      <c r="AD1587" s="130"/>
      <c r="AE1587" s="48" t="s">
        <v>101</v>
      </c>
      <c r="AF1587" s="132">
        <v>45043</v>
      </c>
      <c r="AG1587" s="132">
        <v>45051</v>
      </c>
      <c r="AH1587" s="141"/>
    </row>
    <row r="1588" spans="1:34">
      <c r="A1588" s="63"/>
      <c r="B1588" s="66">
        <v>738</v>
      </c>
      <c r="C1588" s="157" t="s">
        <v>1179</v>
      </c>
      <c r="D1588" s="190">
        <v>4218</v>
      </c>
      <c r="E1588" s="50" t="s">
        <v>877</v>
      </c>
      <c r="F1588" s="50" t="s">
        <v>2715</v>
      </c>
      <c r="G1588" s="214" t="s">
        <v>1762</v>
      </c>
      <c r="H1588" s="51">
        <v>551</v>
      </c>
      <c r="I1588" s="214" t="s">
        <v>1151</v>
      </c>
      <c r="J1588" s="157">
        <v>1</v>
      </c>
      <c r="K1588" s="215">
        <v>44986</v>
      </c>
      <c r="L1588" s="190">
        <v>27</v>
      </c>
      <c r="M1588" s="66">
        <v>207</v>
      </c>
      <c r="N1588" s="165">
        <v>45013</v>
      </c>
      <c r="O1588" s="99">
        <v>45009</v>
      </c>
      <c r="P1588" s="100">
        <v>23</v>
      </c>
      <c r="Q1588" s="66" t="s">
        <v>544</v>
      </c>
      <c r="R1588" s="66" t="s">
        <v>86</v>
      </c>
      <c r="S1588" s="66" t="s">
        <v>86</v>
      </c>
      <c r="T1588" s="66" t="s">
        <v>87</v>
      </c>
      <c r="U1588" s="66">
        <v>207</v>
      </c>
      <c r="V1588" s="111" t="s">
        <v>88</v>
      </c>
      <c r="W1588" s="88" t="s">
        <v>89</v>
      </c>
      <c r="X1588" s="88" t="s">
        <v>586</v>
      </c>
      <c r="Y1588" s="117" t="s">
        <v>2774</v>
      </c>
      <c r="Z1588" s="130"/>
      <c r="AA1588" s="130"/>
      <c r="AB1588" s="66">
        <v>2020</v>
      </c>
      <c r="AC1588" s="130">
        <v>33000</v>
      </c>
      <c r="AD1588" s="130"/>
      <c r="AE1588" s="48" t="s">
        <v>101</v>
      </c>
      <c r="AF1588" s="132">
        <v>44986</v>
      </c>
      <c r="AG1588" s="132"/>
      <c r="AH1588" s="141" t="s">
        <v>2775</v>
      </c>
    </row>
    <row r="1589" spans="1:34">
      <c r="A1589" s="66">
        <v>689</v>
      </c>
      <c r="B1589" s="63"/>
      <c r="C1589" s="84" t="s">
        <v>994</v>
      </c>
      <c r="D1589" s="89">
        <v>4208</v>
      </c>
      <c r="E1589" s="87" t="s">
        <v>1495</v>
      </c>
      <c r="F1589" s="87" t="s">
        <v>1495</v>
      </c>
      <c r="G1589" s="150" t="s">
        <v>1050</v>
      </c>
      <c r="H1589" s="63"/>
      <c r="I1589" s="150" t="s">
        <v>1151</v>
      </c>
      <c r="J1589" s="84">
        <v>1</v>
      </c>
      <c r="K1589" s="168">
        <v>45005</v>
      </c>
      <c r="L1589" s="89">
        <v>2</v>
      </c>
      <c r="M1589" s="66">
        <v>207</v>
      </c>
      <c r="N1589" s="165">
        <v>45007</v>
      </c>
      <c r="O1589" s="99">
        <v>44985</v>
      </c>
      <c r="P1589" s="100">
        <v>-20</v>
      </c>
      <c r="Q1589" s="66" t="s">
        <v>544</v>
      </c>
      <c r="R1589" s="66" t="s">
        <v>86</v>
      </c>
      <c r="S1589" s="66" t="s">
        <v>86</v>
      </c>
      <c r="T1589" s="66" t="s">
        <v>87</v>
      </c>
      <c r="U1589" s="66">
        <v>207</v>
      </c>
      <c r="V1589" s="88" t="s">
        <v>88</v>
      </c>
      <c r="W1589" s="88" t="s">
        <v>89</v>
      </c>
      <c r="X1589" s="88" t="s">
        <v>586</v>
      </c>
      <c r="Y1589" s="117" t="s">
        <v>2774</v>
      </c>
      <c r="Z1589" s="130"/>
      <c r="AA1589" s="130"/>
      <c r="AB1589" s="66">
        <v>2020</v>
      </c>
      <c r="AC1589" s="130">
        <v>33000</v>
      </c>
      <c r="AD1589" s="130"/>
      <c r="AE1589" s="48" t="s">
        <v>101</v>
      </c>
      <c r="AF1589" s="132">
        <v>44977</v>
      </c>
      <c r="AG1589" s="132">
        <v>44980</v>
      </c>
      <c r="AH1589" s="141"/>
    </row>
    <row r="1590" spans="1:34">
      <c r="A1590" s="63"/>
      <c r="B1590" s="63"/>
      <c r="C1590" s="84" t="s">
        <v>994</v>
      </c>
      <c r="D1590" s="89">
        <v>4153</v>
      </c>
      <c r="E1590" s="87" t="s">
        <v>2000</v>
      </c>
      <c r="F1590" s="87" t="s">
        <v>2001</v>
      </c>
      <c r="G1590" s="150" t="s">
        <v>2002</v>
      </c>
      <c r="H1590" s="63">
        <v>515</v>
      </c>
      <c r="I1590" s="150" t="s">
        <v>1151</v>
      </c>
      <c r="J1590" s="84">
        <v>1</v>
      </c>
      <c r="K1590" s="168">
        <v>44947</v>
      </c>
      <c r="L1590" s="89">
        <v>27</v>
      </c>
      <c r="M1590" s="48">
        <v>207</v>
      </c>
      <c r="N1590" s="107">
        <v>44974</v>
      </c>
      <c r="O1590" s="99">
        <v>44977</v>
      </c>
      <c r="P1590" s="100">
        <v>30</v>
      </c>
      <c r="Q1590" s="66" t="s">
        <v>544</v>
      </c>
      <c r="R1590" s="66" t="s">
        <v>86</v>
      </c>
      <c r="S1590" s="66" t="s">
        <v>86</v>
      </c>
      <c r="T1590" s="66" t="s">
        <v>87</v>
      </c>
      <c r="U1590" s="66">
        <v>207</v>
      </c>
      <c r="V1590" s="88" t="s">
        <v>88</v>
      </c>
      <c r="W1590" s="88" t="s">
        <v>89</v>
      </c>
      <c r="X1590" s="88" t="s">
        <v>586</v>
      </c>
      <c r="Y1590" s="117" t="s">
        <v>2774</v>
      </c>
      <c r="Z1590" s="130"/>
      <c r="AA1590" s="130"/>
      <c r="AB1590" s="66">
        <v>2020</v>
      </c>
      <c r="AC1590" s="130">
        <v>33000</v>
      </c>
      <c r="AD1590" s="130"/>
      <c r="AE1590" s="48" t="s">
        <v>101</v>
      </c>
      <c r="AF1590" s="132">
        <v>44946</v>
      </c>
      <c r="AG1590" s="132">
        <v>44975</v>
      </c>
      <c r="AH1590" s="141"/>
    </row>
    <row r="1591" spans="1:34">
      <c r="A1591" s="66">
        <v>689</v>
      </c>
      <c r="B1591" s="63"/>
      <c r="C1591" s="84" t="s">
        <v>994</v>
      </c>
      <c r="D1591" s="89">
        <v>4138</v>
      </c>
      <c r="E1591" s="87" t="s">
        <v>1046</v>
      </c>
      <c r="F1591" s="151" t="s">
        <v>154</v>
      </c>
      <c r="G1591" s="85" t="s">
        <v>102</v>
      </c>
      <c r="H1591" s="63">
        <v>506</v>
      </c>
      <c r="I1591" s="85" t="s">
        <v>1151</v>
      </c>
      <c r="J1591" s="84">
        <v>1</v>
      </c>
      <c r="K1591" s="168">
        <v>44938</v>
      </c>
      <c r="L1591" s="92">
        <v>6</v>
      </c>
      <c r="M1591" s="51">
        <v>207</v>
      </c>
      <c r="N1591" s="107">
        <v>44944</v>
      </c>
      <c r="O1591" s="99">
        <v>44946</v>
      </c>
      <c r="P1591" s="100">
        <v>8</v>
      </c>
      <c r="Q1591" s="66" t="s">
        <v>544</v>
      </c>
      <c r="R1591" s="66" t="s">
        <v>86</v>
      </c>
      <c r="S1591" s="66" t="s">
        <v>86</v>
      </c>
      <c r="T1591" s="66" t="s">
        <v>87</v>
      </c>
      <c r="U1591" s="66">
        <v>207</v>
      </c>
      <c r="V1591" s="88" t="s">
        <v>88</v>
      </c>
      <c r="W1591" s="88" t="s">
        <v>89</v>
      </c>
      <c r="X1591" s="88" t="s">
        <v>586</v>
      </c>
      <c r="Y1591" s="117" t="s">
        <v>2774</v>
      </c>
      <c r="Z1591" s="130"/>
      <c r="AA1591" s="130"/>
      <c r="AB1591" s="66">
        <v>2020</v>
      </c>
      <c r="AC1591" s="130">
        <v>33000</v>
      </c>
      <c r="AD1591" s="130"/>
      <c r="AE1591" s="48" t="s">
        <v>101</v>
      </c>
      <c r="AF1591" s="132">
        <v>44938</v>
      </c>
      <c r="AG1591" s="132">
        <v>44945</v>
      </c>
      <c r="AH1591" s="141"/>
    </row>
    <row r="1592" spans="1:34">
      <c r="A1592" s="66" t="s">
        <v>2776</v>
      </c>
      <c r="B1592" s="63"/>
      <c r="C1592" s="84" t="s">
        <v>994</v>
      </c>
      <c r="D1592" s="63">
        <v>3976</v>
      </c>
      <c r="E1592" s="90" t="s">
        <v>2320</v>
      </c>
      <c r="F1592" s="150" t="s">
        <v>2321</v>
      </c>
      <c r="G1592" s="85" t="s">
        <v>2322</v>
      </c>
      <c r="H1592" s="63">
        <v>464</v>
      </c>
      <c r="I1592" s="87" t="s">
        <v>99</v>
      </c>
      <c r="J1592" s="160">
        <v>1</v>
      </c>
      <c r="K1592" s="209">
        <v>44854</v>
      </c>
      <c r="L1592" s="63">
        <v>2</v>
      </c>
      <c r="M1592" s="66">
        <v>207</v>
      </c>
      <c r="N1592" s="165">
        <v>44856</v>
      </c>
      <c r="O1592" s="99">
        <v>44858</v>
      </c>
      <c r="P1592" s="100">
        <v>4</v>
      </c>
      <c r="Q1592" s="66" t="s">
        <v>544</v>
      </c>
      <c r="R1592" s="66" t="s">
        <v>86</v>
      </c>
      <c r="S1592" s="66" t="s">
        <v>86</v>
      </c>
      <c r="T1592" s="66" t="s">
        <v>87</v>
      </c>
      <c r="U1592" s="66">
        <v>207</v>
      </c>
      <c r="V1592" s="88" t="s">
        <v>88</v>
      </c>
      <c r="W1592" s="88" t="s">
        <v>89</v>
      </c>
      <c r="X1592" s="88" t="s">
        <v>586</v>
      </c>
      <c r="Y1592" s="117" t="s">
        <v>2774</v>
      </c>
      <c r="Z1592" s="130"/>
      <c r="AA1592" s="130"/>
      <c r="AB1592" s="66">
        <v>2020</v>
      </c>
      <c r="AC1592" s="130">
        <v>33000</v>
      </c>
      <c r="AD1592" s="130"/>
      <c r="AE1592" s="62" t="s">
        <v>101</v>
      </c>
      <c r="AF1592" s="173">
        <v>44854</v>
      </c>
      <c r="AG1592" s="132">
        <v>44856</v>
      </c>
      <c r="AH1592" s="141"/>
    </row>
    <row r="1593" spans="1:34">
      <c r="A1593" s="66">
        <v>740</v>
      </c>
      <c r="B1593" s="63"/>
      <c r="C1593" s="84" t="s">
        <v>994</v>
      </c>
      <c r="D1593" s="89">
        <v>3958</v>
      </c>
      <c r="E1593" s="87" t="s">
        <v>1147</v>
      </c>
      <c r="F1593" s="151" t="s">
        <v>1943</v>
      </c>
      <c r="G1593" s="85" t="s">
        <v>479</v>
      </c>
      <c r="H1593" s="63">
        <v>464</v>
      </c>
      <c r="I1593" s="85" t="s">
        <v>99</v>
      </c>
      <c r="J1593" s="84">
        <v>1</v>
      </c>
      <c r="K1593" s="168">
        <v>44873</v>
      </c>
      <c r="L1593" s="92">
        <v>27</v>
      </c>
      <c r="M1593" s="66">
        <v>207</v>
      </c>
      <c r="N1593" s="107">
        <v>44900</v>
      </c>
      <c r="O1593" s="99">
        <v>44938</v>
      </c>
      <c r="P1593" s="100">
        <v>65</v>
      </c>
      <c r="Q1593" s="66" t="s">
        <v>544</v>
      </c>
      <c r="R1593" s="66" t="s">
        <v>86</v>
      </c>
      <c r="S1593" s="66" t="s">
        <v>86</v>
      </c>
      <c r="T1593" s="66" t="s">
        <v>87</v>
      </c>
      <c r="U1593" s="66">
        <v>207</v>
      </c>
      <c r="V1593" s="88" t="s">
        <v>88</v>
      </c>
      <c r="W1593" s="88" t="s">
        <v>89</v>
      </c>
      <c r="X1593" s="88" t="s">
        <v>586</v>
      </c>
      <c r="Y1593" s="117" t="s">
        <v>2774</v>
      </c>
      <c r="Z1593" s="130"/>
      <c r="AA1593" s="130"/>
      <c r="AB1593" s="66">
        <v>2020</v>
      </c>
      <c r="AC1593" s="130">
        <v>33000</v>
      </c>
      <c r="AD1593" s="130"/>
      <c r="AE1593" s="801" t="s">
        <v>0</v>
      </c>
      <c r="AF1593" s="72" t="s">
        <v>101</v>
      </c>
      <c r="AG1593" s="132">
        <v>44845</v>
      </c>
      <c r="AH1593" s="144">
        <v>44937</v>
      </c>
    </row>
    <row r="1594" spans="1:34">
      <c r="A1594" s="66">
        <v>737</v>
      </c>
      <c r="B1594" s="63"/>
      <c r="C1594" s="84" t="s">
        <v>994</v>
      </c>
      <c r="D1594" s="63">
        <v>3390</v>
      </c>
      <c r="E1594" s="90" t="s">
        <v>2004</v>
      </c>
      <c r="F1594" s="151" t="s">
        <v>2005</v>
      </c>
      <c r="G1594" s="85" t="s">
        <v>1994</v>
      </c>
      <c r="H1594" s="63">
        <v>281</v>
      </c>
      <c r="I1594" s="87" t="s">
        <v>154</v>
      </c>
      <c r="J1594" s="160">
        <v>1</v>
      </c>
      <c r="K1594" s="209">
        <v>44813</v>
      </c>
      <c r="L1594" s="63">
        <v>27</v>
      </c>
      <c r="M1594" s="66">
        <v>207</v>
      </c>
      <c r="N1594" s="165">
        <v>44840</v>
      </c>
      <c r="O1594" s="99">
        <v>44831</v>
      </c>
      <c r="P1594" s="100">
        <v>18</v>
      </c>
      <c r="Q1594" s="66" t="s">
        <v>544</v>
      </c>
      <c r="R1594" s="66"/>
      <c r="S1594" s="66" t="s">
        <v>86</v>
      </c>
      <c r="T1594" s="66" t="s">
        <v>87</v>
      </c>
      <c r="U1594" s="66">
        <v>207</v>
      </c>
      <c r="V1594" s="88" t="s">
        <v>88</v>
      </c>
      <c r="W1594" s="111" t="s">
        <v>89</v>
      </c>
      <c r="X1594" s="111" t="s">
        <v>586</v>
      </c>
      <c r="Y1594" s="117" t="s">
        <v>2774</v>
      </c>
      <c r="Z1594" s="130"/>
      <c r="AA1594" s="130"/>
      <c r="AB1594" s="66">
        <v>2020</v>
      </c>
      <c r="AC1594" s="130">
        <v>30000</v>
      </c>
      <c r="AD1594" s="130"/>
      <c r="AE1594" s="62" t="s">
        <v>101</v>
      </c>
      <c r="AF1594" s="173">
        <v>44547</v>
      </c>
      <c r="AG1594" s="132"/>
      <c r="AH1594" s="141"/>
    </row>
    <row r="1595" spans="1:34">
      <c r="A1595" s="66" t="s">
        <v>2777</v>
      </c>
      <c r="B1595" s="63"/>
      <c r="C1595" s="84" t="s">
        <v>994</v>
      </c>
      <c r="D1595" s="63">
        <v>3390</v>
      </c>
      <c r="E1595" s="90" t="s">
        <v>2004</v>
      </c>
      <c r="F1595" s="151" t="s">
        <v>2005</v>
      </c>
      <c r="G1595" s="85" t="s">
        <v>1994</v>
      </c>
      <c r="H1595" s="63">
        <v>281</v>
      </c>
      <c r="I1595" s="87" t="s">
        <v>154</v>
      </c>
      <c r="J1595" s="160">
        <v>1</v>
      </c>
      <c r="K1595" s="209">
        <v>44841</v>
      </c>
      <c r="L1595" s="63">
        <v>2</v>
      </c>
      <c r="M1595" s="66">
        <v>207</v>
      </c>
      <c r="N1595" s="107">
        <v>44843</v>
      </c>
      <c r="O1595" s="99">
        <v>44847</v>
      </c>
      <c r="P1595" s="100">
        <v>6</v>
      </c>
      <c r="Q1595" s="66" t="s">
        <v>544</v>
      </c>
      <c r="R1595" s="66" t="s">
        <v>86</v>
      </c>
      <c r="S1595" s="66" t="s">
        <v>86</v>
      </c>
      <c r="T1595" s="66" t="s">
        <v>87</v>
      </c>
      <c r="U1595" s="66">
        <v>207</v>
      </c>
      <c r="V1595" s="88" t="s">
        <v>88</v>
      </c>
      <c r="W1595" s="88" t="s">
        <v>89</v>
      </c>
      <c r="X1595" s="88" t="s">
        <v>586</v>
      </c>
      <c r="Y1595" s="117" t="s">
        <v>2774</v>
      </c>
      <c r="Z1595" s="130"/>
      <c r="AA1595" s="130"/>
      <c r="AB1595" s="66">
        <v>2020</v>
      </c>
      <c r="AC1595" s="130">
        <v>33000</v>
      </c>
      <c r="AD1595" s="130"/>
      <c r="AE1595" s="62" t="s">
        <v>101</v>
      </c>
      <c r="AF1595" s="173">
        <v>44547</v>
      </c>
      <c r="AG1595" s="132">
        <v>44846</v>
      </c>
      <c r="AH1595" s="141"/>
    </row>
    <row r="1596" spans="1:34">
      <c r="A1596" s="66" t="s">
        <v>2778</v>
      </c>
      <c r="B1596" s="63"/>
      <c r="C1596" s="64" t="s">
        <v>994</v>
      </c>
      <c r="D1596" s="67">
        <v>5405</v>
      </c>
      <c r="E1596" s="69" t="s">
        <v>1137</v>
      </c>
      <c r="F1596" s="69" t="s">
        <v>1404</v>
      </c>
      <c r="G1596" s="48" t="s">
        <v>2779</v>
      </c>
      <c r="H1596" s="48">
        <v>619</v>
      </c>
      <c r="I1596" s="48" t="s">
        <v>99</v>
      </c>
      <c r="J1596" s="64">
        <v>1</v>
      </c>
      <c r="K1596" s="101">
        <v>45729</v>
      </c>
      <c r="L1596" s="48">
        <v>1</v>
      </c>
      <c r="M1596" s="104">
        <v>208</v>
      </c>
      <c r="N1596" s="102">
        <v>45730</v>
      </c>
      <c r="O1596" s="99">
        <v>45735</v>
      </c>
      <c r="P1596" s="100">
        <v>6</v>
      </c>
      <c r="Q1596" s="66" t="s">
        <v>160</v>
      </c>
      <c r="R1596" s="66" t="s">
        <v>86</v>
      </c>
      <c r="S1596" s="66" t="s">
        <v>86</v>
      </c>
      <c r="T1596" s="66" t="s">
        <v>87</v>
      </c>
      <c r="U1596" s="66">
        <v>208</v>
      </c>
      <c r="V1596" s="88" t="s">
        <v>88</v>
      </c>
      <c r="W1596" s="88" t="s">
        <v>89</v>
      </c>
      <c r="X1596" s="88" t="s">
        <v>586</v>
      </c>
      <c r="Y1596" s="117" t="s">
        <v>860</v>
      </c>
      <c r="Z1596" s="66">
        <v>10</v>
      </c>
      <c r="AA1596" s="117" t="s">
        <v>227</v>
      </c>
      <c r="AB1596" s="112"/>
      <c r="AC1596" s="130">
        <v>33000</v>
      </c>
      <c r="AD1596" s="130">
        <v>9000</v>
      </c>
      <c r="AE1596" s="48" t="s">
        <v>101</v>
      </c>
      <c r="AF1596" s="127">
        <v>45715</v>
      </c>
      <c r="AG1596" s="132">
        <v>45735</v>
      </c>
      <c r="AH1596" s="141"/>
    </row>
    <row r="1597" spans="1:34">
      <c r="A1597" s="66">
        <v>678</v>
      </c>
      <c r="B1597" s="63"/>
      <c r="C1597" s="64" t="s">
        <v>994</v>
      </c>
      <c r="D1597" s="67">
        <v>5311</v>
      </c>
      <c r="E1597" s="69" t="s">
        <v>370</v>
      </c>
      <c r="F1597" s="69" t="s">
        <v>370</v>
      </c>
      <c r="G1597" s="48" t="s">
        <v>325</v>
      </c>
      <c r="H1597" s="48">
        <v>552</v>
      </c>
      <c r="I1597" s="48" t="s">
        <v>154</v>
      </c>
      <c r="J1597" s="64">
        <v>1</v>
      </c>
      <c r="K1597" s="101">
        <v>45692</v>
      </c>
      <c r="L1597" s="48">
        <v>18</v>
      </c>
      <c r="M1597" s="104">
        <v>208</v>
      </c>
      <c r="N1597" s="102">
        <f>K1597+L1597</f>
        <v>45710</v>
      </c>
      <c r="O1597" s="99">
        <f ca="1">TODAY()</f>
        <v>45957</v>
      </c>
      <c r="P1597" s="100">
        <f ca="1">O1597-K1597</f>
        <v>265</v>
      </c>
      <c r="Q1597" s="66" t="s">
        <v>160</v>
      </c>
      <c r="R1597" s="66" t="s">
        <v>86</v>
      </c>
      <c r="S1597" s="66" t="s">
        <v>86</v>
      </c>
      <c r="T1597" s="66" t="s">
        <v>87</v>
      </c>
      <c r="U1597" s="66">
        <v>208</v>
      </c>
      <c r="V1597" s="111" t="s">
        <v>88</v>
      </c>
      <c r="W1597" s="111" t="s">
        <v>89</v>
      </c>
      <c r="X1597" s="111" t="s">
        <v>586</v>
      </c>
      <c r="Y1597" s="117" t="s">
        <v>860</v>
      </c>
      <c r="Z1597" s="66">
        <v>10</v>
      </c>
      <c r="AA1597" s="117" t="s">
        <v>227</v>
      </c>
      <c r="AB1597" s="66"/>
      <c r="AC1597" s="130">
        <v>33000</v>
      </c>
      <c r="AD1597" s="130">
        <v>9000</v>
      </c>
      <c r="AE1597" s="48" t="s">
        <v>101</v>
      </c>
      <c r="AF1597" s="132">
        <v>45559</v>
      </c>
      <c r="AG1597" s="132">
        <v>45713</v>
      </c>
      <c r="AH1597" s="141"/>
    </row>
    <row r="1598" spans="1:34">
      <c r="A1598" s="66">
        <v>628</v>
      </c>
      <c r="B1598" s="63"/>
      <c r="C1598" s="72" t="s">
        <v>117</v>
      </c>
      <c r="D1598" s="67">
        <v>5084</v>
      </c>
      <c r="E1598" s="69" t="s">
        <v>1830</v>
      </c>
      <c r="F1598" s="69" t="s">
        <v>1830</v>
      </c>
      <c r="G1598" s="48" t="s">
        <v>1831</v>
      </c>
      <c r="H1598" s="48">
        <v>444</v>
      </c>
      <c r="I1598" s="48" t="s">
        <v>99</v>
      </c>
      <c r="J1598" s="72">
        <v>1</v>
      </c>
      <c r="K1598" s="101">
        <v>45615</v>
      </c>
      <c r="L1598" s="48">
        <v>27</v>
      </c>
      <c r="M1598" s="104">
        <v>208</v>
      </c>
      <c r="N1598" s="105">
        <f>K1598+L1598</f>
        <v>45642</v>
      </c>
      <c r="O1598" s="99">
        <f ca="1">TODAY()</f>
        <v>45957</v>
      </c>
      <c r="P1598" s="100">
        <f ca="1">O1598-K1598</f>
        <v>342</v>
      </c>
      <c r="Q1598" s="66" t="s">
        <v>160</v>
      </c>
      <c r="R1598" s="66" t="s">
        <v>86</v>
      </c>
      <c r="S1598" s="66" t="s">
        <v>86</v>
      </c>
      <c r="T1598" s="66" t="s">
        <v>87</v>
      </c>
      <c r="U1598" s="66">
        <v>208</v>
      </c>
      <c r="V1598" s="88" t="s">
        <v>88</v>
      </c>
      <c r="W1598" s="88" t="s">
        <v>89</v>
      </c>
      <c r="X1598" s="88" t="s">
        <v>586</v>
      </c>
      <c r="Y1598" s="117" t="s">
        <v>860</v>
      </c>
      <c r="Z1598" s="66">
        <v>10</v>
      </c>
      <c r="AA1598" s="117" t="s">
        <v>227</v>
      </c>
      <c r="AB1598" s="66">
        <v>2023</v>
      </c>
      <c r="AC1598" s="130">
        <v>33000</v>
      </c>
      <c r="AD1598" s="130">
        <v>9000</v>
      </c>
      <c r="AE1598" s="48" t="s">
        <v>101</v>
      </c>
      <c r="AF1598" s="127">
        <v>45559</v>
      </c>
      <c r="AG1598" s="132">
        <v>45650</v>
      </c>
      <c r="AH1598" s="73" t="s">
        <v>101</v>
      </c>
    </row>
    <row r="1599" spans="1:34">
      <c r="A1599" s="66">
        <v>647</v>
      </c>
      <c r="B1599" s="63"/>
      <c r="C1599" s="72" t="s">
        <v>117</v>
      </c>
      <c r="D1599" s="67">
        <v>4998</v>
      </c>
      <c r="E1599" s="69" t="s">
        <v>151</v>
      </c>
      <c r="F1599" s="69" t="s">
        <v>1075</v>
      </c>
      <c r="G1599" s="48" t="s">
        <v>2239</v>
      </c>
      <c r="H1599" s="48">
        <v>411</v>
      </c>
      <c r="I1599" s="48" t="s">
        <v>154</v>
      </c>
      <c r="J1599" s="72">
        <v>1</v>
      </c>
      <c r="K1599" s="101">
        <v>45540</v>
      </c>
      <c r="L1599" s="48">
        <v>14</v>
      </c>
      <c r="M1599" s="104">
        <v>208</v>
      </c>
      <c r="N1599" s="213">
        <f>K1599+L1599</f>
        <v>45554</v>
      </c>
      <c r="O1599" s="99">
        <f ca="1">TODAY()</f>
        <v>45957</v>
      </c>
      <c r="P1599" s="100">
        <f ca="1">O1599-K1599</f>
        <v>417</v>
      </c>
      <c r="Q1599" s="66" t="s">
        <v>160</v>
      </c>
      <c r="R1599" s="66" t="s">
        <v>86</v>
      </c>
      <c r="S1599" s="66" t="s">
        <v>86</v>
      </c>
      <c r="T1599" s="66" t="s">
        <v>87</v>
      </c>
      <c r="U1599" s="66">
        <v>208</v>
      </c>
      <c r="V1599" s="88" t="s">
        <v>88</v>
      </c>
      <c r="W1599" s="88" t="s">
        <v>89</v>
      </c>
      <c r="X1599" s="88" t="s">
        <v>586</v>
      </c>
      <c r="Y1599" s="117" t="s">
        <v>860</v>
      </c>
      <c r="Z1599" s="66">
        <v>10</v>
      </c>
      <c r="AA1599" s="117" t="s">
        <v>227</v>
      </c>
      <c r="AB1599" s="66">
        <v>2023</v>
      </c>
      <c r="AC1599" s="130">
        <v>33000</v>
      </c>
      <c r="AD1599" s="130">
        <v>9000</v>
      </c>
      <c r="AE1599" s="48" t="s">
        <v>101</v>
      </c>
      <c r="AF1599" s="132">
        <v>45510</v>
      </c>
      <c r="AG1599" s="132">
        <v>45537</v>
      </c>
      <c r="AH1599" s="73"/>
    </row>
    <row r="1600" spans="1:34">
      <c r="A1600" s="66" t="s">
        <v>2780</v>
      </c>
      <c r="B1600" s="63"/>
      <c r="C1600" s="84" t="s">
        <v>994</v>
      </c>
      <c r="D1600" s="84">
        <v>4968</v>
      </c>
      <c r="E1600" s="151" t="s">
        <v>2781</v>
      </c>
      <c r="F1600" s="151" t="s">
        <v>2782</v>
      </c>
      <c r="G1600" s="151" t="s">
        <v>2781</v>
      </c>
      <c r="H1600" s="84">
        <v>362</v>
      </c>
      <c r="I1600" s="84" t="s">
        <v>1090</v>
      </c>
      <c r="J1600" s="84">
        <v>1</v>
      </c>
      <c r="K1600" s="109">
        <v>45498</v>
      </c>
      <c r="L1600" s="84">
        <v>6</v>
      </c>
      <c r="M1600" s="104">
        <v>208</v>
      </c>
      <c r="N1600" s="102">
        <v>45504</v>
      </c>
      <c r="O1600" s="99">
        <v>45510</v>
      </c>
      <c r="P1600" s="100">
        <v>12</v>
      </c>
      <c r="Q1600" s="66" t="s">
        <v>160</v>
      </c>
      <c r="R1600" s="66" t="s">
        <v>86</v>
      </c>
      <c r="S1600" s="66" t="s">
        <v>86</v>
      </c>
      <c r="T1600" s="66" t="s">
        <v>87</v>
      </c>
      <c r="U1600" s="66">
        <v>208</v>
      </c>
      <c r="V1600" s="88" t="s">
        <v>88</v>
      </c>
      <c r="W1600" s="111" t="s">
        <v>89</v>
      </c>
      <c r="X1600" s="111" t="s">
        <v>586</v>
      </c>
      <c r="Y1600" s="117" t="s">
        <v>860</v>
      </c>
      <c r="Z1600" s="66">
        <v>10</v>
      </c>
      <c r="AA1600" s="117" t="s">
        <v>227</v>
      </c>
      <c r="AB1600" s="112">
        <v>2023</v>
      </c>
      <c r="AC1600" s="130">
        <v>33000</v>
      </c>
      <c r="AD1600" s="130">
        <v>9000</v>
      </c>
      <c r="AE1600" s="48" t="s">
        <v>101</v>
      </c>
      <c r="AF1600" s="132">
        <v>45484</v>
      </c>
      <c r="AG1600" s="132">
        <v>45509</v>
      </c>
      <c r="AH1600" s="141"/>
    </row>
    <row r="1601" spans="1:34">
      <c r="A1601" s="66" t="s">
        <v>2783</v>
      </c>
      <c r="B1601" s="66">
        <v>772</v>
      </c>
      <c r="C1601" s="84" t="s">
        <v>994</v>
      </c>
      <c r="D1601" s="84">
        <v>4952</v>
      </c>
      <c r="E1601" s="151" t="s">
        <v>2385</v>
      </c>
      <c r="F1601" s="151" t="s">
        <v>1227</v>
      </c>
      <c r="G1601" s="92" t="s">
        <v>1554</v>
      </c>
      <c r="H1601" s="84">
        <v>353</v>
      </c>
      <c r="I1601" s="84" t="s">
        <v>99</v>
      </c>
      <c r="J1601" s="84">
        <v>1</v>
      </c>
      <c r="K1601" s="109">
        <v>45479</v>
      </c>
      <c r="L1601" s="84">
        <v>1</v>
      </c>
      <c r="M1601" s="104">
        <v>208</v>
      </c>
      <c r="N1601" s="102">
        <v>45480</v>
      </c>
      <c r="O1601" s="99">
        <v>45482</v>
      </c>
      <c r="P1601" s="100">
        <v>3</v>
      </c>
      <c r="Q1601" s="66" t="s">
        <v>160</v>
      </c>
      <c r="R1601" s="66" t="s">
        <v>86</v>
      </c>
      <c r="S1601" s="66" t="s">
        <v>86</v>
      </c>
      <c r="T1601" s="66" t="s">
        <v>87</v>
      </c>
      <c r="U1601" s="66">
        <v>208</v>
      </c>
      <c r="V1601" s="88" t="s">
        <v>88</v>
      </c>
      <c r="W1601" s="88" t="s">
        <v>89</v>
      </c>
      <c r="X1601" s="88" t="s">
        <v>586</v>
      </c>
      <c r="Y1601" s="117" t="s">
        <v>860</v>
      </c>
      <c r="Z1601" s="66">
        <v>10</v>
      </c>
      <c r="AA1601" s="117" t="s">
        <v>227</v>
      </c>
      <c r="AB1601" s="66">
        <v>2023</v>
      </c>
      <c r="AC1601" s="130">
        <v>33000</v>
      </c>
      <c r="AD1601" s="130">
        <v>9000</v>
      </c>
      <c r="AE1601" s="48" t="s">
        <v>101</v>
      </c>
      <c r="AF1601" s="132">
        <v>45472</v>
      </c>
      <c r="AG1601" s="132">
        <v>45481</v>
      </c>
      <c r="AH1601" s="141"/>
    </row>
    <row r="1602" spans="1:34">
      <c r="A1602" s="66" t="s">
        <v>2784</v>
      </c>
      <c r="B1602" s="66">
        <v>771</v>
      </c>
      <c r="C1602" s="84" t="s">
        <v>994</v>
      </c>
      <c r="D1602" s="84">
        <v>4932</v>
      </c>
      <c r="E1602" s="150" t="s">
        <v>151</v>
      </c>
      <c r="F1602" s="150" t="s">
        <v>1075</v>
      </c>
      <c r="G1602" s="84" t="s">
        <v>1361</v>
      </c>
      <c r="H1602" s="84">
        <v>351</v>
      </c>
      <c r="I1602" s="84" t="s">
        <v>154</v>
      </c>
      <c r="J1602" s="84">
        <v>1</v>
      </c>
      <c r="K1602" s="162">
        <v>45461</v>
      </c>
      <c r="L1602" s="84">
        <v>6</v>
      </c>
      <c r="M1602" s="104">
        <v>208</v>
      </c>
      <c r="N1602" s="102">
        <v>45467</v>
      </c>
      <c r="O1602" s="99">
        <v>45471</v>
      </c>
      <c r="P1602" s="100">
        <v>10</v>
      </c>
      <c r="Q1602" s="66" t="s">
        <v>160</v>
      </c>
      <c r="R1602" s="66" t="s">
        <v>86</v>
      </c>
      <c r="S1602" s="66" t="s">
        <v>86</v>
      </c>
      <c r="T1602" s="66" t="s">
        <v>87</v>
      </c>
      <c r="U1602" s="66">
        <v>208</v>
      </c>
      <c r="V1602" s="88" t="s">
        <v>88</v>
      </c>
      <c r="W1602" s="88" t="s">
        <v>89</v>
      </c>
      <c r="X1602" s="88" t="s">
        <v>586</v>
      </c>
      <c r="Y1602" s="117" t="s">
        <v>860</v>
      </c>
      <c r="Z1602" s="66">
        <v>10</v>
      </c>
      <c r="AA1602" s="117" t="s">
        <v>227</v>
      </c>
      <c r="AB1602" s="66">
        <v>2023</v>
      </c>
      <c r="AC1602" s="130">
        <v>33000</v>
      </c>
      <c r="AD1602" s="130">
        <v>9000</v>
      </c>
      <c r="AE1602" s="48" t="s">
        <v>101</v>
      </c>
      <c r="AF1602" s="132">
        <v>45457</v>
      </c>
      <c r="AG1602" s="132"/>
      <c r="AH1602" s="141"/>
    </row>
    <row r="1603" spans="1:34">
      <c r="A1603" s="66" t="s">
        <v>2784</v>
      </c>
      <c r="B1603" s="66">
        <v>771</v>
      </c>
      <c r="C1603" s="198" t="s">
        <v>994</v>
      </c>
      <c r="D1603" s="198">
        <v>4357</v>
      </c>
      <c r="E1603" s="200" t="s">
        <v>425</v>
      </c>
      <c r="F1603" s="200" t="s">
        <v>2712</v>
      </c>
      <c r="G1603" s="200" t="s">
        <v>1994</v>
      </c>
      <c r="H1603" s="198">
        <v>1</v>
      </c>
      <c r="I1603" s="198" t="s">
        <v>154</v>
      </c>
      <c r="J1603" s="198">
        <v>1</v>
      </c>
      <c r="K1603" s="211">
        <v>45436</v>
      </c>
      <c r="L1603" s="198">
        <v>11</v>
      </c>
      <c r="M1603" s="104">
        <v>208</v>
      </c>
      <c r="N1603" s="102">
        <v>45447</v>
      </c>
      <c r="O1603" s="99">
        <v>45453</v>
      </c>
      <c r="P1603" s="100">
        <v>17</v>
      </c>
      <c r="Q1603" s="66" t="s">
        <v>160</v>
      </c>
      <c r="R1603" s="66" t="s">
        <v>86</v>
      </c>
      <c r="S1603" s="66" t="s">
        <v>86</v>
      </c>
      <c r="T1603" s="66" t="s">
        <v>87</v>
      </c>
      <c r="U1603" s="66">
        <v>208</v>
      </c>
      <c r="V1603" s="88" t="s">
        <v>88</v>
      </c>
      <c r="W1603" s="88" t="s">
        <v>89</v>
      </c>
      <c r="X1603" s="88" t="s">
        <v>586</v>
      </c>
      <c r="Y1603" s="117" t="s">
        <v>860</v>
      </c>
      <c r="Z1603" s="66">
        <v>10</v>
      </c>
      <c r="AA1603" s="117" t="s">
        <v>227</v>
      </c>
      <c r="AB1603" s="66">
        <v>2023</v>
      </c>
      <c r="AC1603" s="130">
        <v>33000</v>
      </c>
      <c r="AD1603" s="130">
        <v>9000</v>
      </c>
      <c r="AE1603" s="48" t="s">
        <v>101</v>
      </c>
      <c r="AF1603" s="132">
        <v>45078</v>
      </c>
      <c r="AG1603" s="132">
        <v>45451</v>
      </c>
      <c r="AH1603" s="141"/>
    </row>
    <row r="1604" spans="1:34">
      <c r="A1604" s="66" t="s">
        <v>95</v>
      </c>
      <c r="B1604" s="63"/>
      <c r="C1604" s="84" t="s">
        <v>994</v>
      </c>
      <c r="D1604" s="92">
        <v>4139</v>
      </c>
      <c r="E1604" s="87" t="s">
        <v>1514</v>
      </c>
      <c r="F1604" s="151" t="s">
        <v>1515</v>
      </c>
      <c r="G1604" s="85" t="s">
        <v>531</v>
      </c>
      <c r="H1604" s="63">
        <v>602</v>
      </c>
      <c r="I1604" s="87" t="s">
        <v>154</v>
      </c>
      <c r="J1604" s="160">
        <v>1</v>
      </c>
      <c r="K1604" s="106">
        <v>45057</v>
      </c>
      <c r="L1604" s="84">
        <v>11</v>
      </c>
      <c r="M1604" s="230">
        <v>208</v>
      </c>
      <c r="N1604" s="107">
        <v>45068</v>
      </c>
      <c r="O1604" s="99">
        <v>45071</v>
      </c>
      <c r="P1604" s="100">
        <v>14</v>
      </c>
      <c r="Q1604" s="66" t="s">
        <v>544</v>
      </c>
      <c r="R1604" s="66" t="s">
        <v>86</v>
      </c>
      <c r="S1604" s="66" t="s">
        <v>86</v>
      </c>
      <c r="T1604" s="66" t="s">
        <v>87</v>
      </c>
      <c r="U1604" s="66">
        <v>208</v>
      </c>
      <c r="V1604" s="111" t="s">
        <v>88</v>
      </c>
      <c r="W1604" s="111" t="s">
        <v>89</v>
      </c>
      <c r="X1604" s="88" t="s">
        <v>90</v>
      </c>
      <c r="Y1604" s="117" t="s">
        <v>2785</v>
      </c>
      <c r="Z1604" s="66">
        <v>10</v>
      </c>
      <c r="AA1604" s="117" t="s">
        <v>163</v>
      </c>
      <c r="AB1604" s="66">
        <v>2020</v>
      </c>
      <c r="AC1604" s="130">
        <v>27000</v>
      </c>
      <c r="AD1604" s="130"/>
      <c r="AE1604" s="48" t="s">
        <v>101</v>
      </c>
      <c r="AF1604" s="132">
        <v>44938</v>
      </c>
      <c r="AG1604" s="132">
        <v>45069</v>
      </c>
      <c r="AH1604" s="141"/>
    </row>
    <row r="1605" spans="1:34">
      <c r="A1605" s="66" t="s">
        <v>2786</v>
      </c>
      <c r="B1605" s="66">
        <v>12772</v>
      </c>
      <c r="C1605" s="84" t="s">
        <v>994</v>
      </c>
      <c r="D1605" s="92">
        <v>4070</v>
      </c>
      <c r="E1605" s="87" t="s">
        <v>1147</v>
      </c>
      <c r="F1605" s="151" t="s">
        <v>1943</v>
      </c>
      <c r="G1605" s="85" t="s">
        <v>479</v>
      </c>
      <c r="H1605" s="63">
        <v>588</v>
      </c>
      <c r="I1605" s="87" t="s">
        <v>99</v>
      </c>
      <c r="J1605" s="160">
        <v>1</v>
      </c>
      <c r="K1605" s="106">
        <v>44897</v>
      </c>
      <c r="L1605" s="84">
        <v>27</v>
      </c>
      <c r="M1605" s="66">
        <v>208</v>
      </c>
      <c r="N1605" s="107">
        <v>44924</v>
      </c>
      <c r="O1605" s="99">
        <v>44935</v>
      </c>
      <c r="P1605" s="100">
        <v>38</v>
      </c>
      <c r="Q1605" s="66" t="s">
        <v>544</v>
      </c>
      <c r="R1605" s="66" t="s">
        <v>86</v>
      </c>
      <c r="S1605" s="66" t="s">
        <v>86</v>
      </c>
      <c r="T1605" s="66" t="s">
        <v>87</v>
      </c>
      <c r="U1605" s="66">
        <v>208</v>
      </c>
      <c r="V1605" s="88" t="s">
        <v>88</v>
      </c>
      <c r="W1605" s="111" t="s">
        <v>89</v>
      </c>
      <c r="X1605" s="88" t="s">
        <v>90</v>
      </c>
      <c r="Y1605" s="117" t="s">
        <v>2785</v>
      </c>
      <c r="Z1605" s="130"/>
      <c r="AA1605" s="130"/>
      <c r="AB1605" s="66">
        <v>2020</v>
      </c>
      <c r="AC1605" s="130">
        <v>27000</v>
      </c>
      <c r="AD1605" s="130"/>
      <c r="AE1605" s="192"/>
      <c r="AF1605" s="72" t="s">
        <v>101</v>
      </c>
      <c r="AG1605" s="132">
        <v>44897</v>
      </c>
      <c r="AH1605" s="144">
        <v>44931</v>
      </c>
    </row>
    <row r="1606" spans="1:34">
      <c r="A1606" s="66" t="s">
        <v>2787</v>
      </c>
      <c r="B1606" s="66">
        <v>783</v>
      </c>
      <c r="C1606" s="84" t="s">
        <v>994</v>
      </c>
      <c r="D1606" s="92">
        <v>4053</v>
      </c>
      <c r="E1606" s="150" t="s">
        <v>2788</v>
      </c>
      <c r="F1606" s="150" t="s">
        <v>2789</v>
      </c>
      <c r="G1606" s="86" t="s">
        <v>1232</v>
      </c>
      <c r="H1606" s="63">
        <v>580</v>
      </c>
      <c r="I1606" s="87" t="s">
        <v>1151</v>
      </c>
      <c r="J1606" s="160">
        <v>1</v>
      </c>
      <c r="K1606" s="106">
        <v>44889</v>
      </c>
      <c r="L1606" s="84">
        <v>6</v>
      </c>
      <c r="M1606" s="63">
        <v>208</v>
      </c>
      <c r="N1606" s="107">
        <v>44895</v>
      </c>
      <c r="O1606" s="99">
        <v>44897</v>
      </c>
      <c r="P1606" s="100">
        <v>8</v>
      </c>
      <c r="Q1606" s="66" t="s">
        <v>544</v>
      </c>
      <c r="R1606" s="66" t="s">
        <v>86</v>
      </c>
      <c r="S1606" s="66" t="s">
        <v>86</v>
      </c>
      <c r="T1606" s="66" t="s">
        <v>87</v>
      </c>
      <c r="U1606" s="66">
        <v>208</v>
      </c>
      <c r="V1606" s="88" t="s">
        <v>88</v>
      </c>
      <c r="W1606" s="88" t="s">
        <v>89</v>
      </c>
      <c r="X1606" s="88" t="s">
        <v>90</v>
      </c>
      <c r="Y1606" s="117" t="s">
        <v>2785</v>
      </c>
      <c r="Z1606" s="130"/>
      <c r="AA1606" s="130"/>
      <c r="AB1606" s="66">
        <v>2020</v>
      </c>
      <c r="AC1606" s="130">
        <v>27000</v>
      </c>
      <c r="AD1606" s="130"/>
      <c r="AE1606" s="48" t="s">
        <v>101</v>
      </c>
      <c r="AF1606" s="132">
        <v>44889</v>
      </c>
      <c r="AG1606" s="132">
        <v>44896</v>
      </c>
      <c r="AH1606" s="141"/>
    </row>
    <row r="1607" spans="1:34">
      <c r="A1607" s="66">
        <v>724</v>
      </c>
      <c r="B1607" s="63"/>
      <c r="C1607" s="72" t="s">
        <v>994</v>
      </c>
      <c r="D1607" s="67">
        <v>4023</v>
      </c>
      <c r="E1607" s="75" t="s">
        <v>1231</v>
      </c>
      <c r="F1607" s="75" t="s">
        <v>1231</v>
      </c>
      <c r="G1607" s="73" t="s">
        <v>1232</v>
      </c>
      <c r="H1607" s="48">
        <v>573</v>
      </c>
      <c r="I1607" s="141" t="s">
        <v>1151</v>
      </c>
      <c r="J1607" s="77">
        <v>1</v>
      </c>
      <c r="K1607" s="188">
        <v>44881</v>
      </c>
      <c r="L1607" s="72">
        <v>0</v>
      </c>
      <c r="M1607" s="66">
        <v>208</v>
      </c>
      <c r="N1607" s="107">
        <f>K1607+L1607</f>
        <v>44881</v>
      </c>
      <c r="O1607" s="99">
        <f ca="1">TODAY()</f>
        <v>45957</v>
      </c>
      <c r="P1607" s="100">
        <f ca="1">O1607-K1607</f>
        <v>1076</v>
      </c>
      <c r="Q1607" s="66" t="s">
        <v>544</v>
      </c>
      <c r="R1607" s="66" t="s">
        <v>86</v>
      </c>
      <c r="S1607" s="66" t="s">
        <v>86</v>
      </c>
      <c r="T1607" s="66" t="s">
        <v>87</v>
      </c>
      <c r="U1607" s="66">
        <v>208</v>
      </c>
      <c r="V1607" s="88" t="s">
        <v>88</v>
      </c>
      <c r="W1607" s="88" t="s">
        <v>89</v>
      </c>
      <c r="X1607" s="88" t="s">
        <v>90</v>
      </c>
      <c r="Y1607" s="117" t="s">
        <v>2785</v>
      </c>
      <c r="Z1607" s="130"/>
      <c r="AA1607" s="130"/>
      <c r="AB1607" s="66"/>
      <c r="AC1607" s="130">
        <v>27000</v>
      </c>
      <c r="AD1607" s="130"/>
      <c r="AE1607" s="62" t="s">
        <v>101</v>
      </c>
      <c r="AF1607" s="173">
        <v>44873</v>
      </c>
      <c r="AG1607" s="132"/>
      <c r="AH1607" s="141"/>
    </row>
    <row r="1608" spans="1:34">
      <c r="A1608" s="66" t="s">
        <v>2767</v>
      </c>
      <c r="B1608" s="66">
        <v>742</v>
      </c>
      <c r="C1608" s="84" t="s">
        <v>994</v>
      </c>
      <c r="D1608" s="92">
        <v>4009</v>
      </c>
      <c r="E1608" s="150" t="s">
        <v>1234</v>
      </c>
      <c r="F1608" s="150" t="s">
        <v>394</v>
      </c>
      <c r="G1608" s="87" t="s">
        <v>1235</v>
      </c>
      <c r="H1608" s="63">
        <v>571</v>
      </c>
      <c r="I1608" s="87" t="s">
        <v>1151</v>
      </c>
      <c r="J1608" s="160">
        <v>1</v>
      </c>
      <c r="K1608" s="106">
        <v>44869</v>
      </c>
      <c r="L1608" s="84">
        <v>6</v>
      </c>
      <c r="M1608" s="66">
        <v>208</v>
      </c>
      <c r="N1608" s="166">
        <v>44875</v>
      </c>
      <c r="O1608" s="99">
        <v>44873</v>
      </c>
      <c r="P1608" s="100">
        <v>4</v>
      </c>
      <c r="Q1608" s="66" t="s">
        <v>544</v>
      </c>
      <c r="R1608" s="66" t="s">
        <v>86</v>
      </c>
      <c r="S1608" s="66" t="s">
        <v>86</v>
      </c>
      <c r="T1608" s="66" t="s">
        <v>87</v>
      </c>
      <c r="U1608" s="66">
        <v>208</v>
      </c>
      <c r="V1608" s="88" t="s">
        <v>88</v>
      </c>
      <c r="W1608" s="111" t="s">
        <v>89</v>
      </c>
      <c r="X1608" s="111" t="s">
        <v>90</v>
      </c>
      <c r="Y1608" s="117" t="s">
        <v>2785</v>
      </c>
      <c r="Z1608" s="130"/>
      <c r="AA1608" s="130"/>
      <c r="AB1608" s="66"/>
      <c r="AC1608" s="130">
        <v>27000</v>
      </c>
      <c r="AD1608" s="130"/>
      <c r="AE1608" s="62" t="s">
        <v>101</v>
      </c>
      <c r="AF1608" s="173">
        <v>44869</v>
      </c>
      <c r="AG1608" s="132">
        <v>44872</v>
      </c>
      <c r="AH1608" s="141"/>
    </row>
    <row r="1609" spans="1:34">
      <c r="A1609" s="66">
        <v>651</v>
      </c>
      <c r="B1609" s="63"/>
      <c r="C1609" s="84" t="s">
        <v>994</v>
      </c>
      <c r="D1609" s="92">
        <v>3995</v>
      </c>
      <c r="E1609" s="87" t="s">
        <v>2135</v>
      </c>
      <c r="F1609" s="150" t="s">
        <v>2724</v>
      </c>
      <c r="G1609" s="87" t="s">
        <v>2135</v>
      </c>
      <c r="H1609" s="63">
        <v>567</v>
      </c>
      <c r="I1609" s="87" t="s">
        <v>154</v>
      </c>
      <c r="J1609" s="160">
        <v>1</v>
      </c>
      <c r="K1609" s="106">
        <v>44861</v>
      </c>
      <c r="L1609" s="84">
        <v>1</v>
      </c>
      <c r="M1609" s="66">
        <v>208</v>
      </c>
      <c r="N1609" s="165">
        <v>44862</v>
      </c>
      <c r="O1609" s="99">
        <v>44865</v>
      </c>
      <c r="P1609" s="100">
        <v>4</v>
      </c>
      <c r="Q1609" s="66" t="s">
        <v>544</v>
      </c>
      <c r="R1609" s="66" t="s">
        <v>86</v>
      </c>
      <c r="S1609" s="66" t="s">
        <v>86</v>
      </c>
      <c r="T1609" s="66" t="s">
        <v>87</v>
      </c>
      <c r="U1609" s="66">
        <v>208</v>
      </c>
      <c r="V1609" s="88" t="s">
        <v>88</v>
      </c>
      <c r="W1609" s="111" t="s">
        <v>89</v>
      </c>
      <c r="X1609" s="111" t="s">
        <v>90</v>
      </c>
      <c r="Y1609" s="117" t="s">
        <v>2785</v>
      </c>
      <c r="Z1609" s="130"/>
      <c r="AA1609" s="130"/>
      <c r="AB1609" s="66"/>
      <c r="AC1609" s="130">
        <v>27000</v>
      </c>
      <c r="AD1609" s="130"/>
      <c r="AE1609" s="62" t="s">
        <v>101</v>
      </c>
      <c r="AF1609" s="173">
        <v>44861</v>
      </c>
      <c r="AG1609" s="132">
        <v>44863</v>
      </c>
      <c r="AH1609" s="141"/>
    </row>
    <row r="1610" spans="1:34">
      <c r="A1610" s="66" t="s">
        <v>2790</v>
      </c>
      <c r="B1610" s="66">
        <v>768</v>
      </c>
      <c r="C1610" s="84" t="s">
        <v>994</v>
      </c>
      <c r="D1610" s="92">
        <v>3985</v>
      </c>
      <c r="E1610" s="87" t="s">
        <v>151</v>
      </c>
      <c r="F1610" s="150" t="s">
        <v>1075</v>
      </c>
      <c r="G1610" s="87" t="s">
        <v>1384</v>
      </c>
      <c r="H1610" s="63">
        <v>565</v>
      </c>
      <c r="I1610" s="87" t="s">
        <v>154</v>
      </c>
      <c r="J1610" s="160">
        <v>1</v>
      </c>
      <c r="K1610" s="106">
        <v>44856</v>
      </c>
      <c r="L1610" s="84">
        <v>1</v>
      </c>
      <c r="M1610" s="66">
        <v>208</v>
      </c>
      <c r="N1610" s="107">
        <v>44857</v>
      </c>
      <c r="O1610" s="99">
        <v>44860</v>
      </c>
      <c r="P1610" s="100">
        <v>4</v>
      </c>
      <c r="Q1610" s="66" t="s">
        <v>544</v>
      </c>
      <c r="R1610" s="66" t="s">
        <v>86</v>
      </c>
      <c r="S1610" s="66" t="s">
        <v>86</v>
      </c>
      <c r="T1610" s="66" t="s">
        <v>87</v>
      </c>
      <c r="U1610" s="66">
        <v>208</v>
      </c>
      <c r="V1610" s="88" t="s">
        <v>88</v>
      </c>
      <c r="W1610" s="88" t="s">
        <v>89</v>
      </c>
      <c r="X1610" s="88" t="s">
        <v>90</v>
      </c>
      <c r="Y1610" s="117" t="s">
        <v>2785</v>
      </c>
      <c r="Z1610" s="130"/>
      <c r="AA1610" s="130"/>
      <c r="AB1610" s="66"/>
      <c r="AC1610" s="130">
        <v>27000</v>
      </c>
      <c r="AD1610" s="130"/>
      <c r="AE1610" s="62" t="s">
        <v>101</v>
      </c>
      <c r="AF1610" s="173">
        <v>44856</v>
      </c>
      <c r="AG1610" s="132">
        <v>44860</v>
      </c>
      <c r="AH1610" s="141"/>
    </row>
    <row r="1611" spans="1:34">
      <c r="A1611" s="63"/>
      <c r="B1611" s="66" t="s">
        <v>2791</v>
      </c>
      <c r="C1611" s="72" t="s">
        <v>1172</v>
      </c>
      <c r="D1611" s="67">
        <v>3618</v>
      </c>
      <c r="E1611" s="75" t="s">
        <v>1880</v>
      </c>
      <c r="F1611" s="75" t="s">
        <v>1069</v>
      </c>
      <c r="G1611" s="141" t="s">
        <v>2600</v>
      </c>
      <c r="H1611" s="48">
        <v>458</v>
      </c>
      <c r="I1611" s="141" t="s">
        <v>154</v>
      </c>
      <c r="J1611" s="77">
        <v>1</v>
      </c>
      <c r="K1611" s="188">
        <v>44694</v>
      </c>
      <c r="L1611" s="72">
        <v>29</v>
      </c>
      <c r="M1611" s="66">
        <v>208</v>
      </c>
      <c r="N1611" s="165">
        <v>44723</v>
      </c>
      <c r="O1611" s="99">
        <v>44697</v>
      </c>
      <c r="P1611" s="100">
        <v>3</v>
      </c>
      <c r="Q1611" s="66" t="s">
        <v>544</v>
      </c>
      <c r="R1611" s="66"/>
      <c r="S1611" s="66" t="s">
        <v>86</v>
      </c>
      <c r="T1611" s="66" t="s">
        <v>87</v>
      </c>
      <c r="U1611" s="66">
        <v>208</v>
      </c>
      <c r="V1611" s="88" t="s">
        <v>88</v>
      </c>
      <c r="W1611" s="88" t="s">
        <v>89</v>
      </c>
      <c r="X1611" s="88" t="s">
        <v>90</v>
      </c>
      <c r="Y1611" s="66" t="s">
        <v>2785</v>
      </c>
      <c r="Z1611" s="130"/>
      <c r="AA1611" s="130"/>
      <c r="AB1611" s="66"/>
      <c r="AC1611" s="130">
        <v>26000</v>
      </c>
      <c r="AD1611" s="130"/>
      <c r="AE1611" s="62" t="s">
        <v>101</v>
      </c>
      <c r="AF1611" s="173">
        <v>44694</v>
      </c>
      <c r="AG1611" s="132"/>
      <c r="AH1611" s="141"/>
    </row>
    <row r="1612" spans="1:34">
      <c r="A1612" s="66" t="s">
        <v>2784</v>
      </c>
      <c r="B1612" s="66" t="s">
        <v>2792</v>
      </c>
      <c r="C1612" s="84" t="s">
        <v>994</v>
      </c>
      <c r="D1612" s="92">
        <v>3618</v>
      </c>
      <c r="E1612" s="87" t="s">
        <v>267</v>
      </c>
      <c r="F1612" s="150" t="s">
        <v>1069</v>
      </c>
      <c r="G1612" s="87" t="s">
        <v>2600</v>
      </c>
      <c r="H1612" s="63">
        <v>458</v>
      </c>
      <c r="I1612" s="87" t="s">
        <v>154</v>
      </c>
      <c r="J1612" s="160">
        <v>1</v>
      </c>
      <c r="K1612" s="106">
        <v>44814</v>
      </c>
      <c r="L1612" s="84">
        <v>29</v>
      </c>
      <c r="M1612" s="66">
        <v>208</v>
      </c>
      <c r="N1612" s="107">
        <v>44843</v>
      </c>
      <c r="O1612" s="99">
        <v>44856</v>
      </c>
      <c r="P1612" s="100">
        <v>42</v>
      </c>
      <c r="Q1612" s="66" t="s">
        <v>544</v>
      </c>
      <c r="R1612" s="66" t="s">
        <v>86</v>
      </c>
      <c r="S1612" s="66" t="s">
        <v>86</v>
      </c>
      <c r="T1612" s="66" t="s">
        <v>87</v>
      </c>
      <c r="U1612" s="66">
        <v>208</v>
      </c>
      <c r="V1612" s="88" t="s">
        <v>88</v>
      </c>
      <c r="W1612" s="88" t="s">
        <v>89</v>
      </c>
      <c r="X1612" s="88" t="s">
        <v>90</v>
      </c>
      <c r="Y1612" s="117" t="s">
        <v>2785</v>
      </c>
      <c r="Z1612" s="130"/>
      <c r="AA1612" s="130"/>
      <c r="AB1612" s="66"/>
      <c r="AC1612" s="130">
        <v>27000</v>
      </c>
      <c r="AD1612" s="130"/>
      <c r="AE1612" s="62" t="s">
        <v>101</v>
      </c>
      <c r="AF1612" s="173">
        <v>44685</v>
      </c>
      <c r="AG1612" s="132">
        <v>44853</v>
      </c>
      <c r="AH1612" s="141"/>
    </row>
    <row r="1613" spans="1:34">
      <c r="A1613" s="66">
        <v>675</v>
      </c>
      <c r="B1613" s="63"/>
      <c r="C1613" s="72" t="s">
        <v>96</v>
      </c>
      <c r="D1613" s="67">
        <v>3603</v>
      </c>
      <c r="E1613" s="75" t="s">
        <v>1187</v>
      </c>
      <c r="F1613" s="75" t="s">
        <v>1187</v>
      </c>
      <c r="G1613" s="141" t="s">
        <v>2793</v>
      </c>
      <c r="H1613" s="48">
        <v>458</v>
      </c>
      <c r="I1613" s="141" t="s">
        <v>1151</v>
      </c>
      <c r="J1613" s="77">
        <v>1</v>
      </c>
      <c r="K1613" s="188">
        <v>44685</v>
      </c>
      <c r="L1613" s="72">
        <v>6</v>
      </c>
      <c r="M1613" s="66">
        <v>208</v>
      </c>
      <c r="N1613" s="107">
        <v>44691</v>
      </c>
      <c r="O1613" s="99">
        <v>44694</v>
      </c>
      <c r="P1613" s="100">
        <v>9</v>
      </c>
      <c r="Q1613" s="66" t="s">
        <v>544</v>
      </c>
      <c r="R1613" s="66"/>
      <c r="S1613" s="66" t="s">
        <v>86</v>
      </c>
      <c r="T1613" s="66" t="s">
        <v>87</v>
      </c>
      <c r="U1613" s="66">
        <v>208</v>
      </c>
      <c r="V1613" s="88" t="s">
        <v>88</v>
      </c>
      <c r="W1613" s="111" t="s">
        <v>89</v>
      </c>
      <c r="X1613" s="111" t="s">
        <v>90</v>
      </c>
      <c r="Y1613" s="66" t="s">
        <v>2785</v>
      </c>
      <c r="Z1613" s="130"/>
      <c r="AA1613" s="130"/>
      <c r="AB1613" s="137"/>
      <c r="AC1613" s="130">
        <v>26000</v>
      </c>
      <c r="AD1613" s="130"/>
      <c r="AE1613" s="62" t="s">
        <v>101</v>
      </c>
      <c r="AF1613" s="173">
        <v>44685</v>
      </c>
      <c r="AG1613" s="132"/>
      <c r="AH1613" s="141"/>
    </row>
    <row r="1614" spans="1:34">
      <c r="A1614" s="66">
        <v>675</v>
      </c>
      <c r="B1614" s="63"/>
      <c r="C1614" s="84" t="s">
        <v>994</v>
      </c>
      <c r="D1614" s="92">
        <v>3597</v>
      </c>
      <c r="E1614" s="151" t="s">
        <v>1173</v>
      </c>
      <c r="F1614" s="151" t="s">
        <v>1186</v>
      </c>
      <c r="G1614" s="87" t="s">
        <v>623</v>
      </c>
      <c r="H1614" s="63">
        <v>454</v>
      </c>
      <c r="I1614" s="87" t="s">
        <v>99</v>
      </c>
      <c r="J1614" s="160">
        <v>1</v>
      </c>
      <c r="K1614" s="106">
        <v>44680</v>
      </c>
      <c r="L1614" s="84">
        <v>2</v>
      </c>
      <c r="M1614" s="66">
        <v>208</v>
      </c>
      <c r="N1614" s="107">
        <v>44682</v>
      </c>
      <c r="O1614" s="99">
        <v>44684</v>
      </c>
      <c r="P1614" s="100">
        <v>4</v>
      </c>
      <c r="Q1614" s="66" t="s">
        <v>544</v>
      </c>
      <c r="R1614" s="66"/>
      <c r="S1614" s="66" t="s">
        <v>86</v>
      </c>
      <c r="T1614" s="66" t="s">
        <v>87</v>
      </c>
      <c r="U1614" s="66">
        <v>208</v>
      </c>
      <c r="V1614" s="88" t="s">
        <v>88</v>
      </c>
      <c r="W1614" s="88" t="s">
        <v>89</v>
      </c>
      <c r="X1614" s="88" t="s">
        <v>90</v>
      </c>
      <c r="Y1614" s="66" t="s">
        <v>2785</v>
      </c>
      <c r="Z1614" s="130"/>
      <c r="AA1614" s="130"/>
      <c r="AB1614" s="66"/>
      <c r="AC1614" s="130">
        <v>26000</v>
      </c>
      <c r="AD1614" s="130"/>
      <c r="AE1614" s="62" t="s">
        <v>101</v>
      </c>
      <c r="AF1614" s="173">
        <v>44680</v>
      </c>
      <c r="AG1614" s="132">
        <v>44683</v>
      </c>
      <c r="AH1614" s="141"/>
    </row>
    <row r="1615" spans="1:34">
      <c r="A1615" s="63"/>
      <c r="B1615" s="63"/>
      <c r="C1615" s="84" t="s">
        <v>994</v>
      </c>
      <c r="D1615" s="92">
        <v>3517</v>
      </c>
      <c r="E1615" s="85" t="s">
        <v>267</v>
      </c>
      <c r="F1615" s="87" t="s">
        <v>1069</v>
      </c>
      <c r="G1615" s="85" t="s">
        <v>1822</v>
      </c>
      <c r="H1615" s="63">
        <v>430</v>
      </c>
      <c r="I1615" s="150" t="s">
        <v>154</v>
      </c>
      <c r="J1615" s="160">
        <v>1</v>
      </c>
      <c r="K1615" s="106">
        <v>44666</v>
      </c>
      <c r="L1615" s="84">
        <v>6</v>
      </c>
      <c r="M1615" s="66">
        <v>208</v>
      </c>
      <c r="N1615" s="107">
        <v>44672</v>
      </c>
      <c r="O1615" s="99">
        <v>44678</v>
      </c>
      <c r="P1615" s="100">
        <v>12</v>
      </c>
      <c r="Q1615" s="66" t="s">
        <v>544</v>
      </c>
      <c r="R1615" s="66"/>
      <c r="S1615" s="66" t="s">
        <v>86</v>
      </c>
      <c r="T1615" s="66" t="s">
        <v>87</v>
      </c>
      <c r="U1615" s="66">
        <v>208</v>
      </c>
      <c r="V1615" s="88" t="s">
        <v>88</v>
      </c>
      <c r="W1615" s="111" t="s">
        <v>89</v>
      </c>
      <c r="X1615" s="111" t="s">
        <v>90</v>
      </c>
      <c r="Y1615" s="66" t="s">
        <v>2785</v>
      </c>
      <c r="Z1615" s="130"/>
      <c r="AA1615" s="130"/>
      <c r="AB1615" s="66"/>
      <c r="AC1615" s="130">
        <v>26000</v>
      </c>
      <c r="AD1615" s="130"/>
      <c r="AE1615" s="62" t="s">
        <v>101</v>
      </c>
      <c r="AF1615" s="173">
        <v>44622</v>
      </c>
      <c r="AG1615" s="132">
        <v>44674</v>
      </c>
      <c r="AH1615" s="141"/>
    </row>
    <row r="1616" spans="1:34">
      <c r="A1616" s="66">
        <v>686</v>
      </c>
      <c r="B1616" s="63"/>
      <c r="C1616" s="84" t="s">
        <v>994</v>
      </c>
      <c r="D1616" s="92">
        <v>3486</v>
      </c>
      <c r="E1616" s="85" t="s">
        <v>2794</v>
      </c>
      <c r="F1616" s="87" t="s">
        <v>2041</v>
      </c>
      <c r="G1616" s="85" t="s">
        <v>2794</v>
      </c>
      <c r="H1616" s="63">
        <v>399</v>
      </c>
      <c r="I1616" s="150" t="s">
        <v>154</v>
      </c>
      <c r="J1616" s="160">
        <v>1</v>
      </c>
      <c r="K1616" s="106">
        <v>44614</v>
      </c>
      <c r="L1616" s="84">
        <v>6</v>
      </c>
      <c r="M1616" s="66">
        <v>208</v>
      </c>
      <c r="N1616" s="107">
        <v>44620</v>
      </c>
      <c r="O1616" s="99">
        <v>44622</v>
      </c>
      <c r="P1616" s="100">
        <v>8</v>
      </c>
      <c r="Q1616" s="66" t="s">
        <v>544</v>
      </c>
      <c r="R1616" s="66"/>
      <c r="S1616" s="66" t="s">
        <v>86</v>
      </c>
      <c r="T1616" s="66" t="s">
        <v>87</v>
      </c>
      <c r="U1616" s="66">
        <v>208</v>
      </c>
      <c r="V1616" s="88" t="s">
        <v>88</v>
      </c>
      <c r="W1616" s="88" t="s">
        <v>89</v>
      </c>
      <c r="X1616" s="88" t="s">
        <v>90</v>
      </c>
      <c r="Y1616" s="66" t="s">
        <v>2785</v>
      </c>
      <c r="Z1616" s="130"/>
      <c r="AA1616" s="130"/>
      <c r="AB1616" s="66"/>
      <c r="AC1616" s="130">
        <v>26000</v>
      </c>
      <c r="AD1616" s="130"/>
      <c r="AE1616" s="62" t="s">
        <v>101</v>
      </c>
      <c r="AF1616" s="173">
        <v>44607</v>
      </c>
      <c r="AG1616" s="132">
        <v>44622</v>
      </c>
      <c r="AH1616" s="141"/>
    </row>
    <row r="1617" spans="1:34">
      <c r="A1617" s="66" t="s">
        <v>2787</v>
      </c>
      <c r="B1617" s="66">
        <v>783</v>
      </c>
      <c r="C1617" s="84" t="s">
        <v>994</v>
      </c>
      <c r="D1617" s="92">
        <v>3444</v>
      </c>
      <c r="E1617" s="156" t="s">
        <v>425</v>
      </c>
      <c r="F1617" s="87" t="s">
        <v>2569</v>
      </c>
      <c r="G1617" s="85" t="s">
        <v>2570</v>
      </c>
      <c r="H1617" s="63">
        <v>384</v>
      </c>
      <c r="I1617" s="150" t="s">
        <v>154</v>
      </c>
      <c r="J1617" s="160">
        <v>1</v>
      </c>
      <c r="K1617" s="106">
        <v>44583</v>
      </c>
      <c r="L1617" s="84">
        <v>15</v>
      </c>
      <c r="M1617" s="66">
        <v>208</v>
      </c>
      <c r="N1617" s="107">
        <v>44598</v>
      </c>
      <c r="O1617" s="99">
        <v>44601</v>
      </c>
      <c r="P1617" s="100">
        <v>18</v>
      </c>
      <c r="Q1617" s="66" t="s">
        <v>544</v>
      </c>
      <c r="R1617" s="66"/>
      <c r="S1617" s="66" t="s">
        <v>86</v>
      </c>
      <c r="T1617" s="66" t="s">
        <v>87</v>
      </c>
      <c r="U1617" s="66">
        <v>208</v>
      </c>
      <c r="V1617" s="88" t="s">
        <v>88</v>
      </c>
      <c r="W1617" s="88" t="s">
        <v>89</v>
      </c>
      <c r="X1617" s="88" t="s">
        <v>90</v>
      </c>
      <c r="Y1617" s="66" t="s">
        <v>2785</v>
      </c>
      <c r="Z1617" s="130"/>
      <c r="AA1617" s="130"/>
      <c r="AB1617" s="66"/>
      <c r="AC1617" s="130">
        <v>26000</v>
      </c>
      <c r="AD1617" s="130"/>
      <c r="AE1617" s="62" t="s">
        <v>101</v>
      </c>
      <c r="AF1617" s="173">
        <v>44572</v>
      </c>
      <c r="AG1617" s="132">
        <v>44600</v>
      </c>
      <c r="AH1617" s="141"/>
    </row>
    <row r="1618" spans="1:34">
      <c r="A1618" s="66" t="s">
        <v>2768</v>
      </c>
      <c r="B1618" s="63"/>
      <c r="C1618" s="64" t="s">
        <v>994</v>
      </c>
      <c r="D1618" s="67">
        <v>5339</v>
      </c>
      <c r="E1618" s="68" t="s">
        <v>477</v>
      </c>
      <c r="F1618" s="68" t="s">
        <v>478</v>
      </c>
      <c r="G1618" s="48" t="s">
        <v>479</v>
      </c>
      <c r="H1618" s="48">
        <v>127</v>
      </c>
      <c r="I1618" s="64" t="s">
        <v>99</v>
      </c>
      <c r="J1618" s="64">
        <v>1</v>
      </c>
      <c r="K1618" s="101">
        <v>45672</v>
      </c>
      <c r="L1618" s="48">
        <v>27</v>
      </c>
      <c r="M1618" s="104">
        <v>209</v>
      </c>
      <c r="N1618" s="98">
        <f>K1618+L1618</f>
        <v>45699</v>
      </c>
      <c r="O1618" s="99">
        <f ca="1">TODAY()</f>
        <v>45957</v>
      </c>
      <c r="P1618" s="100">
        <f ca="1">O1618-K1618</f>
        <v>285</v>
      </c>
      <c r="Q1618" s="66" t="s">
        <v>544</v>
      </c>
      <c r="R1618" s="66" t="s">
        <v>86</v>
      </c>
      <c r="S1618" s="66" t="s">
        <v>86</v>
      </c>
      <c r="T1618" s="82" t="s">
        <v>87</v>
      </c>
      <c r="U1618" s="66">
        <v>209</v>
      </c>
      <c r="V1618" s="88" t="s">
        <v>118</v>
      </c>
      <c r="W1618" s="111" t="s">
        <v>89</v>
      </c>
      <c r="X1618" s="111" t="s">
        <v>2669</v>
      </c>
      <c r="Y1618" s="117" t="s">
        <v>2795</v>
      </c>
      <c r="Z1618" s="66">
        <v>30</v>
      </c>
      <c r="AA1618" s="117" t="s">
        <v>244</v>
      </c>
      <c r="AB1618" s="66">
        <v>2022</v>
      </c>
      <c r="AC1618" s="130"/>
      <c r="AD1618" s="119"/>
      <c r="AE1618" s="48" t="s">
        <v>101</v>
      </c>
      <c r="AF1618" s="127">
        <v>45672</v>
      </c>
      <c r="AG1618" s="132">
        <v>45686</v>
      </c>
      <c r="AH1618" s="141" t="s">
        <v>2796</v>
      </c>
    </row>
    <row r="1619" spans="1:34">
      <c r="A1619" s="66">
        <v>720</v>
      </c>
      <c r="B1619" s="63"/>
      <c r="C1619" s="64" t="s">
        <v>994</v>
      </c>
      <c r="D1619" s="67">
        <v>5339</v>
      </c>
      <c r="E1619" s="68" t="s">
        <v>477</v>
      </c>
      <c r="F1619" s="69" t="s">
        <v>478</v>
      </c>
      <c r="G1619" s="48" t="s">
        <v>479</v>
      </c>
      <c r="H1619" s="48">
        <v>129</v>
      </c>
      <c r="I1619" s="64" t="s">
        <v>99</v>
      </c>
      <c r="J1619" s="64">
        <v>1</v>
      </c>
      <c r="K1619" s="101">
        <v>45672</v>
      </c>
      <c r="L1619" s="48">
        <v>27</v>
      </c>
      <c r="M1619" s="104">
        <v>209</v>
      </c>
      <c r="N1619" s="102">
        <f>K1619+L1619</f>
        <v>45699</v>
      </c>
      <c r="O1619" s="99">
        <f ca="1">TODAY()</f>
        <v>45957</v>
      </c>
      <c r="P1619" s="100">
        <f ca="1">O1619-K1619</f>
        <v>285</v>
      </c>
      <c r="Q1619" s="66" t="s">
        <v>544</v>
      </c>
      <c r="R1619" s="66" t="s">
        <v>86</v>
      </c>
      <c r="S1619" s="66" t="s">
        <v>86</v>
      </c>
      <c r="T1619" s="82" t="s">
        <v>87</v>
      </c>
      <c r="U1619" s="66">
        <v>209</v>
      </c>
      <c r="V1619" s="88" t="s">
        <v>118</v>
      </c>
      <c r="W1619" s="111" t="s">
        <v>89</v>
      </c>
      <c r="X1619" s="111" t="s">
        <v>2669</v>
      </c>
      <c r="Y1619" s="117" t="s">
        <v>2795</v>
      </c>
      <c r="Z1619" s="66">
        <v>30</v>
      </c>
      <c r="AA1619" s="117" t="s">
        <v>244</v>
      </c>
      <c r="AB1619" s="112">
        <v>2022</v>
      </c>
      <c r="AC1619" s="130"/>
      <c r="AD1619" s="119"/>
      <c r="AE1619" s="48" t="s">
        <v>101</v>
      </c>
      <c r="AF1619" s="132">
        <v>45672</v>
      </c>
      <c r="AG1619" s="132">
        <v>45700</v>
      </c>
      <c r="AH1619" s="144"/>
    </row>
    <row r="1620" spans="1:34">
      <c r="A1620" s="66">
        <v>677</v>
      </c>
      <c r="B1620" s="63"/>
      <c r="C1620" s="64" t="s">
        <v>994</v>
      </c>
      <c r="D1620" s="67">
        <v>5265</v>
      </c>
      <c r="E1620" s="69" t="s">
        <v>621</v>
      </c>
      <c r="F1620" s="69" t="s">
        <v>622</v>
      </c>
      <c r="G1620" s="48" t="s">
        <v>623</v>
      </c>
      <c r="H1620" s="48">
        <v>0</v>
      </c>
      <c r="I1620" s="48" t="s">
        <v>99</v>
      </c>
      <c r="J1620" s="64">
        <v>1</v>
      </c>
      <c r="K1620" s="101">
        <v>45646</v>
      </c>
      <c r="L1620" s="48">
        <v>13</v>
      </c>
      <c r="M1620" s="104">
        <v>209</v>
      </c>
      <c r="N1620" s="102">
        <f>K1620+L1620</f>
        <v>45659</v>
      </c>
      <c r="O1620" s="99">
        <f ca="1">TODAY()</f>
        <v>45957</v>
      </c>
      <c r="P1620" s="100">
        <f ca="1">O1620-K1620</f>
        <v>311</v>
      </c>
      <c r="Q1620" s="82" t="s">
        <v>544</v>
      </c>
      <c r="R1620" s="66" t="s">
        <v>86</v>
      </c>
      <c r="S1620" s="66" t="s">
        <v>86</v>
      </c>
      <c r="T1620" s="82" t="s">
        <v>87</v>
      </c>
      <c r="U1620" s="66">
        <v>209</v>
      </c>
      <c r="V1620" s="88" t="s">
        <v>88</v>
      </c>
      <c r="W1620" s="88" t="s">
        <v>89</v>
      </c>
      <c r="X1620" s="88" t="s">
        <v>2797</v>
      </c>
      <c r="Y1620" s="117" t="s">
        <v>2798</v>
      </c>
      <c r="Z1620" s="66"/>
      <c r="AA1620" s="117"/>
      <c r="AB1620" s="66"/>
      <c r="AC1620" s="130"/>
      <c r="AD1620" s="119"/>
      <c r="AE1620" s="48" t="s">
        <v>101</v>
      </c>
      <c r="AF1620" s="127">
        <v>45646</v>
      </c>
      <c r="AG1620" s="132">
        <v>45659</v>
      </c>
      <c r="AH1620" s="144"/>
    </row>
    <row r="1621" spans="1:34">
      <c r="A1621" s="66">
        <v>660</v>
      </c>
      <c r="B1621" s="63"/>
      <c r="C1621" s="157" t="s">
        <v>1179</v>
      </c>
      <c r="D1621" s="157">
        <v>4900</v>
      </c>
      <c r="E1621" s="214" t="s">
        <v>1004</v>
      </c>
      <c r="F1621" s="205" t="s">
        <v>1005</v>
      </c>
      <c r="G1621" s="157" t="s">
        <v>1004</v>
      </c>
      <c r="H1621" s="51">
        <v>5700</v>
      </c>
      <c r="I1621" s="157" t="s">
        <v>99</v>
      </c>
      <c r="J1621" s="157">
        <v>1</v>
      </c>
      <c r="K1621" s="244">
        <v>45463</v>
      </c>
      <c r="L1621" s="51">
        <v>27</v>
      </c>
      <c r="M1621" s="195">
        <v>209</v>
      </c>
      <c r="N1621" s="98">
        <v>45490</v>
      </c>
      <c r="O1621" s="99">
        <v>45475</v>
      </c>
      <c r="P1621" s="100">
        <v>12</v>
      </c>
      <c r="Q1621" s="82" t="s">
        <v>544</v>
      </c>
      <c r="R1621" s="66" t="s">
        <v>214</v>
      </c>
      <c r="S1621" s="66" t="s">
        <v>811</v>
      </c>
      <c r="T1621" s="82" t="s">
        <v>138</v>
      </c>
      <c r="U1621" s="66">
        <v>209</v>
      </c>
      <c r="V1621" s="111" t="s">
        <v>139</v>
      </c>
      <c r="W1621" s="88" t="s">
        <v>140</v>
      </c>
      <c r="X1621" s="88" t="s">
        <v>850</v>
      </c>
      <c r="Y1621" s="117" t="s">
        <v>2799</v>
      </c>
      <c r="Z1621" s="66">
        <v>40</v>
      </c>
      <c r="AA1621" s="117" t="s">
        <v>143</v>
      </c>
      <c r="AB1621" s="66"/>
      <c r="AC1621" s="130">
        <v>51000</v>
      </c>
      <c r="AD1621" s="119">
        <v>51000</v>
      </c>
      <c r="AE1621" s="48" t="s">
        <v>101</v>
      </c>
      <c r="AF1621" s="132">
        <v>45435</v>
      </c>
      <c r="AG1621" s="132"/>
      <c r="AH1621" s="144" t="s">
        <v>2800</v>
      </c>
    </row>
    <row r="1622" spans="1:34">
      <c r="A1622" s="66" t="s">
        <v>95</v>
      </c>
      <c r="B1622" s="66">
        <v>799</v>
      </c>
      <c r="C1622" s="157" t="s">
        <v>1179</v>
      </c>
      <c r="D1622" s="157">
        <v>4857</v>
      </c>
      <c r="E1622" s="214" t="s">
        <v>1004</v>
      </c>
      <c r="F1622" s="205" t="s">
        <v>1005</v>
      </c>
      <c r="G1622" s="83" t="s">
        <v>1004</v>
      </c>
      <c r="H1622" s="51">
        <v>5446</v>
      </c>
      <c r="I1622" s="157" t="s">
        <v>99</v>
      </c>
      <c r="J1622" s="157">
        <v>1</v>
      </c>
      <c r="K1622" s="244">
        <v>45405</v>
      </c>
      <c r="L1622" s="51">
        <v>27</v>
      </c>
      <c r="M1622" s="104">
        <v>209</v>
      </c>
      <c r="N1622" s="98">
        <v>45432</v>
      </c>
      <c r="O1622" s="99">
        <v>45422</v>
      </c>
      <c r="P1622" s="100">
        <v>17</v>
      </c>
      <c r="Q1622" s="82" t="s">
        <v>544</v>
      </c>
      <c r="R1622" s="66" t="s">
        <v>214</v>
      </c>
      <c r="S1622" s="66" t="s">
        <v>811</v>
      </c>
      <c r="T1622" s="82" t="s">
        <v>138</v>
      </c>
      <c r="U1622" s="66">
        <v>209</v>
      </c>
      <c r="V1622" s="88" t="s">
        <v>139</v>
      </c>
      <c r="W1622" s="88" t="s">
        <v>140</v>
      </c>
      <c r="X1622" s="88" t="s">
        <v>850</v>
      </c>
      <c r="Y1622" s="117" t="s">
        <v>2799</v>
      </c>
      <c r="Z1622" s="66">
        <v>40</v>
      </c>
      <c r="AA1622" s="117" t="s">
        <v>143</v>
      </c>
      <c r="AB1622" s="66"/>
      <c r="AC1622" s="130">
        <v>51000</v>
      </c>
      <c r="AD1622" s="119">
        <v>51000</v>
      </c>
      <c r="AE1622" s="48" t="s">
        <v>101</v>
      </c>
      <c r="AF1622" s="132">
        <v>45405</v>
      </c>
      <c r="AG1622" s="132" t="s">
        <v>1871</v>
      </c>
      <c r="AH1622" s="144"/>
    </row>
    <row r="1623" spans="1:34">
      <c r="A1623" s="66" t="s">
        <v>2801</v>
      </c>
      <c r="B1623" s="66">
        <v>764</v>
      </c>
      <c r="C1623" s="157" t="s">
        <v>1179</v>
      </c>
      <c r="D1623" s="157">
        <v>4780</v>
      </c>
      <c r="E1623" s="185" t="s">
        <v>563</v>
      </c>
      <c r="F1623" s="185" t="s">
        <v>563</v>
      </c>
      <c r="G1623" s="157" t="s">
        <v>519</v>
      </c>
      <c r="H1623" s="157">
        <v>705</v>
      </c>
      <c r="I1623" s="157" t="s">
        <v>99</v>
      </c>
      <c r="J1623" s="157">
        <v>1</v>
      </c>
      <c r="K1623" s="189">
        <v>45373</v>
      </c>
      <c r="L1623" s="157">
        <v>27</v>
      </c>
      <c r="M1623" s="104">
        <v>209</v>
      </c>
      <c r="N1623" s="98">
        <f>K1623+L1623</f>
        <v>45400</v>
      </c>
      <c r="O1623" s="99">
        <f ca="1">TODAY()</f>
        <v>45957</v>
      </c>
      <c r="P1623" s="100">
        <f ca="1">O1623-K1623</f>
        <v>584</v>
      </c>
      <c r="Q1623" s="82" t="s">
        <v>544</v>
      </c>
      <c r="R1623" s="66" t="s">
        <v>214</v>
      </c>
      <c r="S1623" s="66" t="s">
        <v>2016</v>
      </c>
      <c r="T1623" s="82" t="s">
        <v>138</v>
      </c>
      <c r="U1623" s="66">
        <v>209</v>
      </c>
      <c r="V1623" s="88" t="s">
        <v>139</v>
      </c>
      <c r="W1623" s="88" t="s">
        <v>2763</v>
      </c>
      <c r="X1623" s="88" t="s">
        <v>2802</v>
      </c>
      <c r="Y1623" s="117" t="s">
        <v>2803</v>
      </c>
      <c r="Z1623" s="82">
        <v>40</v>
      </c>
      <c r="AA1623" s="250" t="s">
        <v>227</v>
      </c>
      <c r="AB1623" s="66"/>
      <c r="AC1623" s="130"/>
      <c r="AD1623" s="119">
        <v>24000</v>
      </c>
      <c r="AE1623" s="48" t="s">
        <v>101</v>
      </c>
      <c r="AF1623" s="132">
        <v>45353</v>
      </c>
      <c r="AG1623" s="132">
        <v>45391</v>
      </c>
      <c r="AH1623" s="144" t="s">
        <v>2804</v>
      </c>
    </row>
    <row r="1624" spans="1:34">
      <c r="A1624" s="66" t="s">
        <v>2780</v>
      </c>
      <c r="B1624" s="66" t="s">
        <v>2805</v>
      </c>
      <c r="C1624" s="84" t="s">
        <v>994</v>
      </c>
      <c r="D1624" s="84">
        <v>4761</v>
      </c>
      <c r="E1624" s="85" t="s">
        <v>1385</v>
      </c>
      <c r="F1624" s="85" t="s">
        <v>1386</v>
      </c>
      <c r="G1624" s="84" t="s">
        <v>2806</v>
      </c>
      <c r="H1624" s="84">
        <v>1185</v>
      </c>
      <c r="I1624" s="84" t="s">
        <v>154</v>
      </c>
      <c r="J1624" s="84">
        <v>1</v>
      </c>
      <c r="K1624" s="162">
        <v>45334</v>
      </c>
      <c r="L1624" s="84">
        <v>13</v>
      </c>
      <c r="M1624" s="104">
        <v>209</v>
      </c>
      <c r="N1624" s="102">
        <v>45347</v>
      </c>
      <c r="O1624" s="99">
        <v>45348</v>
      </c>
      <c r="P1624" s="100">
        <v>14</v>
      </c>
      <c r="Q1624" s="66" t="s">
        <v>544</v>
      </c>
      <c r="R1624" s="66" t="s">
        <v>214</v>
      </c>
      <c r="S1624" s="66" t="s">
        <v>2043</v>
      </c>
      <c r="T1624" s="66" t="s">
        <v>87</v>
      </c>
      <c r="U1624" s="66">
        <v>209</v>
      </c>
      <c r="V1624" s="88" t="s">
        <v>88</v>
      </c>
      <c r="W1624" s="111" t="s">
        <v>89</v>
      </c>
      <c r="X1624" s="111" t="s">
        <v>2797</v>
      </c>
      <c r="Y1624" s="117" t="s">
        <v>2807</v>
      </c>
      <c r="Z1624" s="66">
        <v>10</v>
      </c>
      <c r="AA1624" s="117" t="s">
        <v>163</v>
      </c>
      <c r="AB1624" s="112">
        <v>2015</v>
      </c>
      <c r="AC1624" s="130"/>
      <c r="AD1624" s="119">
        <v>19666.669999999998</v>
      </c>
      <c r="AE1624" s="48" t="s">
        <v>101</v>
      </c>
      <c r="AF1624" s="132">
        <v>45334</v>
      </c>
      <c r="AG1624" s="132">
        <v>45346</v>
      </c>
      <c r="AH1624" s="144"/>
    </row>
    <row r="1625" spans="1:34">
      <c r="A1625" s="66" t="s">
        <v>2808</v>
      </c>
      <c r="B1625" s="66">
        <v>765</v>
      </c>
      <c r="C1625" s="72" t="s">
        <v>96</v>
      </c>
      <c r="D1625" s="48">
        <v>4246</v>
      </c>
      <c r="E1625" s="141" t="s">
        <v>267</v>
      </c>
      <c r="F1625" s="238" t="s">
        <v>1100</v>
      </c>
      <c r="G1625" s="81" t="s">
        <v>1907</v>
      </c>
      <c r="H1625" s="48">
        <v>2578</v>
      </c>
      <c r="I1625" s="81" t="s">
        <v>154</v>
      </c>
      <c r="J1625" s="77">
        <v>1</v>
      </c>
      <c r="K1625" s="210">
        <v>45002</v>
      </c>
      <c r="L1625" s="67">
        <v>6</v>
      </c>
      <c r="M1625" s="66">
        <v>209</v>
      </c>
      <c r="N1625" s="229">
        <f>K1625+L1625</f>
        <v>45008</v>
      </c>
      <c r="O1625" s="99">
        <f ca="1">TODAY()</f>
        <v>45957</v>
      </c>
      <c r="P1625" s="100">
        <f ca="1">O1625-K1625</f>
        <v>955</v>
      </c>
      <c r="Q1625" s="66" t="s">
        <v>544</v>
      </c>
      <c r="R1625" s="66" t="s">
        <v>214</v>
      </c>
      <c r="S1625" s="66" t="s">
        <v>1541</v>
      </c>
      <c r="T1625" s="66" t="s">
        <v>87</v>
      </c>
      <c r="U1625" s="66">
        <v>209</v>
      </c>
      <c r="V1625" s="88" t="s">
        <v>88</v>
      </c>
      <c r="W1625" s="88" t="s">
        <v>89</v>
      </c>
      <c r="X1625" s="88" t="s">
        <v>550</v>
      </c>
      <c r="Y1625" s="117" t="s">
        <v>2809</v>
      </c>
      <c r="Z1625" s="130"/>
      <c r="AA1625" s="130"/>
      <c r="AB1625" s="66">
        <v>2008</v>
      </c>
      <c r="AC1625" s="130">
        <v>33000</v>
      </c>
      <c r="AD1625" s="130"/>
      <c r="AE1625" s="48" t="s">
        <v>101</v>
      </c>
      <c r="AF1625" s="132">
        <v>45002</v>
      </c>
      <c r="AG1625" s="72"/>
      <c r="AH1625" s="141"/>
    </row>
    <row r="1626" spans="1:34">
      <c r="A1626" s="66" t="s">
        <v>2768</v>
      </c>
      <c r="B1626" s="63"/>
      <c r="C1626" s="84" t="s">
        <v>994</v>
      </c>
      <c r="D1626" s="63">
        <v>4125</v>
      </c>
      <c r="E1626" s="87" t="s">
        <v>1054</v>
      </c>
      <c r="F1626" s="156" t="s">
        <v>2177</v>
      </c>
      <c r="G1626" s="85" t="s">
        <v>2178</v>
      </c>
      <c r="H1626" s="63">
        <v>2468</v>
      </c>
      <c r="I1626" s="85" t="s">
        <v>154</v>
      </c>
      <c r="J1626" s="160">
        <v>1</v>
      </c>
      <c r="K1626" s="168">
        <v>44984</v>
      </c>
      <c r="L1626" s="92">
        <v>13</v>
      </c>
      <c r="M1626" s="66">
        <v>209</v>
      </c>
      <c r="N1626" s="107">
        <v>44997</v>
      </c>
      <c r="O1626" s="99">
        <v>45001</v>
      </c>
      <c r="P1626" s="100">
        <v>17</v>
      </c>
      <c r="Q1626" s="66" t="s">
        <v>544</v>
      </c>
      <c r="R1626" s="66" t="s">
        <v>214</v>
      </c>
      <c r="S1626" s="66" t="s">
        <v>1541</v>
      </c>
      <c r="T1626" s="66" t="s">
        <v>87</v>
      </c>
      <c r="U1626" s="66">
        <v>209</v>
      </c>
      <c r="V1626" s="88" t="s">
        <v>88</v>
      </c>
      <c r="W1626" s="111" t="s">
        <v>89</v>
      </c>
      <c r="X1626" s="111" t="s">
        <v>550</v>
      </c>
      <c r="Y1626" s="117" t="s">
        <v>2809</v>
      </c>
      <c r="Z1626" s="130"/>
      <c r="AA1626" s="130"/>
      <c r="AB1626" s="66">
        <v>2008</v>
      </c>
      <c r="AC1626" s="130">
        <v>33000</v>
      </c>
      <c r="AD1626" s="130"/>
      <c r="AE1626" s="48" t="s">
        <v>101</v>
      </c>
      <c r="AF1626" s="132">
        <v>44877</v>
      </c>
      <c r="AG1626" s="132">
        <v>45001</v>
      </c>
      <c r="AH1626" s="144"/>
    </row>
    <row r="1627" spans="1:34">
      <c r="A1627" s="66">
        <v>729</v>
      </c>
      <c r="B1627" s="66" t="s">
        <v>2810</v>
      </c>
      <c r="C1627" s="72" t="s">
        <v>994</v>
      </c>
      <c r="D1627" s="48">
        <v>4033</v>
      </c>
      <c r="E1627" s="141" t="s">
        <v>1644</v>
      </c>
      <c r="F1627" s="141" t="s">
        <v>1644</v>
      </c>
      <c r="G1627" s="73" t="s">
        <v>479</v>
      </c>
      <c r="H1627" s="48">
        <v>2468</v>
      </c>
      <c r="I1627" s="81" t="s">
        <v>99</v>
      </c>
      <c r="J1627" s="77">
        <v>1</v>
      </c>
      <c r="K1627" s="210">
        <v>44915</v>
      </c>
      <c r="L1627" s="343">
        <v>9</v>
      </c>
      <c r="M1627" s="51">
        <v>209</v>
      </c>
      <c r="N1627" s="107">
        <v>44924</v>
      </c>
      <c r="O1627" s="99">
        <v>44928</v>
      </c>
      <c r="P1627" s="100">
        <v>13</v>
      </c>
      <c r="Q1627" s="66" t="s">
        <v>544</v>
      </c>
      <c r="R1627" s="66" t="s">
        <v>214</v>
      </c>
      <c r="S1627" s="66" t="s">
        <v>1624</v>
      </c>
      <c r="T1627" s="66" t="s">
        <v>87</v>
      </c>
      <c r="U1627" s="66">
        <v>209</v>
      </c>
      <c r="V1627" s="88" t="s">
        <v>88</v>
      </c>
      <c r="W1627" s="88" t="s">
        <v>89</v>
      </c>
      <c r="X1627" s="88" t="s">
        <v>550</v>
      </c>
      <c r="Y1627" s="117" t="s">
        <v>2809</v>
      </c>
      <c r="Z1627" s="130"/>
      <c r="AA1627" s="130"/>
      <c r="AB1627" s="66">
        <v>2008</v>
      </c>
      <c r="AC1627" s="130">
        <v>33000</v>
      </c>
      <c r="AD1627" s="130"/>
      <c r="AE1627" s="192"/>
      <c r="AF1627" s="72" t="s">
        <v>101</v>
      </c>
      <c r="AG1627" s="132">
        <v>44877</v>
      </c>
      <c r="AH1627" s="144">
        <v>44926</v>
      </c>
    </row>
    <row r="1628" spans="1:34">
      <c r="A1628" s="66" t="s">
        <v>2811</v>
      </c>
      <c r="B1628" s="63"/>
      <c r="C1628" s="84" t="s">
        <v>994</v>
      </c>
      <c r="D1628" s="63">
        <v>4006</v>
      </c>
      <c r="E1628" s="87" t="s">
        <v>267</v>
      </c>
      <c r="F1628" s="151" t="s">
        <v>1100</v>
      </c>
      <c r="G1628" s="86" t="s">
        <v>1822</v>
      </c>
      <c r="H1628" s="63">
        <v>2464</v>
      </c>
      <c r="I1628" s="85" t="s">
        <v>154</v>
      </c>
      <c r="J1628" s="160">
        <v>1</v>
      </c>
      <c r="K1628" s="168">
        <v>44868</v>
      </c>
      <c r="L1628" s="242">
        <v>6</v>
      </c>
      <c r="M1628" s="66">
        <v>209</v>
      </c>
      <c r="N1628" s="107">
        <v>44874</v>
      </c>
      <c r="O1628" s="99">
        <v>44876</v>
      </c>
      <c r="P1628" s="100">
        <v>8</v>
      </c>
      <c r="Q1628" s="66" t="s">
        <v>544</v>
      </c>
      <c r="R1628" s="66" t="s">
        <v>214</v>
      </c>
      <c r="S1628" s="66" t="s">
        <v>1624</v>
      </c>
      <c r="T1628" s="66" t="s">
        <v>87</v>
      </c>
      <c r="U1628" s="66">
        <v>209</v>
      </c>
      <c r="V1628" s="88" t="s">
        <v>88</v>
      </c>
      <c r="W1628" s="88" t="s">
        <v>89</v>
      </c>
      <c r="X1628" s="88" t="s">
        <v>550</v>
      </c>
      <c r="Y1628" s="117" t="s">
        <v>2809</v>
      </c>
      <c r="Z1628" s="130"/>
      <c r="AA1628" s="130"/>
      <c r="AB1628" s="66"/>
      <c r="AC1628" s="130"/>
      <c r="AD1628" s="130"/>
      <c r="AE1628" s="62" t="s">
        <v>101</v>
      </c>
      <c r="AF1628" s="173">
        <v>44867</v>
      </c>
      <c r="AG1628" s="132">
        <v>44876</v>
      </c>
      <c r="AH1628" s="144"/>
    </row>
    <row r="1629" spans="1:34">
      <c r="A1629" s="66" t="s">
        <v>2758</v>
      </c>
      <c r="B1629" s="66" t="s">
        <v>2812</v>
      </c>
      <c r="C1629" s="84" t="s">
        <v>994</v>
      </c>
      <c r="D1629" s="63">
        <v>3840</v>
      </c>
      <c r="E1629" s="87" t="s">
        <v>1752</v>
      </c>
      <c r="F1629" s="151" t="s">
        <v>2813</v>
      </c>
      <c r="G1629" s="86" t="s">
        <v>2814</v>
      </c>
      <c r="H1629" s="63">
        <v>2348</v>
      </c>
      <c r="I1629" s="85" t="s">
        <v>1151</v>
      </c>
      <c r="J1629" s="160">
        <v>1</v>
      </c>
      <c r="K1629" s="168">
        <v>44797</v>
      </c>
      <c r="L1629" s="242">
        <v>27</v>
      </c>
      <c r="M1629" s="66">
        <v>209</v>
      </c>
      <c r="N1629" s="107">
        <v>44824</v>
      </c>
      <c r="O1629" s="99">
        <v>44828</v>
      </c>
      <c r="P1629" s="100">
        <v>31</v>
      </c>
      <c r="Q1629" s="66" t="s">
        <v>544</v>
      </c>
      <c r="R1629" s="66"/>
      <c r="S1629" s="66" t="s">
        <v>2815</v>
      </c>
      <c r="T1629" s="66" t="s">
        <v>138</v>
      </c>
      <c r="U1629" s="66">
        <v>209</v>
      </c>
      <c r="V1629" s="88" t="s">
        <v>139</v>
      </c>
      <c r="W1629" s="88" t="s">
        <v>140</v>
      </c>
      <c r="X1629" s="88" t="s">
        <v>2816</v>
      </c>
      <c r="Y1629" s="117" t="s">
        <v>2817</v>
      </c>
      <c r="Z1629" s="130"/>
      <c r="AA1629" s="130"/>
      <c r="AB1629" s="66"/>
      <c r="AC1629" s="130"/>
      <c r="AD1629" s="130"/>
      <c r="AE1629" s="62" t="s">
        <v>101</v>
      </c>
      <c r="AF1629" s="173">
        <v>44797</v>
      </c>
      <c r="AG1629" s="132">
        <v>44825</v>
      </c>
      <c r="AH1629" s="144"/>
    </row>
    <row r="1630" spans="1:34">
      <c r="A1630" s="66">
        <v>651</v>
      </c>
      <c r="B1630" s="66">
        <v>809</v>
      </c>
      <c r="C1630" s="84" t="s">
        <v>994</v>
      </c>
      <c r="D1630" s="63">
        <v>3689</v>
      </c>
      <c r="E1630" s="151" t="s">
        <v>2818</v>
      </c>
      <c r="F1630" s="151" t="s">
        <v>2819</v>
      </c>
      <c r="G1630" s="86" t="s">
        <v>2820</v>
      </c>
      <c r="H1630" s="63" t="s">
        <v>214</v>
      </c>
      <c r="I1630" s="85" t="s">
        <v>1151</v>
      </c>
      <c r="J1630" s="160">
        <v>1</v>
      </c>
      <c r="K1630" s="168">
        <v>44728</v>
      </c>
      <c r="L1630" s="242">
        <v>29</v>
      </c>
      <c r="M1630" s="63">
        <v>209</v>
      </c>
      <c r="N1630" s="107">
        <v>44757</v>
      </c>
      <c r="O1630" s="99">
        <v>44764</v>
      </c>
      <c r="P1630" s="100">
        <v>36</v>
      </c>
      <c r="Q1630" s="66" t="s">
        <v>85</v>
      </c>
      <c r="R1630" s="66"/>
      <c r="S1630" s="66" t="s">
        <v>85</v>
      </c>
      <c r="T1630" s="66"/>
      <c r="U1630" s="66">
        <v>209</v>
      </c>
      <c r="V1630" s="88" t="s">
        <v>2821</v>
      </c>
      <c r="W1630" s="111" t="s">
        <v>2822</v>
      </c>
      <c r="X1630" s="111" t="s">
        <v>2823</v>
      </c>
      <c r="Y1630" s="66" t="s">
        <v>214</v>
      </c>
      <c r="Z1630" s="130"/>
      <c r="AA1630" s="130"/>
      <c r="AB1630" s="66"/>
      <c r="AC1630" s="130">
        <v>26000</v>
      </c>
      <c r="AD1630" s="130"/>
      <c r="AE1630" s="62" t="s">
        <v>101</v>
      </c>
      <c r="AF1630" s="173">
        <v>44728</v>
      </c>
      <c r="AG1630" s="132"/>
      <c r="AH1630" s="144"/>
    </row>
    <row r="1631" spans="1:34">
      <c r="A1631" s="66" t="s">
        <v>2790</v>
      </c>
      <c r="B1631" s="66" t="s">
        <v>2824</v>
      </c>
      <c r="C1631" s="92" t="s">
        <v>994</v>
      </c>
      <c r="D1631" s="63">
        <v>3541</v>
      </c>
      <c r="E1631" s="151" t="s">
        <v>877</v>
      </c>
      <c r="F1631" s="151" t="s">
        <v>2825</v>
      </c>
      <c r="G1631" s="86" t="s">
        <v>1318</v>
      </c>
      <c r="H1631" s="63">
        <v>4001</v>
      </c>
      <c r="I1631" s="85" t="s">
        <v>1151</v>
      </c>
      <c r="J1631" s="160">
        <v>1</v>
      </c>
      <c r="K1631" s="168">
        <v>44676</v>
      </c>
      <c r="L1631" s="242">
        <v>27</v>
      </c>
      <c r="M1631" s="66">
        <v>209</v>
      </c>
      <c r="N1631" s="165">
        <v>44703</v>
      </c>
      <c r="O1631" s="99">
        <v>44726</v>
      </c>
      <c r="P1631" s="100">
        <v>50</v>
      </c>
      <c r="Q1631" s="66" t="s">
        <v>544</v>
      </c>
      <c r="R1631" s="66"/>
      <c r="S1631" s="66" t="s">
        <v>2826</v>
      </c>
      <c r="T1631" s="66" t="s">
        <v>138</v>
      </c>
      <c r="U1631" s="66">
        <v>209</v>
      </c>
      <c r="V1631" s="88" t="s">
        <v>617</v>
      </c>
      <c r="W1631" s="88" t="s">
        <v>2827</v>
      </c>
      <c r="X1631" s="88" t="s">
        <v>2828</v>
      </c>
      <c r="Y1631" s="66" t="s">
        <v>2829</v>
      </c>
      <c r="Z1631" s="130"/>
      <c r="AA1631" s="130"/>
      <c r="AB1631" s="66"/>
      <c r="AC1631" s="130">
        <v>18000</v>
      </c>
      <c r="AD1631" s="130"/>
      <c r="AE1631" s="62" t="s">
        <v>101</v>
      </c>
      <c r="AF1631" s="173">
        <v>44642</v>
      </c>
      <c r="AG1631" s="132">
        <v>44719</v>
      </c>
      <c r="AH1631" s="144"/>
    </row>
    <row r="1632" spans="1:34">
      <c r="A1632" s="63"/>
      <c r="B1632" s="66">
        <v>785</v>
      </c>
      <c r="C1632" s="84" t="s">
        <v>994</v>
      </c>
      <c r="D1632" s="63">
        <v>3518</v>
      </c>
      <c r="E1632" s="151" t="s">
        <v>151</v>
      </c>
      <c r="F1632" s="151" t="s">
        <v>1075</v>
      </c>
      <c r="G1632" s="86" t="s">
        <v>1501</v>
      </c>
      <c r="H1632" s="63">
        <v>11721</v>
      </c>
      <c r="I1632" s="85" t="s">
        <v>154</v>
      </c>
      <c r="J1632" s="160">
        <v>1</v>
      </c>
      <c r="K1632" s="168">
        <v>44623</v>
      </c>
      <c r="L1632" s="242">
        <v>1</v>
      </c>
      <c r="M1632" s="66">
        <v>209</v>
      </c>
      <c r="N1632" s="165">
        <v>44624</v>
      </c>
      <c r="O1632" s="99">
        <v>44624</v>
      </c>
      <c r="P1632" s="100">
        <v>1</v>
      </c>
      <c r="Q1632" s="66" t="s">
        <v>544</v>
      </c>
      <c r="R1632" s="66"/>
      <c r="S1632" s="66" t="s">
        <v>1395</v>
      </c>
      <c r="T1632" s="66" t="s">
        <v>138</v>
      </c>
      <c r="U1632" s="66">
        <v>209</v>
      </c>
      <c r="V1632" s="88" t="s">
        <v>617</v>
      </c>
      <c r="W1632" s="88" t="s">
        <v>2830</v>
      </c>
      <c r="X1632" s="88" t="s">
        <v>2831</v>
      </c>
      <c r="Y1632" s="66" t="s">
        <v>2832</v>
      </c>
      <c r="Z1632" s="130"/>
      <c r="AA1632" s="130"/>
      <c r="AB1632" s="66"/>
      <c r="AC1632" s="130">
        <v>27000</v>
      </c>
      <c r="AD1632" s="130"/>
      <c r="AE1632" s="62" t="s">
        <v>101</v>
      </c>
      <c r="AF1632" s="173">
        <v>44623</v>
      </c>
      <c r="AG1632" s="132">
        <v>44624</v>
      </c>
      <c r="AH1632" s="144"/>
    </row>
    <row r="1633" spans="1:34">
      <c r="A1633" s="66" t="s">
        <v>95</v>
      </c>
      <c r="B1633" s="88" t="s">
        <v>95</v>
      </c>
      <c r="C1633" s="84" t="s">
        <v>994</v>
      </c>
      <c r="D1633" s="63">
        <v>3467</v>
      </c>
      <c r="E1633" s="150" t="s">
        <v>2147</v>
      </c>
      <c r="F1633" s="150" t="s">
        <v>2147</v>
      </c>
      <c r="G1633" s="86" t="s">
        <v>2148</v>
      </c>
      <c r="H1633" s="63">
        <v>494</v>
      </c>
      <c r="I1633" s="85" t="s">
        <v>1151</v>
      </c>
      <c r="J1633" s="160">
        <v>1</v>
      </c>
      <c r="K1633" s="168">
        <v>44589</v>
      </c>
      <c r="L1633" s="242">
        <v>0</v>
      </c>
      <c r="M1633" s="66">
        <v>209</v>
      </c>
      <c r="N1633" s="165">
        <v>44589</v>
      </c>
      <c r="O1633" s="99">
        <v>44592</v>
      </c>
      <c r="P1633" s="100">
        <v>3</v>
      </c>
      <c r="Q1633" s="66" t="s">
        <v>544</v>
      </c>
      <c r="R1633" s="66"/>
      <c r="S1633" s="66" t="s">
        <v>86</v>
      </c>
      <c r="T1633" s="66" t="s">
        <v>87</v>
      </c>
      <c r="U1633" s="66">
        <v>209</v>
      </c>
      <c r="V1633" s="88" t="s">
        <v>88</v>
      </c>
      <c r="W1633" s="88" t="s">
        <v>89</v>
      </c>
      <c r="X1633" s="88" t="s">
        <v>2797</v>
      </c>
      <c r="Y1633" s="66" t="s">
        <v>2833</v>
      </c>
      <c r="Z1633" s="130"/>
      <c r="AA1633" s="130"/>
      <c r="AB1633" s="66"/>
      <c r="AC1633" s="130">
        <v>26000</v>
      </c>
      <c r="AD1633" s="130"/>
      <c r="AE1633" s="62" t="s">
        <v>101</v>
      </c>
      <c r="AF1633" s="173">
        <v>44589</v>
      </c>
      <c r="AG1633" s="132">
        <v>44590</v>
      </c>
      <c r="AH1633" s="144"/>
    </row>
    <row r="1634" spans="1:34">
      <c r="A1634" s="66" t="s">
        <v>2784</v>
      </c>
      <c r="B1634" s="66" t="s">
        <v>2792</v>
      </c>
      <c r="C1634" s="84" t="s">
        <v>994</v>
      </c>
      <c r="D1634" s="63">
        <v>3403</v>
      </c>
      <c r="E1634" s="151" t="s">
        <v>2834</v>
      </c>
      <c r="F1634" s="151" t="s">
        <v>2834</v>
      </c>
      <c r="G1634" s="86" t="s">
        <v>1384</v>
      </c>
      <c r="H1634" s="63">
        <v>391</v>
      </c>
      <c r="I1634" s="85" t="s">
        <v>154</v>
      </c>
      <c r="J1634" s="160">
        <v>1</v>
      </c>
      <c r="K1634" s="168">
        <v>44553</v>
      </c>
      <c r="L1634" s="242">
        <v>27</v>
      </c>
      <c r="M1634" s="66">
        <v>209</v>
      </c>
      <c r="N1634" s="107">
        <v>44580</v>
      </c>
      <c r="O1634" s="99">
        <v>44582</v>
      </c>
      <c r="P1634" s="100">
        <v>29</v>
      </c>
      <c r="Q1634" s="66" t="s">
        <v>544</v>
      </c>
      <c r="R1634" s="66"/>
      <c r="S1634" s="66" t="s">
        <v>86</v>
      </c>
      <c r="T1634" s="66" t="s">
        <v>87</v>
      </c>
      <c r="U1634" s="66">
        <v>209</v>
      </c>
      <c r="V1634" s="88" t="s">
        <v>88</v>
      </c>
      <c r="W1634" s="88" t="s">
        <v>89</v>
      </c>
      <c r="X1634" s="88" t="s">
        <v>2797</v>
      </c>
      <c r="Y1634" s="66" t="s">
        <v>2833</v>
      </c>
      <c r="Z1634" s="130"/>
      <c r="AA1634" s="130"/>
      <c r="AB1634" s="66"/>
      <c r="AC1634" s="130">
        <v>26000</v>
      </c>
      <c r="AD1634" s="130"/>
      <c r="AE1634" s="62" t="s">
        <v>101</v>
      </c>
      <c r="AF1634" s="173">
        <v>44553</v>
      </c>
      <c r="AG1634" s="132">
        <v>44581</v>
      </c>
      <c r="AH1634" s="144"/>
    </row>
    <row r="1635" spans="1:34" ht="15" customHeight="1">
      <c r="A1635" s="66" t="s">
        <v>2747</v>
      </c>
      <c r="B1635" s="88" t="s">
        <v>95</v>
      </c>
      <c r="C1635" s="157" t="s">
        <v>1179</v>
      </c>
      <c r="D1635" s="83">
        <v>2804</v>
      </c>
      <c r="E1635" s="50" t="s">
        <v>1147</v>
      </c>
      <c r="F1635" s="159" t="s">
        <v>2118</v>
      </c>
      <c r="G1635" s="50" t="s">
        <v>479</v>
      </c>
      <c r="H1635" s="157">
        <v>0</v>
      </c>
      <c r="I1635" s="50" t="s">
        <v>99</v>
      </c>
      <c r="J1635" s="157">
        <v>1</v>
      </c>
      <c r="K1635" s="167">
        <v>45121</v>
      </c>
      <c r="L1635" s="51">
        <v>27</v>
      </c>
      <c r="M1635" s="66">
        <v>209</v>
      </c>
      <c r="N1635" s="107">
        <v>45148</v>
      </c>
      <c r="O1635" s="99">
        <v>45204</v>
      </c>
      <c r="P1635" s="100">
        <v>83</v>
      </c>
      <c r="Q1635" s="66" t="s">
        <v>544</v>
      </c>
      <c r="R1635" s="66" t="s">
        <v>86</v>
      </c>
      <c r="S1635" s="66" t="s">
        <v>86</v>
      </c>
      <c r="T1635" s="66" t="s">
        <v>87</v>
      </c>
      <c r="U1635" s="66">
        <v>209</v>
      </c>
      <c r="V1635" s="88" t="s">
        <v>88</v>
      </c>
      <c r="W1635" s="88" t="s">
        <v>89</v>
      </c>
      <c r="X1635" s="88" t="s">
        <v>586</v>
      </c>
      <c r="Y1635" s="117" t="s">
        <v>2835</v>
      </c>
      <c r="Z1635" s="66">
        <v>10</v>
      </c>
      <c r="AA1635" s="117" t="s">
        <v>227</v>
      </c>
      <c r="AB1635" s="66">
        <v>2023</v>
      </c>
      <c r="AC1635" s="130"/>
      <c r="AD1635" s="130"/>
      <c r="AE1635" s="48" t="s">
        <v>101</v>
      </c>
      <c r="AF1635" s="132">
        <v>44231</v>
      </c>
      <c r="AG1635" s="132"/>
      <c r="AH1635" s="144" t="s">
        <v>2836</v>
      </c>
    </row>
    <row r="1636" spans="1:34">
      <c r="A1636" s="66" t="s">
        <v>2750</v>
      </c>
      <c r="B1636" s="66">
        <v>814</v>
      </c>
      <c r="C1636" s="72" t="s">
        <v>994</v>
      </c>
      <c r="D1636" s="67">
        <v>4944</v>
      </c>
      <c r="E1636" s="68" t="s">
        <v>877</v>
      </c>
      <c r="F1636" s="68" t="s">
        <v>878</v>
      </c>
      <c r="G1636" s="48" t="s">
        <v>479</v>
      </c>
      <c r="H1636" s="48">
        <v>14303</v>
      </c>
      <c r="I1636" s="48" t="s">
        <v>99</v>
      </c>
      <c r="J1636" s="72">
        <v>1</v>
      </c>
      <c r="K1636" s="101">
        <v>45563</v>
      </c>
      <c r="L1636" s="48">
        <v>27</v>
      </c>
      <c r="M1636" s="104">
        <v>210</v>
      </c>
      <c r="N1636" s="102">
        <f>K1636+L1636</f>
        <v>45590</v>
      </c>
      <c r="O1636" s="99">
        <f ca="1">TODAY()</f>
        <v>45957</v>
      </c>
      <c r="P1636" s="355">
        <f ca="1">O1636-K1636</f>
        <v>394</v>
      </c>
      <c r="Q1636" s="82" t="s">
        <v>544</v>
      </c>
      <c r="R1636" s="66" t="s">
        <v>214</v>
      </c>
      <c r="S1636" s="82" t="s">
        <v>2679</v>
      </c>
      <c r="T1636" s="82" t="s">
        <v>138</v>
      </c>
      <c r="U1636" s="82">
        <v>210</v>
      </c>
      <c r="V1636" s="88" t="s">
        <v>2837</v>
      </c>
      <c r="W1636" s="88" t="s">
        <v>769</v>
      </c>
      <c r="X1636" s="88" t="s">
        <v>2838</v>
      </c>
      <c r="Y1636" s="117" t="s">
        <v>2839</v>
      </c>
      <c r="Z1636" s="82">
        <v>90</v>
      </c>
      <c r="AA1636" s="250" t="s">
        <v>227</v>
      </c>
      <c r="AB1636" s="82"/>
      <c r="AC1636" s="251">
        <v>45000</v>
      </c>
      <c r="AD1636" s="130">
        <v>51500</v>
      </c>
      <c r="AE1636" s="48" t="s">
        <v>101</v>
      </c>
      <c r="AF1636" s="290">
        <v>45470</v>
      </c>
      <c r="AG1636" s="260">
        <v>45621</v>
      </c>
      <c r="AH1636" s="141" t="s">
        <v>2840</v>
      </c>
    </row>
    <row r="1637" spans="1:34">
      <c r="A1637" s="66">
        <v>672</v>
      </c>
      <c r="B1637" s="66">
        <v>770</v>
      </c>
      <c r="C1637" s="157" t="s">
        <v>1179</v>
      </c>
      <c r="D1637" s="157">
        <v>4780</v>
      </c>
      <c r="E1637" s="185" t="s">
        <v>563</v>
      </c>
      <c r="F1637" s="185" t="s">
        <v>563</v>
      </c>
      <c r="G1637" s="157" t="s">
        <v>519</v>
      </c>
      <c r="H1637" s="157">
        <v>705</v>
      </c>
      <c r="I1637" s="157" t="s">
        <v>99</v>
      </c>
      <c r="J1637" s="157">
        <v>1</v>
      </c>
      <c r="K1637" s="189">
        <v>45345</v>
      </c>
      <c r="L1637" s="157">
        <v>27</v>
      </c>
      <c r="M1637" s="104">
        <v>210</v>
      </c>
      <c r="N1637" s="98">
        <v>45372</v>
      </c>
      <c r="O1637" s="99">
        <v>45355</v>
      </c>
      <c r="P1637" s="355">
        <v>10</v>
      </c>
      <c r="Q1637" s="82" t="s">
        <v>544</v>
      </c>
      <c r="R1637" s="66" t="s">
        <v>214</v>
      </c>
      <c r="S1637" s="82" t="s">
        <v>1454</v>
      </c>
      <c r="T1637" s="82" t="s">
        <v>138</v>
      </c>
      <c r="U1637" s="82">
        <v>210</v>
      </c>
      <c r="V1637" s="88" t="s">
        <v>139</v>
      </c>
      <c r="W1637" s="88" t="s">
        <v>140</v>
      </c>
      <c r="X1637" s="88" t="s">
        <v>1742</v>
      </c>
      <c r="Y1637" s="117" t="s">
        <v>2841</v>
      </c>
      <c r="Z1637" s="82">
        <v>40</v>
      </c>
      <c r="AA1637" s="250" t="s">
        <v>227</v>
      </c>
      <c r="AB1637" s="82"/>
      <c r="AC1637" s="251"/>
      <c r="AD1637" s="130"/>
      <c r="AE1637" s="48" t="s">
        <v>101</v>
      </c>
      <c r="AF1637" s="260">
        <v>45345</v>
      </c>
      <c r="AG1637" s="260"/>
      <c r="AH1637" s="81"/>
    </row>
    <row r="1638" spans="1:34">
      <c r="A1638" s="63"/>
      <c r="B1638" s="63"/>
      <c r="C1638" s="84" t="s">
        <v>994</v>
      </c>
      <c r="D1638" s="84">
        <v>4598</v>
      </c>
      <c r="E1638" s="150" t="s">
        <v>1209</v>
      </c>
      <c r="F1638" s="150" t="s">
        <v>1209</v>
      </c>
      <c r="G1638" s="150" t="s">
        <v>2842</v>
      </c>
      <c r="H1638" s="84">
        <v>1116</v>
      </c>
      <c r="I1638" s="84" t="s">
        <v>99</v>
      </c>
      <c r="J1638" s="84">
        <v>1</v>
      </c>
      <c r="K1638" s="162">
        <v>45223</v>
      </c>
      <c r="L1638" s="84">
        <v>27</v>
      </c>
      <c r="M1638" s="82">
        <v>210</v>
      </c>
      <c r="N1638" s="165">
        <v>45250</v>
      </c>
      <c r="O1638" s="99">
        <v>45254</v>
      </c>
      <c r="P1638" s="355">
        <v>31</v>
      </c>
      <c r="Q1638" s="82" t="s">
        <v>544</v>
      </c>
      <c r="R1638" s="66" t="s">
        <v>214</v>
      </c>
      <c r="S1638" s="82" t="s">
        <v>1903</v>
      </c>
      <c r="T1638" s="82" t="s">
        <v>87</v>
      </c>
      <c r="U1638" s="82">
        <v>210</v>
      </c>
      <c r="V1638" s="88" t="s">
        <v>169</v>
      </c>
      <c r="W1638" s="88" t="s">
        <v>510</v>
      </c>
      <c r="X1638" s="88" t="s">
        <v>2843</v>
      </c>
      <c r="Y1638" s="117" t="s">
        <v>2844</v>
      </c>
      <c r="Z1638" s="82">
        <v>30</v>
      </c>
      <c r="AA1638" s="250" t="s">
        <v>92</v>
      </c>
      <c r="AB1638" s="82"/>
      <c r="AC1638" s="251">
        <v>18000</v>
      </c>
      <c r="AD1638" s="251"/>
      <c r="AE1638" s="48" t="s">
        <v>101</v>
      </c>
      <c r="AF1638" s="260">
        <v>45223</v>
      </c>
      <c r="AG1638" s="260">
        <v>45251</v>
      </c>
      <c r="AH1638" s="81"/>
    </row>
    <row r="1639" spans="1:34" ht="15" customHeight="1">
      <c r="A1639" s="66">
        <v>675</v>
      </c>
      <c r="B1639" s="63"/>
      <c r="C1639" s="84" t="s">
        <v>994</v>
      </c>
      <c r="D1639" s="63">
        <v>4320</v>
      </c>
      <c r="E1639" s="87" t="s">
        <v>995</v>
      </c>
      <c r="F1639" s="87" t="s">
        <v>1229</v>
      </c>
      <c r="G1639" s="85" t="s">
        <v>2378</v>
      </c>
      <c r="H1639" s="84">
        <v>1166</v>
      </c>
      <c r="I1639" s="85" t="s">
        <v>1151</v>
      </c>
      <c r="J1639" s="160">
        <v>1</v>
      </c>
      <c r="K1639" s="106">
        <v>45083</v>
      </c>
      <c r="L1639" s="89">
        <v>8</v>
      </c>
      <c r="M1639" s="84">
        <v>210</v>
      </c>
      <c r="N1639" s="107">
        <v>45091</v>
      </c>
      <c r="O1639" s="99">
        <v>45104</v>
      </c>
      <c r="P1639" s="355">
        <v>21</v>
      </c>
      <c r="Q1639" s="82" t="s">
        <v>544</v>
      </c>
      <c r="R1639" s="66" t="s">
        <v>214</v>
      </c>
      <c r="S1639" s="82" t="s">
        <v>1903</v>
      </c>
      <c r="T1639" s="82" t="s">
        <v>87</v>
      </c>
      <c r="U1639" s="82">
        <v>210</v>
      </c>
      <c r="V1639" s="88" t="s">
        <v>169</v>
      </c>
      <c r="W1639" s="111" t="s">
        <v>510</v>
      </c>
      <c r="X1639" s="111" t="s">
        <v>2843</v>
      </c>
      <c r="Y1639" s="117" t="s">
        <v>2844</v>
      </c>
      <c r="Z1639" s="82">
        <v>30</v>
      </c>
      <c r="AA1639" s="250" t="s">
        <v>92</v>
      </c>
      <c r="AB1639" s="359">
        <v>2015</v>
      </c>
      <c r="AC1639" s="251">
        <v>18000</v>
      </c>
      <c r="AD1639" s="251"/>
      <c r="AE1639" s="48" t="s">
        <v>101</v>
      </c>
      <c r="AF1639" s="260">
        <v>45055</v>
      </c>
      <c r="AG1639" s="260">
        <v>45103</v>
      </c>
      <c r="AH1639" s="81"/>
    </row>
    <row r="1640" spans="1:34">
      <c r="A1640" s="66"/>
      <c r="B1640" s="66">
        <v>749</v>
      </c>
      <c r="C1640" s="84" t="s">
        <v>994</v>
      </c>
      <c r="D1640" s="92">
        <v>4130</v>
      </c>
      <c r="E1640" s="151" t="s">
        <v>1341</v>
      </c>
      <c r="F1640" s="156" t="s">
        <v>2201</v>
      </c>
      <c r="G1640" s="85" t="s">
        <v>1342</v>
      </c>
      <c r="H1640" s="84">
        <v>1083</v>
      </c>
      <c r="I1640" s="85" t="s">
        <v>99</v>
      </c>
      <c r="J1640" s="160">
        <v>1</v>
      </c>
      <c r="K1640" s="106">
        <v>44946</v>
      </c>
      <c r="L1640" s="63">
        <v>6</v>
      </c>
      <c r="M1640" s="82">
        <v>210</v>
      </c>
      <c r="N1640" s="107">
        <v>44952</v>
      </c>
      <c r="O1640" s="99">
        <v>44954</v>
      </c>
      <c r="P1640" s="355">
        <v>8</v>
      </c>
      <c r="Q1640" s="82" t="s">
        <v>544</v>
      </c>
      <c r="R1640" s="66" t="s">
        <v>214</v>
      </c>
      <c r="S1640" s="82" t="s">
        <v>1903</v>
      </c>
      <c r="T1640" s="82" t="s">
        <v>87</v>
      </c>
      <c r="U1640" s="82">
        <v>210</v>
      </c>
      <c r="V1640" s="111" t="s">
        <v>169</v>
      </c>
      <c r="W1640" s="111" t="s">
        <v>510</v>
      </c>
      <c r="X1640" s="88" t="s">
        <v>2843</v>
      </c>
      <c r="Y1640" s="117" t="s">
        <v>2844</v>
      </c>
      <c r="Z1640" s="252"/>
      <c r="AA1640" s="252"/>
      <c r="AB1640" s="247">
        <v>2015</v>
      </c>
      <c r="AC1640" s="251">
        <v>18000</v>
      </c>
      <c r="AD1640" s="251"/>
      <c r="AE1640" s="48" t="s">
        <v>101</v>
      </c>
      <c r="AF1640" s="132">
        <v>44932</v>
      </c>
      <c r="AG1640" s="132">
        <v>44953</v>
      </c>
      <c r="AH1640" s="81"/>
    </row>
    <row r="1641" spans="1:34">
      <c r="A1641" s="66" t="s">
        <v>2845</v>
      </c>
      <c r="B1641" s="66">
        <v>773</v>
      </c>
      <c r="C1641" s="84" t="s">
        <v>994</v>
      </c>
      <c r="D1641" s="92">
        <v>4052</v>
      </c>
      <c r="E1641" s="156" t="s">
        <v>2410</v>
      </c>
      <c r="F1641" s="156" t="s">
        <v>2411</v>
      </c>
      <c r="G1641" s="85" t="s">
        <v>1182</v>
      </c>
      <c r="H1641" s="84">
        <v>1070</v>
      </c>
      <c r="I1641" s="85" t="s">
        <v>1151</v>
      </c>
      <c r="J1641" s="160">
        <v>1</v>
      </c>
      <c r="K1641" s="106">
        <v>44888</v>
      </c>
      <c r="L1641" s="63">
        <v>27</v>
      </c>
      <c r="M1641" s="82">
        <v>210</v>
      </c>
      <c r="N1641" s="107">
        <v>44915</v>
      </c>
      <c r="O1641" s="99">
        <v>44918</v>
      </c>
      <c r="P1641" s="355">
        <v>30</v>
      </c>
      <c r="Q1641" s="82" t="s">
        <v>544</v>
      </c>
      <c r="R1641" s="66" t="s">
        <v>214</v>
      </c>
      <c r="S1641" s="82" t="s">
        <v>1903</v>
      </c>
      <c r="T1641" s="82" t="s">
        <v>87</v>
      </c>
      <c r="U1641" s="82">
        <v>210</v>
      </c>
      <c r="V1641" s="88" t="s">
        <v>169</v>
      </c>
      <c r="W1641" s="111" t="s">
        <v>510</v>
      </c>
      <c r="X1641" s="88" t="s">
        <v>2843</v>
      </c>
      <c r="Y1641" s="117" t="s">
        <v>2844</v>
      </c>
      <c r="Z1641" s="251"/>
      <c r="AA1641" s="251"/>
      <c r="AB1641" s="82">
        <v>2015</v>
      </c>
      <c r="AC1641" s="251">
        <v>18000</v>
      </c>
      <c r="AD1641" s="251"/>
      <c r="AE1641" s="192"/>
      <c r="AF1641" s="72" t="s">
        <v>101</v>
      </c>
      <c r="AG1641" s="132">
        <v>44888</v>
      </c>
      <c r="AH1641" s="266">
        <v>44916</v>
      </c>
    </row>
    <row r="1642" spans="1:34">
      <c r="A1642" s="66">
        <v>646</v>
      </c>
      <c r="B1642" s="66">
        <v>751</v>
      </c>
      <c r="C1642" s="84" t="s">
        <v>994</v>
      </c>
      <c r="D1642" s="92">
        <v>4029</v>
      </c>
      <c r="E1642" s="156" t="s">
        <v>954</v>
      </c>
      <c r="F1642" s="156" t="s">
        <v>2414</v>
      </c>
      <c r="G1642" s="85" t="s">
        <v>954</v>
      </c>
      <c r="H1642" s="84">
        <v>1070</v>
      </c>
      <c r="I1642" s="85" t="s">
        <v>1151</v>
      </c>
      <c r="J1642" s="160">
        <v>1</v>
      </c>
      <c r="K1642" s="106">
        <v>44875</v>
      </c>
      <c r="L1642" s="63">
        <v>1</v>
      </c>
      <c r="M1642" s="82">
        <v>210</v>
      </c>
      <c r="N1642" s="107">
        <f>K1642+L1642</f>
        <v>44876</v>
      </c>
      <c r="O1642" s="99">
        <f ca="1">TODAY()</f>
        <v>45957</v>
      </c>
      <c r="P1642" s="355">
        <f ca="1">O1642-K1642</f>
        <v>1082</v>
      </c>
      <c r="Q1642" s="82" t="s">
        <v>544</v>
      </c>
      <c r="R1642" s="66" t="s">
        <v>214</v>
      </c>
      <c r="S1642" s="82" t="s">
        <v>1903</v>
      </c>
      <c r="T1642" s="82" t="s">
        <v>87</v>
      </c>
      <c r="U1642" s="82">
        <v>210</v>
      </c>
      <c r="V1642" s="88" t="s">
        <v>169</v>
      </c>
      <c r="W1642" s="111" t="s">
        <v>510</v>
      </c>
      <c r="X1642" s="111" t="s">
        <v>2843</v>
      </c>
      <c r="Y1642" s="117" t="s">
        <v>2844</v>
      </c>
      <c r="Z1642" s="251"/>
      <c r="AA1642" s="251"/>
      <c r="AB1642" s="247"/>
      <c r="AC1642" s="251">
        <v>18000</v>
      </c>
      <c r="AD1642" s="251"/>
      <c r="AE1642" s="62" t="s">
        <v>101</v>
      </c>
      <c r="AF1642" s="173">
        <v>44875</v>
      </c>
      <c r="AG1642" s="132">
        <v>44879</v>
      </c>
      <c r="AH1642" s="141"/>
    </row>
    <row r="1643" spans="1:34">
      <c r="A1643" s="66">
        <v>675</v>
      </c>
      <c r="B1643" s="63"/>
      <c r="C1643" s="84" t="s">
        <v>994</v>
      </c>
      <c r="D1643" s="84">
        <v>3897</v>
      </c>
      <c r="E1643" s="87" t="s">
        <v>1482</v>
      </c>
      <c r="F1643" s="87" t="s">
        <v>1482</v>
      </c>
      <c r="G1643" s="85" t="s">
        <v>1483</v>
      </c>
      <c r="H1643" s="84">
        <v>1063</v>
      </c>
      <c r="I1643" s="85" t="s">
        <v>1151</v>
      </c>
      <c r="J1643" s="160">
        <v>1</v>
      </c>
      <c r="K1643" s="106">
        <v>44845</v>
      </c>
      <c r="L1643" s="63">
        <v>6</v>
      </c>
      <c r="M1643" s="72">
        <v>210</v>
      </c>
      <c r="N1643" s="356">
        <v>44851</v>
      </c>
      <c r="O1643" s="99">
        <v>44851</v>
      </c>
      <c r="P1643" s="355">
        <v>6</v>
      </c>
      <c r="Q1643" s="82" t="s">
        <v>544</v>
      </c>
      <c r="R1643" s="66" t="s">
        <v>214</v>
      </c>
      <c r="S1643" s="82" t="s">
        <v>1903</v>
      </c>
      <c r="T1643" s="82" t="s">
        <v>87</v>
      </c>
      <c r="U1643" s="82">
        <v>210</v>
      </c>
      <c r="V1643" s="88" t="s">
        <v>169</v>
      </c>
      <c r="W1643" s="88" t="s">
        <v>510</v>
      </c>
      <c r="X1643" s="88" t="s">
        <v>2843</v>
      </c>
      <c r="Y1643" s="117" t="s">
        <v>2844</v>
      </c>
      <c r="Z1643" s="251"/>
      <c r="AA1643" s="251"/>
      <c r="AB1643" s="82"/>
      <c r="AC1643" s="251">
        <v>18000</v>
      </c>
      <c r="AD1643" s="251"/>
      <c r="AE1643" s="62" t="s">
        <v>101</v>
      </c>
      <c r="AF1643" s="173">
        <v>44817</v>
      </c>
      <c r="AG1643" s="132">
        <v>44849</v>
      </c>
      <c r="AH1643" s="81"/>
    </row>
    <row r="1644" spans="1:34">
      <c r="A1644" s="66" t="s">
        <v>2780</v>
      </c>
      <c r="B1644" s="66" t="s">
        <v>2846</v>
      </c>
      <c r="C1644" s="84" t="s">
        <v>1338</v>
      </c>
      <c r="D1644" s="84">
        <v>3894</v>
      </c>
      <c r="E1644" s="87" t="s">
        <v>2847</v>
      </c>
      <c r="F1644" s="87" t="s">
        <v>2847</v>
      </c>
      <c r="G1644" s="85" t="s">
        <v>1483</v>
      </c>
      <c r="H1644" s="84">
        <v>1063</v>
      </c>
      <c r="I1644" s="85" t="s">
        <v>1151</v>
      </c>
      <c r="J1644" s="160">
        <v>1</v>
      </c>
      <c r="K1644" s="106">
        <v>44816</v>
      </c>
      <c r="L1644" s="63">
        <v>27</v>
      </c>
      <c r="M1644" s="82">
        <v>210</v>
      </c>
      <c r="N1644" s="356">
        <v>44843</v>
      </c>
      <c r="O1644" s="99">
        <v>44816</v>
      </c>
      <c r="P1644" s="355">
        <v>0</v>
      </c>
      <c r="Q1644" s="82" t="s">
        <v>544</v>
      </c>
      <c r="R1644" s="82" t="s">
        <v>1903</v>
      </c>
      <c r="S1644" s="82" t="s">
        <v>87</v>
      </c>
      <c r="T1644" s="82">
        <v>210</v>
      </c>
      <c r="U1644" s="88" t="s">
        <v>169</v>
      </c>
      <c r="V1644" s="88" t="s">
        <v>510</v>
      </c>
      <c r="W1644" s="111" t="s">
        <v>2843</v>
      </c>
      <c r="X1644" s="278" t="s">
        <v>2844</v>
      </c>
      <c r="Y1644" s="82"/>
      <c r="Z1644" s="130"/>
      <c r="AA1644" s="130"/>
      <c r="AB1644" s="252">
        <v>18000</v>
      </c>
      <c r="AC1644" s="130">
        <v>15000</v>
      </c>
      <c r="AD1644" s="130"/>
      <c r="AE1644" s="62" t="s">
        <v>101</v>
      </c>
      <c r="AF1644" s="173">
        <v>44816</v>
      </c>
      <c r="AG1644" s="132"/>
      <c r="AH1644" s="81" t="s">
        <v>1340</v>
      </c>
    </row>
    <row r="1645" spans="1:34">
      <c r="A1645" s="63"/>
      <c r="B1645" s="63"/>
      <c r="C1645" s="84" t="s">
        <v>994</v>
      </c>
      <c r="D1645" s="84">
        <v>3858</v>
      </c>
      <c r="E1645" s="87" t="s">
        <v>97</v>
      </c>
      <c r="F1645" s="87" t="s">
        <v>97</v>
      </c>
      <c r="G1645" s="85" t="s">
        <v>1171</v>
      </c>
      <c r="H1645" s="84"/>
      <c r="I1645" s="85" t="s">
        <v>99</v>
      </c>
      <c r="J1645" s="160">
        <v>1</v>
      </c>
      <c r="K1645" s="106">
        <v>44803</v>
      </c>
      <c r="L1645" s="63">
        <v>6</v>
      </c>
      <c r="M1645" s="82">
        <v>210</v>
      </c>
      <c r="N1645" s="357">
        <v>44809</v>
      </c>
      <c r="O1645" s="99">
        <v>44809</v>
      </c>
      <c r="P1645" s="355">
        <v>6</v>
      </c>
      <c r="Q1645" s="82" t="s">
        <v>544</v>
      </c>
      <c r="R1645" s="82"/>
      <c r="S1645" s="82" t="s">
        <v>1903</v>
      </c>
      <c r="T1645" s="82" t="s">
        <v>87</v>
      </c>
      <c r="U1645" s="82">
        <v>210</v>
      </c>
      <c r="V1645" s="88" t="s">
        <v>169</v>
      </c>
      <c r="W1645" s="88" t="s">
        <v>510</v>
      </c>
      <c r="X1645" s="88" t="s">
        <v>2843</v>
      </c>
      <c r="Y1645" s="117" t="s">
        <v>2844</v>
      </c>
      <c r="Z1645" s="251"/>
      <c r="AA1645" s="251"/>
      <c r="AB1645" s="82"/>
      <c r="AC1645" s="251">
        <v>18000</v>
      </c>
      <c r="AD1645" s="251"/>
      <c r="AE1645" s="62" t="s">
        <v>101</v>
      </c>
      <c r="AF1645" s="173">
        <v>44803</v>
      </c>
      <c r="AG1645" s="132">
        <v>44807</v>
      </c>
      <c r="AH1645" s="81"/>
    </row>
    <row r="1646" spans="1:34">
      <c r="A1646" s="63"/>
      <c r="B1646" s="63"/>
      <c r="C1646" s="84" t="s">
        <v>994</v>
      </c>
      <c r="D1646" s="84">
        <v>3834</v>
      </c>
      <c r="E1646" s="150" t="s">
        <v>2391</v>
      </c>
      <c r="F1646" s="87" t="s">
        <v>2044</v>
      </c>
      <c r="G1646" s="85" t="s">
        <v>529</v>
      </c>
      <c r="H1646" s="84">
        <v>1060</v>
      </c>
      <c r="I1646" s="85" t="s">
        <v>1151</v>
      </c>
      <c r="J1646" s="160">
        <v>1</v>
      </c>
      <c r="K1646" s="106">
        <v>44792</v>
      </c>
      <c r="L1646" s="84">
        <v>0</v>
      </c>
      <c r="M1646" s="82">
        <v>210</v>
      </c>
      <c r="N1646" s="356">
        <v>44792</v>
      </c>
      <c r="O1646" s="99">
        <v>44795</v>
      </c>
      <c r="P1646" s="355">
        <v>3</v>
      </c>
      <c r="Q1646" s="82" t="s">
        <v>544</v>
      </c>
      <c r="R1646" s="82"/>
      <c r="S1646" s="82" t="s">
        <v>1903</v>
      </c>
      <c r="T1646" s="82" t="s">
        <v>87</v>
      </c>
      <c r="U1646" s="82">
        <v>210</v>
      </c>
      <c r="V1646" s="88" t="s">
        <v>169</v>
      </c>
      <c r="W1646" s="88" t="s">
        <v>510</v>
      </c>
      <c r="X1646" s="88" t="s">
        <v>2843</v>
      </c>
      <c r="Y1646" s="117" t="s">
        <v>2844</v>
      </c>
      <c r="Z1646" s="251"/>
      <c r="AA1646" s="251"/>
      <c r="AB1646" s="82"/>
      <c r="AC1646" s="251">
        <v>18000</v>
      </c>
      <c r="AD1646" s="251"/>
      <c r="AE1646" s="62" t="s">
        <v>101</v>
      </c>
      <c r="AF1646" s="173">
        <v>44792</v>
      </c>
      <c r="AG1646" s="132">
        <v>44793</v>
      </c>
      <c r="AH1646" s="81"/>
    </row>
    <row r="1647" spans="1:34">
      <c r="A1647" s="66">
        <v>786</v>
      </c>
      <c r="B1647" s="63"/>
      <c r="C1647" s="84" t="s">
        <v>994</v>
      </c>
      <c r="D1647" s="84">
        <v>3599</v>
      </c>
      <c r="E1647" s="150" t="s">
        <v>298</v>
      </c>
      <c r="F1647" s="86" t="s">
        <v>299</v>
      </c>
      <c r="G1647" s="85" t="s">
        <v>1176</v>
      </c>
      <c r="H1647" s="84">
        <v>1029</v>
      </c>
      <c r="I1647" s="85" t="s">
        <v>1151</v>
      </c>
      <c r="J1647" s="160">
        <v>1</v>
      </c>
      <c r="K1647" s="106">
        <v>44770</v>
      </c>
      <c r="L1647" s="84">
        <v>29</v>
      </c>
      <c r="M1647" s="82">
        <v>210</v>
      </c>
      <c r="N1647" s="356">
        <v>44799</v>
      </c>
      <c r="O1647" s="99">
        <v>44791</v>
      </c>
      <c r="P1647" s="355">
        <v>21</v>
      </c>
      <c r="Q1647" s="82" t="s">
        <v>544</v>
      </c>
      <c r="R1647" s="82"/>
      <c r="S1647" s="82" t="s">
        <v>1903</v>
      </c>
      <c r="T1647" s="82" t="s">
        <v>87</v>
      </c>
      <c r="U1647" s="82">
        <v>210</v>
      </c>
      <c r="V1647" s="88" t="s">
        <v>169</v>
      </c>
      <c r="W1647" s="88" t="s">
        <v>510</v>
      </c>
      <c r="X1647" s="88" t="s">
        <v>2843</v>
      </c>
      <c r="Y1647" s="117" t="s">
        <v>2844</v>
      </c>
      <c r="Z1647" s="251"/>
      <c r="AA1647" s="251"/>
      <c r="AB1647" s="82"/>
      <c r="AC1647" s="251">
        <v>18000</v>
      </c>
      <c r="AD1647" s="251"/>
      <c r="AE1647" s="62" t="s">
        <v>101</v>
      </c>
      <c r="AF1647" s="173">
        <v>44680</v>
      </c>
      <c r="AG1647" s="132">
        <v>44790</v>
      </c>
      <c r="AH1647" s="81"/>
    </row>
    <row r="1648" spans="1:34">
      <c r="A1648" s="66">
        <v>12784</v>
      </c>
      <c r="B1648" s="66"/>
      <c r="C1648" s="84" t="s">
        <v>994</v>
      </c>
      <c r="D1648" s="84">
        <v>3489</v>
      </c>
      <c r="E1648" s="150" t="s">
        <v>1530</v>
      </c>
      <c r="F1648" s="150" t="s">
        <v>1456</v>
      </c>
      <c r="G1648" s="85" t="s">
        <v>519</v>
      </c>
      <c r="H1648" s="84">
        <v>1917</v>
      </c>
      <c r="I1648" s="85" t="s">
        <v>1151</v>
      </c>
      <c r="J1648" s="160">
        <v>1</v>
      </c>
      <c r="K1648" s="168">
        <v>44651</v>
      </c>
      <c r="L1648" s="84">
        <v>13</v>
      </c>
      <c r="M1648" s="84">
        <v>210</v>
      </c>
      <c r="N1648" s="357">
        <v>44664</v>
      </c>
      <c r="O1648" s="358">
        <v>44664</v>
      </c>
      <c r="P1648" s="355">
        <v>13</v>
      </c>
      <c r="Q1648" s="82" t="s">
        <v>544</v>
      </c>
      <c r="R1648" s="82"/>
      <c r="S1648" s="82" t="s">
        <v>1780</v>
      </c>
      <c r="T1648" s="82" t="s">
        <v>138</v>
      </c>
      <c r="U1648" s="82">
        <v>210</v>
      </c>
      <c r="V1648" s="245" t="s">
        <v>223</v>
      </c>
      <c r="W1648" s="246" t="s">
        <v>224</v>
      </c>
      <c r="X1648" s="246" t="s">
        <v>457</v>
      </c>
      <c r="Y1648" s="82" t="s">
        <v>458</v>
      </c>
      <c r="Z1648" s="251"/>
      <c r="AA1648" s="251"/>
      <c r="AB1648" s="82"/>
      <c r="AC1648" s="251">
        <v>24000</v>
      </c>
      <c r="AD1648" s="251"/>
      <c r="AE1648" s="62" t="s">
        <v>101</v>
      </c>
      <c r="AF1648" s="173">
        <v>44609</v>
      </c>
      <c r="AG1648" s="132">
        <v>44663</v>
      </c>
      <c r="AH1648" s="81"/>
    </row>
    <row r="1649" spans="1:34">
      <c r="A1649" s="66" t="s">
        <v>2810</v>
      </c>
      <c r="B1649" s="66" t="s">
        <v>2848</v>
      </c>
      <c r="C1649" s="157" t="s">
        <v>1179</v>
      </c>
      <c r="D1649" s="157">
        <v>3439</v>
      </c>
      <c r="E1649" s="214" t="s">
        <v>267</v>
      </c>
      <c r="F1649" s="214" t="s">
        <v>1069</v>
      </c>
      <c r="G1649" s="185" t="s">
        <v>251</v>
      </c>
      <c r="H1649" s="157"/>
      <c r="I1649" s="185" t="s">
        <v>154</v>
      </c>
      <c r="J1649" s="204">
        <v>1</v>
      </c>
      <c r="K1649" s="297">
        <v>44599</v>
      </c>
      <c r="L1649" s="157">
        <v>29</v>
      </c>
      <c r="M1649" s="82">
        <v>210</v>
      </c>
      <c r="N1649" s="356">
        <v>44628</v>
      </c>
      <c r="O1649" s="358">
        <v>44603</v>
      </c>
      <c r="P1649" s="355">
        <v>4</v>
      </c>
      <c r="Q1649" s="82" t="s">
        <v>544</v>
      </c>
      <c r="R1649" s="82"/>
      <c r="S1649" s="82" t="s">
        <v>2826</v>
      </c>
      <c r="T1649" s="82" t="s">
        <v>138</v>
      </c>
      <c r="U1649" s="82">
        <v>210</v>
      </c>
      <c r="V1649" s="245" t="s">
        <v>617</v>
      </c>
      <c r="W1649" s="245" t="s">
        <v>1199</v>
      </c>
      <c r="X1649" s="245" t="s">
        <v>2849</v>
      </c>
      <c r="Y1649" s="82" t="s">
        <v>2850</v>
      </c>
      <c r="Z1649" s="251"/>
      <c r="AA1649" s="251"/>
      <c r="AB1649" s="82"/>
      <c r="AC1649" s="251">
        <v>18500</v>
      </c>
      <c r="AD1649" s="251"/>
      <c r="AE1649" s="62" t="s">
        <v>101</v>
      </c>
      <c r="AF1649" s="173">
        <v>44571</v>
      </c>
      <c r="AG1649" s="132"/>
      <c r="AH1649" s="81" t="s">
        <v>2851</v>
      </c>
    </row>
    <row r="1650" spans="1:34">
      <c r="A1650" s="66">
        <v>852</v>
      </c>
      <c r="B1650" s="63"/>
      <c r="C1650" s="64" t="s">
        <v>96</v>
      </c>
      <c r="D1650" s="67">
        <v>5381</v>
      </c>
      <c r="E1650" s="69" t="s">
        <v>1349</v>
      </c>
      <c r="F1650" s="69" t="s">
        <v>1350</v>
      </c>
      <c r="G1650" s="48" t="s">
        <v>1351</v>
      </c>
      <c r="H1650" s="48">
        <v>7488</v>
      </c>
      <c r="I1650" s="64" t="s">
        <v>99</v>
      </c>
      <c r="J1650" s="64">
        <v>1</v>
      </c>
      <c r="K1650" s="101">
        <v>45700</v>
      </c>
      <c r="L1650" s="48">
        <v>27</v>
      </c>
      <c r="M1650" s="104">
        <v>211</v>
      </c>
      <c r="N1650" s="98">
        <f>K1650+L1650</f>
        <v>45727</v>
      </c>
      <c r="O1650" s="99">
        <f ca="1">TODAY()</f>
        <v>45957</v>
      </c>
      <c r="P1650" s="100">
        <f ca="1">O1650-K1650</f>
        <v>257</v>
      </c>
      <c r="Q1650" s="66" t="s">
        <v>810</v>
      </c>
      <c r="R1650" s="66" t="s">
        <v>214</v>
      </c>
      <c r="S1650" s="66" t="s">
        <v>847</v>
      </c>
      <c r="T1650" s="66" t="s">
        <v>138</v>
      </c>
      <c r="U1650" s="66">
        <v>211</v>
      </c>
      <c r="V1650" s="88" t="s">
        <v>284</v>
      </c>
      <c r="W1650" s="111" t="s">
        <v>510</v>
      </c>
      <c r="X1650" s="88" t="s">
        <v>686</v>
      </c>
      <c r="Y1650" s="117" t="s">
        <v>872</v>
      </c>
      <c r="Z1650" s="66">
        <v>10</v>
      </c>
      <c r="AA1650" s="117" t="s">
        <v>189</v>
      </c>
      <c r="AB1650" s="66">
        <v>2006</v>
      </c>
      <c r="AC1650" s="251">
        <v>48000</v>
      </c>
      <c r="AD1650" s="130">
        <v>52500</v>
      </c>
      <c r="AE1650" s="48"/>
      <c r="AF1650" s="48"/>
      <c r="AG1650" s="72"/>
      <c r="AH1650" s="73"/>
    </row>
    <row r="1651" spans="1:34" ht="15" customHeight="1">
      <c r="A1651" s="66">
        <v>857</v>
      </c>
      <c r="B1651" s="63"/>
      <c r="C1651" s="72" t="s">
        <v>994</v>
      </c>
      <c r="D1651" s="67">
        <v>5169</v>
      </c>
      <c r="E1651" s="69" t="s">
        <v>2852</v>
      </c>
      <c r="F1651" s="69" t="s">
        <v>2852</v>
      </c>
      <c r="G1651" s="48" t="s">
        <v>529</v>
      </c>
      <c r="H1651" s="48">
        <v>7481</v>
      </c>
      <c r="I1651" s="48" t="s">
        <v>99</v>
      </c>
      <c r="J1651" s="72">
        <v>1</v>
      </c>
      <c r="K1651" s="101">
        <v>45598</v>
      </c>
      <c r="L1651" s="48">
        <v>13</v>
      </c>
      <c r="M1651" s="104">
        <v>211</v>
      </c>
      <c r="N1651" s="102">
        <f>K1651+L1651</f>
        <v>45611</v>
      </c>
      <c r="O1651" s="99">
        <f ca="1">TODAY()</f>
        <v>45957</v>
      </c>
      <c r="P1651" s="100">
        <f ca="1">O1651-K1651</f>
        <v>359</v>
      </c>
      <c r="Q1651" s="66" t="s">
        <v>810</v>
      </c>
      <c r="R1651" s="66" t="s">
        <v>214</v>
      </c>
      <c r="S1651" s="66" t="s">
        <v>847</v>
      </c>
      <c r="T1651" s="66" t="s">
        <v>138</v>
      </c>
      <c r="U1651" s="66">
        <v>211</v>
      </c>
      <c r="V1651" s="88" t="s">
        <v>284</v>
      </c>
      <c r="W1651" s="88" t="s">
        <v>510</v>
      </c>
      <c r="X1651" s="88" t="s">
        <v>686</v>
      </c>
      <c r="Y1651" s="117" t="s">
        <v>872</v>
      </c>
      <c r="Z1651" s="66">
        <v>10</v>
      </c>
      <c r="AA1651" s="117" t="s">
        <v>189</v>
      </c>
      <c r="AB1651" s="66">
        <v>2006</v>
      </c>
      <c r="AC1651" s="251">
        <v>48000</v>
      </c>
      <c r="AD1651" s="130">
        <v>52500</v>
      </c>
      <c r="AE1651" s="48" t="s">
        <v>101</v>
      </c>
      <c r="AF1651" s="132">
        <v>45598</v>
      </c>
      <c r="AG1651" s="132">
        <v>45600</v>
      </c>
      <c r="AH1651" s="48" t="s">
        <v>2853</v>
      </c>
    </row>
    <row r="1652" spans="1:34" ht="15" customHeight="1">
      <c r="A1652" s="280" t="s">
        <v>95</v>
      </c>
      <c r="B1652" s="63"/>
      <c r="C1652" s="72" t="s">
        <v>994</v>
      </c>
      <c r="D1652" s="67">
        <v>5086</v>
      </c>
      <c r="E1652" s="69" t="s">
        <v>1043</v>
      </c>
      <c r="F1652" s="69" t="s">
        <v>1043</v>
      </c>
      <c r="G1652" s="48" t="s">
        <v>2336</v>
      </c>
      <c r="H1652" s="48">
        <v>1541</v>
      </c>
      <c r="I1652" s="48" t="s">
        <v>99</v>
      </c>
      <c r="J1652" s="72">
        <v>1</v>
      </c>
      <c r="K1652" s="101">
        <v>45560</v>
      </c>
      <c r="L1652" s="48">
        <v>27</v>
      </c>
      <c r="M1652" s="104">
        <v>211</v>
      </c>
      <c r="N1652" s="102">
        <f>K1652+L1652</f>
        <v>45587</v>
      </c>
      <c r="O1652" s="99">
        <f ca="1">TODAY()</f>
        <v>45957</v>
      </c>
      <c r="P1652" s="100">
        <f ca="1">O1652-K1652</f>
        <v>397</v>
      </c>
      <c r="Q1652" s="66" t="s">
        <v>810</v>
      </c>
      <c r="R1652" s="66" t="s">
        <v>214</v>
      </c>
      <c r="S1652" s="66" t="s">
        <v>847</v>
      </c>
      <c r="T1652" s="66" t="s">
        <v>138</v>
      </c>
      <c r="U1652" s="66">
        <v>211</v>
      </c>
      <c r="V1652" s="88" t="s">
        <v>284</v>
      </c>
      <c r="W1652" s="88" t="s">
        <v>510</v>
      </c>
      <c r="X1652" s="88" t="s">
        <v>686</v>
      </c>
      <c r="Y1652" s="117" t="s">
        <v>872</v>
      </c>
      <c r="Z1652" s="66">
        <v>10</v>
      </c>
      <c r="AA1652" s="117" t="s">
        <v>189</v>
      </c>
      <c r="AB1652" s="66">
        <v>2006</v>
      </c>
      <c r="AC1652" s="251">
        <v>48000</v>
      </c>
      <c r="AD1652" s="130">
        <v>52500</v>
      </c>
      <c r="AE1652" s="48" t="s">
        <v>207</v>
      </c>
      <c r="AF1652" s="132">
        <v>45560</v>
      </c>
      <c r="AG1652" s="132">
        <v>45590</v>
      </c>
      <c r="AH1652" s="144"/>
    </row>
    <row r="1653" spans="1:34" ht="15" customHeight="1">
      <c r="A1653" s="280" t="s">
        <v>2854</v>
      </c>
      <c r="B1653" s="63"/>
      <c r="C1653" s="72" t="s">
        <v>1179</v>
      </c>
      <c r="D1653" s="67">
        <v>5081</v>
      </c>
      <c r="E1653" s="69" t="s">
        <v>2855</v>
      </c>
      <c r="F1653" s="69" t="s">
        <v>1309</v>
      </c>
      <c r="G1653" s="48" t="s">
        <v>1357</v>
      </c>
      <c r="H1653" s="48">
        <v>7416</v>
      </c>
      <c r="I1653" s="48" t="s">
        <v>154</v>
      </c>
      <c r="J1653" s="72">
        <v>1</v>
      </c>
      <c r="K1653" s="101">
        <v>45558</v>
      </c>
      <c r="L1653" s="48">
        <v>27</v>
      </c>
      <c r="M1653" s="104">
        <v>211</v>
      </c>
      <c r="N1653" s="98">
        <f>K1653+L1653</f>
        <v>45585</v>
      </c>
      <c r="O1653" s="99">
        <f ca="1">TODAY()</f>
        <v>45957</v>
      </c>
      <c r="P1653" s="100">
        <f ca="1">O1653-K1653</f>
        <v>399</v>
      </c>
      <c r="Q1653" s="66" t="s">
        <v>810</v>
      </c>
      <c r="R1653" s="66" t="s">
        <v>214</v>
      </c>
      <c r="S1653" s="66" t="s">
        <v>847</v>
      </c>
      <c r="T1653" s="66" t="s">
        <v>138</v>
      </c>
      <c r="U1653" s="66">
        <v>211</v>
      </c>
      <c r="V1653" s="88" t="s">
        <v>284</v>
      </c>
      <c r="W1653" s="88" t="s">
        <v>510</v>
      </c>
      <c r="X1653" s="88" t="s">
        <v>686</v>
      </c>
      <c r="Y1653" s="117" t="s">
        <v>872</v>
      </c>
      <c r="Z1653" s="66">
        <v>10</v>
      </c>
      <c r="AA1653" s="117" t="s">
        <v>189</v>
      </c>
      <c r="AB1653" s="66">
        <v>2006</v>
      </c>
      <c r="AC1653" s="251">
        <v>48000</v>
      </c>
      <c r="AD1653" s="130">
        <v>52500</v>
      </c>
      <c r="AE1653" s="192"/>
      <c r="AF1653" s="136"/>
      <c r="AG1653" s="147"/>
      <c r="AH1653" s="73"/>
    </row>
    <row r="1654" spans="1:34" ht="15" customHeight="1">
      <c r="A1654" s="280" t="s">
        <v>2856</v>
      </c>
      <c r="B1654" s="63"/>
      <c r="C1654" s="72" t="s">
        <v>1179</v>
      </c>
      <c r="D1654" s="67">
        <v>5081</v>
      </c>
      <c r="E1654" s="69" t="s">
        <v>2855</v>
      </c>
      <c r="F1654" s="69" t="s">
        <v>1309</v>
      </c>
      <c r="G1654" s="48" t="s">
        <v>1357</v>
      </c>
      <c r="H1654" s="48">
        <v>7416</v>
      </c>
      <c r="I1654" s="48" t="s">
        <v>154</v>
      </c>
      <c r="J1654" s="72">
        <v>1</v>
      </c>
      <c r="K1654" s="101">
        <v>45558</v>
      </c>
      <c r="L1654" s="48">
        <v>27</v>
      </c>
      <c r="M1654" s="104">
        <v>211</v>
      </c>
      <c r="N1654" s="98">
        <f>K1654+L1654</f>
        <v>45585</v>
      </c>
      <c r="O1654" s="99">
        <f ca="1">TODAY()</f>
        <v>45957</v>
      </c>
      <c r="P1654" s="100">
        <f ca="1">O1654-K1654</f>
        <v>399</v>
      </c>
      <c r="Q1654" s="66" t="s">
        <v>810</v>
      </c>
      <c r="R1654" s="66" t="s">
        <v>214</v>
      </c>
      <c r="S1654" s="66" t="s">
        <v>847</v>
      </c>
      <c r="T1654" s="66" t="s">
        <v>138</v>
      </c>
      <c r="U1654" s="66">
        <v>211</v>
      </c>
      <c r="V1654" s="88" t="s">
        <v>284</v>
      </c>
      <c r="W1654" s="88" t="s">
        <v>510</v>
      </c>
      <c r="X1654" s="88" t="s">
        <v>686</v>
      </c>
      <c r="Y1654" s="117" t="s">
        <v>872</v>
      </c>
      <c r="Z1654" s="66">
        <v>10</v>
      </c>
      <c r="AA1654" s="117" t="s">
        <v>189</v>
      </c>
      <c r="AB1654" s="66">
        <v>2006</v>
      </c>
      <c r="AC1654" s="251">
        <v>48000</v>
      </c>
      <c r="AD1654" s="130">
        <v>52500</v>
      </c>
      <c r="AE1654" s="192"/>
      <c r="AF1654" s="136"/>
      <c r="AG1654" s="147"/>
      <c r="AH1654" s="73"/>
    </row>
    <row r="1655" spans="1:34">
      <c r="A1655" s="66">
        <v>12784</v>
      </c>
      <c r="B1655" s="66"/>
      <c r="C1655" s="84" t="s">
        <v>1338</v>
      </c>
      <c r="D1655" s="84">
        <v>5026</v>
      </c>
      <c r="E1655" s="85" t="s">
        <v>1095</v>
      </c>
      <c r="F1655" s="150" t="s">
        <v>1096</v>
      </c>
      <c r="G1655" s="84" t="s">
        <v>1384</v>
      </c>
      <c r="H1655" s="84">
        <v>7283</v>
      </c>
      <c r="I1655" s="84" t="s">
        <v>99</v>
      </c>
      <c r="J1655" s="84">
        <v>1</v>
      </c>
      <c r="K1655" s="162">
        <v>45525</v>
      </c>
      <c r="L1655" s="84">
        <v>27</v>
      </c>
      <c r="M1655" s="104">
        <v>211</v>
      </c>
      <c r="N1655" s="98">
        <v>45552</v>
      </c>
      <c r="O1655" s="99">
        <v>45528</v>
      </c>
      <c r="P1655" s="100">
        <v>3</v>
      </c>
      <c r="Q1655" s="66" t="s">
        <v>810</v>
      </c>
      <c r="R1655" s="66" t="s">
        <v>214</v>
      </c>
      <c r="S1655" s="66" t="s">
        <v>847</v>
      </c>
      <c r="T1655" s="66" t="s">
        <v>138</v>
      </c>
      <c r="U1655" s="66">
        <v>211</v>
      </c>
      <c r="V1655" s="88" t="s">
        <v>284</v>
      </c>
      <c r="W1655" s="88" t="s">
        <v>510</v>
      </c>
      <c r="X1655" s="88" t="s">
        <v>686</v>
      </c>
      <c r="Y1655" s="117" t="s">
        <v>872</v>
      </c>
      <c r="Z1655" s="66">
        <v>10</v>
      </c>
      <c r="AA1655" s="117" t="s">
        <v>189</v>
      </c>
      <c r="AB1655" s="66">
        <v>2006</v>
      </c>
      <c r="AC1655" s="251">
        <v>48000</v>
      </c>
      <c r="AD1655" s="130">
        <v>52500</v>
      </c>
      <c r="AE1655" s="48" t="s">
        <v>101</v>
      </c>
      <c r="AF1655" s="132">
        <v>45525</v>
      </c>
      <c r="AG1655" s="132"/>
      <c r="AH1655" s="144" t="s">
        <v>1340</v>
      </c>
    </row>
    <row r="1656" spans="1:34">
      <c r="A1656" s="66">
        <v>12785</v>
      </c>
      <c r="B1656" s="66"/>
      <c r="C1656" s="84" t="s">
        <v>994</v>
      </c>
      <c r="D1656" s="84">
        <v>4801</v>
      </c>
      <c r="E1656" s="150" t="s">
        <v>1314</v>
      </c>
      <c r="F1656" s="150" t="s">
        <v>1315</v>
      </c>
      <c r="G1656" s="84" t="s">
        <v>2437</v>
      </c>
      <c r="H1656" s="84">
        <v>7283</v>
      </c>
      <c r="I1656" s="84" t="s">
        <v>154</v>
      </c>
      <c r="J1656" s="160">
        <v>1</v>
      </c>
      <c r="K1656" s="162">
        <v>45407</v>
      </c>
      <c r="L1656" s="84">
        <v>13</v>
      </c>
      <c r="M1656" s="104">
        <v>211</v>
      </c>
      <c r="N1656" s="102">
        <f>K1656+L1656</f>
        <v>45420</v>
      </c>
      <c r="O1656" s="99">
        <f ca="1">TODAY()</f>
        <v>45957</v>
      </c>
      <c r="P1656" s="100">
        <f ca="1">O1656-K1656</f>
        <v>550</v>
      </c>
      <c r="Q1656" s="66" t="s">
        <v>810</v>
      </c>
      <c r="R1656" s="66" t="s">
        <v>214</v>
      </c>
      <c r="S1656" s="66" t="s">
        <v>847</v>
      </c>
      <c r="T1656" s="66" t="s">
        <v>138</v>
      </c>
      <c r="U1656" s="66">
        <v>211</v>
      </c>
      <c r="V1656" s="88" t="s">
        <v>284</v>
      </c>
      <c r="W1656" s="88" t="s">
        <v>510</v>
      </c>
      <c r="X1656" s="88" t="s">
        <v>686</v>
      </c>
      <c r="Y1656" s="117" t="s">
        <v>872</v>
      </c>
      <c r="Z1656" s="66">
        <v>10</v>
      </c>
      <c r="AA1656" s="117" t="s">
        <v>189</v>
      </c>
      <c r="AB1656" s="66">
        <v>2006</v>
      </c>
      <c r="AC1656" s="251">
        <v>48000</v>
      </c>
      <c r="AD1656" s="130">
        <v>52500</v>
      </c>
      <c r="AE1656" s="48" t="s">
        <v>101</v>
      </c>
      <c r="AF1656" s="132">
        <v>45364</v>
      </c>
      <c r="AG1656" s="781">
        <v>45408</v>
      </c>
      <c r="AH1656" s="144"/>
    </row>
    <row r="1657" spans="1:34">
      <c r="A1657" s="66">
        <v>788</v>
      </c>
      <c r="B1657" s="66">
        <v>914</v>
      </c>
      <c r="C1657" s="63" t="s">
        <v>994</v>
      </c>
      <c r="D1657" s="66">
        <v>4768</v>
      </c>
      <c r="E1657" s="87" t="s">
        <v>1126</v>
      </c>
      <c r="F1657" s="87" t="s">
        <v>1811</v>
      </c>
      <c r="G1657" s="63" t="s">
        <v>1812</v>
      </c>
      <c r="H1657" s="63">
        <v>7272</v>
      </c>
      <c r="I1657" s="63" t="s">
        <v>99</v>
      </c>
      <c r="J1657" s="63">
        <v>1</v>
      </c>
      <c r="K1657" s="164">
        <v>45338</v>
      </c>
      <c r="L1657" s="63">
        <v>27</v>
      </c>
      <c r="M1657" s="104">
        <v>211</v>
      </c>
      <c r="N1657" s="98">
        <v>45365</v>
      </c>
      <c r="O1657" s="99">
        <v>45355</v>
      </c>
      <c r="P1657" s="100">
        <v>17</v>
      </c>
      <c r="Q1657" s="66" t="s">
        <v>810</v>
      </c>
      <c r="R1657" s="66" t="s">
        <v>214</v>
      </c>
      <c r="S1657" s="66" t="s">
        <v>847</v>
      </c>
      <c r="T1657" s="66" t="s">
        <v>138</v>
      </c>
      <c r="U1657" s="66">
        <v>211</v>
      </c>
      <c r="V1657" s="111" t="s">
        <v>284</v>
      </c>
      <c r="W1657" s="88" t="s">
        <v>510</v>
      </c>
      <c r="X1657" s="88" t="s">
        <v>686</v>
      </c>
      <c r="Y1657" s="278" t="s">
        <v>872</v>
      </c>
      <c r="Z1657" s="66">
        <v>10</v>
      </c>
      <c r="AA1657" s="117" t="s">
        <v>189</v>
      </c>
      <c r="AB1657" s="66">
        <v>2006</v>
      </c>
      <c r="AC1657" s="251">
        <v>48000</v>
      </c>
      <c r="AD1657" s="130">
        <v>52500</v>
      </c>
      <c r="AE1657" s="48" t="s">
        <v>101</v>
      </c>
      <c r="AF1657" s="132">
        <v>45338</v>
      </c>
      <c r="AG1657" s="132">
        <v>45350</v>
      </c>
      <c r="AH1657" s="144"/>
    </row>
    <row r="1658" spans="1:34">
      <c r="A1658" s="66">
        <v>819</v>
      </c>
      <c r="B1658" s="63"/>
      <c r="C1658" s="84" t="s">
        <v>994</v>
      </c>
      <c r="D1658" s="84">
        <v>4750</v>
      </c>
      <c r="E1658" s="150" t="s">
        <v>2857</v>
      </c>
      <c r="F1658" s="150" t="s">
        <v>2858</v>
      </c>
      <c r="G1658" s="150" t="s">
        <v>2859</v>
      </c>
      <c r="H1658" s="84">
        <v>7267</v>
      </c>
      <c r="I1658" s="84" t="s">
        <v>1090</v>
      </c>
      <c r="J1658" s="84">
        <v>1</v>
      </c>
      <c r="K1658" s="162">
        <v>45329</v>
      </c>
      <c r="L1658" s="84">
        <v>1</v>
      </c>
      <c r="M1658" s="104">
        <v>211</v>
      </c>
      <c r="N1658" s="102">
        <v>45330</v>
      </c>
      <c r="O1658" s="99">
        <v>45331</v>
      </c>
      <c r="P1658" s="100">
        <v>2</v>
      </c>
      <c r="Q1658" s="66" t="s">
        <v>810</v>
      </c>
      <c r="R1658" s="66" t="s">
        <v>214</v>
      </c>
      <c r="S1658" s="66" t="s">
        <v>847</v>
      </c>
      <c r="T1658" s="66" t="s">
        <v>138</v>
      </c>
      <c r="U1658" s="66">
        <v>211</v>
      </c>
      <c r="V1658" s="88" t="s">
        <v>284</v>
      </c>
      <c r="W1658" s="88" t="s">
        <v>510</v>
      </c>
      <c r="X1658" s="88" t="s">
        <v>686</v>
      </c>
      <c r="Y1658" s="117" t="s">
        <v>872</v>
      </c>
      <c r="Z1658" s="66">
        <v>10</v>
      </c>
      <c r="AA1658" s="117" t="s">
        <v>189</v>
      </c>
      <c r="AB1658" s="66">
        <v>2006</v>
      </c>
      <c r="AC1658" s="251">
        <v>48000</v>
      </c>
      <c r="AD1658" s="130">
        <v>52500</v>
      </c>
      <c r="AE1658" s="48" t="s">
        <v>101</v>
      </c>
      <c r="AF1658" s="132">
        <v>45329</v>
      </c>
      <c r="AG1658" s="132">
        <v>45331</v>
      </c>
      <c r="AH1658" s="144"/>
    </row>
    <row r="1659" spans="1:34">
      <c r="A1659" s="66">
        <v>833</v>
      </c>
      <c r="B1659" s="63"/>
      <c r="C1659" s="84" t="s">
        <v>994</v>
      </c>
      <c r="D1659" s="84">
        <v>4465</v>
      </c>
      <c r="E1659" s="150" t="s">
        <v>151</v>
      </c>
      <c r="F1659" s="150" t="s">
        <v>1311</v>
      </c>
      <c r="G1659" s="84" t="s">
        <v>2860</v>
      </c>
      <c r="H1659" s="84">
        <v>7156</v>
      </c>
      <c r="I1659" s="84" t="s">
        <v>154</v>
      </c>
      <c r="J1659" s="84">
        <v>1</v>
      </c>
      <c r="K1659" s="162">
        <v>45254</v>
      </c>
      <c r="L1659" s="84">
        <v>29</v>
      </c>
      <c r="M1659" s="230">
        <v>211</v>
      </c>
      <c r="N1659" s="107">
        <v>45283</v>
      </c>
      <c r="O1659" s="99">
        <v>45289</v>
      </c>
      <c r="P1659" s="100">
        <v>35</v>
      </c>
      <c r="Q1659" s="66" t="s">
        <v>810</v>
      </c>
      <c r="R1659" s="66" t="s">
        <v>214</v>
      </c>
      <c r="S1659" s="66" t="s">
        <v>847</v>
      </c>
      <c r="T1659" s="66" t="s">
        <v>138</v>
      </c>
      <c r="U1659" s="66">
        <v>211</v>
      </c>
      <c r="V1659" s="111" t="s">
        <v>284</v>
      </c>
      <c r="W1659" s="88" t="s">
        <v>510</v>
      </c>
      <c r="X1659" s="88" t="s">
        <v>686</v>
      </c>
      <c r="Y1659" s="117" t="s">
        <v>872</v>
      </c>
      <c r="Z1659" s="66">
        <v>10</v>
      </c>
      <c r="AA1659" s="117" t="s">
        <v>189</v>
      </c>
      <c r="AB1659" s="66">
        <v>2006</v>
      </c>
      <c r="AC1659" s="251">
        <v>48000</v>
      </c>
      <c r="AD1659" s="251"/>
      <c r="AE1659" s="48" t="s">
        <v>101</v>
      </c>
      <c r="AF1659" s="132">
        <v>45148</v>
      </c>
      <c r="AG1659" s="132">
        <v>45287</v>
      </c>
      <c r="AH1659" s="144"/>
    </row>
    <row r="1660" spans="1:34">
      <c r="A1660" s="66">
        <v>12785</v>
      </c>
      <c r="B1660" s="66">
        <v>939</v>
      </c>
      <c r="C1660" s="84" t="s">
        <v>994</v>
      </c>
      <c r="D1660" s="63">
        <v>4443</v>
      </c>
      <c r="E1660" s="87" t="s">
        <v>1195</v>
      </c>
      <c r="F1660" s="87" t="s">
        <v>2568</v>
      </c>
      <c r="G1660" s="85" t="s">
        <v>1197</v>
      </c>
      <c r="H1660" s="63">
        <v>7139</v>
      </c>
      <c r="I1660" s="85" t="s">
        <v>154</v>
      </c>
      <c r="J1660" s="84">
        <v>1</v>
      </c>
      <c r="K1660" s="106">
        <v>45128</v>
      </c>
      <c r="L1660" s="89">
        <v>13</v>
      </c>
      <c r="M1660" s="230">
        <v>211</v>
      </c>
      <c r="N1660" s="107">
        <v>45141</v>
      </c>
      <c r="O1660" s="99">
        <v>45149</v>
      </c>
      <c r="P1660" s="100">
        <v>21</v>
      </c>
      <c r="Q1660" s="66" t="s">
        <v>544</v>
      </c>
      <c r="R1660" s="66" t="s">
        <v>214</v>
      </c>
      <c r="S1660" s="66" t="s">
        <v>847</v>
      </c>
      <c r="T1660" s="66" t="s">
        <v>138</v>
      </c>
      <c r="U1660" s="66">
        <v>211</v>
      </c>
      <c r="V1660" s="88" t="s">
        <v>284</v>
      </c>
      <c r="W1660" s="88" t="s">
        <v>510</v>
      </c>
      <c r="X1660" s="88" t="s">
        <v>686</v>
      </c>
      <c r="Y1660" s="117" t="s">
        <v>872</v>
      </c>
      <c r="Z1660" s="66">
        <v>10</v>
      </c>
      <c r="AA1660" s="117" t="s">
        <v>189</v>
      </c>
      <c r="AB1660" s="66">
        <v>2006</v>
      </c>
      <c r="AC1660" s="251"/>
      <c r="AD1660" s="251"/>
      <c r="AE1660" s="48" t="s">
        <v>101</v>
      </c>
      <c r="AF1660" s="132">
        <v>45128</v>
      </c>
      <c r="AG1660" s="132">
        <v>45142</v>
      </c>
      <c r="AH1660" s="144"/>
    </row>
    <row r="1661" spans="1:34">
      <c r="A1661" s="66">
        <v>853</v>
      </c>
      <c r="B1661" s="63"/>
      <c r="C1661" s="84" t="s">
        <v>1338</v>
      </c>
      <c r="D1661" s="63">
        <v>4404</v>
      </c>
      <c r="E1661" s="87" t="s">
        <v>1512</v>
      </c>
      <c r="F1661" s="87" t="s">
        <v>1512</v>
      </c>
      <c r="G1661" s="85" t="s">
        <v>1499</v>
      </c>
      <c r="H1661" s="63">
        <v>7127</v>
      </c>
      <c r="I1661" s="85" t="s">
        <v>99</v>
      </c>
      <c r="J1661" s="84">
        <v>1</v>
      </c>
      <c r="K1661" s="106">
        <v>45111</v>
      </c>
      <c r="L1661" s="89">
        <v>27</v>
      </c>
      <c r="M1661" s="230">
        <v>211</v>
      </c>
      <c r="N1661" s="165">
        <v>45138</v>
      </c>
      <c r="O1661" s="99">
        <v>45128</v>
      </c>
      <c r="P1661" s="100">
        <v>17</v>
      </c>
      <c r="Q1661" s="66" t="s">
        <v>544</v>
      </c>
      <c r="R1661" s="66" t="s">
        <v>214</v>
      </c>
      <c r="S1661" s="66" t="s">
        <v>847</v>
      </c>
      <c r="T1661" s="66" t="s">
        <v>138</v>
      </c>
      <c r="U1661" s="66">
        <v>211</v>
      </c>
      <c r="V1661" s="88" t="s">
        <v>284</v>
      </c>
      <c r="W1661" s="88" t="s">
        <v>510</v>
      </c>
      <c r="X1661" s="88" t="s">
        <v>686</v>
      </c>
      <c r="Y1661" s="117" t="s">
        <v>872</v>
      </c>
      <c r="Z1661" s="66">
        <v>10</v>
      </c>
      <c r="AA1661" s="117" t="s">
        <v>189</v>
      </c>
      <c r="AB1661" s="66">
        <v>2006</v>
      </c>
      <c r="AC1661" s="251"/>
      <c r="AD1661" s="251"/>
      <c r="AE1661" s="48" t="s">
        <v>101</v>
      </c>
      <c r="AF1661" s="132">
        <v>45111</v>
      </c>
      <c r="AG1661" s="132"/>
      <c r="AH1661" s="144" t="s">
        <v>2861</v>
      </c>
    </row>
    <row r="1662" spans="1:34" ht="15" customHeight="1">
      <c r="A1662" s="66">
        <v>12784</v>
      </c>
      <c r="B1662" s="66"/>
      <c r="C1662" s="84" t="s">
        <v>994</v>
      </c>
      <c r="D1662" s="63">
        <v>4368</v>
      </c>
      <c r="E1662" s="87" t="s">
        <v>2862</v>
      </c>
      <c r="F1662" s="156" t="s">
        <v>2863</v>
      </c>
      <c r="G1662" s="85" t="s">
        <v>1272</v>
      </c>
      <c r="H1662" s="63"/>
      <c r="I1662" s="85" t="s">
        <v>154</v>
      </c>
      <c r="J1662" s="84">
        <v>1</v>
      </c>
      <c r="K1662" s="106">
        <v>45086</v>
      </c>
      <c r="L1662" s="89">
        <v>6</v>
      </c>
      <c r="M1662" s="230">
        <v>211</v>
      </c>
      <c r="N1662" s="107">
        <v>45092</v>
      </c>
      <c r="O1662" s="99">
        <v>45096</v>
      </c>
      <c r="P1662" s="100">
        <v>10</v>
      </c>
      <c r="Q1662" s="66" t="s">
        <v>544</v>
      </c>
      <c r="R1662" s="66" t="s">
        <v>214</v>
      </c>
      <c r="S1662" s="66" t="s">
        <v>1114</v>
      </c>
      <c r="T1662" s="66" t="s">
        <v>138</v>
      </c>
      <c r="U1662" s="66">
        <v>211</v>
      </c>
      <c r="V1662" s="88" t="s">
        <v>617</v>
      </c>
      <c r="W1662" s="111" t="s">
        <v>2864</v>
      </c>
      <c r="X1662" s="88" t="s">
        <v>2865</v>
      </c>
      <c r="Y1662" s="117" t="s">
        <v>2866</v>
      </c>
      <c r="Z1662" s="66">
        <v>60</v>
      </c>
      <c r="AA1662" s="117" t="s">
        <v>143</v>
      </c>
      <c r="AB1662" s="66"/>
      <c r="AC1662" s="251"/>
      <c r="AD1662" s="251"/>
      <c r="AE1662" s="48" t="s">
        <v>101</v>
      </c>
      <c r="AF1662" s="132">
        <v>45086</v>
      </c>
      <c r="AG1662" s="132">
        <v>45093</v>
      </c>
      <c r="AH1662" s="144"/>
    </row>
    <row r="1663" spans="1:34" ht="15" customHeight="1">
      <c r="A1663" s="66" t="s">
        <v>2867</v>
      </c>
      <c r="B1663" s="63">
        <v>954</v>
      </c>
      <c r="C1663" s="84" t="s">
        <v>994</v>
      </c>
      <c r="D1663" s="63">
        <v>4169</v>
      </c>
      <c r="E1663" s="87" t="s">
        <v>193</v>
      </c>
      <c r="F1663" s="156" t="s">
        <v>1363</v>
      </c>
      <c r="G1663" s="85" t="s">
        <v>2868</v>
      </c>
      <c r="H1663" s="63">
        <v>4082</v>
      </c>
      <c r="I1663" s="85" t="s">
        <v>154</v>
      </c>
      <c r="J1663" s="84">
        <v>1</v>
      </c>
      <c r="K1663" s="106">
        <v>45036</v>
      </c>
      <c r="L1663" s="89">
        <v>27</v>
      </c>
      <c r="M1663" s="230">
        <v>211</v>
      </c>
      <c r="N1663" s="107">
        <v>45063</v>
      </c>
      <c r="O1663" s="99">
        <v>45068</v>
      </c>
      <c r="P1663" s="100">
        <v>32</v>
      </c>
      <c r="Q1663" s="66" t="s">
        <v>544</v>
      </c>
      <c r="R1663" s="66" t="s">
        <v>214</v>
      </c>
      <c r="S1663" s="66" t="s">
        <v>2869</v>
      </c>
      <c r="T1663" s="66" t="s">
        <v>87</v>
      </c>
      <c r="U1663" s="66">
        <v>211</v>
      </c>
      <c r="V1663" s="88" t="s">
        <v>88</v>
      </c>
      <c r="W1663" s="111" t="s">
        <v>89</v>
      </c>
      <c r="X1663" s="111" t="s">
        <v>586</v>
      </c>
      <c r="Y1663" s="117" t="s">
        <v>2870</v>
      </c>
      <c r="Z1663" s="66">
        <v>10</v>
      </c>
      <c r="AA1663" s="117" t="s">
        <v>227</v>
      </c>
      <c r="AB1663" s="66">
        <v>1999</v>
      </c>
      <c r="AC1663" s="251">
        <v>33000</v>
      </c>
      <c r="AD1663" s="251"/>
      <c r="AE1663" s="48" t="s">
        <v>101</v>
      </c>
      <c r="AF1663" s="132">
        <v>44952</v>
      </c>
      <c r="AG1663" s="132">
        <v>45065</v>
      </c>
      <c r="AH1663" s="144"/>
    </row>
    <row r="1664" spans="1:34">
      <c r="A1664" s="66">
        <v>821</v>
      </c>
      <c r="B1664" s="63"/>
      <c r="C1664" s="84" t="s">
        <v>994</v>
      </c>
      <c r="D1664" s="63">
        <v>4132</v>
      </c>
      <c r="E1664" s="87" t="s">
        <v>1054</v>
      </c>
      <c r="F1664" s="156" t="s">
        <v>2177</v>
      </c>
      <c r="G1664" s="85" t="s">
        <v>2178</v>
      </c>
      <c r="H1664" s="63"/>
      <c r="I1664" s="85" t="s">
        <v>154</v>
      </c>
      <c r="J1664" s="84">
        <v>1</v>
      </c>
      <c r="K1664" s="106">
        <v>44921</v>
      </c>
      <c r="L1664" s="89">
        <v>27</v>
      </c>
      <c r="M1664" s="66">
        <v>211</v>
      </c>
      <c r="N1664" s="165">
        <v>44948</v>
      </c>
      <c r="O1664" s="99">
        <v>44951</v>
      </c>
      <c r="P1664" s="100">
        <v>30</v>
      </c>
      <c r="Q1664" s="66" t="s">
        <v>544</v>
      </c>
      <c r="R1664" s="66" t="s">
        <v>214</v>
      </c>
      <c r="S1664" s="66" t="s">
        <v>2869</v>
      </c>
      <c r="T1664" s="66" t="s">
        <v>87</v>
      </c>
      <c r="U1664" s="66">
        <v>211</v>
      </c>
      <c r="V1664" s="88" t="s">
        <v>88</v>
      </c>
      <c r="W1664" s="111" t="s">
        <v>89</v>
      </c>
      <c r="X1664" s="111" t="s">
        <v>586</v>
      </c>
      <c r="Y1664" s="117" t="s">
        <v>2870</v>
      </c>
      <c r="Z1664" s="251"/>
      <c r="AA1664" s="251"/>
      <c r="AB1664" s="112">
        <v>1999</v>
      </c>
      <c r="AC1664" s="251">
        <v>33000</v>
      </c>
      <c r="AD1664" s="251"/>
      <c r="AE1664" s="48" t="s">
        <v>101</v>
      </c>
      <c r="AF1664" s="132">
        <v>44933</v>
      </c>
      <c r="AG1664" s="132">
        <v>44950</v>
      </c>
      <c r="AH1664" s="177"/>
    </row>
    <row r="1665" spans="1:38">
      <c r="A1665" s="66">
        <v>763</v>
      </c>
      <c r="B1665" s="66">
        <v>926</v>
      </c>
      <c r="C1665" s="84" t="s">
        <v>994</v>
      </c>
      <c r="D1665" s="63">
        <v>4083</v>
      </c>
      <c r="E1665" s="87" t="s">
        <v>2871</v>
      </c>
      <c r="F1665" s="87" t="s">
        <v>2871</v>
      </c>
      <c r="G1665" s="87" t="s">
        <v>2872</v>
      </c>
      <c r="H1665" s="63">
        <v>4001</v>
      </c>
      <c r="I1665" s="150" t="s">
        <v>1151</v>
      </c>
      <c r="J1665" s="84">
        <v>1</v>
      </c>
      <c r="K1665" s="106">
        <v>44902</v>
      </c>
      <c r="L1665" s="89">
        <v>27</v>
      </c>
      <c r="M1665" s="66">
        <v>211</v>
      </c>
      <c r="N1665" s="107">
        <v>44929</v>
      </c>
      <c r="O1665" s="99">
        <v>44933</v>
      </c>
      <c r="P1665" s="100">
        <v>31</v>
      </c>
      <c r="Q1665" s="66" t="s">
        <v>544</v>
      </c>
      <c r="R1665" s="66" t="s">
        <v>214</v>
      </c>
      <c r="S1665" s="66" t="s">
        <v>2869</v>
      </c>
      <c r="T1665" s="66" t="s">
        <v>87</v>
      </c>
      <c r="U1665" s="66">
        <v>211</v>
      </c>
      <c r="V1665" s="88" t="s">
        <v>88</v>
      </c>
      <c r="W1665" s="88" t="s">
        <v>89</v>
      </c>
      <c r="X1665" s="88" t="s">
        <v>586</v>
      </c>
      <c r="Y1665" s="117" t="s">
        <v>2870</v>
      </c>
      <c r="Z1665" s="251"/>
      <c r="AA1665" s="251"/>
      <c r="AB1665" s="66">
        <v>1999</v>
      </c>
      <c r="AC1665" s="251">
        <v>33000</v>
      </c>
      <c r="AD1665" s="251"/>
      <c r="AE1665" s="192"/>
      <c r="AF1665" s="72" t="s">
        <v>101</v>
      </c>
      <c r="AG1665" s="132">
        <v>44902</v>
      </c>
      <c r="AH1665" s="266">
        <v>44932</v>
      </c>
      <c r="AI1665" s="284" t="s">
        <v>251</v>
      </c>
      <c r="AJ1665" s="367"/>
      <c r="AK1665" s="367"/>
      <c r="AL1665" s="367"/>
    </row>
    <row r="1666" spans="1:38">
      <c r="A1666" s="66">
        <v>855</v>
      </c>
      <c r="B1666" s="63"/>
      <c r="C1666" s="84" t="s">
        <v>994</v>
      </c>
      <c r="D1666" s="63">
        <v>3808</v>
      </c>
      <c r="E1666" s="151" t="s">
        <v>877</v>
      </c>
      <c r="F1666" s="151" t="s">
        <v>1251</v>
      </c>
      <c r="G1666" s="87" t="s">
        <v>1519</v>
      </c>
      <c r="H1666" s="63"/>
      <c r="I1666" s="87" t="s">
        <v>1151</v>
      </c>
      <c r="J1666" s="160">
        <v>1</v>
      </c>
      <c r="K1666" s="106">
        <v>44776</v>
      </c>
      <c r="L1666" s="92">
        <v>27</v>
      </c>
      <c r="M1666" s="66">
        <v>211</v>
      </c>
      <c r="N1666" s="165">
        <v>44803</v>
      </c>
      <c r="O1666" s="99">
        <v>44792</v>
      </c>
      <c r="P1666" s="100">
        <v>16</v>
      </c>
      <c r="Q1666" s="66" t="s">
        <v>544</v>
      </c>
      <c r="R1666" s="66"/>
      <c r="S1666" s="66" t="s">
        <v>2826</v>
      </c>
      <c r="T1666" s="66" t="s">
        <v>138</v>
      </c>
      <c r="U1666" s="66">
        <v>211</v>
      </c>
      <c r="V1666" s="245" t="s">
        <v>617</v>
      </c>
      <c r="W1666" s="245" t="s">
        <v>312</v>
      </c>
      <c r="X1666" s="245" t="s">
        <v>2873</v>
      </c>
      <c r="Y1666" s="117" t="s">
        <v>2874</v>
      </c>
      <c r="Z1666" s="251"/>
      <c r="AA1666" s="251"/>
      <c r="AB1666" s="66"/>
      <c r="AC1666" s="251">
        <v>18000</v>
      </c>
      <c r="AD1666" s="251"/>
      <c r="AE1666" s="62" t="s">
        <v>101</v>
      </c>
      <c r="AF1666" s="173">
        <v>44776</v>
      </c>
      <c r="AG1666" s="132">
        <v>44792</v>
      </c>
      <c r="AH1666" s="144"/>
      <c r="AI1666" s="284" t="s">
        <v>2437</v>
      </c>
      <c r="AJ1666" s="284"/>
      <c r="AK1666" s="284"/>
      <c r="AL1666" s="284"/>
    </row>
    <row r="1667" spans="1:38">
      <c r="A1667" s="63"/>
      <c r="B1667" s="66">
        <v>888</v>
      </c>
      <c r="C1667" s="157" t="s">
        <v>1179</v>
      </c>
      <c r="D1667" s="51">
        <v>3757</v>
      </c>
      <c r="E1667" s="50" t="s">
        <v>877</v>
      </c>
      <c r="F1667" s="214" t="s">
        <v>1779</v>
      </c>
      <c r="G1667" s="50" t="s">
        <v>1778</v>
      </c>
      <c r="H1667" s="51">
        <v>3646</v>
      </c>
      <c r="I1667" s="50" t="s">
        <v>1151</v>
      </c>
      <c r="J1667" s="204">
        <v>1</v>
      </c>
      <c r="K1667" s="167">
        <v>44795</v>
      </c>
      <c r="L1667" s="51">
        <v>6</v>
      </c>
      <c r="M1667" s="66">
        <v>211</v>
      </c>
      <c r="N1667" s="107">
        <v>44801</v>
      </c>
      <c r="O1667" s="99">
        <v>44816</v>
      </c>
      <c r="P1667" s="100">
        <v>21</v>
      </c>
      <c r="Q1667" s="66" t="s">
        <v>544</v>
      </c>
      <c r="R1667" s="66"/>
      <c r="S1667" s="66" t="s">
        <v>545</v>
      </c>
      <c r="T1667" s="66" t="s">
        <v>138</v>
      </c>
      <c r="U1667" s="66">
        <v>211</v>
      </c>
      <c r="V1667" s="246" t="s">
        <v>139</v>
      </c>
      <c r="W1667" s="88" t="s">
        <v>140</v>
      </c>
      <c r="X1667" s="245" t="s">
        <v>850</v>
      </c>
      <c r="Y1667" s="117" t="s">
        <v>2875</v>
      </c>
      <c r="Z1667" s="251"/>
      <c r="AA1667" s="251"/>
      <c r="AB1667" s="66"/>
      <c r="AC1667" s="251"/>
      <c r="AD1667" s="251"/>
      <c r="AE1667" s="62" t="s">
        <v>101</v>
      </c>
      <c r="AF1667" s="173">
        <v>44757</v>
      </c>
      <c r="AG1667" s="132"/>
      <c r="AH1667" s="144" t="s">
        <v>2876</v>
      </c>
      <c r="AI1667" s="284" t="s">
        <v>503</v>
      </c>
      <c r="AJ1667" s="368" t="s">
        <v>2877</v>
      </c>
      <c r="AK1667" s="284" t="s">
        <v>478</v>
      </c>
      <c r="AL1667" s="284" t="s">
        <v>484</v>
      </c>
    </row>
    <row r="1668" spans="1:38">
      <c r="A1668" s="66" t="s">
        <v>2878</v>
      </c>
      <c r="B1668" s="63"/>
      <c r="C1668" s="84" t="s">
        <v>994</v>
      </c>
      <c r="D1668" s="63">
        <v>3709</v>
      </c>
      <c r="E1668" s="87" t="s">
        <v>877</v>
      </c>
      <c r="F1668" s="151" t="s">
        <v>1777</v>
      </c>
      <c r="G1668" s="87" t="s">
        <v>1379</v>
      </c>
      <c r="H1668" s="63"/>
      <c r="I1668" s="150" t="s">
        <v>1151</v>
      </c>
      <c r="J1668" s="84">
        <v>1</v>
      </c>
      <c r="K1668" s="106">
        <v>44837</v>
      </c>
      <c r="L1668" s="89">
        <v>27</v>
      </c>
      <c r="M1668" s="66">
        <v>211</v>
      </c>
      <c r="N1668" s="166">
        <v>44864</v>
      </c>
      <c r="O1668" s="99">
        <v>44874</v>
      </c>
      <c r="P1668" s="100">
        <v>37</v>
      </c>
      <c r="Q1668" s="66" t="s">
        <v>544</v>
      </c>
      <c r="R1668" s="66" t="s">
        <v>214</v>
      </c>
      <c r="S1668" s="66" t="s">
        <v>545</v>
      </c>
      <c r="T1668" s="66" t="s">
        <v>138</v>
      </c>
      <c r="U1668" s="66">
        <v>211</v>
      </c>
      <c r="V1668" s="245" t="s">
        <v>139</v>
      </c>
      <c r="W1668" s="88" t="s">
        <v>140</v>
      </c>
      <c r="X1668" s="245" t="s">
        <v>850</v>
      </c>
      <c r="Y1668" s="117" t="s">
        <v>2875</v>
      </c>
      <c r="Z1668" s="251"/>
      <c r="AA1668" s="251"/>
      <c r="AB1668" s="66"/>
      <c r="AC1668" s="251">
        <v>33000</v>
      </c>
      <c r="AD1668" s="251"/>
      <c r="AE1668" s="62" t="s">
        <v>101</v>
      </c>
      <c r="AF1668" s="173">
        <v>44735</v>
      </c>
      <c r="AG1668" s="132">
        <v>44874</v>
      </c>
      <c r="AH1668" s="144"/>
      <c r="AI1668" s="284" t="s">
        <v>2077</v>
      </c>
      <c r="AJ1668" s="284"/>
      <c r="AK1668" s="284"/>
      <c r="AL1668" s="284"/>
    </row>
    <row r="1669" spans="1:38">
      <c r="A1669" s="82">
        <v>856</v>
      </c>
      <c r="B1669" s="66" t="s">
        <v>2879</v>
      </c>
      <c r="C1669" s="157" t="s">
        <v>1179</v>
      </c>
      <c r="D1669" s="51">
        <v>3642</v>
      </c>
      <c r="E1669" s="214" t="s">
        <v>877</v>
      </c>
      <c r="F1669" s="214" t="s">
        <v>2825</v>
      </c>
      <c r="G1669" s="185" t="s">
        <v>1806</v>
      </c>
      <c r="H1669" s="51">
        <v>1087</v>
      </c>
      <c r="I1669" s="185" t="s">
        <v>1151</v>
      </c>
      <c r="J1669" s="204">
        <v>1</v>
      </c>
      <c r="K1669" s="215">
        <v>44725</v>
      </c>
      <c r="L1669" s="83">
        <v>27</v>
      </c>
      <c r="M1669" s="66">
        <v>211</v>
      </c>
      <c r="N1669" s="107">
        <v>44752</v>
      </c>
      <c r="O1669" s="99">
        <v>44781</v>
      </c>
      <c r="P1669" s="100">
        <v>56</v>
      </c>
      <c r="Q1669" s="66" t="s">
        <v>544</v>
      </c>
      <c r="R1669" s="66"/>
      <c r="S1669" s="66" t="s">
        <v>2826</v>
      </c>
      <c r="T1669" s="66" t="s">
        <v>138</v>
      </c>
      <c r="U1669" s="66">
        <v>211</v>
      </c>
      <c r="V1669" s="245" t="s">
        <v>617</v>
      </c>
      <c r="W1669" s="245" t="s">
        <v>312</v>
      </c>
      <c r="X1669" s="245" t="s">
        <v>2873</v>
      </c>
      <c r="Y1669" s="117" t="s">
        <v>2874</v>
      </c>
      <c r="Z1669" s="251"/>
      <c r="AA1669" s="251"/>
      <c r="AB1669" s="66"/>
      <c r="AC1669" s="251">
        <v>18000</v>
      </c>
      <c r="AD1669" s="251"/>
      <c r="AE1669" s="62" t="s">
        <v>101</v>
      </c>
      <c r="AF1669" s="173">
        <v>44701</v>
      </c>
      <c r="AG1669" s="132"/>
      <c r="AH1669" s="144" t="s">
        <v>2880</v>
      </c>
      <c r="AI1669" s="284" t="s">
        <v>208</v>
      </c>
      <c r="AJ1669" s="368" t="s">
        <v>2881</v>
      </c>
      <c r="AK1669" s="284" t="s">
        <v>2882</v>
      </c>
      <c r="AL1669" s="284" t="s">
        <v>2883</v>
      </c>
    </row>
    <row r="1670" spans="1:38">
      <c r="A1670" s="63"/>
      <c r="B1670" s="66">
        <v>993</v>
      </c>
      <c r="C1670" s="84" t="s">
        <v>994</v>
      </c>
      <c r="D1670" s="63">
        <v>3492</v>
      </c>
      <c r="E1670" s="150" t="s">
        <v>1530</v>
      </c>
      <c r="F1670" s="150" t="s">
        <v>1456</v>
      </c>
      <c r="G1670" s="85" t="s">
        <v>531</v>
      </c>
      <c r="H1670" s="63">
        <v>1519</v>
      </c>
      <c r="I1670" s="85" t="s">
        <v>1151</v>
      </c>
      <c r="J1670" s="160">
        <v>1</v>
      </c>
      <c r="K1670" s="168">
        <v>44651</v>
      </c>
      <c r="L1670" s="92">
        <v>13</v>
      </c>
      <c r="M1670" s="63">
        <v>211</v>
      </c>
      <c r="N1670" s="107">
        <v>44664</v>
      </c>
      <c r="O1670" s="99">
        <v>44664</v>
      </c>
      <c r="P1670" s="100">
        <v>13</v>
      </c>
      <c r="Q1670" s="66" t="s">
        <v>544</v>
      </c>
      <c r="R1670" s="66"/>
      <c r="S1670" s="66" t="s">
        <v>1780</v>
      </c>
      <c r="T1670" s="66" t="s">
        <v>138</v>
      </c>
      <c r="U1670" s="66">
        <v>211</v>
      </c>
      <c r="V1670" s="245" t="s">
        <v>223</v>
      </c>
      <c r="W1670" s="245" t="s">
        <v>224</v>
      </c>
      <c r="X1670" s="245" t="s">
        <v>457</v>
      </c>
      <c r="Y1670" s="66" t="s">
        <v>459</v>
      </c>
      <c r="Z1670" s="251"/>
      <c r="AA1670" s="251"/>
      <c r="AB1670" s="66"/>
      <c r="AC1670" s="251">
        <v>24000</v>
      </c>
      <c r="AD1670" s="251"/>
      <c r="AE1670" s="62" t="s">
        <v>101</v>
      </c>
      <c r="AF1670" s="173">
        <v>44609</v>
      </c>
      <c r="AG1670" s="132">
        <v>44663</v>
      </c>
      <c r="AH1670" s="144"/>
      <c r="AI1670" s="284" t="s">
        <v>531</v>
      </c>
      <c r="AJ1670" s="368" t="s">
        <v>2884</v>
      </c>
      <c r="AK1670" s="284" t="s">
        <v>2885</v>
      </c>
      <c r="AL1670" s="284" t="s">
        <v>2886</v>
      </c>
    </row>
    <row r="1671" spans="1:38">
      <c r="A1671" s="66" t="s">
        <v>2887</v>
      </c>
      <c r="B1671" s="63"/>
      <c r="C1671" s="72" t="s">
        <v>994</v>
      </c>
      <c r="D1671" s="67">
        <v>5179</v>
      </c>
      <c r="E1671" s="69" t="s">
        <v>2888</v>
      </c>
      <c r="F1671" s="69" t="s">
        <v>2888</v>
      </c>
      <c r="G1671" s="48" t="s">
        <v>674</v>
      </c>
      <c r="H1671" s="48">
        <v>20141</v>
      </c>
      <c r="I1671" s="48" t="s">
        <v>99</v>
      </c>
      <c r="J1671" s="72">
        <v>1</v>
      </c>
      <c r="K1671" s="101">
        <v>45604</v>
      </c>
      <c r="L1671" s="48">
        <v>6</v>
      </c>
      <c r="M1671" s="104">
        <v>212</v>
      </c>
      <c r="N1671" s="102">
        <f>K1671+L1671</f>
        <v>45610</v>
      </c>
      <c r="O1671" s="99">
        <f ca="1">TODAY()</f>
        <v>45957</v>
      </c>
      <c r="P1671" s="100">
        <f ca="1">O1671-K1671</f>
        <v>353</v>
      </c>
      <c r="Q1671" s="66" t="s">
        <v>544</v>
      </c>
      <c r="R1671" s="66" t="s">
        <v>214</v>
      </c>
      <c r="S1671" s="66" t="s">
        <v>921</v>
      </c>
      <c r="T1671" s="66" t="s">
        <v>138</v>
      </c>
      <c r="U1671" s="66">
        <v>212</v>
      </c>
      <c r="V1671" s="88" t="s">
        <v>2837</v>
      </c>
      <c r="W1671" s="88" t="s">
        <v>2889</v>
      </c>
      <c r="X1671" s="88" t="s">
        <v>2890</v>
      </c>
      <c r="Y1671" s="117" t="s">
        <v>2891</v>
      </c>
      <c r="Z1671" s="82">
        <v>90</v>
      </c>
      <c r="AA1671" s="250" t="s">
        <v>92</v>
      </c>
      <c r="AB1671" s="82">
        <v>2014</v>
      </c>
      <c r="AC1671" s="130"/>
      <c r="AD1671" s="119"/>
      <c r="AE1671" s="48" t="s">
        <v>101</v>
      </c>
      <c r="AF1671" s="132">
        <v>45604</v>
      </c>
      <c r="AG1671" s="132">
        <v>45611</v>
      </c>
      <c r="AH1671" s="73"/>
    </row>
    <row r="1672" spans="1:38">
      <c r="A1672" s="88" t="s">
        <v>95</v>
      </c>
      <c r="B1672" s="88" t="s">
        <v>95</v>
      </c>
      <c r="C1672" s="72" t="s">
        <v>96</v>
      </c>
      <c r="D1672" s="67">
        <v>4955</v>
      </c>
      <c r="E1672" s="69" t="s">
        <v>588</v>
      </c>
      <c r="F1672" s="69" t="s">
        <v>588</v>
      </c>
      <c r="G1672" s="48" t="s">
        <v>531</v>
      </c>
      <c r="H1672" s="48" t="s">
        <v>2892</v>
      </c>
      <c r="I1672" s="48" t="s">
        <v>99</v>
      </c>
      <c r="J1672" s="72">
        <v>1</v>
      </c>
      <c r="K1672" s="101">
        <v>45534</v>
      </c>
      <c r="L1672" s="48">
        <v>27</v>
      </c>
      <c r="M1672" s="104">
        <v>212</v>
      </c>
      <c r="N1672" s="213">
        <f>K1672+L1672</f>
        <v>45561</v>
      </c>
      <c r="O1672" s="99">
        <f ca="1">TODAY()</f>
        <v>45957</v>
      </c>
      <c r="P1672" s="100">
        <f ca="1">O1672-K1672</f>
        <v>423</v>
      </c>
      <c r="Q1672" s="66" t="s">
        <v>544</v>
      </c>
      <c r="R1672" s="66" t="s">
        <v>214</v>
      </c>
      <c r="S1672" s="66" t="s">
        <v>2893</v>
      </c>
      <c r="T1672" s="66" t="s">
        <v>138</v>
      </c>
      <c r="U1672" s="66">
        <v>212</v>
      </c>
      <c r="V1672" s="88" t="s">
        <v>2894</v>
      </c>
      <c r="W1672" s="88" t="s">
        <v>2895</v>
      </c>
      <c r="X1672" s="88" t="s">
        <v>2896</v>
      </c>
      <c r="Y1672" s="117" t="s">
        <v>2897</v>
      </c>
      <c r="Z1672" s="82">
        <v>60</v>
      </c>
      <c r="AA1672" s="250" t="s">
        <v>92</v>
      </c>
      <c r="AB1672" s="82"/>
      <c r="AC1672" s="130">
        <v>35000</v>
      </c>
      <c r="AD1672" s="119">
        <v>31200</v>
      </c>
      <c r="AE1672" s="48" t="s">
        <v>101</v>
      </c>
      <c r="AF1672" s="132">
        <v>45475</v>
      </c>
      <c r="AG1672" s="132"/>
      <c r="AH1672" s="73" t="s">
        <v>101</v>
      </c>
    </row>
    <row r="1673" spans="1:38">
      <c r="A1673" s="66">
        <v>746</v>
      </c>
      <c r="B1673" s="66">
        <v>891</v>
      </c>
      <c r="C1673" s="72" t="s">
        <v>96</v>
      </c>
      <c r="D1673" s="67">
        <v>4955</v>
      </c>
      <c r="E1673" s="68" t="s">
        <v>588</v>
      </c>
      <c r="F1673" s="69" t="s">
        <v>588</v>
      </c>
      <c r="G1673" s="48" t="s">
        <v>531</v>
      </c>
      <c r="H1673" s="48" t="s">
        <v>2892</v>
      </c>
      <c r="I1673" s="48" t="s">
        <v>99</v>
      </c>
      <c r="J1673" s="72">
        <v>1</v>
      </c>
      <c r="K1673" s="101">
        <v>45534</v>
      </c>
      <c r="L1673" s="48">
        <v>27</v>
      </c>
      <c r="M1673" s="104">
        <v>212</v>
      </c>
      <c r="N1673" s="102">
        <f>K1673+L1673</f>
        <v>45561</v>
      </c>
      <c r="O1673" s="99">
        <f ca="1">TODAY()</f>
        <v>45957</v>
      </c>
      <c r="P1673" s="100">
        <f ca="1">O1673-K1673</f>
        <v>423</v>
      </c>
      <c r="Q1673" s="66" t="s">
        <v>544</v>
      </c>
      <c r="R1673" s="66" t="s">
        <v>214</v>
      </c>
      <c r="S1673" s="66" t="s">
        <v>2893</v>
      </c>
      <c r="T1673" s="66" t="s">
        <v>138</v>
      </c>
      <c r="U1673" s="66">
        <v>212</v>
      </c>
      <c r="V1673" s="88" t="s">
        <v>2894</v>
      </c>
      <c r="W1673" s="88" t="s">
        <v>2895</v>
      </c>
      <c r="X1673" s="88" t="s">
        <v>2896</v>
      </c>
      <c r="Y1673" s="117" t="s">
        <v>2897</v>
      </c>
      <c r="Z1673" s="82">
        <v>60</v>
      </c>
      <c r="AA1673" s="250" t="s">
        <v>92</v>
      </c>
      <c r="AB1673" s="82"/>
      <c r="AC1673" s="130">
        <v>35000</v>
      </c>
      <c r="AD1673" s="119">
        <v>31200</v>
      </c>
      <c r="AE1673" s="48" t="s">
        <v>101</v>
      </c>
      <c r="AF1673" s="132">
        <v>45475</v>
      </c>
      <c r="AG1673" s="132">
        <v>45567</v>
      </c>
      <c r="AH1673" s="141"/>
      <c r="AI1673" s="284" t="s">
        <v>519</v>
      </c>
      <c r="AJ1673" s="368" t="s">
        <v>2898</v>
      </c>
      <c r="AK1673" s="284" t="s">
        <v>2899</v>
      </c>
      <c r="AL1673" s="284" t="s">
        <v>2900</v>
      </c>
    </row>
    <row r="1674" spans="1:38">
      <c r="A1674" s="66">
        <v>821</v>
      </c>
      <c r="B1674" s="63"/>
      <c r="C1674" s="84" t="s">
        <v>994</v>
      </c>
      <c r="D1674" s="92">
        <v>4505</v>
      </c>
      <c r="E1674" s="87" t="s">
        <v>477</v>
      </c>
      <c r="F1674" s="87" t="s">
        <v>2201</v>
      </c>
      <c r="G1674" s="85" t="s">
        <v>2367</v>
      </c>
      <c r="H1674" s="84">
        <v>566</v>
      </c>
      <c r="I1674" s="150" t="s">
        <v>99</v>
      </c>
      <c r="J1674" s="84">
        <v>1</v>
      </c>
      <c r="K1674" s="106">
        <v>45169</v>
      </c>
      <c r="L1674" s="63">
        <v>27</v>
      </c>
      <c r="M1674" s="63">
        <v>212</v>
      </c>
      <c r="N1674" s="107">
        <v>45196</v>
      </c>
      <c r="O1674" s="99">
        <v>45197</v>
      </c>
      <c r="P1674" s="100">
        <v>28</v>
      </c>
      <c r="Q1674" s="66" t="s">
        <v>544</v>
      </c>
      <c r="R1674" s="66" t="s">
        <v>214</v>
      </c>
      <c r="S1674" s="66" t="s">
        <v>1180</v>
      </c>
      <c r="T1674" s="66" t="s">
        <v>87</v>
      </c>
      <c r="U1674" s="66">
        <v>212</v>
      </c>
      <c r="V1674" s="88" t="s">
        <v>169</v>
      </c>
      <c r="W1674" s="111" t="s">
        <v>510</v>
      </c>
      <c r="X1674" s="111" t="s">
        <v>2901</v>
      </c>
      <c r="Y1674" s="117" t="s">
        <v>2902</v>
      </c>
      <c r="Z1674" s="82">
        <v>30</v>
      </c>
      <c r="AA1674" s="250" t="s">
        <v>92</v>
      </c>
      <c r="AB1674" s="247">
        <v>2015</v>
      </c>
      <c r="AC1674" s="130"/>
      <c r="AD1674" s="130"/>
      <c r="AE1674" s="48" t="s">
        <v>101</v>
      </c>
      <c r="AF1674" s="132">
        <v>45169</v>
      </c>
      <c r="AG1674" s="132">
        <v>45196</v>
      </c>
      <c r="AH1674" s="141"/>
      <c r="AI1674" s="284" t="s">
        <v>144</v>
      </c>
      <c r="AJ1674" s="368" t="s">
        <v>2903</v>
      </c>
      <c r="AK1674" s="284" t="s">
        <v>2904</v>
      </c>
      <c r="AL1674" s="284" t="s">
        <v>2905</v>
      </c>
    </row>
    <row r="1675" spans="1:38">
      <c r="A1675" s="66" t="s">
        <v>2906</v>
      </c>
      <c r="B1675" s="66"/>
      <c r="C1675" s="84" t="s">
        <v>994</v>
      </c>
      <c r="D1675" s="92">
        <v>4479</v>
      </c>
      <c r="E1675" s="150" t="s">
        <v>1039</v>
      </c>
      <c r="F1675" s="150" t="s">
        <v>1039</v>
      </c>
      <c r="G1675" s="86" t="s">
        <v>1215</v>
      </c>
      <c r="H1675" s="84"/>
      <c r="I1675" s="150" t="s">
        <v>1151</v>
      </c>
      <c r="J1675" s="84">
        <v>1</v>
      </c>
      <c r="K1675" s="106">
        <v>45155</v>
      </c>
      <c r="L1675" s="63">
        <v>1</v>
      </c>
      <c r="M1675" s="66">
        <v>212</v>
      </c>
      <c r="N1675" s="165">
        <v>45156</v>
      </c>
      <c r="O1675" s="99">
        <v>45157</v>
      </c>
      <c r="P1675" s="100">
        <v>2</v>
      </c>
      <c r="Q1675" s="66" t="s">
        <v>544</v>
      </c>
      <c r="R1675" s="66" t="s">
        <v>214</v>
      </c>
      <c r="S1675" s="66" t="s">
        <v>1180</v>
      </c>
      <c r="T1675" s="66" t="s">
        <v>87</v>
      </c>
      <c r="U1675" s="66">
        <v>212</v>
      </c>
      <c r="V1675" s="88" t="s">
        <v>169</v>
      </c>
      <c r="W1675" s="88" t="s">
        <v>510</v>
      </c>
      <c r="X1675" s="88" t="s">
        <v>2901</v>
      </c>
      <c r="Y1675" s="117" t="s">
        <v>2902</v>
      </c>
      <c r="Z1675" s="82">
        <v>30</v>
      </c>
      <c r="AA1675" s="250" t="s">
        <v>92</v>
      </c>
      <c r="AB1675" s="82">
        <v>2015</v>
      </c>
      <c r="AC1675" s="130"/>
      <c r="AD1675" s="130"/>
      <c r="AE1675" s="48" t="s">
        <v>101</v>
      </c>
      <c r="AF1675" s="132">
        <v>45155</v>
      </c>
      <c r="AG1675" s="132">
        <v>45156</v>
      </c>
      <c r="AH1675" s="141"/>
      <c r="AI1675" s="284" t="s">
        <v>153</v>
      </c>
      <c r="AJ1675" s="368"/>
      <c r="AK1675" s="284"/>
      <c r="AL1675" s="284"/>
    </row>
    <row r="1676" spans="1:38">
      <c r="A1676" s="63"/>
      <c r="B1676" s="66">
        <v>1006</v>
      </c>
      <c r="C1676" s="84" t="s">
        <v>994</v>
      </c>
      <c r="D1676" s="92">
        <v>4420</v>
      </c>
      <c r="E1676" s="87" t="s">
        <v>2907</v>
      </c>
      <c r="F1676" s="87" t="s">
        <v>2907</v>
      </c>
      <c r="G1676" s="85" t="s">
        <v>2908</v>
      </c>
      <c r="H1676" s="63"/>
      <c r="I1676" s="85" t="s">
        <v>154</v>
      </c>
      <c r="J1676" s="84">
        <v>1</v>
      </c>
      <c r="K1676" s="106">
        <v>45151</v>
      </c>
      <c r="L1676" s="63">
        <v>2</v>
      </c>
      <c r="M1676" s="66">
        <v>212</v>
      </c>
      <c r="N1676" s="107">
        <v>45153</v>
      </c>
      <c r="O1676" s="99">
        <v>45154</v>
      </c>
      <c r="P1676" s="100">
        <v>3</v>
      </c>
      <c r="Q1676" s="66" t="s">
        <v>544</v>
      </c>
      <c r="R1676" s="66" t="s">
        <v>214</v>
      </c>
      <c r="S1676" s="66" t="s">
        <v>1180</v>
      </c>
      <c r="T1676" s="66" t="s">
        <v>87</v>
      </c>
      <c r="U1676" s="66">
        <v>212</v>
      </c>
      <c r="V1676" s="88" t="s">
        <v>169</v>
      </c>
      <c r="W1676" s="88" t="s">
        <v>510</v>
      </c>
      <c r="X1676" s="88" t="s">
        <v>2901</v>
      </c>
      <c r="Y1676" s="117" t="s">
        <v>2902</v>
      </c>
      <c r="Z1676" s="82">
        <v>30</v>
      </c>
      <c r="AA1676" s="250" t="s">
        <v>92</v>
      </c>
      <c r="AB1676" s="82">
        <v>2015</v>
      </c>
      <c r="AC1676" s="130"/>
      <c r="AD1676" s="130"/>
      <c r="AE1676" s="48" t="s">
        <v>101</v>
      </c>
      <c r="AF1676" s="132">
        <v>45119</v>
      </c>
      <c r="AG1676" s="132">
        <v>45154</v>
      </c>
      <c r="AH1676" s="141"/>
      <c r="AI1676" s="284" t="s">
        <v>153</v>
      </c>
      <c r="AJ1676" s="284"/>
      <c r="AK1676" s="284"/>
      <c r="AL1676" s="284"/>
    </row>
    <row r="1677" spans="1:38">
      <c r="A1677" s="66">
        <v>764</v>
      </c>
      <c r="B1677" s="66">
        <v>1006</v>
      </c>
      <c r="C1677" s="84" t="s">
        <v>994</v>
      </c>
      <c r="D1677" s="92">
        <v>3909</v>
      </c>
      <c r="E1677" s="87" t="s">
        <v>267</v>
      </c>
      <c r="F1677" s="156" t="s">
        <v>1069</v>
      </c>
      <c r="G1677" s="85" t="s">
        <v>2230</v>
      </c>
      <c r="H1677" s="63">
        <v>433</v>
      </c>
      <c r="I1677" s="85" t="s">
        <v>154</v>
      </c>
      <c r="J1677" s="160">
        <v>1</v>
      </c>
      <c r="K1677" s="106">
        <v>45031</v>
      </c>
      <c r="L1677" s="63">
        <v>14</v>
      </c>
      <c r="M1677" s="66">
        <v>212</v>
      </c>
      <c r="N1677" s="107">
        <v>45045</v>
      </c>
      <c r="O1677" s="99">
        <v>45048</v>
      </c>
      <c r="P1677" s="100">
        <v>17</v>
      </c>
      <c r="Q1677" s="66" t="s">
        <v>544</v>
      </c>
      <c r="R1677" s="66" t="s">
        <v>86</v>
      </c>
      <c r="S1677" s="66" t="s">
        <v>86</v>
      </c>
      <c r="T1677" s="66" t="s">
        <v>87</v>
      </c>
      <c r="U1677" s="66">
        <v>212</v>
      </c>
      <c r="V1677" s="88" t="s">
        <v>88</v>
      </c>
      <c r="W1677" s="88" t="s">
        <v>89</v>
      </c>
      <c r="X1677" s="88" t="s">
        <v>586</v>
      </c>
      <c r="Y1677" s="117" t="s">
        <v>2909</v>
      </c>
      <c r="Z1677" s="66">
        <v>10</v>
      </c>
      <c r="AA1677" s="117" t="s">
        <v>227</v>
      </c>
      <c r="AB1677" s="66">
        <v>2020</v>
      </c>
      <c r="AC1677" s="130">
        <v>33000</v>
      </c>
      <c r="AD1677" s="130"/>
      <c r="AE1677" s="801"/>
      <c r="AF1677" s="72" t="s">
        <v>101</v>
      </c>
      <c r="AG1677" s="132">
        <v>44821</v>
      </c>
      <c r="AH1677" s="144">
        <v>45044</v>
      </c>
      <c r="AI1677" s="284" t="s">
        <v>153</v>
      </c>
      <c r="AJ1677" s="284"/>
      <c r="AK1677" s="284"/>
      <c r="AL1677" s="284"/>
    </row>
    <row r="1678" spans="1:38">
      <c r="A1678" s="88" t="s">
        <v>95</v>
      </c>
      <c r="B1678" s="66">
        <v>1006</v>
      </c>
      <c r="C1678" s="84" t="s">
        <v>994</v>
      </c>
      <c r="D1678" s="84">
        <v>3874</v>
      </c>
      <c r="E1678" s="150" t="s">
        <v>2910</v>
      </c>
      <c r="F1678" s="150" t="s">
        <v>2910</v>
      </c>
      <c r="G1678" s="85" t="s">
        <v>2911</v>
      </c>
      <c r="H1678" s="63">
        <v>419</v>
      </c>
      <c r="I1678" s="150" t="s">
        <v>99</v>
      </c>
      <c r="J1678" s="160">
        <v>1</v>
      </c>
      <c r="K1678" s="106">
        <v>44806</v>
      </c>
      <c r="L1678" s="63">
        <v>6</v>
      </c>
      <c r="M1678" s="66">
        <v>212</v>
      </c>
      <c r="N1678" s="107">
        <v>44812</v>
      </c>
      <c r="O1678" s="99">
        <v>44817</v>
      </c>
      <c r="P1678" s="100">
        <v>11</v>
      </c>
      <c r="Q1678" s="66" t="s">
        <v>544</v>
      </c>
      <c r="R1678" s="66"/>
      <c r="S1678" s="66"/>
      <c r="T1678" s="66" t="s">
        <v>86</v>
      </c>
      <c r="U1678" s="66" t="s">
        <v>87</v>
      </c>
      <c r="V1678" s="66">
        <v>212</v>
      </c>
      <c r="W1678" s="88" t="s">
        <v>88</v>
      </c>
      <c r="X1678" s="88" t="s">
        <v>89</v>
      </c>
      <c r="Y1678" s="88" t="s">
        <v>586</v>
      </c>
      <c r="Z1678" s="66"/>
      <c r="AA1678" s="66"/>
      <c r="AB1678" s="117" t="s">
        <v>2909</v>
      </c>
      <c r="AC1678" s="66">
        <v>2020</v>
      </c>
      <c r="AD1678" s="66"/>
      <c r="AE1678" s="62" t="s">
        <v>101</v>
      </c>
      <c r="AF1678" s="173">
        <v>44806</v>
      </c>
      <c r="AG1678" s="132">
        <v>44816</v>
      </c>
      <c r="AH1678" s="141"/>
      <c r="AI1678" s="284" t="s">
        <v>153</v>
      </c>
      <c r="AJ1678" s="368"/>
      <c r="AK1678" s="284"/>
      <c r="AL1678" s="284"/>
    </row>
    <row r="1679" spans="1:38">
      <c r="A1679" s="66">
        <v>853</v>
      </c>
      <c r="B1679" s="66">
        <v>1006</v>
      </c>
      <c r="C1679" s="84" t="s">
        <v>994</v>
      </c>
      <c r="D1679" s="92">
        <v>3270</v>
      </c>
      <c r="E1679" s="151" t="s">
        <v>1200</v>
      </c>
      <c r="F1679" s="151" t="s">
        <v>1200</v>
      </c>
      <c r="G1679" s="85" t="s">
        <v>1201</v>
      </c>
      <c r="H1679" s="63">
        <v>174</v>
      </c>
      <c r="I1679" s="150" t="s">
        <v>154</v>
      </c>
      <c r="J1679" s="160">
        <v>1</v>
      </c>
      <c r="K1679" s="106">
        <v>44776</v>
      </c>
      <c r="L1679" s="63">
        <v>27</v>
      </c>
      <c r="M1679" s="66">
        <v>212</v>
      </c>
      <c r="N1679" s="165">
        <v>44803</v>
      </c>
      <c r="O1679" s="99">
        <v>44806</v>
      </c>
      <c r="P1679" s="100">
        <v>30</v>
      </c>
      <c r="Q1679" s="66" t="s">
        <v>544</v>
      </c>
      <c r="R1679" s="66"/>
      <c r="S1679" s="66" t="s">
        <v>86</v>
      </c>
      <c r="T1679" s="66" t="s">
        <v>87</v>
      </c>
      <c r="U1679" s="66">
        <v>212</v>
      </c>
      <c r="V1679" s="88" t="s">
        <v>88</v>
      </c>
      <c r="W1679" s="88" t="s">
        <v>89</v>
      </c>
      <c r="X1679" s="88" t="s">
        <v>586</v>
      </c>
      <c r="Y1679" s="117" t="s">
        <v>2909</v>
      </c>
      <c r="Z1679" s="220"/>
      <c r="AA1679" s="220"/>
      <c r="AB1679" s="66">
        <v>2020</v>
      </c>
      <c r="AC1679" s="220">
        <v>30000</v>
      </c>
      <c r="AD1679" s="220"/>
      <c r="AE1679" s="62" t="s">
        <v>101</v>
      </c>
      <c r="AF1679" s="173">
        <v>44468</v>
      </c>
      <c r="AG1679" s="132">
        <v>44805</v>
      </c>
      <c r="AH1679" s="141"/>
      <c r="AI1679" s="284" t="s">
        <v>153</v>
      </c>
      <c r="AJ1679" s="284"/>
      <c r="AK1679" s="284"/>
      <c r="AL1679" s="284"/>
    </row>
    <row r="1680" spans="1:38">
      <c r="A1680" s="66">
        <v>798</v>
      </c>
      <c r="B1680" s="66">
        <v>944</v>
      </c>
      <c r="C1680" s="72" t="s">
        <v>994</v>
      </c>
      <c r="D1680" s="67">
        <v>5069</v>
      </c>
      <c r="E1680" s="69" t="s">
        <v>1967</v>
      </c>
      <c r="F1680" s="69" t="s">
        <v>1968</v>
      </c>
      <c r="G1680" s="48" t="s">
        <v>2028</v>
      </c>
      <c r="H1680" s="48">
        <v>0</v>
      </c>
      <c r="I1680" s="48" t="s">
        <v>154</v>
      </c>
      <c r="J1680" s="72">
        <v>1</v>
      </c>
      <c r="K1680" s="101">
        <v>45580</v>
      </c>
      <c r="L1680" s="48">
        <v>27</v>
      </c>
      <c r="M1680" s="104">
        <v>213</v>
      </c>
      <c r="N1680" s="102">
        <f>K1680+L1680</f>
        <v>45607</v>
      </c>
      <c r="O1680" s="99">
        <f ca="1">TODAY()</f>
        <v>45957</v>
      </c>
      <c r="P1680" s="100">
        <f ca="1">O1680-K1680</f>
        <v>377</v>
      </c>
      <c r="Q1680" s="66" t="s">
        <v>544</v>
      </c>
      <c r="R1680" s="66" t="s">
        <v>85</v>
      </c>
      <c r="S1680" s="66" t="s">
        <v>879</v>
      </c>
      <c r="T1680" s="66" t="s">
        <v>138</v>
      </c>
      <c r="U1680" s="66">
        <v>213</v>
      </c>
      <c r="V1680" s="111" t="s">
        <v>880</v>
      </c>
      <c r="W1680" s="111" t="s">
        <v>881</v>
      </c>
      <c r="X1680" s="88" t="s">
        <v>882</v>
      </c>
      <c r="Y1680" s="117" t="s">
        <v>883</v>
      </c>
      <c r="Z1680" s="247">
        <v>90</v>
      </c>
      <c r="AA1680" s="366" t="s">
        <v>92</v>
      </c>
      <c r="AB1680" s="112">
        <v>2024</v>
      </c>
      <c r="AC1680" s="130"/>
      <c r="AD1680" s="130"/>
      <c r="AE1680" s="48" t="s">
        <v>101</v>
      </c>
      <c r="AF1680" s="132">
        <v>45580</v>
      </c>
      <c r="AG1680" s="132">
        <v>45610</v>
      </c>
      <c r="AH1680" s="144"/>
      <c r="AI1680" s="284" t="s">
        <v>2912</v>
      </c>
      <c r="AJ1680" s="368" t="s">
        <v>2913</v>
      </c>
      <c r="AK1680" s="284" t="s">
        <v>426</v>
      </c>
      <c r="AL1680" s="284" t="s">
        <v>2914</v>
      </c>
    </row>
    <row r="1681" spans="1:38">
      <c r="A1681" s="66">
        <v>776</v>
      </c>
      <c r="B1681" s="66">
        <v>866</v>
      </c>
      <c r="C1681" s="72" t="s">
        <v>1179</v>
      </c>
      <c r="D1681" s="67">
        <v>5039</v>
      </c>
      <c r="E1681" s="69" t="s">
        <v>1049</v>
      </c>
      <c r="F1681" s="69" t="s">
        <v>1049</v>
      </c>
      <c r="G1681" s="48" t="s">
        <v>1050</v>
      </c>
      <c r="H1681" s="48"/>
      <c r="I1681" s="48" t="s">
        <v>154</v>
      </c>
      <c r="J1681" s="72">
        <v>1</v>
      </c>
      <c r="K1681" s="101">
        <v>45530</v>
      </c>
      <c r="L1681" s="48">
        <v>27</v>
      </c>
      <c r="M1681" s="104">
        <v>213</v>
      </c>
      <c r="N1681" s="213">
        <f>K1681+L1681</f>
        <v>45557</v>
      </c>
      <c r="O1681" s="99">
        <f ca="1">TODAY()</f>
        <v>45957</v>
      </c>
      <c r="P1681" s="100">
        <f ca="1">O1681-K1681</f>
        <v>427</v>
      </c>
      <c r="Q1681" s="66" t="s">
        <v>544</v>
      </c>
      <c r="R1681" s="66" t="s">
        <v>214</v>
      </c>
      <c r="S1681" s="66" t="s">
        <v>1345</v>
      </c>
      <c r="T1681" s="66" t="s">
        <v>138</v>
      </c>
      <c r="U1681" s="66">
        <v>213</v>
      </c>
      <c r="V1681" s="88" t="s">
        <v>169</v>
      </c>
      <c r="W1681" s="88" t="s">
        <v>89</v>
      </c>
      <c r="X1681" s="88" t="s">
        <v>2915</v>
      </c>
      <c r="Y1681" s="117" t="s">
        <v>2916</v>
      </c>
      <c r="Z1681" s="82">
        <v>30</v>
      </c>
      <c r="AA1681" s="250" t="s">
        <v>244</v>
      </c>
      <c r="AB1681" s="66"/>
      <c r="AC1681" s="130">
        <v>45000</v>
      </c>
      <c r="AD1681" s="130">
        <v>46000</v>
      </c>
      <c r="AE1681" s="192"/>
      <c r="AF1681" s="136"/>
      <c r="AG1681" s="147"/>
      <c r="AH1681" s="73" t="s">
        <v>101</v>
      </c>
      <c r="AI1681" s="367" t="s">
        <v>153</v>
      </c>
      <c r="AJ1681" s="369" t="s">
        <v>2917</v>
      </c>
      <c r="AK1681" s="367" t="s">
        <v>2918</v>
      </c>
      <c r="AL1681" s="367" t="s">
        <v>2919</v>
      </c>
    </row>
    <row r="1682" spans="1:38">
      <c r="A1682" s="66" t="s">
        <v>2920</v>
      </c>
      <c r="B1682" s="66" t="s">
        <v>2921</v>
      </c>
      <c r="C1682" s="72" t="s">
        <v>1179</v>
      </c>
      <c r="D1682" s="67">
        <v>5039</v>
      </c>
      <c r="E1682" s="69" t="s">
        <v>1049</v>
      </c>
      <c r="F1682" s="69" t="s">
        <v>1049</v>
      </c>
      <c r="G1682" s="48" t="s">
        <v>1050</v>
      </c>
      <c r="H1682" s="48"/>
      <c r="I1682" s="48" t="s">
        <v>154</v>
      </c>
      <c r="J1682" s="72">
        <v>1</v>
      </c>
      <c r="K1682" s="101">
        <v>45530</v>
      </c>
      <c r="L1682" s="48">
        <v>27</v>
      </c>
      <c r="M1682" s="104">
        <v>213</v>
      </c>
      <c r="N1682" s="213">
        <f>K1682+L1682</f>
        <v>45557</v>
      </c>
      <c r="O1682" s="99">
        <f ca="1">TODAY()</f>
        <v>45957</v>
      </c>
      <c r="P1682" s="100">
        <f ca="1">O1682-K1682</f>
        <v>427</v>
      </c>
      <c r="Q1682" s="66" t="s">
        <v>544</v>
      </c>
      <c r="R1682" s="66" t="s">
        <v>214</v>
      </c>
      <c r="S1682" s="66" t="s">
        <v>1345</v>
      </c>
      <c r="T1682" s="66" t="s">
        <v>138</v>
      </c>
      <c r="U1682" s="66">
        <v>213</v>
      </c>
      <c r="V1682" s="88" t="s">
        <v>169</v>
      </c>
      <c r="W1682" s="88" t="s">
        <v>89</v>
      </c>
      <c r="X1682" s="88" t="s">
        <v>2915</v>
      </c>
      <c r="Y1682" s="117" t="s">
        <v>2916</v>
      </c>
      <c r="Z1682" s="82">
        <v>30</v>
      </c>
      <c r="AA1682" s="250" t="s">
        <v>244</v>
      </c>
      <c r="AB1682" s="66"/>
      <c r="AC1682" s="130">
        <v>45000</v>
      </c>
      <c r="AD1682" s="130">
        <v>46000</v>
      </c>
      <c r="AE1682" s="192"/>
      <c r="AF1682" s="136"/>
      <c r="AG1682" s="147"/>
      <c r="AH1682" s="73" t="s">
        <v>101</v>
      </c>
      <c r="AI1682" s="284" t="s">
        <v>153</v>
      </c>
      <c r="AJ1682" s="368" t="s">
        <v>2922</v>
      </c>
      <c r="AK1682" s="284" t="s">
        <v>2923</v>
      </c>
      <c r="AL1682" s="284" t="s">
        <v>2924</v>
      </c>
    </row>
    <row r="1683" spans="1:38">
      <c r="A1683" s="66" t="s">
        <v>2925</v>
      </c>
      <c r="B1683" s="66"/>
      <c r="C1683" s="204" t="s">
        <v>117</v>
      </c>
      <c r="D1683" s="204">
        <v>4429</v>
      </c>
      <c r="E1683" s="206" t="s">
        <v>425</v>
      </c>
      <c r="F1683" s="206" t="s">
        <v>426</v>
      </c>
      <c r="G1683" s="204" t="s">
        <v>2655</v>
      </c>
      <c r="H1683" s="204">
        <v>47</v>
      </c>
      <c r="I1683" s="204" t="s">
        <v>154</v>
      </c>
      <c r="J1683" s="204">
        <v>1</v>
      </c>
      <c r="K1683" s="360">
        <v>45422</v>
      </c>
      <c r="L1683" s="204">
        <v>29</v>
      </c>
      <c r="M1683" s="104">
        <v>213</v>
      </c>
      <c r="N1683" s="98">
        <f>K1683+L1683</f>
        <v>45451</v>
      </c>
      <c r="O1683" s="99">
        <f ca="1">TODAY()</f>
        <v>45957</v>
      </c>
      <c r="P1683" s="100">
        <f ca="1">O1683-K1683</f>
        <v>535</v>
      </c>
      <c r="Q1683" s="66" t="s">
        <v>544</v>
      </c>
      <c r="R1683" s="66" t="s">
        <v>214</v>
      </c>
      <c r="S1683" s="66" t="s">
        <v>1938</v>
      </c>
      <c r="T1683" s="66" t="s">
        <v>87</v>
      </c>
      <c r="U1683" s="66">
        <v>213</v>
      </c>
      <c r="V1683" s="88" t="s">
        <v>169</v>
      </c>
      <c r="W1683" s="88" t="s">
        <v>204</v>
      </c>
      <c r="X1683" s="88" t="s">
        <v>2926</v>
      </c>
      <c r="Y1683" s="117" t="s">
        <v>2927</v>
      </c>
      <c r="Z1683" s="82">
        <v>30</v>
      </c>
      <c r="AA1683" s="250" t="s">
        <v>92</v>
      </c>
      <c r="AB1683" s="66"/>
      <c r="AC1683" s="130">
        <v>18000</v>
      </c>
      <c r="AD1683" s="130">
        <v>19600</v>
      </c>
      <c r="AE1683" s="48" t="s">
        <v>101</v>
      </c>
      <c r="AF1683" s="132">
        <v>45124</v>
      </c>
      <c r="AG1683" s="132">
        <v>45443</v>
      </c>
      <c r="AH1683" s="141" t="s">
        <v>2928</v>
      </c>
      <c r="AI1683" s="370" t="s">
        <v>197</v>
      </c>
      <c r="AJ1683" s="911" t="s">
        <v>2929</v>
      </c>
      <c r="AK1683" s="912"/>
      <c r="AL1683" s="913"/>
    </row>
    <row r="1684" spans="1:38">
      <c r="A1684" s="66" t="s">
        <v>2930</v>
      </c>
      <c r="B1684" s="66">
        <v>12811</v>
      </c>
      <c r="C1684" s="157" t="s">
        <v>1179</v>
      </c>
      <c r="D1684" s="190">
        <v>4089</v>
      </c>
      <c r="E1684" s="50" t="s">
        <v>1195</v>
      </c>
      <c r="F1684" s="158" t="s">
        <v>1196</v>
      </c>
      <c r="G1684" s="185" t="s">
        <v>1097</v>
      </c>
      <c r="H1684" s="51">
        <v>447</v>
      </c>
      <c r="I1684" s="185" t="s">
        <v>154</v>
      </c>
      <c r="J1684" s="204">
        <v>1</v>
      </c>
      <c r="K1684" s="215">
        <v>45019</v>
      </c>
      <c r="L1684" s="157">
        <v>27</v>
      </c>
      <c r="M1684" s="66">
        <v>213</v>
      </c>
      <c r="N1684" s="107">
        <v>45046</v>
      </c>
      <c r="O1684" s="99">
        <v>45049</v>
      </c>
      <c r="P1684" s="100">
        <v>30</v>
      </c>
      <c r="Q1684" s="66" t="s">
        <v>544</v>
      </c>
      <c r="R1684" s="66" t="s">
        <v>86</v>
      </c>
      <c r="S1684" s="66" t="s">
        <v>86</v>
      </c>
      <c r="T1684" s="66" t="s">
        <v>87</v>
      </c>
      <c r="U1684" s="66">
        <v>213</v>
      </c>
      <c r="V1684" s="88" t="s">
        <v>88</v>
      </c>
      <c r="W1684" s="111" t="s">
        <v>89</v>
      </c>
      <c r="X1684" s="111" t="s">
        <v>586</v>
      </c>
      <c r="Y1684" s="117" t="s">
        <v>2931</v>
      </c>
      <c r="Z1684" s="66">
        <v>10</v>
      </c>
      <c r="AA1684" s="117" t="s">
        <v>227</v>
      </c>
      <c r="AB1684" s="66">
        <v>2020</v>
      </c>
      <c r="AC1684" s="130">
        <v>33000</v>
      </c>
      <c r="AD1684" s="130"/>
      <c r="AE1684" s="48" t="s">
        <v>101</v>
      </c>
      <c r="AF1684" s="132">
        <v>44907</v>
      </c>
      <c r="AG1684" s="132"/>
      <c r="AH1684" s="141" t="s">
        <v>2932</v>
      </c>
      <c r="AI1684" s="284" t="s">
        <v>338</v>
      </c>
      <c r="AJ1684" s="368" t="s">
        <v>2933</v>
      </c>
      <c r="AK1684" s="284" t="s">
        <v>2934</v>
      </c>
      <c r="AL1684" s="284" t="s">
        <v>2935</v>
      </c>
    </row>
    <row r="1685" spans="1:38" ht="15" customHeight="1">
      <c r="A1685" s="66">
        <v>855</v>
      </c>
      <c r="B1685" s="63"/>
      <c r="C1685" s="84" t="s">
        <v>994</v>
      </c>
      <c r="D1685" s="89">
        <v>3954</v>
      </c>
      <c r="E1685" s="87" t="s">
        <v>425</v>
      </c>
      <c r="F1685" s="151" t="s">
        <v>2599</v>
      </c>
      <c r="G1685" s="85" t="s">
        <v>1198</v>
      </c>
      <c r="H1685" s="63">
        <v>337</v>
      </c>
      <c r="I1685" s="85" t="s">
        <v>154</v>
      </c>
      <c r="J1685" s="160">
        <v>1</v>
      </c>
      <c r="K1685" s="168">
        <v>44897</v>
      </c>
      <c r="L1685" s="84">
        <v>27</v>
      </c>
      <c r="M1685" s="66">
        <v>213</v>
      </c>
      <c r="N1685" s="165">
        <v>44924</v>
      </c>
      <c r="O1685" s="99">
        <v>44904</v>
      </c>
      <c r="P1685" s="100">
        <v>7</v>
      </c>
      <c r="Q1685" s="66" t="s">
        <v>544</v>
      </c>
      <c r="R1685" s="66" t="s">
        <v>86</v>
      </c>
      <c r="S1685" s="66" t="s">
        <v>86</v>
      </c>
      <c r="T1685" s="66" t="s">
        <v>87</v>
      </c>
      <c r="U1685" s="66">
        <v>213</v>
      </c>
      <c r="V1685" s="88" t="s">
        <v>88</v>
      </c>
      <c r="W1685" s="88" t="s">
        <v>89</v>
      </c>
      <c r="X1685" s="88" t="s">
        <v>586</v>
      </c>
      <c r="Y1685" s="117" t="s">
        <v>2931</v>
      </c>
      <c r="Z1685" s="130"/>
      <c r="AA1685" s="130"/>
      <c r="AB1685" s="66">
        <v>2020</v>
      </c>
      <c r="AC1685" s="130">
        <v>33000</v>
      </c>
      <c r="AD1685" s="130"/>
      <c r="AE1685" s="48" t="s">
        <v>101</v>
      </c>
      <c r="AF1685" s="132">
        <v>44841</v>
      </c>
      <c r="AG1685" s="132">
        <v>44904</v>
      </c>
      <c r="AH1685" s="141"/>
      <c r="AI1685" s="284" t="s">
        <v>1453</v>
      </c>
      <c r="AJ1685" s="368" t="s">
        <v>2936</v>
      </c>
      <c r="AK1685" s="284" t="s">
        <v>2937</v>
      </c>
      <c r="AL1685" s="284" t="s">
        <v>2938</v>
      </c>
    </row>
    <row r="1686" spans="1:38" ht="15" customHeight="1">
      <c r="A1686" s="66">
        <v>850</v>
      </c>
      <c r="B1686" s="66">
        <v>924</v>
      </c>
      <c r="C1686" s="84" t="s">
        <v>994</v>
      </c>
      <c r="D1686" s="89">
        <v>3815</v>
      </c>
      <c r="E1686" s="87" t="s">
        <v>1200</v>
      </c>
      <c r="F1686" s="151" t="s">
        <v>1200</v>
      </c>
      <c r="G1686" s="85" t="s">
        <v>1990</v>
      </c>
      <c r="H1686" s="63">
        <v>288</v>
      </c>
      <c r="I1686" s="85" t="s">
        <v>154</v>
      </c>
      <c r="J1686" s="160">
        <v>1</v>
      </c>
      <c r="K1686" s="168">
        <v>44810</v>
      </c>
      <c r="L1686" s="84">
        <v>13</v>
      </c>
      <c r="M1686" s="66">
        <v>213</v>
      </c>
      <c r="N1686" s="107">
        <v>44823</v>
      </c>
      <c r="O1686" s="99">
        <v>44841</v>
      </c>
      <c r="P1686" s="100">
        <v>31</v>
      </c>
      <c r="Q1686" s="66" t="s">
        <v>544</v>
      </c>
      <c r="R1686" s="66"/>
      <c r="S1686" s="66" t="s">
        <v>86</v>
      </c>
      <c r="T1686" s="66" t="s">
        <v>87</v>
      </c>
      <c r="U1686" s="66">
        <v>213</v>
      </c>
      <c r="V1686" s="88" t="s">
        <v>88</v>
      </c>
      <c r="W1686" s="88" t="s">
        <v>89</v>
      </c>
      <c r="X1686" s="88" t="s">
        <v>586</v>
      </c>
      <c r="Y1686" s="117" t="s">
        <v>2931</v>
      </c>
      <c r="Z1686" s="130"/>
      <c r="AA1686" s="130"/>
      <c r="AB1686" s="66">
        <v>2020</v>
      </c>
      <c r="AC1686" s="130">
        <v>30000</v>
      </c>
      <c r="AD1686" s="130"/>
      <c r="AE1686" s="62" t="s">
        <v>101</v>
      </c>
      <c r="AF1686" s="173">
        <v>44782</v>
      </c>
      <c r="AG1686" s="132">
        <v>44839</v>
      </c>
      <c r="AH1686" s="141"/>
      <c r="AI1686" s="284" t="s">
        <v>144</v>
      </c>
      <c r="AJ1686" s="368" t="s">
        <v>2939</v>
      </c>
      <c r="AK1686" s="284" t="s">
        <v>2940</v>
      </c>
      <c r="AL1686" s="284" t="s">
        <v>2941</v>
      </c>
    </row>
    <row r="1687" spans="1:38">
      <c r="A1687" s="66">
        <v>799</v>
      </c>
      <c r="B1687" s="66">
        <v>974</v>
      </c>
      <c r="C1687" s="84" t="s">
        <v>994</v>
      </c>
      <c r="D1687" s="89">
        <v>3239</v>
      </c>
      <c r="E1687" s="150" t="s">
        <v>2942</v>
      </c>
      <c r="F1687" s="150" t="s">
        <v>2943</v>
      </c>
      <c r="G1687" s="85" t="s">
        <v>1994</v>
      </c>
      <c r="H1687" s="63">
        <v>128</v>
      </c>
      <c r="I1687" s="85" t="s">
        <v>154</v>
      </c>
      <c r="J1687" s="160">
        <v>1</v>
      </c>
      <c r="K1687" s="168">
        <v>44747</v>
      </c>
      <c r="L1687" s="84">
        <v>29</v>
      </c>
      <c r="M1687" s="66">
        <v>213</v>
      </c>
      <c r="N1687" s="107">
        <v>44776</v>
      </c>
      <c r="O1687" s="99">
        <v>44781</v>
      </c>
      <c r="P1687" s="100">
        <v>34</v>
      </c>
      <c r="Q1687" s="66" t="s">
        <v>544</v>
      </c>
      <c r="R1687" s="66"/>
      <c r="S1687" s="66" t="s">
        <v>86</v>
      </c>
      <c r="T1687" s="66" t="s">
        <v>87</v>
      </c>
      <c r="U1687" s="66">
        <v>213</v>
      </c>
      <c r="V1687" s="88" t="s">
        <v>88</v>
      </c>
      <c r="W1687" s="88" t="s">
        <v>89</v>
      </c>
      <c r="X1687" s="88" t="s">
        <v>586</v>
      </c>
      <c r="Y1687" s="66" t="s">
        <v>2931</v>
      </c>
      <c r="Z1687" s="130"/>
      <c r="AA1687" s="130"/>
      <c r="AB1687" s="66">
        <v>2020</v>
      </c>
      <c r="AC1687" s="130">
        <v>30000</v>
      </c>
      <c r="AD1687" s="130"/>
      <c r="AE1687" s="62" t="s">
        <v>101</v>
      </c>
      <c r="AF1687" s="173">
        <v>44357</v>
      </c>
      <c r="AG1687" s="132"/>
      <c r="AH1687" s="141"/>
      <c r="AI1687" s="367" t="s">
        <v>519</v>
      </c>
      <c r="AJ1687" s="369" t="s">
        <v>2944</v>
      </c>
      <c r="AK1687" s="367" t="s">
        <v>2945</v>
      </c>
      <c r="AL1687" s="367" t="s">
        <v>2946</v>
      </c>
    </row>
    <row r="1688" spans="1:38">
      <c r="A1688" s="66">
        <v>799</v>
      </c>
      <c r="B1688" s="66">
        <v>974</v>
      </c>
      <c r="C1688" s="64" t="s">
        <v>994</v>
      </c>
      <c r="D1688" s="67">
        <v>5350</v>
      </c>
      <c r="E1688" s="69" t="s">
        <v>1128</v>
      </c>
      <c r="F1688" s="69" t="s">
        <v>1129</v>
      </c>
      <c r="G1688" s="48" t="s">
        <v>1130</v>
      </c>
      <c r="H1688" s="48">
        <v>116</v>
      </c>
      <c r="I1688" s="64" t="s">
        <v>99</v>
      </c>
      <c r="J1688" s="64">
        <v>1</v>
      </c>
      <c r="K1688" s="101">
        <v>45706</v>
      </c>
      <c r="L1688" s="48">
        <v>6</v>
      </c>
      <c r="M1688" s="104">
        <v>214</v>
      </c>
      <c r="N1688" s="102">
        <v>45712</v>
      </c>
      <c r="O1688" s="99">
        <v>45713</v>
      </c>
      <c r="P1688" s="361">
        <v>7</v>
      </c>
      <c r="Q1688" s="66" t="s">
        <v>544</v>
      </c>
      <c r="R1688" s="66" t="s">
        <v>85</v>
      </c>
      <c r="S1688" s="66" t="s">
        <v>86</v>
      </c>
      <c r="T1688" s="66" t="s">
        <v>87</v>
      </c>
      <c r="U1688" s="66">
        <v>214</v>
      </c>
      <c r="V1688" s="88" t="s">
        <v>118</v>
      </c>
      <c r="W1688" s="88" t="s">
        <v>89</v>
      </c>
      <c r="X1688" s="88" t="s">
        <v>2947</v>
      </c>
      <c r="Y1688" s="117" t="s">
        <v>2948</v>
      </c>
      <c r="Z1688" s="66">
        <v>30</v>
      </c>
      <c r="AA1688" s="117" t="s">
        <v>227</v>
      </c>
      <c r="AB1688" s="66">
        <v>2022</v>
      </c>
      <c r="AC1688" s="130"/>
      <c r="AD1688" s="119"/>
      <c r="AE1688" s="48" t="s">
        <v>207</v>
      </c>
      <c r="AF1688" s="132">
        <v>45709</v>
      </c>
      <c r="AG1688" s="132">
        <v>45713</v>
      </c>
      <c r="AH1688" s="144"/>
      <c r="AI1688" s="284" t="s">
        <v>519</v>
      </c>
      <c r="AJ1688" s="369" t="s">
        <v>2944</v>
      </c>
      <c r="AK1688" s="367" t="s">
        <v>2945</v>
      </c>
      <c r="AL1688" s="367" t="s">
        <v>2946</v>
      </c>
    </row>
    <row r="1689" spans="1:38">
      <c r="A1689" s="63"/>
      <c r="B1689" s="66">
        <v>971</v>
      </c>
      <c r="C1689" s="72" t="s">
        <v>994</v>
      </c>
      <c r="D1689" s="67">
        <v>5118</v>
      </c>
      <c r="E1689" s="69" t="s">
        <v>1246</v>
      </c>
      <c r="F1689" s="69" t="s">
        <v>1246</v>
      </c>
      <c r="G1689" s="48" t="s">
        <v>1247</v>
      </c>
      <c r="H1689" s="48">
        <v>90</v>
      </c>
      <c r="I1689" s="48" t="s">
        <v>99</v>
      </c>
      <c r="J1689" s="72">
        <v>1</v>
      </c>
      <c r="K1689" s="101">
        <v>45602</v>
      </c>
      <c r="L1689" s="48">
        <v>13</v>
      </c>
      <c r="M1689" s="104">
        <v>214</v>
      </c>
      <c r="N1689" s="102">
        <v>45615</v>
      </c>
      <c r="O1689" s="99">
        <v>45617</v>
      </c>
      <c r="P1689" s="361">
        <v>15</v>
      </c>
      <c r="Q1689" s="66" t="s">
        <v>544</v>
      </c>
      <c r="R1689" s="66" t="s">
        <v>214</v>
      </c>
      <c r="S1689" s="113" t="s">
        <v>995</v>
      </c>
      <c r="T1689" s="113" t="s">
        <v>138</v>
      </c>
      <c r="U1689" s="113">
        <v>214</v>
      </c>
      <c r="V1689" s="88" t="s">
        <v>139</v>
      </c>
      <c r="W1689" s="88" t="s">
        <v>335</v>
      </c>
      <c r="X1689" s="88" t="s">
        <v>336</v>
      </c>
      <c r="Y1689" s="117" t="s">
        <v>2949</v>
      </c>
      <c r="Z1689" s="104">
        <v>40</v>
      </c>
      <c r="AA1689" s="124" t="s">
        <v>227</v>
      </c>
      <c r="AB1689" s="113"/>
      <c r="AC1689" s="130"/>
      <c r="AD1689" s="119"/>
      <c r="AE1689" s="48" t="s">
        <v>101</v>
      </c>
      <c r="AF1689" s="127">
        <v>45602</v>
      </c>
      <c r="AG1689" s="132">
        <v>45617</v>
      </c>
      <c r="AH1689" s="144"/>
      <c r="AI1689" s="367" t="s">
        <v>153</v>
      </c>
      <c r="AJ1689" s="368" t="s">
        <v>2950</v>
      </c>
      <c r="AK1689" s="284" t="s">
        <v>2110</v>
      </c>
      <c r="AL1689" s="284" t="s">
        <v>2951</v>
      </c>
    </row>
    <row r="1690" spans="1:38">
      <c r="A1690" s="66" t="s">
        <v>2952</v>
      </c>
      <c r="B1690" s="63"/>
      <c r="C1690" s="84" t="s">
        <v>994</v>
      </c>
      <c r="D1690" s="84">
        <v>4770</v>
      </c>
      <c r="E1690" s="85" t="s">
        <v>151</v>
      </c>
      <c r="F1690" s="85" t="s">
        <v>513</v>
      </c>
      <c r="G1690" s="150" t="s">
        <v>2953</v>
      </c>
      <c r="H1690" s="84" t="s">
        <v>214</v>
      </c>
      <c r="I1690" s="84" t="s">
        <v>154</v>
      </c>
      <c r="J1690" s="84">
        <v>1</v>
      </c>
      <c r="K1690" s="162">
        <v>45342</v>
      </c>
      <c r="L1690" s="84">
        <v>3</v>
      </c>
      <c r="M1690" s="104">
        <v>214</v>
      </c>
      <c r="N1690" s="102">
        <v>45345</v>
      </c>
      <c r="O1690" s="99">
        <v>45348</v>
      </c>
      <c r="P1690" s="361">
        <v>6</v>
      </c>
      <c r="Q1690" s="66" t="s">
        <v>544</v>
      </c>
      <c r="R1690" s="66" t="s">
        <v>214</v>
      </c>
      <c r="S1690" s="113" t="s">
        <v>1180</v>
      </c>
      <c r="T1690" s="113" t="s">
        <v>87</v>
      </c>
      <c r="U1690" s="113">
        <v>214</v>
      </c>
      <c r="V1690" s="88" t="s">
        <v>2731</v>
      </c>
      <c r="W1690" s="88" t="s">
        <v>89</v>
      </c>
      <c r="X1690" s="88" t="s">
        <v>2954</v>
      </c>
      <c r="Y1690" s="117" t="s">
        <v>2955</v>
      </c>
      <c r="Z1690" s="104">
        <v>100</v>
      </c>
      <c r="AA1690" s="124" t="s">
        <v>227</v>
      </c>
      <c r="AB1690" s="113"/>
      <c r="AC1690" s="130"/>
      <c r="AD1690" s="119">
        <v>10060</v>
      </c>
      <c r="AE1690" s="48" t="s">
        <v>101</v>
      </c>
      <c r="AF1690" s="132">
        <v>45341</v>
      </c>
      <c r="AG1690" s="132">
        <v>45348</v>
      </c>
      <c r="AH1690" s="144"/>
      <c r="AI1690" s="284" t="s">
        <v>251</v>
      </c>
      <c r="AJ1690" s="368" t="s">
        <v>2956</v>
      </c>
      <c r="AK1690" s="284" t="s">
        <v>154</v>
      </c>
      <c r="AL1690" s="284" t="s">
        <v>2957</v>
      </c>
    </row>
    <row r="1691" spans="1:38">
      <c r="A1691" s="66">
        <v>12810</v>
      </c>
      <c r="B1691" s="63"/>
      <c r="C1691" s="63" t="s">
        <v>994</v>
      </c>
      <c r="D1691" s="63">
        <v>4379</v>
      </c>
      <c r="E1691" s="150" t="s">
        <v>877</v>
      </c>
      <c r="F1691" s="156" t="s">
        <v>1251</v>
      </c>
      <c r="G1691" s="85" t="s">
        <v>1716</v>
      </c>
      <c r="H1691" s="84">
        <v>42365</v>
      </c>
      <c r="I1691" s="150" t="s">
        <v>1151</v>
      </c>
      <c r="J1691" s="84">
        <v>1</v>
      </c>
      <c r="K1691" s="106">
        <v>45092</v>
      </c>
      <c r="L1691" s="84">
        <v>27</v>
      </c>
      <c r="M1691" s="63">
        <v>214</v>
      </c>
      <c r="N1691" s="165">
        <v>45119</v>
      </c>
      <c r="O1691" s="99">
        <v>45105</v>
      </c>
      <c r="P1691" s="100">
        <v>13</v>
      </c>
      <c r="Q1691" s="66" t="s">
        <v>544</v>
      </c>
      <c r="R1691" s="66" t="s">
        <v>214</v>
      </c>
      <c r="S1691" s="66" t="s">
        <v>1454</v>
      </c>
      <c r="T1691" s="66" t="s">
        <v>138</v>
      </c>
      <c r="U1691" s="66">
        <v>214</v>
      </c>
      <c r="V1691" s="88" t="s">
        <v>236</v>
      </c>
      <c r="W1691" s="88" t="s">
        <v>312</v>
      </c>
      <c r="X1691" s="88" t="s">
        <v>313</v>
      </c>
      <c r="Y1691" s="117" t="s">
        <v>2958</v>
      </c>
      <c r="Z1691" s="104">
        <v>50</v>
      </c>
      <c r="AA1691" s="124" t="s">
        <v>227</v>
      </c>
      <c r="AB1691" s="66"/>
      <c r="AC1691" s="130"/>
      <c r="AD1691" s="130"/>
      <c r="AE1691" s="48" t="s">
        <v>101</v>
      </c>
      <c r="AF1691" s="132">
        <v>45092</v>
      </c>
      <c r="AG1691" s="132">
        <v>45104</v>
      </c>
      <c r="AH1691" s="144"/>
      <c r="AI1691" s="284" t="s">
        <v>153</v>
      </c>
      <c r="AJ1691" s="368" t="s">
        <v>2959</v>
      </c>
      <c r="AK1691" s="284" t="s">
        <v>2960</v>
      </c>
      <c r="AL1691" s="284" t="s">
        <v>2961</v>
      </c>
    </row>
    <row r="1692" spans="1:38">
      <c r="A1692" s="66" t="s">
        <v>2962</v>
      </c>
      <c r="B1692" s="63"/>
      <c r="C1692" s="63" t="s">
        <v>994</v>
      </c>
      <c r="D1692" s="63">
        <v>4261</v>
      </c>
      <c r="E1692" s="150" t="s">
        <v>1114</v>
      </c>
      <c r="F1692" s="156" t="s">
        <v>1717</v>
      </c>
      <c r="G1692" s="85" t="s">
        <v>1718</v>
      </c>
      <c r="H1692" s="84">
        <v>42297</v>
      </c>
      <c r="I1692" s="150" t="s">
        <v>1151</v>
      </c>
      <c r="J1692" s="84">
        <v>1</v>
      </c>
      <c r="K1692" s="106">
        <v>45009</v>
      </c>
      <c r="L1692" s="84">
        <v>12</v>
      </c>
      <c r="M1692" s="66">
        <v>214</v>
      </c>
      <c r="N1692" s="107">
        <v>45021</v>
      </c>
      <c r="O1692" s="99">
        <v>45022</v>
      </c>
      <c r="P1692" s="100">
        <v>13</v>
      </c>
      <c r="Q1692" s="66" t="s">
        <v>544</v>
      </c>
      <c r="R1692" s="66" t="s">
        <v>214</v>
      </c>
      <c r="S1692" s="66" t="s">
        <v>1454</v>
      </c>
      <c r="T1692" s="66" t="s">
        <v>138</v>
      </c>
      <c r="U1692" s="66">
        <v>214</v>
      </c>
      <c r="V1692" s="88" t="s">
        <v>236</v>
      </c>
      <c r="W1692" s="111" t="s">
        <v>312</v>
      </c>
      <c r="X1692" s="111" t="s">
        <v>313</v>
      </c>
      <c r="Y1692" s="117" t="s">
        <v>2958</v>
      </c>
      <c r="Z1692" s="130"/>
      <c r="AA1692" s="130"/>
      <c r="AB1692" s="66"/>
      <c r="AC1692" s="130"/>
      <c r="AD1692" s="130"/>
      <c r="AE1692" s="48" t="s">
        <v>101</v>
      </c>
      <c r="AF1692" s="132">
        <v>45009</v>
      </c>
      <c r="AG1692" s="132">
        <v>45022</v>
      </c>
      <c r="AH1692" s="177"/>
    </row>
    <row r="1693" spans="1:38" ht="15" customHeight="1">
      <c r="A1693" s="66">
        <v>986</v>
      </c>
      <c r="B1693" s="63"/>
      <c r="C1693" s="84" t="s">
        <v>994</v>
      </c>
      <c r="D1693" s="63">
        <v>4201</v>
      </c>
      <c r="E1693" s="150" t="s">
        <v>1114</v>
      </c>
      <c r="F1693" s="150" t="s">
        <v>1117</v>
      </c>
      <c r="G1693" s="150" t="s">
        <v>529</v>
      </c>
      <c r="H1693" s="84">
        <v>42247</v>
      </c>
      <c r="I1693" s="150" t="s">
        <v>1151</v>
      </c>
      <c r="J1693" s="84">
        <v>1</v>
      </c>
      <c r="K1693" s="168">
        <v>44974</v>
      </c>
      <c r="L1693" s="84">
        <v>29</v>
      </c>
      <c r="M1693" s="66">
        <v>214</v>
      </c>
      <c r="N1693" s="165">
        <v>45003</v>
      </c>
      <c r="O1693" s="99">
        <v>44991</v>
      </c>
      <c r="P1693" s="100">
        <v>17</v>
      </c>
      <c r="Q1693" s="66" t="s">
        <v>544</v>
      </c>
      <c r="R1693" s="66" t="s">
        <v>214</v>
      </c>
      <c r="S1693" s="66" t="s">
        <v>1454</v>
      </c>
      <c r="T1693" s="66" t="s">
        <v>138</v>
      </c>
      <c r="U1693" s="66">
        <v>214</v>
      </c>
      <c r="V1693" s="88" t="s">
        <v>236</v>
      </c>
      <c r="W1693" s="88" t="s">
        <v>312</v>
      </c>
      <c r="X1693" s="88" t="s">
        <v>313</v>
      </c>
      <c r="Y1693" s="117" t="s">
        <v>2958</v>
      </c>
      <c r="Z1693" s="130"/>
      <c r="AA1693" s="130"/>
      <c r="AB1693" s="66"/>
      <c r="AC1693" s="130"/>
      <c r="AD1693" s="130"/>
      <c r="AE1693" s="48" t="s">
        <v>101</v>
      </c>
      <c r="AF1693" s="132">
        <v>44973</v>
      </c>
      <c r="AG1693" s="132">
        <v>44987</v>
      </c>
      <c r="AH1693" s="144"/>
      <c r="AI1693" s="284" t="s">
        <v>251</v>
      </c>
      <c r="AJ1693" s="368" t="s">
        <v>2963</v>
      </c>
      <c r="AK1693" s="284" t="s">
        <v>2964</v>
      </c>
      <c r="AL1693" s="284" t="s">
        <v>2965</v>
      </c>
    </row>
    <row r="1694" spans="1:38">
      <c r="A1694" s="63"/>
      <c r="B1694" s="63">
        <v>1183</v>
      </c>
      <c r="C1694" s="84" t="s">
        <v>994</v>
      </c>
      <c r="D1694" s="84">
        <v>4103</v>
      </c>
      <c r="E1694" s="150" t="s">
        <v>657</v>
      </c>
      <c r="F1694" s="150" t="s">
        <v>1868</v>
      </c>
      <c r="G1694" s="85" t="s">
        <v>657</v>
      </c>
      <c r="H1694" s="63">
        <v>42160</v>
      </c>
      <c r="I1694" s="202" t="s">
        <v>99</v>
      </c>
      <c r="J1694" s="160">
        <v>1</v>
      </c>
      <c r="K1694" s="106">
        <v>44916</v>
      </c>
      <c r="L1694" s="84">
        <v>4</v>
      </c>
      <c r="M1694" s="66">
        <v>214</v>
      </c>
      <c r="N1694" s="107">
        <v>44920</v>
      </c>
      <c r="O1694" s="99">
        <v>44925</v>
      </c>
      <c r="P1694" s="100">
        <v>9</v>
      </c>
      <c r="Q1694" s="66" t="s">
        <v>544</v>
      </c>
      <c r="R1694" s="66" t="s">
        <v>214</v>
      </c>
      <c r="S1694" s="66" t="s">
        <v>1454</v>
      </c>
      <c r="T1694" s="66" t="s">
        <v>138</v>
      </c>
      <c r="U1694" s="66">
        <v>214</v>
      </c>
      <c r="V1694" s="88" t="s">
        <v>236</v>
      </c>
      <c r="W1694" s="111" t="s">
        <v>312</v>
      </c>
      <c r="X1694" s="88" t="s">
        <v>313</v>
      </c>
      <c r="Y1694" s="117" t="s">
        <v>2958</v>
      </c>
      <c r="Z1694" s="130"/>
      <c r="AA1694" s="130"/>
      <c r="AB1694" s="66"/>
      <c r="AC1694" s="130"/>
      <c r="AD1694" s="130"/>
      <c r="AE1694" s="48" t="s">
        <v>101</v>
      </c>
      <c r="AF1694" s="132">
        <v>44916</v>
      </c>
      <c r="AG1694" s="132">
        <v>44923</v>
      </c>
      <c r="AH1694" s="144"/>
      <c r="AI1694" s="284" t="s">
        <v>503</v>
      </c>
      <c r="AJ1694" s="368" t="s">
        <v>2966</v>
      </c>
      <c r="AK1694" s="284" t="s">
        <v>2738</v>
      </c>
      <c r="AL1694" s="284" t="s">
        <v>2967</v>
      </c>
    </row>
    <row r="1695" spans="1:38">
      <c r="A1695" s="66" t="s">
        <v>2968</v>
      </c>
      <c r="B1695" s="63"/>
      <c r="C1695" s="84" t="s">
        <v>994</v>
      </c>
      <c r="D1695" s="157">
        <v>4025</v>
      </c>
      <c r="E1695" s="150" t="s">
        <v>1114</v>
      </c>
      <c r="F1695" s="150" t="s">
        <v>1117</v>
      </c>
      <c r="G1695" s="85" t="s">
        <v>529</v>
      </c>
      <c r="H1695" s="63">
        <v>42039</v>
      </c>
      <c r="I1695" s="202" t="s">
        <v>1151</v>
      </c>
      <c r="J1695" s="84">
        <v>2</v>
      </c>
      <c r="K1695" s="106">
        <v>44873</v>
      </c>
      <c r="L1695" s="84">
        <v>27</v>
      </c>
      <c r="M1695" s="66">
        <v>214</v>
      </c>
      <c r="N1695" s="107">
        <v>44900</v>
      </c>
      <c r="O1695" s="99">
        <v>44901</v>
      </c>
      <c r="P1695" s="100">
        <v>28</v>
      </c>
      <c r="Q1695" s="66" t="s">
        <v>544</v>
      </c>
      <c r="R1695" s="66" t="s">
        <v>214</v>
      </c>
      <c r="S1695" s="66" t="s">
        <v>1454</v>
      </c>
      <c r="T1695" s="66" t="s">
        <v>138</v>
      </c>
      <c r="U1695" s="66">
        <v>214</v>
      </c>
      <c r="V1695" s="88" t="s">
        <v>236</v>
      </c>
      <c r="W1695" s="88" t="s">
        <v>312</v>
      </c>
      <c r="X1695" s="88" t="s">
        <v>313</v>
      </c>
      <c r="Y1695" s="117" t="s">
        <v>2958</v>
      </c>
      <c r="Z1695" s="130"/>
      <c r="AA1695" s="130"/>
      <c r="AB1695" s="66">
        <v>2012</v>
      </c>
      <c r="AC1695" s="130">
        <v>12000</v>
      </c>
      <c r="AD1695" s="130"/>
      <c r="AE1695" s="48" t="s">
        <v>101</v>
      </c>
      <c r="AF1695" s="132">
        <v>44873</v>
      </c>
      <c r="AG1695" s="132">
        <v>44901</v>
      </c>
      <c r="AH1695" s="144"/>
      <c r="AI1695" s="284" t="s">
        <v>2028</v>
      </c>
      <c r="AJ1695" s="368" t="s">
        <v>2969</v>
      </c>
      <c r="AK1695" s="284" t="s">
        <v>2712</v>
      </c>
      <c r="AL1695" s="284" t="s">
        <v>2970</v>
      </c>
    </row>
    <row r="1696" spans="1:38">
      <c r="A1696" s="66" t="s">
        <v>2962</v>
      </c>
      <c r="B1696" s="63"/>
      <c r="C1696" s="157" t="s">
        <v>1179</v>
      </c>
      <c r="D1696" s="157">
        <v>3700</v>
      </c>
      <c r="E1696" s="214" t="s">
        <v>877</v>
      </c>
      <c r="F1696" s="214" t="s">
        <v>1779</v>
      </c>
      <c r="G1696" s="185" t="s">
        <v>1778</v>
      </c>
      <c r="H1696" s="51"/>
      <c r="I1696" s="206" t="s">
        <v>1151</v>
      </c>
      <c r="J1696" s="157">
        <v>1</v>
      </c>
      <c r="K1696" s="167">
        <v>44795</v>
      </c>
      <c r="L1696" s="157">
        <v>6</v>
      </c>
      <c r="M1696" s="66">
        <v>214</v>
      </c>
      <c r="N1696" s="107">
        <v>44801</v>
      </c>
      <c r="O1696" s="99">
        <v>44816</v>
      </c>
      <c r="P1696" s="100">
        <v>21</v>
      </c>
      <c r="Q1696" s="66" t="s">
        <v>544</v>
      </c>
      <c r="R1696" s="66"/>
      <c r="S1696" s="66" t="s">
        <v>2016</v>
      </c>
      <c r="T1696" s="66" t="s">
        <v>138</v>
      </c>
      <c r="U1696" s="66">
        <v>214</v>
      </c>
      <c r="V1696" s="88" t="s">
        <v>139</v>
      </c>
      <c r="W1696" s="111" t="s">
        <v>2720</v>
      </c>
      <c r="X1696" s="111" t="s">
        <v>2971</v>
      </c>
      <c r="Y1696" s="117">
        <v>1801007</v>
      </c>
      <c r="Z1696" s="130"/>
      <c r="AA1696" s="130"/>
      <c r="AB1696" s="66"/>
      <c r="AC1696" s="130"/>
      <c r="AD1696" s="130"/>
      <c r="AE1696" s="62" t="s">
        <v>101</v>
      </c>
      <c r="AF1696" s="173">
        <v>44732</v>
      </c>
      <c r="AG1696" s="132">
        <v>21</v>
      </c>
      <c r="AH1696" s="144" t="s">
        <v>2972</v>
      </c>
      <c r="AI1696" s="284" t="s">
        <v>2028</v>
      </c>
      <c r="AJ1696" s="368" t="s">
        <v>2969</v>
      </c>
      <c r="AK1696" s="284" t="s">
        <v>2712</v>
      </c>
      <c r="AL1696" s="284" t="s">
        <v>2970</v>
      </c>
    </row>
    <row r="1697" spans="1:38">
      <c r="A1697" s="63"/>
      <c r="B1697" s="66">
        <v>1023</v>
      </c>
      <c r="C1697" s="84" t="s">
        <v>994</v>
      </c>
      <c r="D1697" s="92">
        <v>3697</v>
      </c>
      <c r="E1697" s="150" t="s">
        <v>1439</v>
      </c>
      <c r="F1697" s="87" t="s">
        <v>394</v>
      </c>
      <c r="G1697" s="85" t="s">
        <v>2149</v>
      </c>
      <c r="H1697" s="186"/>
      <c r="I1697" s="150" t="s">
        <v>1151</v>
      </c>
      <c r="J1697" s="84">
        <v>1</v>
      </c>
      <c r="K1697" s="106">
        <v>44732</v>
      </c>
      <c r="L1697" s="63">
        <v>6</v>
      </c>
      <c r="M1697" s="113">
        <v>214</v>
      </c>
      <c r="N1697" s="362">
        <v>44738</v>
      </c>
      <c r="O1697" s="363">
        <v>44739</v>
      </c>
      <c r="P1697" s="361">
        <v>7</v>
      </c>
      <c r="Q1697" s="113" t="s">
        <v>544</v>
      </c>
      <c r="R1697" s="113"/>
      <c r="S1697" s="113" t="s">
        <v>1180</v>
      </c>
      <c r="T1697" s="113" t="s">
        <v>87</v>
      </c>
      <c r="U1697" s="113">
        <v>214</v>
      </c>
      <c r="V1697" s="88" t="s">
        <v>118</v>
      </c>
      <c r="W1697" s="111" t="s">
        <v>89</v>
      </c>
      <c r="X1697" s="365" t="s">
        <v>119</v>
      </c>
      <c r="Y1697" s="113" t="s">
        <v>2973</v>
      </c>
      <c r="Z1697" s="130"/>
      <c r="AA1697" s="130"/>
      <c r="AB1697" s="340"/>
      <c r="AC1697" s="130">
        <v>18000</v>
      </c>
      <c r="AD1697" s="130"/>
      <c r="AE1697" s="797">
        <v>44732</v>
      </c>
      <c r="AF1697" s="178">
        <v>44735</v>
      </c>
      <c r="AG1697" s="67"/>
      <c r="AH1697" s="180"/>
      <c r="AI1697" s="284" t="s">
        <v>1453</v>
      </c>
      <c r="AJ1697" s="368" t="s">
        <v>2936</v>
      </c>
      <c r="AK1697" s="284" t="s">
        <v>2937</v>
      </c>
      <c r="AL1697" s="284" t="s">
        <v>2938</v>
      </c>
    </row>
    <row r="1698" spans="1:38">
      <c r="A1698" s="66">
        <v>973</v>
      </c>
      <c r="B1698" s="63"/>
      <c r="C1698" s="84" t="s">
        <v>994</v>
      </c>
      <c r="D1698" s="89">
        <v>3566</v>
      </c>
      <c r="E1698" s="150" t="s">
        <v>1314</v>
      </c>
      <c r="F1698" s="150" t="s">
        <v>1315</v>
      </c>
      <c r="G1698" s="150" t="s">
        <v>1864</v>
      </c>
      <c r="H1698" s="63">
        <v>11722</v>
      </c>
      <c r="I1698" s="150" t="s">
        <v>154</v>
      </c>
      <c r="J1698" s="84">
        <v>1</v>
      </c>
      <c r="K1698" s="168">
        <v>44656</v>
      </c>
      <c r="L1698" s="89">
        <v>27</v>
      </c>
      <c r="M1698" s="66">
        <v>214</v>
      </c>
      <c r="N1698" s="107">
        <v>44683</v>
      </c>
      <c r="O1698" s="99">
        <v>44687</v>
      </c>
      <c r="P1698" s="100">
        <v>31</v>
      </c>
      <c r="Q1698" s="66" t="s">
        <v>544</v>
      </c>
      <c r="R1698" s="66"/>
      <c r="S1698" s="66" t="s">
        <v>2893</v>
      </c>
      <c r="T1698" s="66" t="s">
        <v>138</v>
      </c>
      <c r="U1698" s="66">
        <v>214</v>
      </c>
      <c r="V1698" s="88" t="s">
        <v>617</v>
      </c>
      <c r="W1698" s="88" t="s">
        <v>2830</v>
      </c>
      <c r="X1698" s="88" t="s">
        <v>2831</v>
      </c>
      <c r="Y1698" s="66" t="s">
        <v>2832</v>
      </c>
      <c r="Z1698" s="118"/>
      <c r="AA1698" s="118"/>
      <c r="AB1698" s="66"/>
      <c r="AC1698" s="118">
        <v>27000</v>
      </c>
      <c r="AD1698" s="118"/>
      <c r="AE1698" s="62" t="s">
        <v>101</v>
      </c>
      <c r="AF1698" s="173">
        <v>44656</v>
      </c>
      <c r="AG1698" s="132">
        <v>44685</v>
      </c>
      <c r="AH1698" s="141"/>
      <c r="AI1698" s="284" t="s">
        <v>208</v>
      </c>
      <c r="AJ1698" s="368" t="s">
        <v>2881</v>
      </c>
      <c r="AK1698" s="284" t="s">
        <v>2882</v>
      </c>
      <c r="AL1698" s="284" t="s">
        <v>2883</v>
      </c>
    </row>
    <row r="1699" spans="1:38">
      <c r="A1699" s="66">
        <v>1007</v>
      </c>
      <c r="B1699" s="63"/>
      <c r="C1699" s="84" t="s">
        <v>994</v>
      </c>
      <c r="D1699" s="89">
        <v>3498</v>
      </c>
      <c r="E1699" s="151" t="s">
        <v>877</v>
      </c>
      <c r="F1699" s="151" t="s">
        <v>878</v>
      </c>
      <c r="G1699" s="150" t="s">
        <v>479</v>
      </c>
      <c r="H1699" s="63">
        <v>1864</v>
      </c>
      <c r="I1699" s="150" t="s">
        <v>1151</v>
      </c>
      <c r="J1699" s="84">
        <v>1</v>
      </c>
      <c r="K1699" s="168">
        <v>44611</v>
      </c>
      <c r="L1699" s="89">
        <v>6</v>
      </c>
      <c r="M1699" s="66">
        <v>214</v>
      </c>
      <c r="N1699" s="107">
        <v>44617</v>
      </c>
      <c r="O1699" s="99">
        <v>44636</v>
      </c>
      <c r="P1699" s="100">
        <v>25</v>
      </c>
      <c r="Q1699" s="66" t="s">
        <v>544</v>
      </c>
      <c r="R1699" s="66"/>
      <c r="S1699" s="66" t="s">
        <v>1114</v>
      </c>
      <c r="T1699" s="66" t="s">
        <v>138</v>
      </c>
      <c r="U1699" s="66">
        <v>214</v>
      </c>
      <c r="V1699" s="88" t="s">
        <v>617</v>
      </c>
      <c r="W1699" s="88" t="s">
        <v>373</v>
      </c>
      <c r="X1699" s="88" t="s">
        <v>2974</v>
      </c>
      <c r="Y1699" s="66" t="s">
        <v>2975</v>
      </c>
      <c r="Z1699" s="118"/>
      <c r="AA1699" s="118"/>
      <c r="AB1699" s="66"/>
      <c r="AC1699" s="118">
        <v>12000</v>
      </c>
      <c r="AD1699" s="118"/>
      <c r="AE1699" s="62" t="s">
        <v>101</v>
      </c>
      <c r="AF1699" s="173">
        <v>44611</v>
      </c>
      <c r="AG1699" s="132">
        <v>44636</v>
      </c>
      <c r="AH1699" s="141"/>
      <c r="AI1699" s="284" t="s">
        <v>2976</v>
      </c>
      <c r="AJ1699" s="368" t="s">
        <v>2977</v>
      </c>
      <c r="AK1699" s="284" t="s">
        <v>441</v>
      </c>
      <c r="AL1699" s="284" t="s">
        <v>2978</v>
      </c>
    </row>
    <row r="1700" spans="1:38">
      <c r="A1700" s="66" t="s">
        <v>2979</v>
      </c>
      <c r="B1700" s="63"/>
      <c r="C1700" s="84" t="s">
        <v>994</v>
      </c>
      <c r="D1700" s="89">
        <v>3414</v>
      </c>
      <c r="E1700" s="151" t="s">
        <v>2980</v>
      </c>
      <c r="F1700" s="151" t="s">
        <v>2981</v>
      </c>
      <c r="G1700" s="150" t="s">
        <v>529</v>
      </c>
      <c r="H1700" s="63"/>
      <c r="I1700" s="150" t="s">
        <v>1151</v>
      </c>
      <c r="J1700" s="84">
        <v>1</v>
      </c>
      <c r="K1700" s="168">
        <v>44557</v>
      </c>
      <c r="L1700" s="89">
        <v>27</v>
      </c>
      <c r="M1700" s="66">
        <v>214</v>
      </c>
      <c r="N1700" s="107">
        <v>44584</v>
      </c>
      <c r="O1700" s="99">
        <v>44587</v>
      </c>
      <c r="P1700" s="100">
        <v>30</v>
      </c>
      <c r="Q1700" s="66" t="s">
        <v>544</v>
      </c>
      <c r="R1700" s="66"/>
      <c r="S1700" s="66" t="s">
        <v>1938</v>
      </c>
      <c r="T1700" s="66" t="s">
        <v>138</v>
      </c>
      <c r="U1700" s="66">
        <v>214</v>
      </c>
      <c r="V1700" s="111" t="s">
        <v>922</v>
      </c>
      <c r="W1700" s="88" t="s">
        <v>204</v>
      </c>
      <c r="X1700" s="88" t="s">
        <v>2982</v>
      </c>
      <c r="Y1700" s="112" t="s">
        <v>2983</v>
      </c>
      <c r="Z1700" s="118"/>
      <c r="AA1700" s="118"/>
      <c r="AB1700" s="66"/>
      <c r="AC1700" s="118">
        <v>21000</v>
      </c>
      <c r="AD1700" s="118"/>
      <c r="AE1700" s="62" t="s">
        <v>101</v>
      </c>
      <c r="AF1700" s="173">
        <v>44557</v>
      </c>
      <c r="AG1700" s="132">
        <v>44585</v>
      </c>
      <c r="AH1700" s="141"/>
      <c r="AI1700" s="284" t="s">
        <v>531</v>
      </c>
      <c r="AJ1700" s="373" t="s">
        <v>2984</v>
      </c>
      <c r="AK1700" s="374" t="s">
        <v>2985</v>
      </c>
      <c r="AL1700" s="374" t="s">
        <v>2986</v>
      </c>
    </row>
    <row r="1701" spans="1:38">
      <c r="A1701" s="66" t="s">
        <v>2987</v>
      </c>
      <c r="B1701" s="63"/>
      <c r="C1701" s="72" t="s">
        <v>1079</v>
      </c>
      <c r="D1701" s="67">
        <v>5127</v>
      </c>
      <c r="E1701" s="69" t="s">
        <v>1967</v>
      </c>
      <c r="F1701" s="69" t="s">
        <v>1968</v>
      </c>
      <c r="G1701" s="48" t="s">
        <v>2028</v>
      </c>
      <c r="H1701" s="48">
        <v>46</v>
      </c>
      <c r="I1701" s="48" t="s">
        <v>154</v>
      </c>
      <c r="J1701" s="72">
        <v>1</v>
      </c>
      <c r="K1701" s="101">
        <v>45582</v>
      </c>
      <c r="L1701" s="48">
        <v>27</v>
      </c>
      <c r="M1701" s="104">
        <v>215</v>
      </c>
      <c r="N1701" s="102">
        <f>K1701+L1701</f>
        <v>45609</v>
      </c>
      <c r="O1701" s="99">
        <f ca="1">TODAY()</f>
        <v>45957</v>
      </c>
      <c r="P1701" s="100">
        <f ca="1">O1701-K1701</f>
        <v>375</v>
      </c>
      <c r="Q1701" s="66" t="s">
        <v>544</v>
      </c>
      <c r="R1701" s="66" t="s">
        <v>85</v>
      </c>
      <c r="S1701" s="113" t="s">
        <v>879</v>
      </c>
      <c r="T1701" s="66" t="s">
        <v>138</v>
      </c>
      <c r="U1701" s="66">
        <v>215</v>
      </c>
      <c r="V1701" s="88" t="s">
        <v>203</v>
      </c>
      <c r="W1701" s="88" t="s">
        <v>881</v>
      </c>
      <c r="X1701" s="88" t="s">
        <v>888</v>
      </c>
      <c r="Y1701" s="117" t="s">
        <v>889</v>
      </c>
      <c r="Z1701" s="104">
        <v>90</v>
      </c>
      <c r="AA1701" s="124" t="s">
        <v>143</v>
      </c>
      <c r="AB1701" s="66"/>
      <c r="AC1701" s="130"/>
      <c r="AD1701" s="119"/>
      <c r="AE1701" s="48" t="s">
        <v>101</v>
      </c>
      <c r="AF1701" s="132">
        <v>45582</v>
      </c>
      <c r="AG1701" s="132">
        <v>45610</v>
      </c>
      <c r="AH1701" s="144"/>
      <c r="AI1701" s="284" t="s">
        <v>251</v>
      </c>
      <c r="AJ1701" s="368" t="s">
        <v>2956</v>
      </c>
      <c r="AK1701" s="284" t="s">
        <v>154</v>
      </c>
      <c r="AL1701" s="284" t="s">
        <v>2957</v>
      </c>
    </row>
    <row r="1702" spans="1:38">
      <c r="A1702" s="66">
        <v>997</v>
      </c>
      <c r="B1702" s="63"/>
      <c r="C1702" s="84" t="s">
        <v>994</v>
      </c>
      <c r="D1702" s="84">
        <v>4771</v>
      </c>
      <c r="E1702" s="85" t="s">
        <v>151</v>
      </c>
      <c r="F1702" s="85" t="s">
        <v>513</v>
      </c>
      <c r="G1702" s="150" t="s">
        <v>2953</v>
      </c>
      <c r="H1702" s="84" t="s">
        <v>214</v>
      </c>
      <c r="I1702" s="84" t="s">
        <v>154</v>
      </c>
      <c r="J1702" s="84">
        <v>1</v>
      </c>
      <c r="K1702" s="162">
        <v>45342</v>
      </c>
      <c r="L1702" s="84">
        <v>3</v>
      </c>
      <c r="M1702" s="104">
        <v>215</v>
      </c>
      <c r="N1702" s="102">
        <v>45345</v>
      </c>
      <c r="O1702" s="99">
        <v>45348</v>
      </c>
      <c r="P1702" s="100">
        <v>6</v>
      </c>
      <c r="Q1702" s="66" t="s">
        <v>544</v>
      </c>
      <c r="R1702" s="66" t="s">
        <v>214</v>
      </c>
      <c r="S1702" s="113" t="s">
        <v>1180</v>
      </c>
      <c r="T1702" s="66" t="s">
        <v>87</v>
      </c>
      <c r="U1702" s="66">
        <v>215</v>
      </c>
      <c r="V1702" s="88" t="s">
        <v>2731</v>
      </c>
      <c r="W1702" s="88" t="s">
        <v>510</v>
      </c>
      <c r="X1702" s="88" t="s">
        <v>2988</v>
      </c>
      <c r="Y1702" s="117" t="s">
        <v>2989</v>
      </c>
      <c r="Z1702" s="104">
        <v>100</v>
      </c>
      <c r="AA1702" s="124" t="s">
        <v>227</v>
      </c>
      <c r="AB1702" s="66"/>
      <c r="AC1702" s="130"/>
      <c r="AD1702" s="119">
        <v>10060</v>
      </c>
      <c r="AE1702" s="48" t="s">
        <v>101</v>
      </c>
      <c r="AF1702" s="132">
        <v>45341</v>
      </c>
      <c r="AG1702" s="132">
        <v>45348</v>
      </c>
      <c r="AH1702" s="141"/>
      <c r="AI1702" s="284" t="s">
        <v>1475</v>
      </c>
      <c r="AJ1702" s="368" t="s">
        <v>2990</v>
      </c>
      <c r="AK1702" s="284" t="s">
        <v>2991</v>
      </c>
      <c r="AL1702" s="284" t="s">
        <v>2951</v>
      </c>
    </row>
    <row r="1703" spans="1:38">
      <c r="A1703" s="63"/>
      <c r="B1703" s="63"/>
      <c r="C1703" s="84" t="s">
        <v>994</v>
      </c>
      <c r="D1703" s="63">
        <v>4435</v>
      </c>
      <c r="E1703" s="150" t="s">
        <v>332</v>
      </c>
      <c r="F1703" s="156" t="s">
        <v>333</v>
      </c>
      <c r="G1703" s="85" t="s">
        <v>529</v>
      </c>
      <c r="H1703" s="63">
        <v>3181</v>
      </c>
      <c r="I1703" s="202" t="s">
        <v>1151</v>
      </c>
      <c r="J1703" s="84">
        <v>1</v>
      </c>
      <c r="K1703" s="106">
        <v>45153</v>
      </c>
      <c r="L1703" s="84">
        <v>27</v>
      </c>
      <c r="M1703" s="48">
        <v>215</v>
      </c>
      <c r="N1703" s="165">
        <v>45180</v>
      </c>
      <c r="O1703" s="99">
        <v>45162</v>
      </c>
      <c r="P1703" s="100">
        <v>9</v>
      </c>
      <c r="Q1703" s="66" t="s">
        <v>544</v>
      </c>
      <c r="R1703" s="66" t="s">
        <v>214</v>
      </c>
      <c r="S1703" s="66" t="s">
        <v>1454</v>
      </c>
      <c r="T1703" s="66" t="s">
        <v>138</v>
      </c>
      <c r="U1703" s="66">
        <v>215</v>
      </c>
      <c r="V1703" s="88" t="s">
        <v>236</v>
      </c>
      <c r="W1703" s="88" t="s">
        <v>312</v>
      </c>
      <c r="X1703" s="88" t="s">
        <v>313</v>
      </c>
      <c r="Y1703" s="117" t="s">
        <v>2992</v>
      </c>
      <c r="Z1703" s="104">
        <v>50</v>
      </c>
      <c r="AA1703" s="124" t="s">
        <v>227</v>
      </c>
      <c r="AB1703" s="66"/>
      <c r="AC1703" s="130"/>
      <c r="AD1703" s="130"/>
      <c r="AE1703" s="48" t="s">
        <v>101</v>
      </c>
      <c r="AF1703" s="132">
        <v>45125</v>
      </c>
      <c r="AG1703" s="132">
        <v>45161</v>
      </c>
      <c r="AH1703" s="141"/>
      <c r="AI1703" s="374" t="s">
        <v>660</v>
      </c>
      <c r="AJ1703" s="373" t="s">
        <v>718</v>
      </c>
      <c r="AK1703" s="374" t="s">
        <v>662</v>
      </c>
      <c r="AL1703" s="374" t="s">
        <v>719</v>
      </c>
    </row>
    <row r="1704" spans="1:38">
      <c r="A1704" s="66">
        <v>936</v>
      </c>
      <c r="B1704" s="66">
        <v>1064</v>
      </c>
      <c r="C1704" s="63" t="s">
        <v>994</v>
      </c>
      <c r="D1704" s="63">
        <v>4391</v>
      </c>
      <c r="E1704" s="150" t="s">
        <v>1546</v>
      </c>
      <c r="F1704" s="156" t="s">
        <v>1547</v>
      </c>
      <c r="G1704" s="85" t="s">
        <v>1548</v>
      </c>
      <c r="H1704" s="63">
        <v>1424</v>
      </c>
      <c r="I1704" s="202" t="s">
        <v>1151</v>
      </c>
      <c r="J1704" s="160">
        <v>1</v>
      </c>
      <c r="K1704" s="106">
        <v>45100</v>
      </c>
      <c r="L1704" s="84">
        <v>6</v>
      </c>
      <c r="M1704" s="66">
        <v>215</v>
      </c>
      <c r="N1704" s="107">
        <v>45106</v>
      </c>
      <c r="O1704" s="99">
        <v>45106</v>
      </c>
      <c r="P1704" s="100">
        <v>6</v>
      </c>
      <c r="Q1704" s="66" t="s">
        <v>544</v>
      </c>
      <c r="R1704" s="66" t="s">
        <v>214</v>
      </c>
      <c r="S1704" s="66" t="s">
        <v>1454</v>
      </c>
      <c r="T1704" s="66" t="s">
        <v>138</v>
      </c>
      <c r="U1704" s="66">
        <v>215</v>
      </c>
      <c r="V1704" s="88" t="s">
        <v>236</v>
      </c>
      <c r="W1704" s="88" t="s">
        <v>312</v>
      </c>
      <c r="X1704" s="88" t="s">
        <v>313</v>
      </c>
      <c r="Y1704" s="117" t="s">
        <v>2992</v>
      </c>
      <c r="Z1704" s="104">
        <v>50</v>
      </c>
      <c r="AA1704" s="124" t="s">
        <v>227</v>
      </c>
      <c r="AB1704" s="66"/>
      <c r="AC1704" s="130"/>
      <c r="AD1704" s="130"/>
      <c r="AE1704" s="48" t="s">
        <v>101</v>
      </c>
      <c r="AF1704" s="132">
        <v>45100</v>
      </c>
      <c r="AG1704" s="132">
        <v>45105</v>
      </c>
      <c r="AH1704" s="141"/>
      <c r="AI1704" s="284" t="s">
        <v>251</v>
      </c>
      <c r="AJ1704" s="368" t="s">
        <v>2993</v>
      </c>
      <c r="AK1704" s="284" t="s">
        <v>2994</v>
      </c>
      <c r="AL1704" s="284" t="s">
        <v>2995</v>
      </c>
    </row>
    <row r="1705" spans="1:38">
      <c r="A1705" s="66" t="s">
        <v>2996</v>
      </c>
      <c r="B1705" s="63"/>
      <c r="C1705" s="63" t="s">
        <v>994</v>
      </c>
      <c r="D1705" s="63">
        <v>4262</v>
      </c>
      <c r="E1705" s="150" t="s">
        <v>1114</v>
      </c>
      <c r="F1705" s="156" t="s">
        <v>1717</v>
      </c>
      <c r="G1705" s="85" t="s">
        <v>1718</v>
      </c>
      <c r="H1705" s="63">
        <v>3092</v>
      </c>
      <c r="I1705" s="202" t="s">
        <v>1151</v>
      </c>
      <c r="J1705" s="160">
        <v>1</v>
      </c>
      <c r="K1705" s="106">
        <v>45009</v>
      </c>
      <c r="L1705" s="84">
        <v>12</v>
      </c>
      <c r="M1705" s="66">
        <v>215</v>
      </c>
      <c r="N1705" s="107">
        <v>45021</v>
      </c>
      <c r="O1705" s="99">
        <v>45022</v>
      </c>
      <c r="P1705" s="100">
        <v>13</v>
      </c>
      <c r="Q1705" s="66" t="s">
        <v>544</v>
      </c>
      <c r="R1705" s="66" t="s">
        <v>214</v>
      </c>
      <c r="S1705" s="66" t="s">
        <v>1454</v>
      </c>
      <c r="T1705" s="66" t="s">
        <v>138</v>
      </c>
      <c r="U1705" s="66">
        <v>215</v>
      </c>
      <c r="V1705" s="88" t="s">
        <v>236</v>
      </c>
      <c r="W1705" s="111" t="s">
        <v>312</v>
      </c>
      <c r="X1705" s="111" t="s">
        <v>313</v>
      </c>
      <c r="Y1705" s="117" t="s">
        <v>2992</v>
      </c>
      <c r="Z1705" s="130"/>
      <c r="AA1705" s="130"/>
      <c r="AB1705" s="112"/>
      <c r="AC1705" s="130"/>
      <c r="AD1705" s="130"/>
      <c r="AE1705" s="48" t="s">
        <v>101</v>
      </c>
      <c r="AF1705" s="132">
        <v>45009</v>
      </c>
      <c r="AG1705" s="132">
        <v>45022</v>
      </c>
      <c r="AH1705" s="141"/>
      <c r="AI1705" s="284" t="s">
        <v>251</v>
      </c>
      <c r="AJ1705" s="368" t="s">
        <v>2956</v>
      </c>
      <c r="AK1705" s="284" t="s">
        <v>154</v>
      </c>
      <c r="AL1705" s="284" t="s">
        <v>2957</v>
      </c>
    </row>
    <row r="1706" spans="1:38">
      <c r="A1706" s="66">
        <v>975</v>
      </c>
      <c r="B1706" s="63"/>
      <c r="C1706" s="84" t="s">
        <v>994</v>
      </c>
      <c r="D1706" s="63">
        <v>4202</v>
      </c>
      <c r="E1706" s="150" t="s">
        <v>1114</v>
      </c>
      <c r="F1706" s="150" t="s">
        <v>1117</v>
      </c>
      <c r="G1706" s="150" t="s">
        <v>529</v>
      </c>
      <c r="H1706" s="63">
        <v>2998</v>
      </c>
      <c r="I1706" s="202" t="s">
        <v>1151</v>
      </c>
      <c r="J1706" s="160">
        <v>1</v>
      </c>
      <c r="K1706" s="168">
        <v>44974</v>
      </c>
      <c r="L1706" s="84">
        <v>29</v>
      </c>
      <c r="M1706" s="66">
        <v>215</v>
      </c>
      <c r="N1706" s="165">
        <v>45003</v>
      </c>
      <c r="O1706" s="99">
        <v>44991</v>
      </c>
      <c r="P1706" s="100">
        <v>17</v>
      </c>
      <c r="Q1706" s="66" t="s">
        <v>544</v>
      </c>
      <c r="R1706" s="66" t="s">
        <v>214</v>
      </c>
      <c r="S1706" s="66" t="s">
        <v>1454</v>
      </c>
      <c r="T1706" s="66" t="s">
        <v>138</v>
      </c>
      <c r="U1706" s="66">
        <v>215</v>
      </c>
      <c r="V1706" s="88" t="s">
        <v>236</v>
      </c>
      <c r="W1706" s="88" t="s">
        <v>312</v>
      </c>
      <c r="X1706" s="88" t="s">
        <v>313</v>
      </c>
      <c r="Y1706" s="117" t="s">
        <v>2992</v>
      </c>
      <c r="Z1706" s="130"/>
      <c r="AA1706" s="130"/>
      <c r="AB1706" s="66"/>
      <c r="AC1706" s="130"/>
      <c r="AD1706" s="130"/>
      <c r="AE1706" s="48" t="s">
        <v>101</v>
      </c>
      <c r="AF1706" s="132">
        <v>44973</v>
      </c>
      <c r="AG1706" s="132">
        <v>44987</v>
      </c>
      <c r="AH1706" s="141"/>
      <c r="AI1706" s="284" t="s">
        <v>251</v>
      </c>
      <c r="AJ1706" s="368" t="s">
        <v>2997</v>
      </c>
      <c r="AK1706" s="284" t="s">
        <v>1005</v>
      </c>
      <c r="AL1706" s="284" t="s">
        <v>2998</v>
      </c>
    </row>
    <row r="1707" spans="1:38">
      <c r="A1707" s="66">
        <v>891</v>
      </c>
      <c r="B1707" s="63"/>
      <c r="C1707" s="84" t="s">
        <v>994</v>
      </c>
      <c r="D1707" s="84">
        <v>4104</v>
      </c>
      <c r="E1707" s="150" t="s">
        <v>657</v>
      </c>
      <c r="F1707" s="150" t="s">
        <v>1868</v>
      </c>
      <c r="G1707" s="85" t="s">
        <v>657</v>
      </c>
      <c r="H1707" s="63">
        <v>2981</v>
      </c>
      <c r="I1707" s="202" t="s">
        <v>99</v>
      </c>
      <c r="J1707" s="160">
        <v>1</v>
      </c>
      <c r="K1707" s="106">
        <v>44916</v>
      </c>
      <c r="L1707" s="89">
        <v>4</v>
      </c>
      <c r="M1707" s="66">
        <v>215</v>
      </c>
      <c r="N1707" s="107">
        <v>44920</v>
      </c>
      <c r="O1707" s="99">
        <v>44925</v>
      </c>
      <c r="P1707" s="100">
        <v>9</v>
      </c>
      <c r="Q1707" s="66" t="s">
        <v>544</v>
      </c>
      <c r="R1707" s="66" t="s">
        <v>214</v>
      </c>
      <c r="S1707" s="66" t="s">
        <v>1454</v>
      </c>
      <c r="T1707" s="66" t="s">
        <v>138</v>
      </c>
      <c r="U1707" s="66">
        <v>215</v>
      </c>
      <c r="V1707" s="88" t="s">
        <v>236</v>
      </c>
      <c r="W1707" s="88" t="s">
        <v>312</v>
      </c>
      <c r="X1707" s="88" t="s">
        <v>313</v>
      </c>
      <c r="Y1707" s="117" t="s">
        <v>2992</v>
      </c>
      <c r="Z1707" s="130"/>
      <c r="AA1707" s="130"/>
      <c r="AB1707" s="66"/>
      <c r="AC1707" s="130"/>
      <c r="AD1707" s="130"/>
      <c r="AE1707" s="48" t="s">
        <v>101</v>
      </c>
      <c r="AF1707" s="132">
        <v>44916</v>
      </c>
      <c r="AG1707" s="132">
        <v>44923</v>
      </c>
      <c r="AH1707" s="141"/>
      <c r="AI1707" s="284"/>
      <c r="AJ1707" s="368"/>
      <c r="AK1707" s="284"/>
      <c r="AL1707" s="284"/>
    </row>
    <row r="1708" spans="1:38">
      <c r="A1708" s="66">
        <v>994</v>
      </c>
      <c r="B1708" s="66">
        <v>1066</v>
      </c>
      <c r="C1708" s="84" t="s">
        <v>994</v>
      </c>
      <c r="D1708" s="84">
        <v>4079</v>
      </c>
      <c r="E1708" s="150" t="s">
        <v>1915</v>
      </c>
      <c r="F1708" s="150" t="s">
        <v>1854</v>
      </c>
      <c r="G1708" s="150" t="s">
        <v>1182</v>
      </c>
      <c r="H1708" s="63"/>
      <c r="I1708" s="150" t="s">
        <v>1151</v>
      </c>
      <c r="J1708" s="84">
        <v>1</v>
      </c>
      <c r="K1708" s="106">
        <v>44898</v>
      </c>
      <c r="L1708" s="89">
        <v>6</v>
      </c>
      <c r="M1708" s="66">
        <v>215</v>
      </c>
      <c r="N1708" s="107">
        <v>44904</v>
      </c>
      <c r="O1708" s="99">
        <v>44909</v>
      </c>
      <c r="P1708" s="100">
        <v>11</v>
      </c>
      <c r="Q1708" s="66" t="s">
        <v>544</v>
      </c>
      <c r="R1708" s="66" t="s">
        <v>214</v>
      </c>
      <c r="S1708" s="66" t="s">
        <v>1454</v>
      </c>
      <c r="T1708" s="66" t="s">
        <v>138</v>
      </c>
      <c r="U1708" s="66">
        <v>215</v>
      </c>
      <c r="V1708" s="88" t="s">
        <v>236</v>
      </c>
      <c r="W1708" s="88" t="s">
        <v>312</v>
      </c>
      <c r="X1708" s="88" t="s">
        <v>313</v>
      </c>
      <c r="Y1708" s="117" t="s">
        <v>2992</v>
      </c>
      <c r="Z1708" s="130"/>
      <c r="AA1708" s="130"/>
      <c r="AB1708" s="66">
        <v>2012</v>
      </c>
      <c r="AC1708" s="130">
        <v>12000</v>
      </c>
      <c r="AD1708" s="130"/>
      <c r="AE1708" s="72" t="s">
        <v>101</v>
      </c>
      <c r="AF1708" s="132">
        <v>44897</v>
      </c>
      <c r="AG1708" s="132">
        <v>44907</v>
      </c>
      <c r="AH1708" s="144"/>
      <c r="AI1708" s="284" t="s">
        <v>251</v>
      </c>
      <c r="AJ1708" s="368" t="s">
        <v>2999</v>
      </c>
      <c r="AK1708" s="284" t="s">
        <v>154</v>
      </c>
      <c r="AL1708" s="284" t="s">
        <v>3000</v>
      </c>
    </row>
    <row r="1709" spans="1:38">
      <c r="A1709" s="66">
        <v>951</v>
      </c>
      <c r="B1709" s="63"/>
      <c r="C1709" s="84" t="s">
        <v>994</v>
      </c>
      <c r="D1709" s="63">
        <v>4059</v>
      </c>
      <c r="E1709" s="150" t="s">
        <v>3001</v>
      </c>
      <c r="F1709" s="150" t="s">
        <v>3002</v>
      </c>
      <c r="G1709" s="85" t="s">
        <v>3003</v>
      </c>
      <c r="H1709" s="63"/>
      <c r="I1709" s="150" t="s">
        <v>1151</v>
      </c>
      <c r="J1709" s="84">
        <v>1</v>
      </c>
      <c r="K1709" s="106">
        <v>44890</v>
      </c>
      <c r="L1709" s="89">
        <v>1</v>
      </c>
      <c r="M1709" s="66">
        <v>215</v>
      </c>
      <c r="N1709" s="165">
        <v>44891</v>
      </c>
      <c r="O1709" s="99">
        <v>44893</v>
      </c>
      <c r="P1709" s="100">
        <v>3</v>
      </c>
      <c r="Q1709" s="66" t="s">
        <v>544</v>
      </c>
      <c r="R1709" s="66" t="s">
        <v>214</v>
      </c>
      <c r="S1709" s="66" t="s">
        <v>1454</v>
      </c>
      <c r="T1709" s="66" t="s">
        <v>138</v>
      </c>
      <c r="U1709" s="66">
        <v>215</v>
      </c>
      <c r="V1709" s="88" t="s">
        <v>236</v>
      </c>
      <c r="W1709" s="88" t="s">
        <v>312</v>
      </c>
      <c r="X1709" s="88" t="s">
        <v>313</v>
      </c>
      <c r="Y1709" s="117" t="s">
        <v>2992</v>
      </c>
      <c r="Z1709" s="130"/>
      <c r="AA1709" s="130"/>
      <c r="AB1709" s="66"/>
      <c r="AC1709" s="130"/>
      <c r="AD1709" s="130"/>
      <c r="AE1709" s="62" t="s">
        <v>101</v>
      </c>
      <c r="AF1709" s="173">
        <v>44890</v>
      </c>
      <c r="AG1709" s="132">
        <v>44891</v>
      </c>
      <c r="AH1709" s="141"/>
      <c r="AI1709" s="284" t="s">
        <v>519</v>
      </c>
      <c r="AJ1709" s="368" t="s">
        <v>520</v>
      </c>
      <c r="AK1709" s="284" t="s">
        <v>521</v>
      </c>
      <c r="AL1709" s="284" t="s">
        <v>522</v>
      </c>
    </row>
    <row r="1710" spans="1:38">
      <c r="A1710" s="66">
        <v>954</v>
      </c>
      <c r="B1710" s="63"/>
      <c r="C1710" s="84" t="s">
        <v>994</v>
      </c>
      <c r="D1710" s="51">
        <v>4026</v>
      </c>
      <c r="E1710" s="150" t="s">
        <v>1114</v>
      </c>
      <c r="F1710" s="150" t="s">
        <v>1117</v>
      </c>
      <c r="G1710" s="85" t="s">
        <v>529</v>
      </c>
      <c r="H1710" s="63">
        <v>2820</v>
      </c>
      <c r="I1710" s="150" t="s">
        <v>1151</v>
      </c>
      <c r="J1710" s="84">
        <v>2</v>
      </c>
      <c r="K1710" s="106">
        <v>44873</v>
      </c>
      <c r="L1710" s="89">
        <v>27</v>
      </c>
      <c r="M1710" s="66">
        <v>215</v>
      </c>
      <c r="N1710" s="165">
        <v>44900</v>
      </c>
      <c r="O1710" s="99">
        <v>44889</v>
      </c>
      <c r="P1710" s="100">
        <v>16</v>
      </c>
      <c r="Q1710" s="66" t="s">
        <v>544</v>
      </c>
      <c r="R1710" s="66" t="s">
        <v>214</v>
      </c>
      <c r="S1710" s="66" t="s">
        <v>1454</v>
      </c>
      <c r="T1710" s="66" t="s">
        <v>138</v>
      </c>
      <c r="U1710" s="66">
        <v>215</v>
      </c>
      <c r="V1710" s="88" t="s">
        <v>236</v>
      </c>
      <c r="W1710" s="111" t="s">
        <v>312</v>
      </c>
      <c r="X1710" s="111" t="s">
        <v>313</v>
      </c>
      <c r="Y1710" s="117" t="s">
        <v>2992</v>
      </c>
      <c r="Z1710" s="130"/>
      <c r="AA1710" s="130"/>
      <c r="AB1710" s="66"/>
      <c r="AC1710" s="130"/>
      <c r="AD1710" s="130"/>
      <c r="AE1710" s="62" t="s">
        <v>101</v>
      </c>
      <c r="AF1710" s="173">
        <v>44873</v>
      </c>
      <c r="AG1710" s="132">
        <v>44888</v>
      </c>
      <c r="AH1710" s="141"/>
      <c r="AI1710" s="284" t="s">
        <v>251</v>
      </c>
      <c r="AJ1710" s="368" t="s">
        <v>3004</v>
      </c>
      <c r="AK1710" s="284" t="s">
        <v>2964</v>
      </c>
      <c r="AL1710" s="284" t="s">
        <v>2965</v>
      </c>
    </row>
    <row r="1711" spans="1:38">
      <c r="A1711" s="66" t="s">
        <v>2952</v>
      </c>
      <c r="B1711" s="66">
        <v>12821</v>
      </c>
      <c r="C1711" s="157" t="s">
        <v>1179</v>
      </c>
      <c r="D1711" s="51">
        <v>3709</v>
      </c>
      <c r="E1711" s="214" t="s">
        <v>877</v>
      </c>
      <c r="F1711" s="158" t="s">
        <v>1378</v>
      </c>
      <c r="G1711" s="50" t="s">
        <v>1379</v>
      </c>
      <c r="H1711" s="51">
        <v>912</v>
      </c>
      <c r="I1711" s="214" t="s">
        <v>1151</v>
      </c>
      <c r="J1711" s="157">
        <v>1</v>
      </c>
      <c r="K1711" s="167">
        <v>44795</v>
      </c>
      <c r="L1711" s="190">
        <v>6</v>
      </c>
      <c r="M1711" s="66">
        <v>215</v>
      </c>
      <c r="N1711" s="107">
        <v>44801</v>
      </c>
      <c r="O1711" s="99">
        <v>44823</v>
      </c>
      <c r="P1711" s="100">
        <v>28</v>
      </c>
      <c r="Q1711" s="66" t="s">
        <v>544</v>
      </c>
      <c r="R1711" s="66"/>
      <c r="S1711" s="66"/>
      <c r="T1711" s="66" t="s">
        <v>3005</v>
      </c>
      <c r="U1711" s="66" t="s">
        <v>138</v>
      </c>
      <c r="V1711" s="66">
        <v>215</v>
      </c>
      <c r="W1711" s="88" t="s">
        <v>139</v>
      </c>
      <c r="X1711" s="88" t="s">
        <v>3006</v>
      </c>
      <c r="Y1711" s="88" t="s">
        <v>3007</v>
      </c>
      <c r="Z1711" s="66"/>
      <c r="AA1711" s="66"/>
      <c r="AB1711" s="117" t="s">
        <v>3008</v>
      </c>
      <c r="AC1711" s="66"/>
      <c r="AD1711" s="66"/>
      <c r="AE1711" s="62" t="s">
        <v>101</v>
      </c>
      <c r="AF1711" s="173">
        <v>44735</v>
      </c>
      <c r="AG1711" s="132"/>
      <c r="AH1711" s="141" t="s">
        <v>3009</v>
      </c>
      <c r="AI1711" s="284"/>
      <c r="AJ1711" s="368"/>
      <c r="AK1711" s="284"/>
      <c r="AL1711" s="284"/>
    </row>
    <row r="1712" spans="1:38">
      <c r="A1712" s="66">
        <v>961</v>
      </c>
      <c r="B1712" s="63"/>
      <c r="C1712" s="157" t="s">
        <v>1179</v>
      </c>
      <c r="D1712" s="51">
        <v>3567</v>
      </c>
      <c r="E1712" s="214" t="s">
        <v>267</v>
      </c>
      <c r="F1712" s="158" t="s">
        <v>1069</v>
      </c>
      <c r="G1712" s="50" t="s">
        <v>1822</v>
      </c>
      <c r="H1712" s="51"/>
      <c r="I1712" s="214" t="s">
        <v>154</v>
      </c>
      <c r="J1712" s="157">
        <v>1</v>
      </c>
      <c r="K1712" s="167">
        <v>44660</v>
      </c>
      <c r="L1712" s="190">
        <v>29</v>
      </c>
      <c r="M1712" s="66">
        <v>215</v>
      </c>
      <c r="N1712" s="107">
        <v>44689</v>
      </c>
      <c r="O1712" s="99">
        <v>44692</v>
      </c>
      <c r="P1712" s="100">
        <v>32</v>
      </c>
      <c r="Q1712" s="66" t="s">
        <v>544</v>
      </c>
      <c r="R1712" s="66"/>
      <c r="S1712" s="66" t="s">
        <v>2826</v>
      </c>
      <c r="T1712" s="66" t="s">
        <v>138</v>
      </c>
      <c r="U1712" s="66">
        <v>215</v>
      </c>
      <c r="V1712" s="88" t="s">
        <v>617</v>
      </c>
      <c r="W1712" s="111" t="s">
        <v>373</v>
      </c>
      <c r="X1712" s="111" t="s">
        <v>3010</v>
      </c>
      <c r="Y1712" s="117" t="s">
        <v>3011</v>
      </c>
      <c r="Z1712" s="130"/>
      <c r="AA1712" s="130"/>
      <c r="AB1712" s="66"/>
      <c r="AC1712" s="130">
        <v>18000</v>
      </c>
      <c r="AD1712" s="130"/>
      <c r="AE1712" s="62" t="s">
        <v>101</v>
      </c>
      <c r="AF1712" s="132">
        <v>44660</v>
      </c>
      <c r="AG1712" s="132"/>
      <c r="AH1712" s="141" t="s">
        <v>3012</v>
      </c>
      <c r="AI1712" s="284" t="s">
        <v>251</v>
      </c>
      <c r="AJ1712" s="368" t="s">
        <v>3013</v>
      </c>
      <c r="AK1712" s="284" t="s">
        <v>478</v>
      </c>
      <c r="AL1712" s="284" t="s">
        <v>484</v>
      </c>
    </row>
    <row r="1713" spans="1:38">
      <c r="A1713" s="66" t="s">
        <v>3014</v>
      </c>
      <c r="B1713" s="63"/>
      <c r="C1713" s="84" t="s">
        <v>994</v>
      </c>
      <c r="D1713" s="63">
        <v>3450</v>
      </c>
      <c r="E1713" s="151" t="s">
        <v>1967</v>
      </c>
      <c r="F1713" s="151" t="s">
        <v>1968</v>
      </c>
      <c r="G1713" s="87" t="s">
        <v>503</v>
      </c>
      <c r="H1713" s="63">
        <v>4626</v>
      </c>
      <c r="I1713" s="150" t="s">
        <v>154</v>
      </c>
      <c r="J1713" s="84">
        <v>1</v>
      </c>
      <c r="K1713" s="106">
        <v>44603</v>
      </c>
      <c r="L1713" s="89">
        <v>27</v>
      </c>
      <c r="M1713" s="66">
        <v>215</v>
      </c>
      <c r="N1713" s="107">
        <v>44630</v>
      </c>
      <c r="O1713" s="99">
        <v>44634</v>
      </c>
      <c r="P1713" s="100">
        <v>31</v>
      </c>
      <c r="Q1713" s="66" t="s">
        <v>544</v>
      </c>
      <c r="R1713" s="66"/>
      <c r="S1713" s="66" t="s">
        <v>3005</v>
      </c>
      <c r="T1713" s="66" t="s">
        <v>138</v>
      </c>
      <c r="U1713" s="48">
        <v>215</v>
      </c>
      <c r="V1713" s="88" t="s">
        <v>139</v>
      </c>
      <c r="W1713" s="111" t="s">
        <v>569</v>
      </c>
      <c r="X1713" s="111" t="s">
        <v>570</v>
      </c>
      <c r="Y1713" s="66">
        <v>1130</v>
      </c>
      <c r="Z1713" s="130"/>
      <c r="AA1713" s="130"/>
      <c r="AB1713" s="112"/>
      <c r="AC1713" s="130">
        <v>34000</v>
      </c>
      <c r="AD1713" s="130"/>
      <c r="AE1713" s="62" t="s">
        <v>101</v>
      </c>
      <c r="AF1713" s="132">
        <v>44575</v>
      </c>
      <c r="AG1713" s="132">
        <v>44632</v>
      </c>
      <c r="AH1713" s="141"/>
      <c r="AI1713" s="374" t="s">
        <v>153</v>
      </c>
      <c r="AJ1713" s="368" t="s">
        <v>3015</v>
      </c>
      <c r="AK1713" s="284" t="s">
        <v>3016</v>
      </c>
      <c r="AL1713" s="284" t="s">
        <v>3017</v>
      </c>
    </row>
    <row r="1714" spans="1:38">
      <c r="A1714" s="66">
        <v>961</v>
      </c>
      <c r="B1714" s="63"/>
      <c r="C1714" s="64" t="s">
        <v>994</v>
      </c>
      <c r="D1714" s="67">
        <v>5128</v>
      </c>
      <c r="E1714" s="68" t="s">
        <v>1967</v>
      </c>
      <c r="F1714" s="69" t="s">
        <v>1968</v>
      </c>
      <c r="G1714" s="48" t="s">
        <v>2028</v>
      </c>
      <c r="H1714" s="48">
        <v>158</v>
      </c>
      <c r="I1714" s="48" t="s">
        <v>154</v>
      </c>
      <c r="J1714" s="64">
        <v>1</v>
      </c>
      <c r="K1714" s="101">
        <v>45638</v>
      </c>
      <c r="L1714" s="48">
        <v>27</v>
      </c>
      <c r="M1714" s="104">
        <v>216</v>
      </c>
      <c r="N1714" s="102">
        <f>K1714+L1714</f>
        <v>45665</v>
      </c>
      <c r="O1714" s="99">
        <f ca="1">TODAY()</f>
        <v>45957</v>
      </c>
      <c r="P1714" s="100">
        <f ca="1">O1714-K1714</f>
        <v>319</v>
      </c>
      <c r="Q1714" s="66" t="s">
        <v>544</v>
      </c>
      <c r="R1714" s="66" t="s">
        <v>85</v>
      </c>
      <c r="S1714" s="66" t="s">
        <v>995</v>
      </c>
      <c r="T1714" s="66" t="s">
        <v>87</v>
      </c>
      <c r="U1714" s="66">
        <v>216</v>
      </c>
      <c r="V1714" s="88" t="s">
        <v>88</v>
      </c>
      <c r="W1714" s="111" t="s">
        <v>795</v>
      </c>
      <c r="X1714" s="111" t="s">
        <v>3018</v>
      </c>
      <c r="Y1714" s="117" t="s">
        <v>3019</v>
      </c>
      <c r="Z1714" s="66">
        <v>10</v>
      </c>
      <c r="AA1714" s="117" t="s">
        <v>434</v>
      </c>
      <c r="AB1714" s="66"/>
      <c r="AC1714" s="118"/>
      <c r="AD1714" s="119"/>
      <c r="AE1714" s="48" t="s">
        <v>101</v>
      </c>
      <c r="AF1714" s="132">
        <v>45582</v>
      </c>
      <c r="AG1714" s="132">
        <v>45666</v>
      </c>
      <c r="AH1714" s="141"/>
      <c r="AI1714" s="284" t="s">
        <v>251</v>
      </c>
      <c r="AJ1714" s="368" t="s">
        <v>3013</v>
      </c>
      <c r="AK1714" s="284" t="s">
        <v>478</v>
      </c>
      <c r="AL1714" s="284" t="s">
        <v>484</v>
      </c>
    </row>
    <row r="1715" spans="1:38">
      <c r="A1715" s="66">
        <v>986</v>
      </c>
      <c r="B1715" s="63"/>
      <c r="C1715" s="63" t="s">
        <v>994</v>
      </c>
      <c r="D1715" s="63">
        <v>4669</v>
      </c>
      <c r="E1715" s="86" t="s">
        <v>877</v>
      </c>
      <c r="F1715" s="86" t="s">
        <v>1852</v>
      </c>
      <c r="G1715" s="63" t="s">
        <v>479</v>
      </c>
      <c r="H1715" s="63">
        <v>8502</v>
      </c>
      <c r="I1715" s="63" t="s">
        <v>1151</v>
      </c>
      <c r="J1715" s="63">
        <v>1</v>
      </c>
      <c r="K1715" s="364">
        <v>45266</v>
      </c>
      <c r="L1715" s="63">
        <v>27</v>
      </c>
      <c r="M1715" s="66">
        <v>216</v>
      </c>
      <c r="N1715" s="165">
        <v>45293</v>
      </c>
      <c r="O1715" s="99">
        <v>45287</v>
      </c>
      <c r="P1715" s="100">
        <v>21</v>
      </c>
      <c r="Q1715" s="66" t="s">
        <v>810</v>
      </c>
      <c r="R1715" s="66" t="s">
        <v>214</v>
      </c>
      <c r="S1715" s="66" t="s">
        <v>847</v>
      </c>
      <c r="T1715" s="66" t="s">
        <v>138</v>
      </c>
      <c r="U1715" s="66">
        <v>216</v>
      </c>
      <c r="V1715" s="88" t="s">
        <v>617</v>
      </c>
      <c r="W1715" s="88" t="s">
        <v>3020</v>
      </c>
      <c r="X1715" s="88" t="s">
        <v>3021</v>
      </c>
      <c r="Y1715" s="117" t="s">
        <v>3022</v>
      </c>
      <c r="Z1715" s="66">
        <v>60</v>
      </c>
      <c r="AA1715" s="117" t="s">
        <v>92</v>
      </c>
      <c r="AB1715" s="66"/>
      <c r="AC1715" s="118">
        <v>35000</v>
      </c>
      <c r="AD1715" s="118"/>
      <c r="AE1715" s="48" t="s">
        <v>101</v>
      </c>
      <c r="AF1715" s="132">
        <v>45266</v>
      </c>
      <c r="AG1715" s="132">
        <v>45287</v>
      </c>
      <c r="AH1715" s="141"/>
      <c r="AI1715" s="284" t="s">
        <v>251</v>
      </c>
      <c r="AJ1715" s="368" t="s">
        <v>2963</v>
      </c>
      <c r="AK1715" s="284" t="s">
        <v>2964</v>
      </c>
      <c r="AL1715" s="284" t="s">
        <v>2965</v>
      </c>
    </row>
    <row r="1716" spans="1:38">
      <c r="A1716" s="66" t="s">
        <v>3023</v>
      </c>
      <c r="B1716" s="63"/>
      <c r="C1716" s="84" t="s">
        <v>994</v>
      </c>
      <c r="D1716" s="92">
        <v>4536</v>
      </c>
      <c r="E1716" s="87" t="s">
        <v>332</v>
      </c>
      <c r="F1716" s="87" t="s">
        <v>1450</v>
      </c>
      <c r="G1716" s="85" t="s">
        <v>529</v>
      </c>
      <c r="H1716" s="84">
        <v>1464</v>
      </c>
      <c r="I1716" s="85" t="s">
        <v>1151</v>
      </c>
      <c r="J1716" s="84">
        <v>1</v>
      </c>
      <c r="K1716" s="168">
        <v>45184</v>
      </c>
      <c r="L1716" s="84">
        <v>27</v>
      </c>
      <c r="M1716" s="66">
        <v>216</v>
      </c>
      <c r="N1716" s="166">
        <v>45211</v>
      </c>
      <c r="O1716" s="99">
        <v>45211</v>
      </c>
      <c r="P1716" s="100">
        <v>27</v>
      </c>
      <c r="Q1716" s="66" t="s">
        <v>810</v>
      </c>
      <c r="R1716" s="66" t="s">
        <v>214</v>
      </c>
      <c r="S1716" s="66" t="s">
        <v>847</v>
      </c>
      <c r="T1716" s="66" t="s">
        <v>138</v>
      </c>
      <c r="U1716" s="66">
        <v>216</v>
      </c>
      <c r="V1716" s="111" t="s">
        <v>617</v>
      </c>
      <c r="W1716" s="88" t="s">
        <v>3020</v>
      </c>
      <c r="X1716" s="88" t="s">
        <v>3021</v>
      </c>
      <c r="Y1716" s="278" t="s">
        <v>3022</v>
      </c>
      <c r="Z1716" s="66">
        <v>60</v>
      </c>
      <c r="AA1716" s="117" t="s">
        <v>92</v>
      </c>
      <c r="AB1716" s="66"/>
      <c r="AC1716" s="118"/>
      <c r="AD1716" s="118"/>
      <c r="AE1716" s="48" t="s">
        <v>101</v>
      </c>
      <c r="AF1716" s="132">
        <v>45184</v>
      </c>
      <c r="AG1716" s="132">
        <v>45211</v>
      </c>
      <c r="AH1716" s="141"/>
      <c r="AI1716" s="284" t="s">
        <v>208</v>
      </c>
      <c r="AJ1716" s="368" t="s">
        <v>3024</v>
      </c>
      <c r="AK1716" s="284" t="s">
        <v>1311</v>
      </c>
      <c r="AL1716" s="284" t="s">
        <v>3025</v>
      </c>
    </row>
    <row r="1717" spans="1:38">
      <c r="A1717" s="66" t="s">
        <v>3026</v>
      </c>
      <c r="B1717" s="63"/>
      <c r="C1717" s="157" t="s">
        <v>1179</v>
      </c>
      <c r="D1717" s="157">
        <v>4498</v>
      </c>
      <c r="E1717" s="214" t="s">
        <v>1853</v>
      </c>
      <c r="F1717" s="214" t="s">
        <v>1854</v>
      </c>
      <c r="G1717" s="214" t="s">
        <v>1855</v>
      </c>
      <c r="H1717" s="157">
        <v>4956</v>
      </c>
      <c r="I1717" s="157" t="s">
        <v>1151</v>
      </c>
      <c r="J1717" s="157">
        <v>1</v>
      </c>
      <c r="K1717" s="189">
        <v>45220</v>
      </c>
      <c r="L1717" s="157">
        <v>27</v>
      </c>
      <c r="M1717" s="66">
        <v>216</v>
      </c>
      <c r="N1717" s="107">
        <v>45247</v>
      </c>
      <c r="O1717" s="99">
        <v>45245</v>
      </c>
      <c r="P1717" s="100">
        <v>25</v>
      </c>
      <c r="Q1717" s="66" t="s">
        <v>810</v>
      </c>
      <c r="R1717" s="66" t="s">
        <v>214</v>
      </c>
      <c r="S1717" s="66" t="s">
        <v>847</v>
      </c>
      <c r="T1717" s="66" t="s">
        <v>138</v>
      </c>
      <c r="U1717" s="66">
        <v>216</v>
      </c>
      <c r="V1717" s="88" t="s">
        <v>617</v>
      </c>
      <c r="W1717" s="88" t="s">
        <v>3020</v>
      </c>
      <c r="X1717" s="88" t="s">
        <v>3021</v>
      </c>
      <c r="Y1717" s="117" t="s">
        <v>3022</v>
      </c>
      <c r="Z1717" s="66">
        <v>60</v>
      </c>
      <c r="AA1717" s="117" t="s">
        <v>92</v>
      </c>
      <c r="AB1717" s="66"/>
      <c r="AC1717" s="118">
        <v>35000</v>
      </c>
      <c r="AD1717" s="118"/>
      <c r="AE1717" s="48" t="s">
        <v>101</v>
      </c>
      <c r="AF1717" s="132">
        <v>45166</v>
      </c>
      <c r="AG1717" s="132"/>
      <c r="AH1717" s="141" t="s">
        <v>3027</v>
      </c>
      <c r="AI1717" s="284" t="s">
        <v>338</v>
      </c>
      <c r="AJ1717" s="368" t="s">
        <v>2933</v>
      </c>
      <c r="AK1717" s="284" t="s">
        <v>2934</v>
      </c>
      <c r="AL1717" s="284" t="s">
        <v>2935</v>
      </c>
    </row>
    <row r="1718" spans="1:38">
      <c r="A1718" s="66">
        <v>962</v>
      </c>
      <c r="B1718" s="63"/>
      <c r="C1718" s="84" t="s">
        <v>994</v>
      </c>
      <c r="D1718" s="92">
        <v>4495</v>
      </c>
      <c r="E1718" s="87" t="s">
        <v>332</v>
      </c>
      <c r="F1718" s="87" t="s">
        <v>1450</v>
      </c>
      <c r="G1718" s="85" t="s">
        <v>3028</v>
      </c>
      <c r="H1718" s="84"/>
      <c r="I1718" s="85" t="s">
        <v>1151</v>
      </c>
      <c r="J1718" s="84">
        <v>1</v>
      </c>
      <c r="K1718" s="168">
        <v>45164</v>
      </c>
      <c r="L1718" s="84">
        <v>27</v>
      </c>
      <c r="M1718" s="66">
        <v>216</v>
      </c>
      <c r="N1718" s="165">
        <v>45191</v>
      </c>
      <c r="O1718" s="99">
        <v>45182</v>
      </c>
      <c r="P1718" s="100">
        <v>18</v>
      </c>
      <c r="Q1718" s="66" t="s">
        <v>544</v>
      </c>
      <c r="R1718" s="66" t="s">
        <v>214</v>
      </c>
      <c r="S1718" s="66" t="s">
        <v>847</v>
      </c>
      <c r="T1718" s="66" t="s">
        <v>138</v>
      </c>
      <c r="U1718" s="66">
        <v>216</v>
      </c>
      <c r="V1718" s="88" t="s">
        <v>617</v>
      </c>
      <c r="W1718" s="88" t="s">
        <v>3020</v>
      </c>
      <c r="X1718" s="88" t="s">
        <v>3021</v>
      </c>
      <c r="Y1718" s="117" t="s">
        <v>3022</v>
      </c>
      <c r="Z1718" s="66">
        <v>60</v>
      </c>
      <c r="AA1718" s="117" t="s">
        <v>92</v>
      </c>
      <c r="AB1718" s="66"/>
      <c r="AC1718" s="118"/>
      <c r="AD1718" s="118"/>
      <c r="AE1718" s="48" t="s">
        <v>101</v>
      </c>
      <c r="AF1718" s="132">
        <v>45164</v>
      </c>
      <c r="AG1718" s="132">
        <v>45182</v>
      </c>
      <c r="AH1718" s="141"/>
      <c r="AI1718" s="284" t="s">
        <v>251</v>
      </c>
      <c r="AJ1718" s="368" t="s">
        <v>2999</v>
      </c>
      <c r="AK1718" s="284" t="s">
        <v>154</v>
      </c>
      <c r="AL1718" s="284" t="s">
        <v>3000</v>
      </c>
    </row>
    <row r="1719" spans="1:38">
      <c r="A1719" s="66" t="s">
        <v>3029</v>
      </c>
      <c r="B1719" s="63"/>
      <c r="C1719" s="84" t="s">
        <v>994</v>
      </c>
      <c r="D1719" s="89">
        <v>4350</v>
      </c>
      <c r="E1719" s="87" t="s">
        <v>1543</v>
      </c>
      <c r="F1719" s="87" t="s">
        <v>1543</v>
      </c>
      <c r="G1719" s="87" t="s">
        <v>1544</v>
      </c>
      <c r="H1719" s="89">
        <v>1290</v>
      </c>
      <c r="I1719" s="85" t="s">
        <v>1151</v>
      </c>
      <c r="J1719" s="160">
        <v>1</v>
      </c>
      <c r="K1719" s="106">
        <v>45129</v>
      </c>
      <c r="L1719" s="92">
        <v>27</v>
      </c>
      <c r="M1719" s="66">
        <v>216</v>
      </c>
      <c r="N1719" s="107">
        <v>45156</v>
      </c>
      <c r="O1719" s="99">
        <v>45156</v>
      </c>
      <c r="P1719" s="100">
        <v>27</v>
      </c>
      <c r="Q1719" s="66" t="s">
        <v>544</v>
      </c>
      <c r="R1719" s="66" t="s">
        <v>214</v>
      </c>
      <c r="S1719" s="66" t="s">
        <v>847</v>
      </c>
      <c r="T1719" s="66" t="s">
        <v>138</v>
      </c>
      <c r="U1719" s="66">
        <v>216</v>
      </c>
      <c r="V1719" s="88" t="s">
        <v>617</v>
      </c>
      <c r="W1719" s="88" t="s">
        <v>3020</v>
      </c>
      <c r="X1719" s="88" t="s">
        <v>3021</v>
      </c>
      <c r="Y1719" s="117" t="s">
        <v>3022</v>
      </c>
      <c r="Z1719" s="66">
        <v>60</v>
      </c>
      <c r="AA1719" s="117" t="s">
        <v>92</v>
      </c>
      <c r="AB1719" s="66"/>
      <c r="AC1719" s="118"/>
      <c r="AD1719" s="118"/>
      <c r="AE1719" s="48" t="s">
        <v>101</v>
      </c>
      <c r="AF1719" s="132">
        <v>45131</v>
      </c>
      <c r="AG1719" s="132">
        <v>45156</v>
      </c>
      <c r="AH1719" s="141"/>
      <c r="AI1719" s="367" t="s">
        <v>144</v>
      </c>
      <c r="AJ1719" s="375" t="s">
        <v>3030</v>
      </c>
      <c r="AK1719" s="376"/>
      <c r="AL1719" s="367"/>
    </row>
    <row r="1720" spans="1:38">
      <c r="A1720" s="66">
        <v>981</v>
      </c>
      <c r="B1720" s="63"/>
      <c r="C1720" s="84" t="s">
        <v>994</v>
      </c>
      <c r="D1720" s="89">
        <v>4317</v>
      </c>
      <c r="E1720" s="87" t="s">
        <v>1191</v>
      </c>
      <c r="F1720" s="87" t="s">
        <v>1191</v>
      </c>
      <c r="G1720" s="85" t="s">
        <v>3031</v>
      </c>
      <c r="H1720" s="63"/>
      <c r="I1720" s="85" t="s">
        <v>1151</v>
      </c>
      <c r="J1720" s="160">
        <v>1</v>
      </c>
      <c r="K1720" s="168">
        <v>45097</v>
      </c>
      <c r="L1720" s="84">
        <v>13</v>
      </c>
      <c r="M1720" s="66">
        <v>216</v>
      </c>
      <c r="N1720" s="165">
        <v>45110</v>
      </c>
      <c r="O1720" s="99">
        <v>45124</v>
      </c>
      <c r="P1720" s="100">
        <v>27</v>
      </c>
      <c r="Q1720" s="66" t="s">
        <v>544</v>
      </c>
      <c r="R1720" s="113" t="s">
        <v>214</v>
      </c>
      <c r="S1720" s="66" t="s">
        <v>2380</v>
      </c>
      <c r="T1720" s="66" t="s">
        <v>87</v>
      </c>
      <c r="U1720" s="66">
        <v>216</v>
      </c>
      <c r="V1720" s="88" t="s">
        <v>88</v>
      </c>
      <c r="W1720" s="88" t="s">
        <v>89</v>
      </c>
      <c r="X1720" s="88" t="s">
        <v>586</v>
      </c>
      <c r="Y1720" s="117" t="s">
        <v>3032</v>
      </c>
      <c r="Z1720" s="66">
        <v>10</v>
      </c>
      <c r="AA1720" s="117" t="s">
        <v>227</v>
      </c>
      <c r="AB1720" s="66">
        <v>2012</v>
      </c>
      <c r="AC1720" s="118">
        <v>33000</v>
      </c>
      <c r="AD1720" s="118"/>
      <c r="AE1720" s="48" t="s">
        <v>101</v>
      </c>
      <c r="AF1720" s="132">
        <v>45055</v>
      </c>
      <c r="AG1720" s="132"/>
      <c r="AH1720" s="141" t="s">
        <v>3033</v>
      </c>
      <c r="AI1720" s="367" t="s">
        <v>144</v>
      </c>
      <c r="AJ1720" s="369" t="s">
        <v>3034</v>
      </c>
      <c r="AK1720" s="367" t="s">
        <v>3035</v>
      </c>
      <c r="AL1720" s="367" t="s">
        <v>3036</v>
      </c>
    </row>
    <row r="1721" spans="1:38">
      <c r="A1721" s="66" t="s">
        <v>2962</v>
      </c>
      <c r="B1721" s="66">
        <v>1099</v>
      </c>
      <c r="C1721" s="72" t="s">
        <v>96</v>
      </c>
      <c r="D1721" s="48">
        <v>4270</v>
      </c>
      <c r="E1721" s="141" t="s">
        <v>1446</v>
      </c>
      <c r="F1721" s="69" t="s">
        <v>2275</v>
      </c>
      <c r="G1721" s="81" t="s">
        <v>3037</v>
      </c>
      <c r="H1721" s="48">
        <v>1705</v>
      </c>
      <c r="I1721" s="75" t="s">
        <v>154</v>
      </c>
      <c r="J1721" s="72">
        <v>1</v>
      </c>
      <c r="K1721" s="188">
        <v>45019</v>
      </c>
      <c r="L1721" s="48">
        <v>6</v>
      </c>
      <c r="M1721" s="66">
        <v>216</v>
      </c>
      <c r="N1721" s="107">
        <v>45025</v>
      </c>
      <c r="O1721" s="99">
        <v>45021</v>
      </c>
      <c r="P1721" s="100">
        <v>2</v>
      </c>
      <c r="Q1721" s="66" t="s">
        <v>544</v>
      </c>
      <c r="R1721" s="113" t="s">
        <v>214</v>
      </c>
      <c r="S1721" s="66" t="s">
        <v>2380</v>
      </c>
      <c r="T1721" s="66" t="s">
        <v>87</v>
      </c>
      <c r="U1721" s="66">
        <v>216</v>
      </c>
      <c r="V1721" s="88" t="s">
        <v>88</v>
      </c>
      <c r="W1721" s="111" t="s">
        <v>89</v>
      </c>
      <c r="X1721" s="111" t="s">
        <v>586</v>
      </c>
      <c r="Y1721" s="117" t="s">
        <v>3032</v>
      </c>
      <c r="Z1721" s="118"/>
      <c r="AA1721" s="118"/>
      <c r="AB1721" s="66">
        <v>2012</v>
      </c>
      <c r="AC1721" s="118">
        <v>33000</v>
      </c>
      <c r="AD1721" s="118"/>
      <c r="AE1721" s="48" t="s">
        <v>101</v>
      </c>
      <c r="AF1721" s="132">
        <v>45019</v>
      </c>
      <c r="AG1721" s="132"/>
      <c r="AH1721" s="141"/>
      <c r="AI1721" s="284"/>
      <c r="AJ1721" s="368"/>
      <c r="AK1721" s="284"/>
      <c r="AL1721" s="284"/>
    </row>
    <row r="1722" spans="1:38">
      <c r="A1722" s="66">
        <v>12799</v>
      </c>
      <c r="B1722" s="66">
        <v>12827</v>
      </c>
      <c r="C1722" s="84" t="s">
        <v>994</v>
      </c>
      <c r="D1722" s="63">
        <v>4155</v>
      </c>
      <c r="E1722" s="87" t="s">
        <v>151</v>
      </c>
      <c r="F1722" s="151" t="s">
        <v>1493</v>
      </c>
      <c r="G1722" s="85" t="s">
        <v>1961</v>
      </c>
      <c r="H1722" s="63">
        <v>1655</v>
      </c>
      <c r="I1722" s="150" t="s">
        <v>154</v>
      </c>
      <c r="J1722" s="84">
        <v>1</v>
      </c>
      <c r="K1722" s="106">
        <v>45009</v>
      </c>
      <c r="L1722" s="63">
        <v>6</v>
      </c>
      <c r="M1722" s="66">
        <v>216</v>
      </c>
      <c r="N1722" s="107">
        <v>45015</v>
      </c>
      <c r="O1722" s="99">
        <v>45019</v>
      </c>
      <c r="P1722" s="100">
        <v>10</v>
      </c>
      <c r="Q1722" s="66" t="s">
        <v>544</v>
      </c>
      <c r="R1722" s="113" t="s">
        <v>214</v>
      </c>
      <c r="S1722" s="66" t="s">
        <v>2380</v>
      </c>
      <c r="T1722" s="66" t="s">
        <v>87</v>
      </c>
      <c r="U1722" s="66">
        <v>216</v>
      </c>
      <c r="V1722" s="88" t="s">
        <v>88</v>
      </c>
      <c r="W1722" s="88" t="s">
        <v>89</v>
      </c>
      <c r="X1722" s="88" t="s">
        <v>586</v>
      </c>
      <c r="Y1722" s="117" t="s">
        <v>3032</v>
      </c>
      <c r="Z1722" s="118"/>
      <c r="AA1722" s="118"/>
      <c r="AB1722" s="66">
        <v>2012</v>
      </c>
      <c r="AC1722" s="118">
        <v>33000</v>
      </c>
      <c r="AD1722" s="118"/>
      <c r="AE1722" s="48" t="s">
        <v>101</v>
      </c>
      <c r="AF1722" s="132">
        <v>44949</v>
      </c>
      <c r="AG1722" s="132">
        <v>45016</v>
      </c>
      <c r="AH1722" s="141"/>
      <c r="AI1722" s="284" t="s">
        <v>153</v>
      </c>
      <c r="AJ1722" s="368" t="s">
        <v>3038</v>
      </c>
      <c r="AK1722" s="284" t="s">
        <v>3039</v>
      </c>
      <c r="AL1722" s="284" t="s">
        <v>3040</v>
      </c>
    </row>
    <row r="1723" spans="1:38">
      <c r="A1723" s="66">
        <v>946</v>
      </c>
      <c r="B1723" s="63"/>
      <c r="C1723" s="84" t="s">
        <v>994</v>
      </c>
      <c r="D1723" s="63">
        <v>4077</v>
      </c>
      <c r="E1723" s="87" t="s">
        <v>1161</v>
      </c>
      <c r="F1723" s="151" t="s">
        <v>1162</v>
      </c>
      <c r="G1723" s="85" t="s">
        <v>1163</v>
      </c>
      <c r="H1723" s="63">
        <v>1605</v>
      </c>
      <c r="I1723" s="150" t="s">
        <v>154</v>
      </c>
      <c r="J1723" s="84">
        <v>1</v>
      </c>
      <c r="K1723" s="106">
        <v>44925</v>
      </c>
      <c r="L1723" s="89">
        <v>18</v>
      </c>
      <c r="M1723" s="51">
        <v>216</v>
      </c>
      <c r="N1723" s="107">
        <v>44943</v>
      </c>
      <c r="O1723" s="99">
        <v>44947</v>
      </c>
      <c r="P1723" s="100">
        <v>22</v>
      </c>
      <c r="Q1723" s="66" t="s">
        <v>544</v>
      </c>
      <c r="R1723" s="113" t="s">
        <v>214</v>
      </c>
      <c r="S1723" s="66" t="s">
        <v>2380</v>
      </c>
      <c r="T1723" s="66" t="s">
        <v>87</v>
      </c>
      <c r="U1723" s="66">
        <v>216</v>
      </c>
      <c r="V1723" s="88" t="s">
        <v>88</v>
      </c>
      <c r="W1723" s="88" t="s">
        <v>89</v>
      </c>
      <c r="X1723" s="88" t="s">
        <v>586</v>
      </c>
      <c r="Y1723" s="117" t="s">
        <v>3032</v>
      </c>
      <c r="Z1723" s="118"/>
      <c r="AA1723" s="118"/>
      <c r="AB1723" s="66">
        <v>2012</v>
      </c>
      <c r="AC1723" s="118">
        <v>33000</v>
      </c>
      <c r="AD1723" s="118"/>
      <c r="AE1723" s="192"/>
      <c r="AF1723" s="72" t="s">
        <v>101</v>
      </c>
      <c r="AG1723" s="132">
        <v>44897</v>
      </c>
      <c r="AH1723" s="144">
        <v>44946</v>
      </c>
      <c r="AI1723" s="284" t="s">
        <v>197</v>
      </c>
      <c r="AJ1723" s="368" t="s">
        <v>3041</v>
      </c>
      <c r="AK1723" s="284" t="s">
        <v>3042</v>
      </c>
      <c r="AL1723" s="284" t="s">
        <v>3043</v>
      </c>
    </row>
    <row r="1724" spans="1:38">
      <c r="A1724" s="63"/>
      <c r="B1724" s="63" t="s">
        <v>3044</v>
      </c>
      <c r="C1724" s="84" t="s">
        <v>994</v>
      </c>
      <c r="D1724" s="63">
        <v>4060</v>
      </c>
      <c r="E1724" s="150" t="s">
        <v>3001</v>
      </c>
      <c r="F1724" s="151" t="s">
        <v>3002</v>
      </c>
      <c r="G1724" s="85" t="s">
        <v>3003</v>
      </c>
      <c r="H1724" s="63"/>
      <c r="I1724" s="150" t="s">
        <v>1151</v>
      </c>
      <c r="J1724" s="84">
        <v>1</v>
      </c>
      <c r="K1724" s="106">
        <v>44890</v>
      </c>
      <c r="L1724" s="89">
        <v>1</v>
      </c>
      <c r="M1724" s="66">
        <v>216</v>
      </c>
      <c r="N1724" s="165">
        <v>44891</v>
      </c>
      <c r="O1724" s="99">
        <v>44893</v>
      </c>
      <c r="P1724" s="100">
        <v>3</v>
      </c>
      <c r="Q1724" s="66" t="s">
        <v>544</v>
      </c>
      <c r="R1724" s="66"/>
      <c r="S1724" s="66" t="s">
        <v>2016</v>
      </c>
      <c r="T1724" s="66" t="s">
        <v>138</v>
      </c>
      <c r="U1724" s="66">
        <v>216</v>
      </c>
      <c r="V1724" s="88" t="s">
        <v>236</v>
      </c>
      <c r="W1724" s="111"/>
      <c r="X1724" s="111"/>
      <c r="Y1724" s="117"/>
      <c r="Z1724" s="118"/>
      <c r="AA1724" s="118"/>
      <c r="AB1724" s="112"/>
      <c r="AC1724" s="118"/>
      <c r="AD1724" s="118"/>
      <c r="AE1724" s="62" t="s">
        <v>101</v>
      </c>
      <c r="AF1724" s="173">
        <v>44890</v>
      </c>
      <c r="AG1724" s="132">
        <v>44891</v>
      </c>
      <c r="AH1724" s="141"/>
      <c r="AI1724" s="284" t="s">
        <v>503</v>
      </c>
      <c r="AJ1724" s="368" t="s">
        <v>2966</v>
      </c>
      <c r="AK1724" s="284" t="s">
        <v>2738</v>
      </c>
      <c r="AL1724" s="284" t="s">
        <v>2967</v>
      </c>
    </row>
    <row r="1725" spans="1:38">
      <c r="A1725" s="66" t="s">
        <v>2962</v>
      </c>
      <c r="B1725" s="66">
        <v>1114</v>
      </c>
      <c r="C1725" s="157" t="s">
        <v>1179</v>
      </c>
      <c r="D1725" s="83">
        <v>3760</v>
      </c>
      <c r="E1725" s="50" t="s">
        <v>877</v>
      </c>
      <c r="F1725" s="158" t="s">
        <v>2825</v>
      </c>
      <c r="G1725" s="50" t="s">
        <v>1318</v>
      </c>
      <c r="H1725" s="51"/>
      <c r="I1725" s="50" t="s">
        <v>1151</v>
      </c>
      <c r="J1725" s="204">
        <v>1</v>
      </c>
      <c r="K1725" s="167">
        <v>44781</v>
      </c>
      <c r="L1725" s="83">
        <v>27</v>
      </c>
      <c r="M1725" s="66">
        <v>216</v>
      </c>
      <c r="N1725" s="107">
        <v>44808</v>
      </c>
      <c r="O1725" s="99">
        <v>44805</v>
      </c>
      <c r="P1725" s="100">
        <v>24</v>
      </c>
      <c r="Q1725" s="66" t="s">
        <v>544</v>
      </c>
      <c r="R1725" s="66"/>
      <c r="S1725" s="66" t="s">
        <v>2826</v>
      </c>
      <c r="T1725" s="66" t="s">
        <v>138</v>
      </c>
      <c r="U1725" s="66">
        <v>216</v>
      </c>
      <c r="V1725" s="88" t="s">
        <v>3045</v>
      </c>
      <c r="W1725" s="111" t="s">
        <v>2827</v>
      </c>
      <c r="X1725" s="111" t="s">
        <v>3046</v>
      </c>
      <c r="Y1725" s="117" t="s">
        <v>3047</v>
      </c>
      <c r="Z1725" s="118"/>
      <c r="AA1725" s="118"/>
      <c r="AB1725" s="66"/>
      <c r="AC1725" s="118"/>
      <c r="AD1725" s="118"/>
      <c r="AE1725" s="62" t="s">
        <v>101</v>
      </c>
      <c r="AF1725" s="173">
        <v>44757</v>
      </c>
      <c r="AG1725" s="132"/>
      <c r="AH1725" s="141" t="s">
        <v>3048</v>
      </c>
      <c r="AI1725" s="284"/>
      <c r="AJ1725" s="368"/>
      <c r="AK1725" s="284"/>
      <c r="AL1725" s="284"/>
    </row>
    <row r="1726" spans="1:38">
      <c r="A1726" s="66">
        <v>961</v>
      </c>
      <c r="B1726" s="63"/>
      <c r="C1726" s="84" t="s">
        <v>994</v>
      </c>
      <c r="D1726" s="92">
        <v>3655</v>
      </c>
      <c r="E1726" s="86" t="s">
        <v>877</v>
      </c>
      <c r="F1726" s="151" t="s">
        <v>1531</v>
      </c>
      <c r="G1726" s="87" t="s">
        <v>3049</v>
      </c>
      <c r="H1726" s="63">
        <v>8688</v>
      </c>
      <c r="I1726" s="87" t="s">
        <v>1151</v>
      </c>
      <c r="J1726" s="160">
        <v>1</v>
      </c>
      <c r="K1726" s="106">
        <v>44702</v>
      </c>
      <c r="L1726" s="92">
        <v>27</v>
      </c>
      <c r="M1726" s="66">
        <v>216</v>
      </c>
      <c r="N1726" s="165">
        <v>44729</v>
      </c>
      <c r="O1726" s="99">
        <v>44713</v>
      </c>
      <c r="P1726" s="100">
        <v>11</v>
      </c>
      <c r="Q1726" s="66" t="s">
        <v>544</v>
      </c>
      <c r="R1726" s="66"/>
      <c r="S1726" s="66" t="s">
        <v>1454</v>
      </c>
      <c r="T1726" s="66" t="s">
        <v>138</v>
      </c>
      <c r="U1726" s="66">
        <v>216</v>
      </c>
      <c r="V1726" s="88" t="s">
        <v>236</v>
      </c>
      <c r="W1726" s="111" t="s">
        <v>406</v>
      </c>
      <c r="X1726" s="111" t="s">
        <v>435</v>
      </c>
      <c r="Y1726" s="66">
        <v>5950971</v>
      </c>
      <c r="Z1726" s="118"/>
      <c r="AA1726" s="118"/>
      <c r="AB1726" s="66"/>
      <c r="AC1726" s="118"/>
      <c r="AD1726" s="118"/>
      <c r="AE1726" s="62" t="s">
        <v>101</v>
      </c>
      <c r="AF1726" s="173">
        <v>44702</v>
      </c>
      <c r="AG1726" s="132">
        <v>44712</v>
      </c>
      <c r="AH1726" s="141"/>
      <c r="AI1726" s="284"/>
      <c r="AJ1726" s="368"/>
      <c r="AK1726" s="284"/>
      <c r="AL1726" s="284"/>
    </row>
    <row r="1727" spans="1:38">
      <c r="A1727" s="63"/>
      <c r="B1727" s="66">
        <v>1110</v>
      </c>
      <c r="C1727" s="157" t="s">
        <v>1179</v>
      </c>
      <c r="D1727" s="157">
        <v>3500</v>
      </c>
      <c r="E1727" s="159" t="s">
        <v>1314</v>
      </c>
      <c r="F1727" s="214" t="s">
        <v>1315</v>
      </c>
      <c r="G1727" s="50" t="s">
        <v>1864</v>
      </c>
      <c r="H1727" s="51"/>
      <c r="I1727" s="50" t="s">
        <v>154</v>
      </c>
      <c r="J1727" s="204">
        <v>1</v>
      </c>
      <c r="K1727" s="167">
        <v>44642</v>
      </c>
      <c r="L1727" s="157">
        <v>27</v>
      </c>
      <c r="M1727" s="66">
        <v>216</v>
      </c>
      <c r="N1727" s="165">
        <v>44669</v>
      </c>
      <c r="O1727" s="99">
        <v>44659</v>
      </c>
      <c r="P1727" s="100">
        <v>17</v>
      </c>
      <c r="Q1727" s="66" t="s">
        <v>544</v>
      </c>
      <c r="R1727" s="66"/>
      <c r="S1727" s="66" t="s">
        <v>1114</v>
      </c>
      <c r="T1727" s="66" t="s">
        <v>138</v>
      </c>
      <c r="U1727" s="66">
        <v>216</v>
      </c>
      <c r="V1727" s="88" t="s">
        <v>617</v>
      </c>
      <c r="W1727" s="88" t="s">
        <v>373</v>
      </c>
      <c r="X1727" s="88" t="s">
        <v>3050</v>
      </c>
      <c r="Y1727" s="66" t="s">
        <v>3051</v>
      </c>
      <c r="Z1727" s="118"/>
      <c r="AA1727" s="118"/>
      <c r="AB1727" s="66"/>
      <c r="AC1727" s="118">
        <v>27000</v>
      </c>
      <c r="AD1727" s="118"/>
      <c r="AE1727" s="62" t="s">
        <v>101</v>
      </c>
      <c r="AF1727" s="173">
        <v>44614</v>
      </c>
      <c r="AG1727" s="132"/>
      <c r="AH1727" s="141" t="s">
        <v>3052</v>
      </c>
      <c r="AI1727" s="284" t="s">
        <v>2976</v>
      </c>
      <c r="AJ1727" s="368" t="s">
        <v>2977</v>
      </c>
      <c r="AK1727" s="284" t="s">
        <v>441</v>
      </c>
      <c r="AL1727" s="284" t="s">
        <v>2978</v>
      </c>
    </row>
    <row r="1728" spans="1:38">
      <c r="A1728" s="66" t="s">
        <v>3014</v>
      </c>
      <c r="B1728" s="63"/>
      <c r="C1728" s="84" t="s">
        <v>994</v>
      </c>
      <c r="D1728" s="92">
        <v>3453</v>
      </c>
      <c r="E1728" s="151" t="s">
        <v>1152</v>
      </c>
      <c r="F1728" s="151" t="s">
        <v>1153</v>
      </c>
      <c r="G1728" s="87" t="s">
        <v>3053</v>
      </c>
      <c r="H1728" s="63">
        <v>2935</v>
      </c>
      <c r="I1728" s="87" t="s">
        <v>1151</v>
      </c>
      <c r="J1728" s="160">
        <v>1</v>
      </c>
      <c r="K1728" s="106">
        <v>44575</v>
      </c>
      <c r="L1728" s="92">
        <v>6</v>
      </c>
      <c r="M1728" s="66">
        <v>216</v>
      </c>
      <c r="N1728" s="107">
        <v>44581</v>
      </c>
      <c r="O1728" s="99">
        <v>44585</v>
      </c>
      <c r="P1728" s="100">
        <v>10</v>
      </c>
      <c r="Q1728" s="66" t="s">
        <v>544</v>
      </c>
      <c r="R1728" s="66"/>
      <c r="S1728" s="66" t="s">
        <v>1938</v>
      </c>
      <c r="T1728" s="66" t="s">
        <v>138</v>
      </c>
      <c r="U1728" s="66">
        <v>216</v>
      </c>
      <c r="V1728" s="88" t="s">
        <v>983</v>
      </c>
      <c r="W1728" s="111" t="s">
        <v>248</v>
      </c>
      <c r="X1728" s="111" t="s">
        <v>3054</v>
      </c>
      <c r="Y1728" s="66" t="s">
        <v>3055</v>
      </c>
      <c r="Z1728" s="130"/>
      <c r="AA1728" s="130"/>
      <c r="AB1728" s="112"/>
      <c r="AC1728" s="130">
        <v>75000</v>
      </c>
      <c r="AD1728" s="130"/>
      <c r="AE1728" s="62" t="s">
        <v>101</v>
      </c>
      <c r="AF1728" s="173">
        <v>44575</v>
      </c>
      <c r="AG1728" s="132">
        <v>44583</v>
      </c>
      <c r="AH1728" s="141"/>
      <c r="AI1728" s="374"/>
      <c r="AJ1728" s="368"/>
      <c r="AK1728" s="284"/>
      <c r="AL1728" s="284"/>
    </row>
    <row r="1729" spans="1:38">
      <c r="A1729" s="66">
        <v>12805</v>
      </c>
      <c r="B1729" s="66">
        <v>12834</v>
      </c>
      <c r="C1729" s="64" t="s">
        <v>994</v>
      </c>
      <c r="D1729" s="67">
        <v>5292</v>
      </c>
      <c r="E1729" s="69" t="s">
        <v>1628</v>
      </c>
      <c r="F1729" s="69" t="s">
        <v>1629</v>
      </c>
      <c r="G1729" s="48" t="s">
        <v>529</v>
      </c>
      <c r="H1729" s="48">
        <v>891</v>
      </c>
      <c r="I1729" s="48" t="s">
        <v>99</v>
      </c>
      <c r="J1729" s="64">
        <v>1</v>
      </c>
      <c r="K1729" s="101">
        <v>45659</v>
      </c>
      <c r="L1729" s="48">
        <v>6</v>
      </c>
      <c r="M1729" s="104">
        <v>217</v>
      </c>
      <c r="N1729" s="102">
        <v>45665</v>
      </c>
      <c r="O1729" s="99">
        <v>45666</v>
      </c>
      <c r="P1729" s="342">
        <v>7</v>
      </c>
      <c r="Q1729" s="66" t="s">
        <v>810</v>
      </c>
      <c r="R1729" s="66" t="s">
        <v>85</v>
      </c>
      <c r="S1729" s="66" t="s">
        <v>832</v>
      </c>
      <c r="T1729" s="66" t="s">
        <v>87</v>
      </c>
      <c r="U1729" s="66">
        <v>217</v>
      </c>
      <c r="V1729" s="88" t="s">
        <v>833</v>
      </c>
      <c r="W1729" s="88" t="s">
        <v>89</v>
      </c>
      <c r="X1729" s="88" t="s">
        <v>834</v>
      </c>
      <c r="Y1729" s="117"/>
      <c r="Z1729" s="66">
        <v>30</v>
      </c>
      <c r="AA1729" s="117" t="s">
        <v>92</v>
      </c>
      <c r="AB1729" s="66"/>
      <c r="AC1729" s="130"/>
      <c r="AD1729" s="119">
        <v>0</v>
      </c>
      <c r="AE1729" s="48" t="s">
        <v>101</v>
      </c>
      <c r="AF1729" s="132">
        <v>45659</v>
      </c>
      <c r="AG1729" s="132">
        <v>45667</v>
      </c>
      <c r="AH1729" s="73"/>
      <c r="AI1729" s="284"/>
      <c r="AJ1729" s="284"/>
      <c r="AK1729" s="284"/>
      <c r="AL1729" s="284"/>
    </row>
    <row r="1730" spans="1:38">
      <c r="A1730" s="66">
        <v>951</v>
      </c>
      <c r="B1730" s="66">
        <v>1121</v>
      </c>
      <c r="C1730" s="72" t="s">
        <v>994</v>
      </c>
      <c r="D1730" s="67">
        <v>5147</v>
      </c>
      <c r="E1730" s="69" t="s">
        <v>3056</v>
      </c>
      <c r="F1730" s="69" t="s">
        <v>3057</v>
      </c>
      <c r="G1730" s="48" t="s">
        <v>3058</v>
      </c>
      <c r="H1730" s="48">
        <v>536</v>
      </c>
      <c r="I1730" s="48" t="s">
        <v>1090</v>
      </c>
      <c r="J1730" s="72">
        <v>1</v>
      </c>
      <c r="K1730" s="101">
        <v>45600</v>
      </c>
      <c r="L1730" s="48">
        <v>6</v>
      </c>
      <c r="M1730" s="104">
        <v>217</v>
      </c>
      <c r="N1730" s="102">
        <f>K1730+L1730</f>
        <v>45606</v>
      </c>
      <c r="O1730" s="99">
        <f ca="1">TODAY()</f>
        <v>45957</v>
      </c>
      <c r="P1730" s="342">
        <f ca="1">O1730-K1730</f>
        <v>357</v>
      </c>
      <c r="Q1730" s="66" t="s">
        <v>544</v>
      </c>
      <c r="R1730" s="66" t="s">
        <v>85</v>
      </c>
      <c r="S1730" s="66" t="s">
        <v>1180</v>
      </c>
      <c r="T1730" s="66" t="s">
        <v>87</v>
      </c>
      <c r="U1730" s="66">
        <v>217</v>
      </c>
      <c r="V1730" s="88" t="s">
        <v>833</v>
      </c>
      <c r="W1730" s="88" t="s">
        <v>89</v>
      </c>
      <c r="X1730" s="88" t="s">
        <v>3059</v>
      </c>
      <c r="Y1730" s="117" t="s">
        <v>3060</v>
      </c>
      <c r="Z1730" s="66">
        <v>30</v>
      </c>
      <c r="AA1730" s="117" t="s">
        <v>92</v>
      </c>
      <c r="AB1730" s="66">
        <v>2017</v>
      </c>
      <c r="AC1730" s="130"/>
      <c r="AD1730" s="119">
        <v>0</v>
      </c>
      <c r="AE1730" s="48" t="s">
        <v>207</v>
      </c>
      <c r="AF1730" s="132">
        <v>45593</v>
      </c>
      <c r="AG1730" s="132">
        <v>45607</v>
      </c>
      <c r="AH1730" s="141"/>
      <c r="AI1730" s="284"/>
      <c r="AJ1730" s="368"/>
      <c r="AK1730" s="284"/>
      <c r="AL1730" s="284"/>
    </row>
    <row r="1731" spans="1:38">
      <c r="A1731" s="66">
        <v>971</v>
      </c>
      <c r="B1731" s="66">
        <v>1085</v>
      </c>
      <c r="C1731" s="157" t="s">
        <v>1179</v>
      </c>
      <c r="D1731" s="83">
        <v>4503</v>
      </c>
      <c r="E1731" s="159" t="s">
        <v>1152</v>
      </c>
      <c r="F1731" s="208" t="s">
        <v>2123</v>
      </c>
      <c r="G1731" s="185" t="s">
        <v>2124</v>
      </c>
      <c r="H1731" s="207">
        <v>179</v>
      </c>
      <c r="I1731" s="185" t="s">
        <v>99</v>
      </c>
      <c r="J1731" s="204">
        <v>1</v>
      </c>
      <c r="K1731" s="215">
        <v>45176</v>
      </c>
      <c r="L1731" s="190">
        <v>6</v>
      </c>
      <c r="M1731" s="48">
        <v>217</v>
      </c>
      <c r="N1731" s="107">
        <v>45182</v>
      </c>
      <c r="O1731" s="99">
        <v>45184</v>
      </c>
      <c r="P1731" s="342">
        <v>8</v>
      </c>
      <c r="Q1731" s="66" t="s">
        <v>544</v>
      </c>
      <c r="R1731" s="66" t="s">
        <v>86</v>
      </c>
      <c r="S1731" s="66" t="s">
        <v>86</v>
      </c>
      <c r="T1731" s="66" t="s">
        <v>87</v>
      </c>
      <c r="U1731" s="66">
        <v>217</v>
      </c>
      <c r="V1731" s="111" t="s">
        <v>88</v>
      </c>
      <c r="W1731" s="88" t="s">
        <v>89</v>
      </c>
      <c r="X1731" s="88" t="s">
        <v>90</v>
      </c>
      <c r="Y1731" s="117" t="s">
        <v>3061</v>
      </c>
      <c r="Z1731" s="66">
        <v>10</v>
      </c>
      <c r="AA1731" s="117" t="s">
        <v>163</v>
      </c>
      <c r="AB1731" s="66">
        <v>2022</v>
      </c>
      <c r="AC1731" s="130">
        <v>27000</v>
      </c>
      <c r="AD1731" s="130"/>
      <c r="AE1731" s="48" t="s">
        <v>101</v>
      </c>
      <c r="AF1731" s="132">
        <v>45078</v>
      </c>
      <c r="AG1731" s="132"/>
      <c r="AH1731" s="141" t="s">
        <v>3062</v>
      </c>
      <c r="AI1731" s="284" t="s">
        <v>153</v>
      </c>
      <c r="AJ1731" s="368" t="s">
        <v>2950</v>
      </c>
      <c r="AK1731" s="284" t="s">
        <v>2110</v>
      </c>
      <c r="AL1731" s="284" t="s">
        <v>2951</v>
      </c>
    </row>
    <row r="1732" spans="1:38">
      <c r="A1732" s="63"/>
      <c r="B1732" s="63"/>
      <c r="C1732" s="84" t="s">
        <v>994</v>
      </c>
      <c r="D1732" s="92">
        <v>4349</v>
      </c>
      <c r="E1732" s="87" t="s">
        <v>1209</v>
      </c>
      <c r="F1732" s="87" t="s">
        <v>1209</v>
      </c>
      <c r="G1732" s="86" t="s">
        <v>3063</v>
      </c>
      <c r="H1732" s="89"/>
      <c r="I1732" s="85" t="s">
        <v>99</v>
      </c>
      <c r="J1732" s="84">
        <v>1</v>
      </c>
      <c r="K1732" s="106">
        <v>45073</v>
      </c>
      <c r="L1732" s="63">
        <v>2</v>
      </c>
      <c r="M1732" s="66">
        <v>217</v>
      </c>
      <c r="N1732" s="107">
        <v>45075</v>
      </c>
      <c r="O1732" s="99">
        <v>45077</v>
      </c>
      <c r="P1732" s="342">
        <v>4</v>
      </c>
      <c r="Q1732" s="66" t="s">
        <v>544</v>
      </c>
      <c r="R1732" s="66" t="s">
        <v>86</v>
      </c>
      <c r="S1732" s="66" t="s">
        <v>86</v>
      </c>
      <c r="T1732" s="66" t="s">
        <v>87</v>
      </c>
      <c r="U1732" s="66">
        <v>217</v>
      </c>
      <c r="V1732" s="88" t="s">
        <v>88</v>
      </c>
      <c r="W1732" s="88" t="s">
        <v>89</v>
      </c>
      <c r="X1732" s="88" t="s">
        <v>90</v>
      </c>
      <c r="Y1732" s="117" t="s">
        <v>3061</v>
      </c>
      <c r="Z1732" s="66">
        <v>10</v>
      </c>
      <c r="AA1732" s="117" t="s">
        <v>163</v>
      </c>
      <c r="AB1732" s="66">
        <v>2022</v>
      </c>
      <c r="AC1732" s="130">
        <v>27000</v>
      </c>
      <c r="AD1732" s="130"/>
      <c r="AE1732" s="48" t="s">
        <v>101</v>
      </c>
      <c r="AF1732" s="132">
        <v>45073</v>
      </c>
      <c r="AG1732" s="132">
        <v>45076</v>
      </c>
      <c r="AH1732" s="141"/>
      <c r="AI1732" s="284" t="s">
        <v>153</v>
      </c>
      <c r="AJ1732" s="368" t="s">
        <v>3064</v>
      </c>
      <c r="AK1732" s="284" t="s">
        <v>3065</v>
      </c>
      <c r="AL1732" s="284" t="s">
        <v>3066</v>
      </c>
    </row>
    <row r="1733" spans="1:38">
      <c r="A1733" s="66">
        <v>976</v>
      </c>
      <c r="B1733" s="66">
        <v>1113</v>
      </c>
      <c r="C1733" s="84" t="s">
        <v>994</v>
      </c>
      <c r="D1733" s="92">
        <v>4336</v>
      </c>
      <c r="E1733" s="87" t="s">
        <v>1137</v>
      </c>
      <c r="F1733" s="87" t="s">
        <v>1177</v>
      </c>
      <c r="G1733" s="86" t="s">
        <v>3067</v>
      </c>
      <c r="H1733" s="89">
        <v>143</v>
      </c>
      <c r="I1733" s="85" t="s">
        <v>99</v>
      </c>
      <c r="J1733" s="84">
        <v>1</v>
      </c>
      <c r="K1733" s="106">
        <v>45069</v>
      </c>
      <c r="L1733" s="63">
        <v>0</v>
      </c>
      <c r="M1733" s="63">
        <v>217</v>
      </c>
      <c r="N1733" s="107">
        <v>45069</v>
      </c>
      <c r="O1733" s="99">
        <v>45071</v>
      </c>
      <c r="P1733" s="342">
        <v>2</v>
      </c>
      <c r="Q1733" s="66" t="s">
        <v>544</v>
      </c>
      <c r="R1733" s="66" t="s">
        <v>86</v>
      </c>
      <c r="S1733" s="66" t="s">
        <v>86</v>
      </c>
      <c r="T1733" s="66" t="s">
        <v>87</v>
      </c>
      <c r="U1733" s="66">
        <v>217</v>
      </c>
      <c r="V1733" s="88" t="s">
        <v>88</v>
      </c>
      <c r="W1733" s="111" t="s">
        <v>89</v>
      </c>
      <c r="X1733" s="88" t="s">
        <v>90</v>
      </c>
      <c r="Y1733" s="117" t="s">
        <v>3061</v>
      </c>
      <c r="Z1733" s="66">
        <v>10</v>
      </c>
      <c r="AA1733" s="117" t="s">
        <v>163</v>
      </c>
      <c r="AB1733" s="66">
        <v>2022</v>
      </c>
      <c r="AC1733" s="130">
        <v>27000</v>
      </c>
      <c r="AD1733" s="130"/>
      <c r="AE1733" s="48" t="s">
        <v>101</v>
      </c>
      <c r="AF1733" s="132">
        <v>45066</v>
      </c>
      <c r="AG1733" s="132">
        <v>45070</v>
      </c>
      <c r="AH1733" s="141"/>
      <c r="AI1733" s="284" t="s">
        <v>251</v>
      </c>
      <c r="AJ1733" s="368" t="s">
        <v>2997</v>
      </c>
      <c r="AK1733" s="284" t="s">
        <v>1005</v>
      </c>
      <c r="AL1733" s="284" t="s">
        <v>2998</v>
      </c>
    </row>
    <row r="1734" spans="1:38">
      <c r="A1734" s="66" t="s">
        <v>95</v>
      </c>
      <c r="B1734" s="66" t="s">
        <v>95</v>
      </c>
      <c r="C1734" s="84" t="s">
        <v>994</v>
      </c>
      <c r="D1734" s="92">
        <v>4281</v>
      </c>
      <c r="E1734" s="87" t="s">
        <v>1039</v>
      </c>
      <c r="F1734" s="87" t="s">
        <v>1039</v>
      </c>
      <c r="G1734" s="86" t="s">
        <v>1441</v>
      </c>
      <c r="H1734" s="89">
        <v>135</v>
      </c>
      <c r="I1734" s="85" t="s">
        <v>1151</v>
      </c>
      <c r="J1734" s="84">
        <v>1</v>
      </c>
      <c r="K1734" s="106">
        <v>45055</v>
      </c>
      <c r="L1734" s="63">
        <v>27</v>
      </c>
      <c r="M1734" s="66">
        <v>217</v>
      </c>
      <c r="N1734" s="165">
        <v>45082</v>
      </c>
      <c r="O1734" s="99">
        <v>45061</v>
      </c>
      <c r="P1734" s="342">
        <v>6</v>
      </c>
      <c r="Q1734" s="66" t="s">
        <v>544</v>
      </c>
      <c r="R1734" s="66" t="s">
        <v>86</v>
      </c>
      <c r="S1734" s="66" t="s">
        <v>86</v>
      </c>
      <c r="T1734" s="66" t="s">
        <v>87</v>
      </c>
      <c r="U1734" s="66">
        <v>217</v>
      </c>
      <c r="V1734" s="88" t="s">
        <v>88</v>
      </c>
      <c r="W1734" s="88" t="s">
        <v>89</v>
      </c>
      <c r="X1734" s="88" t="s">
        <v>90</v>
      </c>
      <c r="Y1734" s="117" t="s">
        <v>3061</v>
      </c>
      <c r="Z1734" s="66">
        <v>10</v>
      </c>
      <c r="AA1734" s="117" t="s">
        <v>163</v>
      </c>
      <c r="AB1734" s="66">
        <v>2022</v>
      </c>
      <c r="AC1734" s="130">
        <v>27000</v>
      </c>
      <c r="AD1734" s="130"/>
      <c r="AE1734" s="48" t="s">
        <v>101</v>
      </c>
      <c r="AF1734" s="132">
        <v>45027</v>
      </c>
      <c r="AG1734" s="132">
        <v>45061</v>
      </c>
      <c r="AH1734" s="141"/>
      <c r="AI1734" s="284" t="s">
        <v>338</v>
      </c>
      <c r="AJ1734" s="368" t="s">
        <v>3068</v>
      </c>
      <c r="AK1734" s="284" t="s">
        <v>563</v>
      </c>
      <c r="AL1734" s="284" t="s">
        <v>709</v>
      </c>
    </row>
    <row r="1735" spans="1:38">
      <c r="A1735" s="66" t="s">
        <v>3069</v>
      </c>
      <c r="B1735" s="66">
        <v>1135</v>
      </c>
      <c r="C1735" s="84" t="s">
        <v>994</v>
      </c>
      <c r="D1735" s="92">
        <v>4277</v>
      </c>
      <c r="E1735" s="87" t="s">
        <v>1147</v>
      </c>
      <c r="F1735" s="87" t="s">
        <v>622</v>
      </c>
      <c r="G1735" s="86" t="s">
        <v>623</v>
      </c>
      <c r="H1735" s="89"/>
      <c r="I1735" s="85" t="s">
        <v>99</v>
      </c>
      <c r="J1735" s="84">
        <v>1</v>
      </c>
      <c r="K1735" s="106">
        <v>45023</v>
      </c>
      <c r="L1735" s="63">
        <v>2</v>
      </c>
      <c r="M1735" s="66">
        <v>217</v>
      </c>
      <c r="N1735" s="165">
        <v>45025</v>
      </c>
      <c r="O1735" s="99">
        <v>45026</v>
      </c>
      <c r="P1735" s="342">
        <v>3</v>
      </c>
      <c r="Q1735" s="66" t="s">
        <v>544</v>
      </c>
      <c r="R1735" s="66" t="s">
        <v>86</v>
      </c>
      <c r="S1735" s="66" t="s">
        <v>86</v>
      </c>
      <c r="T1735" s="66" t="s">
        <v>87</v>
      </c>
      <c r="U1735" s="66">
        <v>217</v>
      </c>
      <c r="V1735" s="88" t="s">
        <v>88</v>
      </c>
      <c r="W1735" s="88" t="s">
        <v>89</v>
      </c>
      <c r="X1735" s="88" t="s">
        <v>90</v>
      </c>
      <c r="Y1735" s="117" t="s">
        <v>3061</v>
      </c>
      <c r="Z1735" s="130"/>
      <c r="AA1735" s="130"/>
      <c r="AB1735" s="66">
        <v>2022</v>
      </c>
      <c r="AC1735" s="130">
        <v>27000</v>
      </c>
      <c r="AD1735" s="130"/>
      <c r="AE1735" s="48" t="s">
        <v>101</v>
      </c>
      <c r="AF1735" s="132">
        <v>45023</v>
      </c>
      <c r="AG1735" s="132">
        <v>45026</v>
      </c>
      <c r="AH1735" s="141"/>
      <c r="AI1735" s="284" t="s">
        <v>519</v>
      </c>
      <c r="AJ1735" s="368" t="s">
        <v>520</v>
      </c>
      <c r="AK1735" s="284" t="s">
        <v>521</v>
      </c>
      <c r="AL1735" s="284" t="s">
        <v>522</v>
      </c>
    </row>
    <row r="1736" spans="1:38">
      <c r="A1736" s="66" t="s">
        <v>3070</v>
      </c>
      <c r="B1736" s="63"/>
      <c r="C1736" s="84" t="s">
        <v>994</v>
      </c>
      <c r="D1736" s="92">
        <v>4242</v>
      </c>
      <c r="E1736" s="87" t="s">
        <v>97</v>
      </c>
      <c r="F1736" s="87" t="s">
        <v>97</v>
      </c>
      <c r="G1736" s="86" t="s">
        <v>2552</v>
      </c>
      <c r="H1736" s="89">
        <v>106</v>
      </c>
      <c r="I1736" s="85" t="s">
        <v>99</v>
      </c>
      <c r="J1736" s="84">
        <v>1</v>
      </c>
      <c r="K1736" s="106">
        <v>45011</v>
      </c>
      <c r="L1736" s="63">
        <v>6</v>
      </c>
      <c r="M1736" s="66">
        <v>217</v>
      </c>
      <c r="N1736" s="166">
        <v>45017</v>
      </c>
      <c r="O1736" s="99">
        <v>45022</v>
      </c>
      <c r="P1736" s="342">
        <v>11</v>
      </c>
      <c r="Q1736" s="66" t="s">
        <v>544</v>
      </c>
      <c r="R1736" s="66" t="s">
        <v>86</v>
      </c>
      <c r="S1736" s="66" t="s">
        <v>86</v>
      </c>
      <c r="T1736" s="66" t="s">
        <v>87</v>
      </c>
      <c r="U1736" s="66">
        <v>217</v>
      </c>
      <c r="V1736" s="88" t="s">
        <v>88</v>
      </c>
      <c r="W1736" s="88" t="s">
        <v>89</v>
      </c>
      <c r="X1736" s="88" t="s">
        <v>90</v>
      </c>
      <c r="Y1736" s="117" t="s">
        <v>3061</v>
      </c>
      <c r="Z1736" s="130"/>
      <c r="AA1736" s="130"/>
      <c r="AB1736" s="66">
        <v>2022</v>
      </c>
      <c r="AC1736" s="130">
        <v>27000</v>
      </c>
      <c r="AD1736" s="130"/>
      <c r="AE1736" s="48" t="s">
        <v>101</v>
      </c>
      <c r="AF1736" s="132">
        <v>44999</v>
      </c>
      <c r="AG1736" s="132">
        <v>45019</v>
      </c>
      <c r="AH1736" s="141"/>
      <c r="AI1736" s="284" t="s">
        <v>197</v>
      </c>
      <c r="AJ1736" s="368" t="s">
        <v>3071</v>
      </c>
      <c r="AK1736" s="284" t="s">
        <v>3072</v>
      </c>
      <c r="AL1736" s="284" t="s">
        <v>3073</v>
      </c>
    </row>
    <row r="1737" spans="1:38">
      <c r="A1737" s="66">
        <v>1109</v>
      </c>
      <c r="B1737" s="63"/>
      <c r="C1737" s="84" t="s">
        <v>994</v>
      </c>
      <c r="D1737" s="92">
        <v>4219</v>
      </c>
      <c r="E1737" s="87" t="s">
        <v>2094</v>
      </c>
      <c r="F1737" s="150" t="s">
        <v>1220</v>
      </c>
      <c r="G1737" s="86" t="s">
        <v>3074</v>
      </c>
      <c r="H1737" s="89">
        <v>92</v>
      </c>
      <c r="I1737" s="85" t="s">
        <v>99</v>
      </c>
      <c r="J1737" s="84">
        <v>1</v>
      </c>
      <c r="K1737" s="106">
        <v>44986</v>
      </c>
      <c r="L1737" s="63">
        <v>27</v>
      </c>
      <c r="M1737" s="66">
        <v>217</v>
      </c>
      <c r="N1737" s="165">
        <v>45013</v>
      </c>
      <c r="O1737" s="99">
        <v>44998</v>
      </c>
      <c r="P1737" s="342">
        <v>12</v>
      </c>
      <c r="Q1737" s="66" t="s">
        <v>544</v>
      </c>
      <c r="R1737" s="66" t="s">
        <v>86</v>
      </c>
      <c r="S1737" s="66" t="s">
        <v>86</v>
      </c>
      <c r="T1737" s="66" t="s">
        <v>87</v>
      </c>
      <c r="U1737" s="66">
        <v>217</v>
      </c>
      <c r="V1737" s="88" t="s">
        <v>88</v>
      </c>
      <c r="W1737" s="88" t="s">
        <v>89</v>
      </c>
      <c r="X1737" s="88" t="s">
        <v>90</v>
      </c>
      <c r="Y1737" s="117" t="s">
        <v>3061</v>
      </c>
      <c r="Z1737" s="130"/>
      <c r="AA1737" s="130"/>
      <c r="AB1737" s="66">
        <v>2022</v>
      </c>
      <c r="AC1737" s="130">
        <v>27000</v>
      </c>
      <c r="AD1737" s="130"/>
      <c r="AE1737" s="48" t="s">
        <v>101</v>
      </c>
      <c r="AF1737" s="132">
        <v>44986</v>
      </c>
      <c r="AG1737" s="132">
        <v>44996</v>
      </c>
      <c r="AH1737" s="141"/>
      <c r="AI1737" s="284" t="s">
        <v>208</v>
      </c>
      <c r="AJ1737" s="368" t="s">
        <v>3075</v>
      </c>
      <c r="AK1737" s="284" t="s">
        <v>3076</v>
      </c>
      <c r="AL1737" s="284" t="s">
        <v>3077</v>
      </c>
    </row>
    <row r="1738" spans="1:38">
      <c r="A1738" s="66">
        <v>1042</v>
      </c>
      <c r="B1738" s="63"/>
      <c r="C1738" s="84" t="s">
        <v>994</v>
      </c>
      <c r="D1738" s="92">
        <v>4172</v>
      </c>
      <c r="E1738" s="87" t="s">
        <v>151</v>
      </c>
      <c r="F1738" s="150" t="s">
        <v>1311</v>
      </c>
      <c r="G1738" s="86" t="s">
        <v>3078</v>
      </c>
      <c r="H1738" s="89">
        <v>89</v>
      </c>
      <c r="I1738" s="85" t="s">
        <v>154</v>
      </c>
      <c r="J1738" s="63">
        <v>1</v>
      </c>
      <c r="K1738" s="106">
        <v>44960</v>
      </c>
      <c r="L1738" s="63">
        <v>14</v>
      </c>
      <c r="M1738" s="66">
        <v>217</v>
      </c>
      <c r="N1738" s="107">
        <v>44974</v>
      </c>
      <c r="O1738" s="99">
        <v>44985</v>
      </c>
      <c r="P1738" s="342">
        <v>25</v>
      </c>
      <c r="Q1738" s="66" t="s">
        <v>544</v>
      </c>
      <c r="R1738" s="66" t="s">
        <v>86</v>
      </c>
      <c r="S1738" s="66" t="s">
        <v>86</v>
      </c>
      <c r="T1738" s="66" t="s">
        <v>87</v>
      </c>
      <c r="U1738" s="66">
        <v>217</v>
      </c>
      <c r="V1738" s="111" t="s">
        <v>88</v>
      </c>
      <c r="W1738" s="88" t="s">
        <v>89</v>
      </c>
      <c r="X1738" s="88" t="s">
        <v>90</v>
      </c>
      <c r="Y1738" s="117" t="s">
        <v>3061</v>
      </c>
      <c r="Z1738" s="130"/>
      <c r="AA1738" s="130"/>
      <c r="AB1738" s="66">
        <v>2022</v>
      </c>
      <c r="AC1738" s="130">
        <v>27000</v>
      </c>
      <c r="AD1738" s="130"/>
      <c r="AE1738" s="48" t="s">
        <v>101</v>
      </c>
      <c r="AF1738" s="132">
        <v>44952</v>
      </c>
      <c r="AG1738" s="132">
        <v>44981</v>
      </c>
      <c r="AH1738" s="141"/>
      <c r="AI1738" s="284" t="s">
        <v>3079</v>
      </c>
      <c r="AJ1738" s="368" t="s">
        <v>3080</v>
      </c>
      <c r="AK1738" s="284" t="s">
        <v>478</v>
      </c>
      <c r="AL1738" s="284" t="s">
        <v>484</v>
      </c>
    </row>
    <row r="1739" spans="1:38">
      <c r="A1739" s="63"/>
      <c r="B1739" s="66">
        <v>12841</v>
      </c>
      <c r="C1739" s="84" t="s">
        <v>994</v>
      </c>
      <c r="D1739" s="92">
        <v>4126</v>
      </c>
      <c r="E1739" s="87" t="s">
        <v>1464</v>
      </c>
      <c r="F1739" s="150" t="s">
        <v>2100</v>
      </c>
      <c r="G1739" s="86" t="s">
        <v>450</v>
      </c>
      <c r="H1739" s="89"/>
      <c r="I1739" s="85" t="s">
        <v>99</v>
      </c>
      <c r="J1739" s="63">
        <v>1</v>
      </c>
      <c r="K1739" s="106">
        <v>44942</v>
      </c>
      <c r="L1739" s="63">
        <v>6</v>
      </c>
      <c r="M1739" s="66">
        <v>217</v>
      </c>
      <c r="N1739" s="107">
        <v>44948</v>
      </c>
      <c r="O1739" s="99">
        <v>44951</v>
      </c>
      <c r="P1739" s="342">
        <v>9</v>
      </c>
      <c r="Q1739" s="66" t="s">
        <v>544</v>
      </c>
      <c r="R1739" s="66" t="s">
        <v>86</v>
      </c>
      <c r="S1739" s="66" t="s">
        <v>86</v>
      </c>
      <c r="T1739" s="66" t="s">
        <v>87</v>
      </c>
      <c r="U1739" s="66">
        <v>217</v>
      </c>
      <c r="V1739" s="88" t="s">
        <v>88</v>
      </c>
      <c r="W1739" s="111" t="s">
        <v>89</v>
      </c>
      <c r="X1739" s="111" t="s">
        <v>90</v>
      </c>
      <c r="Y1739" s="117" t="s">
        <v>3061</v>
      </c>
      <c r="Z1739" s="130"/>
      <c r="AA1739" s="130"/>
      <c r="AB1739" s="66">
        <v>2022</v>
      </c>
      <c r="AC1739" s="130">
        <v>27000</v>
      </c>
      <c r="AD1739" s="130"/>
      <c r="AE1739" s="48" t="s">
        <v>101</v>
      </c>
      <c r="AF1739" s="132">
        <v>44928</v>
      </c>
      <c r="AG1739" s="132">
        <v>44949</v>
      </c>
      <c r="AH1739" s="141"/>
      <c r="AI1739" s="284"/>
      <c r="AJ1739" s="368"/>
      <c r="AK1739" s="284"/>
      <c r="AL1739" s="284"/>
    </row>
    <row r="1740" spans="1:38">
      <c r="A1740" s="66">
        <v>1043</v>
      </c>
      <c r="B1740" s="63"/>
      <c r="C1740" s="72" t="s">
        <v>994</v>
      </c>
      <c r="D1740" s="67">
        <v>4071</v>
      </c>
      <c r="E1740" s="141" t="s">
        <v>1147</v>
      </c>
      <c r="F1740" s="69" t="s">
        <v>1943</v>
      </c>
      <c r="G1740" s="81" t="s">
        <v>479</v>
      </c>
      <c r="H1740" s="48"/>
      <c r="I1740" s="81" t="s">
        <v>99</v>
      </c>
      <c r="J1740" s="48">
        <v>1</v>
      </c>
      <c r="K1740" s="188">
        <v>44897</v>
      </c>
      <c r="L1740" s="48">
        <v>27</v>
      </c>
      <c r="M1740" s="66">
        <v>217</v>
      </c>
      <c r="N1740" s="107">
        <v>44924</v>
      </c>
      <c r="O1740" s="99">
        <v>44928</v>
      </c>
      <c r="P1740" s="342">
        <v>31</v>
      </c>
      <c r="Q1740" s="66" t="s">
        <v>544</v>
      </c>
      <c r="R1740" s="66" t="s">
        <v>86</v>
      </c>
      <c r="S1740" s="66" t="s">
        <v>86</v>
      </c>
      <c r="T1740" s="66" t="s">
        <v>87</v>
      </c>
      <c r="U1740" s="66">
        <v>217</v>
      </c>
      <c r="V1740" s="88" t="s">
        <v>88</v>
      </c>
      <c r="W1740" s="88" t="s">
        <v>89</v>
      </c>
      <c r="X1740" s="88" t="s">
        <v>90</v>
      </c>
      <c r="Y1740" s="117" t="s">
        <v>3061</v>
      </c>
      <c r="Z1740" s="130"/>
      <c r="AA1740" s="130"/>
      <c r="AB1740" s="66">
        <v>2022</v>
      </c>
      <c r="AC1740" s="130">
        <v>27000</v>
      </c>
      <c r="AD1740" s="130"/>
      <c r="AE1740" s="219"/>
      <c r="AF1740" s="72" t="s">
        <v>101</v>
      </c>
      <c r="AG1740" s="132">
        <v>44897</v>
      </c>
      <c r="AH1740" s="144">
        <v>44926</v>
      </c>
      <c r="AI1740" s="284"/>
      <c r="AJ1740" s="368"/>
      <c r="AK1740" s="284"/>
      <c r="AL1740" s="284"/>
    </row>
    <row r="1741" spans="1:38">
      <c r="A1741" s="63"/>
      <c r="B1741" s="63">
        <v>1186</v>
      </c>
      <c r="C1741" s="157" t="s">
        <v>1179</v>
      </c>
      <c r="D1741" s="83">
        <v>4066</v>
      </c>
      <c r="E1741" s="50" t="s">
        <v>1944</v>
      </c>
      <c r="F1741" s="50" t="s">
        <v>1945</v>
      </c>
      <c r="G1741" s="50" t="s">
        <v>503</v>
      </c>
      <c r="H1741" s="51"/>
      <c r="I1741" s="185" t="s">
        <v>99</v>
      </c>
      <c r="J1741" s="51">
        <v>1</v>
      </c>
      <c r="K1741" s="167">
        <v>44893</v>
      </c>
      <c r="L1741" s="51">
        <v>6</v>
      </c>
      <c r="M1741" s="48">
        <v>217</v>
      </c>
      <c r="N1741" s="107">
        <v>44899</v>
      </c>
      <c r="O1741" s="99">
        <v>44897</v>
      </c>
      <c r="P1741" s="342">
        <v>4</v>
      </c>
      <c r="Q1741" s="66" t="s">
        <v>544</v>
      </c>
      <c r="R1741" s="66" t="s">
        <v>86</v>
      </c>
      <c r="S1741" s="66" t="s">
        <v>86</v>
      </c>
      <c r="T1741" s="66" t="s">
        <v>87</v>
      </c>
      <c r="U1741" s="66">
        <v>217</v>
      </c>
      <c r="V1741" s="88" t="s">
        <v>88</v>
      </c>
      <c r="W1741" s="88" t="s">
        <v>89</v>
      </c>
      <c r="X1741" s="88" t="s">
        <v>90</v>
      </c>
      <c r="Y1741" s="117" t="s">
        <v>3061</v>
      </c>
      <c r="Z1741" s="130"/>
      <c r="AA1741" s="130"/>
      <c r="AB1741" s="66">
        <v>2022</v>
      </c>
      <c r="AC1741" s="130">
        <v>27000</v>
      </c>
      <c r="AD1741" s="130"/>
      <c r="AE1741" s="48" t="s">
        <v>101</v>
      </c>
      <c r="AF1741" s="132">
        <v>44893</v>
      </c>
      <c r="AG1741" s="132"/>
      <c r="AH1741" s="141" t="s">
        <v>3081</v>
      </c>
      <c r="AI1741" s="284" t="s">
        <v>251</v>
      </c>
      <c r="AJ1741" s="368" t="s">
        <v>3082</v>
      </c>
      <c r="AK1741" s="284" t="s">
        <v>55</v>
      </c>
      <c r="AL1741" s="284" t="s">
        <v>3083</v>
      </c>
    </row>
    <row r="1742" spans="1:38">
      <c r="A1742" s="66">
        <v>12821</v>
      </c>
      <c r="B1742" s="63"/>
      <c r="C1742" s="84" t="s">
        <v>994</v>
      </c>
      <c r="D1742" s="92">
        <v>4061</v>
      </c>
      <c r="E1742" s="87" t="s">
        <v>1147</v>
      </c>
      <c r="F1742" s="87" t="s">
        <v>1943</v>
      </c>
      <c r="G1742" s="87" t="s">
        <v>1175</v>
      </c>
      <c r="H1742" s="63"/>
      <c r="I1742" s="85" t="s">
        <v>99</v>
      </c>
      <c r="J1742" s="63">
        <v>1</v>
      </c>
      <c r="K1742" s="106">
        <v>44891</v>
      </c>
      <c r="L1742" s="63">
        <v>1</v>
      </c>
      <c r="M1742" s="66">
        <v>217</v>
      </c>
      <c r="N1742" s="107">
        <v>44892</v>
      </c>
      <c r="O1742" s="99">
        <v>44893</v>
      </c>
      <c r="P1742" s="342">
        <v>2</v>
      </c>
      <c r="Q1742" s="66" t="s">
        <v>544</v>
      </c>
      <c r="R1742" s="66" t="s">
        <v>86</v>
      </c>
      <c r="S1742" s="66" t="s">
        <v>86</v>
      </c>
      <c r="T1742" s="66" t="s">
        <v>87</v>
      </c>
      <c r="U1742" s="66">
        <v>217</v>
      </c>
      <c r="V1742" s="88" t="s">
        <v>88</v>
      </c>
      <c r="W1742" s="88" t="s">
        <v>89</v>
      </c>
      <c r="X1742" s="88" t="s">
        <v>90</v>
      </c>
      <c r="Y1742" s="117" t="s">
        <v>3061</v>
      </c>
      <c r="Z1742" s="130"/>
      <c r="AA1742" s="130"/>
      <c r="AB1742" s="66">
        <v>2022</v>
      </c>
      <c r="AC1742" s="130">
        <v>27000</v>
      </c>
      <c r="AD1742" s="130"/>
      <c r="AE1742" s="62" t="s">
        <v>101</v>
      </c>
      <c r="AF1742" s="173">
        <v>44891</v>
      </c>
      <c r="AG1742" s="132">
        <v>44893</v>
      </c>
      <c r="AH1742" s="141"/>
      <c r="AI1742" s="284"/>
      <c r="AJ1742" s="368"/>
      <c r="AK1742" s="284"/>
      <c r="AL1742" s="284"/>
    </row>
    <row r="1743" spans="1:38">
      <c r="A1743" s="66">
        <v>1103</v>
      </c>
      <c r="B1743" s="63"/>
      <c r="C1743" s="84" t="s">
        <v>994</v>
      </c>
      <c r="D1743" s="92">
        <v>3916</v>
      </c>
      <c r="E1743" s="87" t="s">
        <v>151</v>
      </c>
      <c r="F1743" s="87" t="s">
        <v>1075</v>
      </c>
      <c r="G1743" s="87" t="s">
        <v>1988</v>
      </c>
      <c r="H1743" s="63">
        <v>30</v>
      </c>
      <c r="I1743" s="85" t="s">
        <v>154</v>
      </c>
      <c r="J1743" s="63">
        <v>1</v>
      </c>
      <c r="K1743" s="106">
        <v>44855</v>
      </c>
      <c r="L1743" s="63">
        <v>29</v>
      </c>
      <c r="M1743" s="66">
        <v>217</v>
      </c>
      <c r="N1743" s="107">
        <v>44884</v>
      </c>
      <c r="O1743" s="99">
        <v>44889</v>
      </c>
      <c r="P1743" s="342">
        <v>34</v>
      </c>
      <c r="Q1743" s="66" t="s">
        <v>544</v>
      </c>
      <c r="R1743" s="66" t="s">
        <v>86</v>
      </c>
      <c r="S1743" s="66" t="s">
        <v>86</v>
      </c>
      <c r="T1743" s="66" t="s">
        <v>87</v>
      </c>
      <c r="U1743" s="66">
        <v>217</v>
      </c>
      <c r="V1743" s="88" t="s">
        <v>88</v>
      </c>
      <c r="W1743" s="88" t="s">
        <v>89</v>
      </c>
      <c r="X1743" s="88" t="s">
        <v>90</v>
      </c>
      <c r="Y1743" s="117" t="s">
        <v>3061</v>
      </c>
      <c r="Z1743" s="130"/>
      <c r="AA1743" s="130"/>
      <c r="AB1743" s="66">
        <v>2022</v>
      </c>
      <c r="AC1743" s="130">
        <v>27000</v>
      </c>
      <c r="AD1743" s="130"/>
      <c r="AE1743" s="62" t="s">
        <v>101</v>
      </c>
      <c r="AF1743" s="173">
        <v>44825</v>
      </c>
      <c r="AG1743" s="132">
        <v>44887</v>
      </c>
      <c r="AH1743" s="141"/>
      <c r="AI1743" s="367" t="s">
        <v>3084</v>
      </c>
      <c r="AJ1743" s="369" t="s">
        <v>3085</v>
      </c>
      <c r="AK1743" s="367" t="s">
        <v>99</v>
      </c>
      <c r="AL1743" s="367" t="s">
        <v>3086</v>
      </c>
    </row>
    <row r="1744" spans="1:38">
      <c r="A1744" s="63" t="s">
        <v>3087</v>
      </c>
      <c r="B1744" s="63"/>
      <c r="C1744" s="84" t="s">
        <v>994</v>
      </c>
      <c r="D1744" s="92">
        <v>3906</v>
      </c>
      <c r="E1744" s="87" t="s">
        <v>1147</v>
      </c>
      <c r="F1744" s="87" t="s">
        <v>1167</v>
      </c>
      <c r="G1744" s="87" t="s">
        <v>623</v>
      </c>
      <c r="H1744" s="63">
        <v>28</v>
      </c>
      <c r="I1744" s="85" t="s">
        <v>99</v>
      </c>
      <c r="J1744" s="63">
        <v>1</v>
      </c>
      <c r="K1744" s="106">
        <v>44819</v>
      </c>
      <c r="L1744" s="63">
        <v>3</v>
      </c>
      <c r="M1744" s="66">
        <v>217</v>
      </c>
      <c r="N1744" s="107">
        <v>44822</v>
      </c>
      <c r="O1744" s="99">
        <v>44825</v>
      </c>
      <c r="P1744" s="342">
        <v>6</v>
      </c>
      <c r="Q1744" s="66" t="s">
        <v>544</v>
      </c>
      <c r="R1744" s="66"/>
      <c r="S1744" s="66" t="s">
        <v>86</v>
      </c>
      <c r="T1744" s="66" t="s">
        <v>87</v>
      </c>
      <c r="U1744" s="66">
        <v>217</v>
      </c>
      <c r="V1744" s="88" t="s">
        <v>88</v>
      </c>
      <c r="W1744" s="88" t="s">
        <v>89</v>
      </c>
      <c r="X1744" s="88" t="s">
        <v>90</v>
      </c>
      <c r="Y1744" s="117" t="s">
        <v>3061</v>
      </c>
      <c r="Z1744" s="130"/>
      <c r="AA1744" s="130"/>
      <c r="AB1744" s="66">
        <v>2022</v>
      </c>
      <c r="AC1744" s="130"/>
      <c r="AD1744" s="130"/>
      <c r="AE1744" s="62" t="s">
        <v>101</v>
      </c>
      <c r="AF1744" s="173">
        <v>44819</v>
      </c>
      <c r="AG1744" s="132">
        <v>44824</v>
      </c>
      <c r="AH1744" s="141"/>
      <c r="AI1744" s="144"/>
      <c r="AJ1744" s="144"/>
      <c r="AK1744" s="144"/>
      <c r="AL1744" s="144"/>
    </row>
    <row r="1745" spans="1:38">
      <c r="A1745" s="66" t="s">
        <v>3088</v>
      </c>
      <c r="B1745" s="63"/>
      <c r="C1745" s="84" t="s">
        <v>994</v>
      </c>
      <c r="D1745" s="63">
        <v>3892</v>
      </c>
      <c r="E1745" s="87" t="s">
        <v>1147</v>
      </c>
      <c r="F1745" s="86" t="s">
        <v>622</v>
      </c>
      <c r="G1745" s="87" t="s">
        <v>623</v>
      </c>
      <c r="H1745" s="63">
        <v>28</v>
      </c>
      <c r="I1745" s="85" t="s">
        <v>99</v>
      </c>
      <c r="J1745" s="63">
        <v>1</v>
      </c>
      <c r="K1745" s="106">
        <v>44814</v>
      </c>
      <c r="L1745" s="63">
        <v>1</v>
      </c>
      <c r="M1745" s="66">
        <v>217</v>
      </c>
      <c r="N1745" s="107">
        <v>44815</v>
      </c>
      <c r="O1745" s="99">
        <v>44819</v>
      </c>
      <c r="P1745" s="342">
        <v>5</v>
      </c>
      <c r="Q1745" s="66" t="s">
        <v>544</v>
      </c>
      <c r="R1745" s="66"/>
      <c r="S1745" s="66" t="s">
        <v>86</v>
      </c>
      <c r="T1745" s="66" t="s">
        <v>87</v>
      </c>
      <c r="U1745" s="66">
        <v>217</v>
      </c>
      <c r="V1745" s="88" t="s">
        <v>88</v>
      </c>
      <c r="W1745" s="88" t="s">
        <v>89</v>
      </c>
      <c r="X1745" s="88" t="s">
        <v>90</v>
      </c>
      <c r="Y1745" s="117" t="s">
        <v>3061</v>
      </c>
      <c r="Z1745" s="130"/>
      <c r="AA1745" s="130"/>
      <c r="AB1745" s="66">
        <v>2022</v>
      </c>
      <c r="AC1745" s="130"/>
      <c r="AD1745" s="130"/>
      <c r="AE1745" s="62" t="s">
        <v>101</v>
      </c>
      <c r="AF1745" s="173">
        <v>44814</v>
      </c>
      <c r="AG1745" s="132">
        <v>44817</v>
      </c>
      <c r="AH1745" s="141"/>
      <c r="AI1745" s="284" t="s">
        <v>3089</v>
      </c>
      <c r="AJ1745" s="368" t="s">
        <v>3090</v>
      </c>
      <c r="AK1745" s="284" t="s">
        <v>3091</v>
      </c>
      <c r="AL1745" s="284" t="s">
        <v>3092</v>
      </c>
    </row>
    <row r="1746" spans="1:38">
      <c r="A1746" s="66">
        <v>1171</v>
      </c>
      <c r="B1746" s="63"/>
      <c r="C1746" s="84" t="s">
        <v>994</v>
      </c>
      <c r="D1746" s="63">
        <v>3882</v>
      </c>
      <c r="E1746" s="87" t="s">
        <v>3093</v>
      </c>
      <c r="F1746" s="156" t="s">
        <v>3094</v>
      </c>
      <c r="G1746" s="85" t="s">
        <v>3095</v>
      </c>
      <c r="H1746" s="63">
        <v>25</v>
      </c>
      <c r="I1746" s="85" t="s">
        <v>99</v>
      </c>
      <c r="J1746" s="63">
        <v>1</v>
      </c>
      <c r="K1746" s="168">
        <v>44811</v>
      </c>
      <c r="L1746" s="63">
        <v>1</v>
      </c>
      <c r="M1746" s="66">
        <v>217</v>
      </c>
      <c r="N1746" s="165">
        <v>44812</v>
      </c>
      <c r="O1746" s="99">
        <v>44813</v>
      </c>
      <c r="P1746" s="342">
        <v>2</v>
      </c>
      <c r="Q1746" s="66" t="s">
        <v>544</v>
      </c>
      <c r="R1746" s="66"/>
      <c r="S1746" s="66" t="s">
        <v>86</v>
      </c>
      <c r="T1746" s="66" t="s">
        <v>87</v>
      </c>
      <c r="U1746" s="66">
        <v>217</v>
      </c>
      <c r="V1746" s="88" t="s">
        <v>88</v>
      </c>
      <c r="W1746" s="88" t="s">
        <v>89</v>
      </c>
      <c r="X1746" s="88" t="s">
        <v>90</v>
      </c>
      <c r="Y1746" s="117" t="s">
        <v>3061</v>
      </c>
      <c r="Z1746" s="130"/>
      <c r="AA1746" s="130"/>
      <c r="AB1746" s="66">
        <v>2022</v>
      </c>
      <c r="AC1746" s="130"/>
      <c r="AD1746" s="130"/>
      <c r="AE1746" s="62" t="s">
        <v>101</v>
      </c>
      <c r="AF1746" s="173">
        <v>44811</v>
      </c>
      <c r="AG1746" s="132">
        <v>44813</v>
      </c>
      <c r="AH1746" s="141"/>
      <c r="AI1746" s="284"/>
      <c r="AJ1746" s="368"/>
      <c r="AK1746" s="284"/>
      <c r="AL1746" s="284"/>
    </row>
    <row r="1747" spans="1:38">
      <c r="A1747" s="66">
        <v>1171</v>
      </c>
      <c r="B1747" s="63"/>
      <c r="C1747" s="84" t="s">
        <v>994</v>
      </c>
      <c r="D1747" s="63">
        <v>3871</v>
      </c>
      <c r="E1747" s="87" t="s">
        <v>1195</v>
      </c>
      <c r="F1747" s="156" t="s">
        <v>2512</v>
      </c>
      <c r="G1747" s="85" t="s">
        <v>1499</v>
      </c>
      <c r="H1747" s="63">
        <v>22</v>
      </c>
      <c r="I1747" s="85" t="s">
        <v>154</v>
      </c>
      <c r="J1747" s="63">
        <v>1</v>
      </c>
      <c r="K1747" s="168">
        <v>44805</v>
      </c>
      <c r="L1747" s="63">
        <v>0</v>
      </c>
      <c r="M1747" s="66">
        <v>217</v>
      </c>
      <c r="N1747" s="107">
        <v>44805</v>
      </c>
      <c r="O1747" s="99">
        <v>44810</v>
      </c>
      <c r="P1747" s="342">
        <v>5</v>
      </c>
      <c r="Q1747" s="66" t="s">
        <v>544</v>
      </c>
      <c r="R1747" s="66"/>
      <c r="S1747" s="66" t="s">
        <v>86</v>
      </c>
      <c r="T1747" s="66" t="s">
        <v>87</v>
      </c>
      <c r="U1747" s="66">
        <v>217</v>
      </c>
      <c r="V1747" s="88" t="s">
        <v>88</v>
      </c>
      <c r="W1747" s="111" t="s">
        <v>89</v>
      </c>
      <c r="X1747" s="111" t="s">
        <v>90</v>
      </c>
      <c r="Y1747" s="117" t="s">
        <v>3061</v>
      </c>
      <c r="Z1747" s="130"/>
      <c r="AA1747" s="130"/>
      <c r="AB1747" s="112">
        <v>2022</v>
      </c>
      <c r="AC1747" s="130"/>
      <c r="AD1747" s="130"/>
      <c r="AE1747" s="62" t="s">
        <v>101</v>
      </c>
      <c r="AF1747" s="173">
        <v>44805</v>
      </c>
      <c r="AG1747" s="132">
        <v>44809</v>
      </c>
      <c r="AH1747" s="141"/>
      <c r="AI1747" s="284"/>
      <c r="AJ1747" s="368"/>
      <c r="AK1747" s="284"/>
      <c r="AL1747" s="284"/>
    </row>
    <row r="1748" spans="1:38">
      <c r="A1748" s="66">
        <v>1159</v>
      </c>
      <c r="B1748" s="63"/>
      <c r="C1748" s="84" t="s">
        <v>994</v>
      </c>
      <c r="D1748" s="63">
        <v>3833</v>
      </c>
      <c r="E1748" s="87" t="s">
        <v>1152</v>
      </c>
      <c r="F1748" s="156" t="s">
        <v>1153</v>
      </c>
      <c r="G1748" s="85" t="s">
        <v>529</v>
      </c>
      <c r="H1748" s="63">
        <v>16</v>
      </c>
      <c r="I1748" s="85" t="s">
        <v>99</v>
      </c>
      <c r="J1748" s="63">
        <v>1</v>
      </c>
      <c r="K1748" s="168">
        <v>44792</v>
      </c>
      <c r="L1748" s="63">
        <v>6</v>
      </c>
      <c r="M1748" s="66">
        <v>217</v>
      </c>
      <c r="N1748" s="107">
        <v>44798</v>
      </c>
      <c r="O1748" s="99">
        <v>44802</v>
      </c>
      <c r="P1748" s="342">
        <v>10</v>
      </c>
      <c r="Q1748" s="66" t="s">
        <v>544</v>
      </c>
      <c r="R1748" s="66"/>
      <c r="S1748" s="66" t="s">
        <v>86</v>
      </c>
      <c r="T1748" s="66" t="s">
        <v>87</v>
      </c>
      <c r="U1748" s="66">
        <v>217</v>
      </c>
      <c r="V1748" s="88" t="s">
        <v>3096</v>
      </c>
      <c r="W1748" s="88" t="s">
        <v>89</v>
      </c>
      <c r="X1748" s="88" t="s">
        <v>90</v>
      </c>
      <c r="Y1748" s="66" t="s">
        <v>3061</v>
      </c>
      <c r="Z1748" s="130"/>
      <c r="AA1748" s="130"/>
      <c r="AB1748" s="66">
        <v>2022</v>
      </c>
      <c r="AC1748" s="130"/>
      <c r="AD1748" s="130"/>
      <c r="AE1748" s="62" t="s">
        <v>101</v>
      </c>
      <c r="AF1748" s="173">
        <v>44792</v>
      </c>
      <c r="AG1748" s="132">
        <v>44799</v>
      </c>
      <c r="AH1748" s="141"/>
      <c r="AI1748" s="284" t="s">
        <v>338</v>
      </c>
      <c r="AJ1748" s="368" t="s">
        <v>3097</v>
      </c>
      <c r="AK1748" s="284" t="s">
        <v>3098</v>
      </c>
      <c r="AL1748" s="284">
        <v>8134039224</v>
      </c>
    </row>
    <row r="1749" spans="1:38">
      <c r="A1749" s="66">
        <v>1140</v>
      </c>
      <c r="B1749" s="63"/>
      <c r="C1749" s="84" t="s">
        <v>994</v>
      </c>
      <c r="D1749" s="63">
        <v>3825</v>
      </c>
      <c r="E1749" s="87" t="s">
        <v>1173</v>
      </c>
      <c r="F1749" s="156" t="s">
        <v>622</v>
      </c>
      <c r="G1749" s="85" t="s">
        <v>623</v>
      </c>
      <c r="H1749" s="63">
        <v>12</v>
      </c>
      <c r="I1749" s="85" t="s">
        <v>99</v>
      </c>
      <c r="J1749" s="63">
        <v>1</v>
      </c>
      <c r="K1749" s="168">
        <v>44786</v>
      </c>
      <c r="L1749" s="63">
        <v>2</v>
      </c>
      <c r="M1749" s="66">
        <v>217</v>
      </c>
      <c r="N1749" s="166">
        <v>44788</v>
      </c>
      <c r="O1749" s="99">
        <v>44789</v>
      </c>
      <c r="P1749" s="342">
        <v>3</v>
      </c>
      <c r="Q1749" s="66" t="s">
        <v>544</v>
      </c>
      <c r="R1749" s="66"/>
      <c r="S1749" s="66" t="s">
        <v>86</v>
      </c>
      <c r="T1749" s="66" t="s">
        <v>87</v>
      </c>
      <c r="U1749" s="66">
        <v>217</v>
      </c>
      <c r="V1749" s="88" t="s">
        <v>3096</v>
      </c>
      <c r="W1749" s="88" t="s">
        <v>89</v>
      </c>
      <c r="X1749" s="88" t="s">
        <v>90</v>
      </c>
      <c r="Y1749" s="66" t="s">
        <v>3061</v>
      </c>
      <c r="Z1749" s="130"/>
      <c r="AA1749" s="130"/>
      <c r="AB1749" s="66">
        <v>2022</v>
      </c>
      <c r="AC1749" s="130"/>
      <c r="AD1749" s="130"/>
      <c r="AE1749" s="62" t="s">
        <v>101</v>
      </c>
      <c r="AF1749" s="173">
        <v>44784</v>
      </c>
      <c r="AG1749" s="132">
        <v>44789</v>
      </c>
      <c r="AH1749" s="141"/>
      <c r="AI1749" s="254"/>
      <c r="AJ1749" s="254"/>
      <c r="AK1749" s="254"/>
      <c r="AL1749" s="254"/>
    </row>
    <row r="1750" spans="1:38">
      <c r="A1750" s="63"/>
      <c r="B1750" s="63"/>
      <c r="C1750" s="84" t="s">
        <v>994</v>
      </c>
      <c r="D1750" s="92">
        <v>3711</v>
      </c>
      <c r="E1750" s="86" t="s">
        <v>151</v>
      </c>
      <c r="F1750" s="151" t="s">
        <v>1075</v>
      </c>
      <c r="G1750" s="87" t="s">
        <v>1724</v>
      </c>
      <c r="H1750" s="63">
        <v>5482</v>
      </c>
      <c r="I1750" s="87" t="s">
        <v>154</v>
      </c>
      <c r="J1750" s="160">
        <v>1</v>
      </c>
      <c r="K1750" s="106">
        <v>44736</v>
      </c>
      <c r="L1750" s="92">
        <v>14</v>
      </c>
      <c r="M1750" s="66">
        <v>217</v>
      </c>
      <c r="N1750" s="165">
        <v>44750</v>
      </c>
      <c r="O1750" s="99">
        <v>44748</v>
      </c>
      <c r="P1750" s="342">
        <v>12</v>
      </c>
      <c r="Q1750" s="66" t="s">
        <v>544</v>
      </c>
      <c r="R1750" s="66"/>
      <c r="S1750" s="66" t="s">
        <v>3099</v>
      </c>
      <c r="T1750" s="66" t="s">
        <v>138</v>
      </c>
      <c r="U1750" s="66">
        <v>217</v>
      </c>
      <c r="V1750" s="88" t="s">
        <v>617</v>
      </c>
      <c r="W1750" s="88" t="s">
        <v>3100</v>
      </c>
      <c r="X1750" s="88" t="s">
        <v>3101</v>
      </c>
      <c r="Y1750" s="66" t="s">
        <v>3102</v>
      </c>
      <c r="Z1750" s="130"/>
      <c r="AA1750" s="130"/>
      <c r="AB1750" s="66"/>
      <c r="AC1750" s="130">
        <v>18000</v>
      </c>
      <c r="AD1750" s="130"/>
      <c r="AE1750" s="62" t="s">
        <v>101</v>
      </c>
      <c r="AF1750" s="173">
        <v>44736</v>
      </c>
      <c r="AG1750" s="132">
        <v>44746</v>
      </c>
      <c r="AH1750" s="141"/>
      <c r="AI1750" s="284" t="s">
        <v>153</v>
      </c>
      <c r="AJ1750" s="368" t="s">
        <v>3103</v>
      </c>
      <c r="AK1750" s="284" t="s">
        <v>3104</v>
      </c>
      <c r="AL1750" s="284">
        <v>8121149255</v>
      </c>
    </row>
    <row r="1751" spans="1:38">
      <c r="A1751" s="66">
        <v>1144</v>
      </c>
      <c r="B1751" s="63"/>
      <c r="C1751" s="157" t="s">
        <v>1179</v>
      </c>
      <c r="D1751" s="51">
        <v>3657</v>
      </c>
      <c r="E1751" s="159" t="s">
        <v>1137</v>
      </c>
      <c r="F1751" s="206" t="s">
        <v>1404</v>
      </c>
      <c r="G1751" s="185" t="s">
        <v>1139</v>
      </c>
      <c r="H1751" s="51">
        <v>4</v>
      </c>
      <c r="I1751" s="185" t="s">
        <v>99</v>
      </c>
      <c r="J1751" s="51">
        <v>1</v>
      </c>
      <c r="K1751" s="167">
        <v>44740</v>
      </c>
      <c r="L1751" s="51">
        <v>27</v>
      </c>
      <c r="M1751" s="66">
        <v>217</v>
      </c>
      <c r="N1751" s="165">
        <v>44767</v>
      </c>
      <c r="O1751" s="99">
        <v>44764</v>
      </c>
      <c r="P1751" s="342">
        <v>24</v>
      </c>
      <c r="Q1751" s="66" t="s">
        <v>544</v>
      </c>
      <c r="R1751" s="66"/>
      <c r="S1751" s="66" t="s">
        <v>86</v>
      </c>
      <c r="T1751" s="66" t="s">
        <v>87</v>
      </c>
      <c r="U1751" s="66">
        <v>217</v>
      </c>
      <c r="V1751" s="88" t="s">
        <v>3096</v>
      </c>
      <c r="W1751" s="88" t="s">
        <v>89</v>
      </c>
      <c r="X1751" s="88" t="s">
        <v>90</v>
      </c>
      <c r="Y1751" s="66" t="s">
        <v>3061</v>
      </c>
      <c r="Z1751" s="130"/>
      <c r="AA1751" s="130"/>
      <c r="AB1751" s="66">
        <v>2022</v>
      </c>
      <c r="AC1751" s="130"/>
      <c r="AD1751" s="130"/>
      <c r="AE1751" s="62" t="s">
        <v>101</v>
      </c>
      <c r="AF1751" s="173">
        <v>44712</v>
      </c>
      <c r="AG1751" s="132"/>
      <c r="AH1751" s="141" t="s">
        <v>3105</v>
      </c>
      <c r="AI1751" s="374"/>
      <c r="AJ1751" s="374"/>
      <c r="AK1751" s="374"/>
      <c r="AL1751" s="374"/>
    </row>
    <row r="1752" spans="1:38">
      <c r="A1752" s="66">
        <v>1149</v>
      </c>
      <c r="B1752" s="63"/>
      <c r="C1752" s="84" t="s">
        <v>994</v>
      </c>
      <c r="D1752" s="63">
        <v>3657</v>
      </c>
      <c r="E1752" s="87" t="s">
        <v>1137</v>
      </c>
      <c r="F1752" s="156" t="s">
        <v>1404</v>
      </c>
      <c r="G1752" s="85" t="s">
        <v>1139</v>
      </c>
      <c r="H1752" s="63">
        <v>1213</v>
      </c>
      <c r="I1752" s="85" t="s">
        <v>99</v>
      </c>
      <c r="J1752" s="63">
        <v>1</v>
      </c>
      <c r="K1752" s="106">
        <v>44755</v>
      </c>
      <c r="L1752" s="63">
        <v>27</v>
      </c>
      <c r="M1752" s="66">
        <v>217</v>
      </c>
      <c r="N1752" s="165">
        <v>44782</v>
      </c>
      <c r="O1752" s="99">
        <v>44785</v>
      </c>
      <c r="P1752" s="342">
        <v>30</v>
      </c>
      <c r="Q1752" s="66" t="s">
        <v>544</v>
      </c>
      <c r="R1752" s="66"/>
      <c r="S1752" s="66" t="s">
        <v>86</v>
      </c>
      <c r="T1752" s="66" t="s">
        <v>87</v>
      </c>
      <c r="U1752" s="66">
        <v>217</v>
      </c>
      <c r="V1752" s="88" t="s">
        <v>3096</v>
      </c>
      <c r="W1752" s="111" t="s">
        <v>89</v>
      </c>
      <c r="X1752" s="111" t="s">
        <v>90</v>
      </c>
      <c r="Y1752" s="66" t="s">
        <v>3061</v>
      </c>
      <c r="Z1752" s="130"/>
      <c r="AA1752" s="130"/>
      <c r="AB1752" s="66">
        <v>2022</v>
      </c>
      <c r="AC1752" s="130"/>
      <c r="AD1752" s="130"/>
      <c r="AE1752" s="62" t="s">
        <v>101</v>
      </c>
      <c r="AF1752" s="173">
        <v>44712</v>
      </c>
      <c r="AG1752" s="132">
        <v>44784</v>
      </c>
      <c r="AH1752" s="141"/>
      <c r="AI1752" s="284" t="s">
        <v>153</v>
      </c>
      <c r="AJ1752" s="284" t="s">
        <v>3106</v>
      </c>
      <c r="AK1752" s="284"/>
      <c r="AL1752" s="284"/>
    </row>
    <row r="1753" spans="1:38">
      <c r="A1753" s="63"/>
      <c r="B1753" s="63"/>
      <c r="C1753" s="84" t="s">
        <v>994</v>
      </c>
      <c r="D1753" s="92">
        <v>3646</v>
      </c>
      <c r="E1753" s="86" t="s">
        <v>877</v>
      </c>
      <c r="F1753" s="151" t="s">
        <v>1378</v>
      </c>
      <c r="G1753" s="87" t="s">
        <v>1379</v>
      </c>
      <c r="H1753" s="63"/>
      <c r="I1753" s="87" t="s">
        <v>1151</v>
      </c>
      <c r="J1753" s="160">
        <v>1</v>
      </c>
      <c r="K1753" s="106">
        <v>44718</v>
      </c>
      <c r="L1753" s="92">
        <v>6</v>
      </c>
      <c r="M1753" s="66">
        <v>217</v>
      </c>
      <c r="N1753" s="165">
        <v>44724</v>
      </c>
      <c r="O1753" s="99">
        <v>44736</v>
      </c>
      <c r="P1753" s="342">
        <v>18</v>
      </c>
      <c r="Q1753" s="66" t="s">
        <v>544</v>
      </c>
      <c r="R1753" s="66"/>
      <c r="S1753" s="66" t="s">
        <v>3099</v>
      </c>
      <c r="T1753" s="66" t="s">
        <v>138</v>
      </c>
      <c r="U1753" s="66">
        <v>217</v>
      </c>
      <c r="V1753" s="88" t="s">
        <v>617</v>
      </c>
      <c r="W1753" s="88" t="s">
        <v>3100</v>
      </c>
      <c r="X1753" s="88" t="s">
        <v>3101</v>
      </c>
      <c r="Y1753" s="66" t="s">
        <v>3102</v>
      </c>
      <c r="Z1753" s="130"/>
      <c r="AA1753" s="130"/>
      <c r="AB1753" s="66"/>
      <c r="AC1753" s="130">
        <v>18000</v>
      </c>
      <c r="AD1753" s="130"/>
      <c r="AE1753" s="797">
        <v>44704</v>
      </c>
      <c r="AF1753" s="132">
        <v>44735</v>
      </c>
      <c r="AG1753" s="72"/>
      <c r="AH1753" s="180"/>
      <c r="AI1753" s="284"/>
      <c r="AJ1753" s="284"/>
      <c r="AK1753" s="284"/>
      <c r="AL1753" s="284"/>
    </row>
    <row r="1754" spans="1:38">
      <c r="A1754" s="66">
        <v>1172</v>
      </c>
      <c r="B1754" s="63"/>
      <c r="C1754" s="84" t="s">
        <v>994</v>
      </c>
      <c r="D1754" s="89">
        <v>3571</v>
      </c>
      <c r="E1754" s="150" t="s">
        <v>877</v>
      </c>
      <c r="F1754" s="151" t="s">
        <v>878</v>
      </c>
      <c r="G1754" s="150" t="s">
        <v>479</v>
      </c>
      <c r="H1754" s="63">
        <v>5064</v>
      </c>
      <c r="I1754" s="150" t="s">
        <v>1151</v>
      </c>
      <c r="J1754" s="84">
        <v>1</v>
      </c>
      <c r="K1754" s="168">
        <v>44683</v>
      </c>
      <c r="L1754" s="89">
        <v>6</v>
      </c>
      <c r="M1754" s="66">
        <v>217</v>
      </c>
      <c r="N1754" s="165">
        <v>44689</v>
      </c>
      <c r="O1754" s="99">
        <v>44698</v>
      </c>
      <c r="P1754" s="342">
        <v>15</v>
      </c>
      <c r="Q1754" s="66" t="s">
        <v>544</v>
      </c>
      <c r="R1754" s="66"/>
      <c r="S1754" s="66" t="s">
        <v>3099</v>
      </c>
      <c r="T1754" s="66" t="s">
        <v>138</v>
      </c>
      <c r="U1754" s="66">
        <v>217</v>
      </c>
      <c r="V1754" s="88" t="s">
        <v>617</v>
      </c>
      <c r="W1754" s="88" t="s">
        <v>3100</v>
      </c>
      <c r="X1754" s="88" t="s">
        <v>3101</v>
      </c>
      <c r="Y1754" s="66" t="s">
        <v>3102</v>
      </c>
      <c r="Z1754" s="130"/>
      <c r="AA1754" s="130"/>
      <c r="AB1754" s="66"/>
      <c r="AC1754" s="130">
        <v>18000</v>
      </c>
      <c r="AD1754" s="130"/>
      <c r="AE1754" s="62" t="s">
        <v>101</v>
      </c>
      <c r="AF1754" s="173">
        <v>44657</v>
      </c>
      <c r="AG1754" s="132">
        <v>44697</v>
      </c>
      <c r="AH1754" s="141"/>
      <c r="AI1754" s="284"/>
      <c r="AJ1754" s="368"/>
      <c r="AK1754" s="284"/>
      <c r="AL1754" s="284"/>
    </row>
    <row r="1755" spans="1:38">
      <c r="A1755" s="63"/>
      <c r="B1755" s="63"/>
      <c r="C1755" s="92" t="s">
        <v>994</v>
      </c>
      <c r="D1755" s="89">
        <v>3466</v>
      </c>
      <c r="E1755" s="150" t="s">
        <v>3107</v>
      </c>
      <c r="F1755" s="151" t="s">
        <v>3108</v>
      </c>
      <c r="G1755" s="150" t="s">
        <v>529</v>
      </c>
      <c r="H1755" s="63" t="s">
        <v>214</v>
      </c>
      <c r="I1755" s="150" t="s">
        <v>1151</v>
      </c>
      <c r="J1755" s="84">
        <v>1</v>
      </c>
      <c r="K1755" s="168">
        <v>44588</v>
      </c>
      <c r="L1755" s="89">
        <v>29</v>
      </c>
      <c r="M1755" s="66">
        <v>217</v>
      </c>
      <c r="N1755" s="107">
        <v>44617</v>
      </c>
      <c r="O1755" s="99">
        <v>44615</v>
      </c>
      <c r="P1755" s="342">
        <v>27</v>
      </c>
      <c r="Q1755" s="66" t="s">
        <v>85</v>
      </c>
      <c r="R1755" s="66"/>
      <c r="S1755" s="66" t="s">
        <v>85</v>
      </c>
      <c r="T1755" s="66"/>
      <c r="U1755" s="66">
        <v>217</v>
      </c>
      <c r="V1755" s="88" t="s">
        <v>3109</v>
      </c>
      <c r="W1755" s="88" t="s">
        <v>569</v>
      </c>
      <c r="X1755" s="88" t="s">
        <v>1566</v>
      </c>
      <c r="Y1755" s="66" t="s">
        <v>214</v>
      </c>
      <c r="Z1755" s="130"/>
      <c r="AA1755" s="130"/>
      <c r="AB1755" s="66"/>
      <c r="AC1755" s="130">
        <v>14000</v>
      </c>
      <c r="AD1755" s="130"/>
      <c r="AE1755" s="62" t="s">
        <v>101</v>
      </c>
      <c r="AF1755" s="173">
        <v>44588</v>
      </c>
      <c r="AG1755" s="132">
        <v>44615</v>
      </c>
      <c r="AH1755" s="141"/>
      <c r="AI1755" s="284"/>
      <c r="AJ1755" s="284"/>
      <c r="AK1755" s="284"/>
      <c r="AL1755" s="284"/>
    </row>
    <row r="1756" spans="1:38">
      <c r="A1756" s="63"/>
      <c r="B1756" s="63"/>
      <c r="C1756" s="72" t="s">
        <v>1172</v>
      </c>
      <c r="D1756" s="67">
        <v>2301</v>
      </c>
      <c r="E1756" s="73" t="s">
        <v>1343</v>
      </c>
      <c r="F1756" s="68" t="s">
        <v>1406</v>
      </c>
      <c r="G1756" s="81" t="s">
        <v>1407</v>
      </c>
      <c r="H1756" s="64">
        <v>150</v>
      </c>
      <c r="I1756" s="81" t="s">
        <v>154</v>
      </c>
      <c r="J1756" s="77">
        <v>1</v>
      </c>
      <c r="K1756" s="210">
        <v>45153</v>
      </c>
      <c r="L1756" s="195">
        <v>27</v>
      </c>
      <c r="M1756" s="66">
        <v>217</v>
      </c>
      <c r="N1756" s="165">
        <v>45180</v>
      </c>
      <c r="O1756" s="99">
        <v>45169</v>
      </c>
      <c r="P1756" s="342">
        <v>16</v>
      </c>
      <c r="Q1756" s="66" t="s">
        <v>544</v>
      </c>
      <c r="R1756" s="66" t="s">
        <v>86</v>
      </c>
      <c r="S1756" s="66" t="s">
        <v>86</v>
      </c>
      <c r="T1756" s="66" t="s">
        <v>87</v>
      </c>
      <c r="U1756" s="66">
        <v>217</v>
      </c>
      <c r="V1756" s="88" t="s">
        <v>88</v>
      </c>
      <c r="W1756" s="88" t="s">
        <v>89</v>
      </c>
      <c r="X1756" s="88" t="s">
        <v>90</v>
      </c>
      <c r="Y1756" s="117" t="s">
        <v>3061</v>
      </c>
      <c r="Z1756" s="66">
        <v>10</v>
      </c>
      <c r="AA1756" s="117" t="s">
        <v>163</v>
      </c>
      <c r="AB1756" s="66">
        <v>2022</v>
      </c>
      <c r="AC1756" s="130">
        <v>27000</v>
      </c>
      <c r="AD1756" s="130"/>
      <c r="AE1756" s="48" t="s">
        <v>101</v>
      </c>
      <c r="AF1756" s="132">
        <v>45078</v>
      </c>
      <c r="AG1756" s="132"/>
      <c r="AH1756" s="141"/>
      <c r="AI1756" s="284"/>
      <c r="AJ1756" s="368"/>
      <c r="AK1756" s="284"/>
      <c r="AL1756" s="284"/>
    </row>
    <row r="1757" spans="1:38">
      <c r="A1757" s="66">
        <v>1199</v>
      </c>
      <c r="B1757" s="63"/>
      <c r="C1757" s="84" t="s">
        <v>994</v>
      </c>
      <c r="D1757" s="84">
        <v>4310</v>
      </c>
      <c r="E1757" s="150" t="s">
        <v>1902</v>
      </c>
      <c r="F1757" s="150" t="s">
        <v>1903</v>
      </c>
      <c r="G1757" s="150" t="s">
        <v>3110</v>
      </c>
      <c r="H1757" s="84"/>
      <c r="I1757" s="84" t="s">
        <v>1151</v>
      </c>
      <c r="J1757" s="84">
        <v>1</v>
      </c>
      <c r="K1757" s="162">
        <v>45191</v>
      </c>
      <c r="L1757" s="84">
        <v>27</v>
      </c>
      <c r="M1757" s="66">
        <v>218</v>
      </c>
      <c r="N1757" s="107">
        <v>45218</v>
      </c>
      <c r="O1757" s="99">
        <v>45224</v>
      </c>
      <c r="P1757" s="342">
        <v>33</v>
      </c>
      <c r="Q1757" s="66" t="s">
        <v>544</v>
      </c>
      <c r="R1757" s="66" t="s">
        <v>214</v>
      </c>
      <c r="S1757" s="66" t="s">
        <v>3111</v>
      </c>
      <c r="T1757" s="66" t="s">
        <v>138</v>
      </c>
      <c r="U1757" s="66">
        <v>218</v>
      </c>
      <c r="V1757" s="88" t="s">
        <v>3112</v>
      </c>
      <c r="W1757" s="88" t="s">
        <v>2690</v>
      </c>
      <c r="X1757" s="88" t="s">
        <v>3113</v>
      </c>
      <c r="Y1757" s="117" t="s">
        <v>2692</v>
      </c>
      <c r="Z1757" s="66">
        <v>90</v>
      </c>
      <c r="AA1757" s="117" t="s">
        <v>92</v>
      </c>
      <c r="AB1757" s="66"/>
      <c r="AC1757" s="130"/>
      <c r="AD1757" s="130"/>
      <c r="AE1757" s="48" t="s">
        <v>101</v>
      </c>
      <c r="AF1757" s="132">
        <v>45050</v>
      </c>
      <c r="AG1757" s="132">
        <v>45223</v>
      </c>
      <c r="AH1757" s="141"/>
      <c r="AI1757" s="367" t="s">
        <v>153</v>
      </c>
      <c r="AJ1757" s="368" t="s">
        <v>2950</v>
      </c>
      <c r="AK1757" s="284" t="s">
        <v>2110</v>
      </c>
      <c r="AL1757" s="284" t="s">
        <v>2951</v>
      </c>
    </row>
    <row r="1758" spans="1:38">
      <c r="A1758" s="63"/>
      <c r="B1758" s="63"/>
      <c r="C1758" s="84" t="s">
        <v>994</v>
      </c>
      <c r="D1758" s="89">
        <v>4296</v>
      </c>
      <c r="E1758" s="150" t="s">
        <v>657</v>
      </c>
      <c r="F1758" s="150" t="s">
        <v>1868</v>
      </c>
      <c r="G1758" s="150" t="s">
        <v>657</v>
      </c>
      <c r="H1758" s="63"/>
      <c r="I1758" s="150" t="s">
        <v>99</v>
      </c>
      <c r="J1758" s="84">
        <v>1</v>
      </c>
      <c r="K1758" s="168">
        <v>45041</v>
      </c>
      <c r="L1758" s="89">
        <v>1</v>
      </c>
      <c r="M1758" s="66">
        <v>218</v>
      </c>
      <c r="N1758" s="165">
        <v>45042</v>
      </c>
      <c r="O1758" s="99">
        <v>45048</v>
      </c>
      <c r="P1758" s="342">
        <v>7</v>
      </c>
      <c r="Q1758" s="66" t="s">
        <v>544</v>
      </c>
      <c r="R1758" s="66" t="s">
        <v>214</v>
      </c>
      <c r="S1758" s="66" t="s">
        <v>1938</v>
      </c>
      <c r="T1758" s="66" t="s">
        <v>138</v>
      </c>
      <c r="U1758" s="66">
        <v>218</v>
      </c>
      <c r="V1758" s="88" t="s">
        <v>284</v>
      </c>
      <c r="W1758" s="88" t="s">
        <v>510</v>
      </c>
      <c r="X1758" s="88" t="s">
        <v>3114</v>
      </c>
      <c r="Y1758" s="117" t="s">
        <v>3115</v>
      </c>
      <c r="Z1758" s="66">
        <v>10</v>
      </c>
      <c r="AA1758" s="117" t="s">
        <v>177</v>
      </c>
      <c r="AB1758" s="66"/>
      <c r="AC1758" s="130"/>
      <c r="AD1758" s="130"/>
      <c r="AE1758" s="48" t="s">
        <v>101</v>
      </c>
      <c r="AF1758" s="132">
        <v>45041</v>
      </c>
      <c r="AG1758" s="132">
        <v>45043</v>
      </c>
      <c r="AH1758" s="141"/>
      <c r="AI1758" s="284"/>
      <c r="AJ1758" s="368"/>
      <c r="AK1758" s="284"/>
      <c r="AL1758" s="284"/>
    </row>
    <row r="1759" spans="1:38">
      <c r="A1759" s="63"/>
      <c r="B1759" s="63"/>
      <c r="C1759" s="84" t="s">
        <v>994</v>
      </c>
      <c r="D1759" s="89">
        <v>4222</v>
      </c>
      <c r="E1759" s="150" t="s">
        <v>3116</v>
      </c>
      <c r="F1759" s="150" t="s">
        <v>3117</v>
      </c>
      <c r="G1759" s="150" t="s">
        <v>3118</v>
      </c>
      <c r="H1759" s="63">
        <v>6564</v>
      </c>
      <c r="I1759" s="150" t="s">
        <v>154</v>
      </c>
      <c r="J1759" s="84">
        <v>1</v>
      </c>
      <c r="K1759" s="168">
        <v>44986</v>
      </c>
      <c r="L1759" s="89">
        <v>27</v>
      </c>
      <c r="M1759" s="66">
        <v>218</v>
      </c>
      <c r="N1759" s="165">
        <v>45013</v>
      </c>
      <c r="O1759" s="99">
        <v>44991</v>
      </c>
      <c r="P1759" s="342">
        <v>5</v>
      </c>
      <c r="Q1759" s="66" t="s">
        <v>544</v>
      </c>
      <c r="R1759" s="66" t="s">
        <v>214</v>
      </c>
      <c r="S1759" s="66" t="s">
        <v>3119</v>
      </c>
      <c r="T1759" s="66" t="s">
        <v>138</v>
      </c>
      <c r="U1759" s="66">
        <v>218</v>
      </c>
      <c r="V1759" s="88" t="s">
        <v>617</v>
      </c>
      <c r="W1759" s="88" t="s">
        <v>146</v>
      </c>
      <c r="X1759" s="88" t="s">
        <v>217</v>
      </c>
      <c r="Y1759" s="117" t="s">
        <v>3120</v>
      </c>
      <c r="Z1759" s="130"/>
      <c r="AA1759" s="130"/>
      <c r="AB1759" s="66"/>
      <c r="AC1759" s="130"/>
      <c r="AD1759" s="130"/>
      <c r="AE1759" s="48" t="s">
        <v>101</v>
      </c>
      <c r="AF1759" s="132">
        <v>44986</v>
      </c>
      <c r="AG1759" s="132">
        <v>44960</v>
      </c>
      <c r="AH1759" s="141"/>
      <c r="AI1759" s="284" t="s">
        <v>251</v>
      </c>
      <c r="AJ1759" s="368" t="s">
        <v>3121</v>
      </c>
      <c r="AK1759" s="284" t="s">
        <v>1039</v>
      </c>
      <c r="AL1759" s="284" t="s">
        <v>3122</v>
      </c>
    </row>
    <row r="1760" spans="1:38">
      <c r="A1760" s="66">
        <v>1152</v>
      </c>
      <c r="B1760" s="63"/>
      <c r="C1760" s="84" t="s">
        <v>994</v>
      </c>
      <c r="D1760" s="89">
        <v>4149</v>
      </c>
      <c r="E1760" s="150" t="s">
        <v>1152</v>
      </c>
      <c r="F1760" s="151" t="s">
        <v>1153</v>
      </c>
      <c r="G1760" s="150" t="s">
        <v>3123</v>
      </c>
      <c r="H1760" s="63">
        <v>13398</v>
      </c>
      <c r="I1760" s="150" t="s">
        <v>1151</v>
      </c>
      <c r="J1760" s="84">
        <v>1</v>
      </c>
      <c r="K1760" s="168">
        <v>44944</v>
      </c>
      <c r="L1760" s="89">
        <v>6</v>
      </c>
      <c r="M1760" s="66">
        <v>218</v>
      </c>
      <c r="N1760" s="107">
        <v>44950</v>
      </c>
      <c r="O1760" s="99">
        <v>44953</v>
      </c>
      <c r="P1760" s="342">
        <v>9</v>
      </c>
      <c r="Q1760" s="66" t="s">
        <v>544</v>
      </c>
      <c r="R1760" s="66" t="s">
        <v>214</v>
      </c>
      <c r="S1760" s="66" t="s">
        <v>3124</v>
      </c>
      <c r="T1760" s="66" t="s">
        <v>138</v>
      </c>
      <c r="U1760" s="66">
        <v>218</v>
      </c>
      <c r="V1760" s="88" t="s">
        <v>983</v>
      </c>
      <c r="W1760" s="111" t="s">
        <v>3125</v>
      </c>
      <c r="X1760" s="111" t="s">
        <v>3126</v>
      </c>
      <c r="Y1760" s="117" t="s">
        <v>3127</v>
      </c>
      <c r="Z1760" s="217"/>
      <c r="AA1760" s="130"/>
      <c r="AB1760" s="112"/>
      <c r="AC1760" s="130"/>
      <c r="AD1760" s="130"/>
      <c r="AE1760" s="48" t="s">
        <v>101</v>
      </c>
      <c r="AF1760" s="132">
        <v>44944</v>
      </c>
      <c r="AG1760" s="132">
        <v>44952</v>
      </c>
      <c r="AH1760" s="141"/>
      <c r="AI1760" s="374"/>
      <c r="AJ1760" s="373"/>
      <c r="AK1760" s="374"/>
      <c r="AL1760" s="374"/>
    </row>
    <row r="1761" spans="1:38">
      <c r="A1761" s="66">
        <v>1133</v>
      </c>
      <c r="B1761" s="63"/>
      <c r="C1761" s="157" t="s">
        <v>1179</v>
      </c>
      <c r="D1761" s="190">
        <v>3866</v>
      </c>
      <c r="E1761" s="214" t="s">
        <v>877</v>
      </c>
      <c r="F1761" s="214" t="s">
        <v>1805</v>
      </c>
      <c r="G1761" s="214" t="s">
        <v>1806</v>
      </c>
      <c r="H1761" s="51">
        <v>3927</v>
      </c>
      <c r="I1761" s="214" t="s">
        <v>1151</v>
      </c>
      <c r="J1761" s="157">
        <v>1</v>
      </c>
      <c r="K1761" s="215">
        <v>44887</v>
      </c>
      <c r="L1761" s="190">
        <v>27</v>
      </c>
      <c r="M1761" s="66">
        <v>218</v>
      </c>
      <c r="N1761" s="165">
        <v>44914</v>
      </c>
      <c r="O1761" s="99">
        <v>44914</v>
      </c>
      <c r="P1761" s="342">
        <v>27</v>
      </c>
      <c r="Q1761" s="66" t="s">
        <v>544</v>
      </c>
      <c r="R1761" s="66" t="s">
        <v>214</v>
      </c>
      <c r="S1761" s="66" t="s">
        <v>1938</v>
      </c>
      <c r="T1761" s="66" t="s">
        <v>138</v>
      </c>
      <c r="U1761" s="66">
        <v>218</v>
      </c>
      <c r="V1761" s="88" t="s">
        <v>236</v>
      </c>
      <c r="W1761" s="88" t="s">
        <v>89</v>
      </c>
      <c r="X1761" s="88" t="s">
        <v>383</v>
      </c>
      <c r="Y1761" s="117" t="s">
        <v>3128</v>
      </c>
      <c r="Z1761" s="130"/>
      <c r="AA1761" s="130"/>
      <c r="AB1761" s="66">
        <v>2018</v>
      </c>
      <c r="AC1761" s="130">
        <v>12000</v>
      </c>
      <c r="AD1761" s="130"/>
      <c r="AE1761" s="810"/>
      <c r="AF1761" s="72" t="s">
        <v>101</v>
      </c>
      <c r="AG1761" s="132">
        <v>44800</v>
      </c>
      <c r="AH1761" s="266"/>
      <c r="AI1761" s="367" t="s">
        <v>153</v>
      </c>
      <c r="AJ1761" s="368" t="s">
        <v>2950</v>
      </c>
      <c r="AK1761" s="284" t="s">
        <v>2110</v>
      </c>
      <c r="AL1761" s="284" t="s">
        <v>2951</v>
      </c>
    </row>
    <row r="1762" spans="1:38">
      <c r="A1762" s="66">
        <v>1178</v>
      </c>
      <c r="B1762" s="63"/>
      <c r="C1762" s="84" t="s">
        <v>994</v>
      </c>
      <c r="D1762" s="89">
        <v>3699</v>
      </c>
      <c r="E1762" s="150" t="s">
        <v>877</v>
      </c>
      <c r="F1762" s="150" t="s">
        <v>1779</v>
      </c>
      <c r="G1762" s="150" t="s">
        <v>1778</v>
      </c>
      <c r="H1762" s="63"/>
      <c r="I1762" s="150" t="s">
        <v>1151</v>
      </c>
      <c r="J1762" s="84">
        <v>1</v>
      </c>
      <c r="K1762" s="168">
        <v>44732</v>
      </c>
      <c r="L1762" s="89">
        <v>6</v>
      </c>
      <c r="M1762" s="66">
        <v>218</v>
      </c>
      <c r="N1762" s="107">
        <v>44738</v>
      </c>
      <c r="O1762" s="99">
        <v>44834</v>
      </c>
      <c r="P1762" s="342">
        <v>102</v>
      </c>
      <c r="Q1762" s="66" t="s">
        <v>544</v>
      </c>
      <c r="R1762" s="66"/>
      <c r="S1762" s="66" t="s">
        <v>1938</v>
      </c>
      <c r="T1762" s="66" t="s">
        <v>138</v>
      </c>
      <c r="U1762" s="66">
        <v>218</v>
      </c>
      <c r="V1762" s="88" t="s">
        <v>236</v>
      </c>
      <c r="W1762" s="88" t="s">
        <v>89</v>
      </c>
      <c r="X1762" s="88" t="s">
        <v>383</v>
      </c>
      <c r="Y1762" s="117" t="s">
        <v>3128</v>
      </c>
      <c r="Z1762" s="130"/>
      <c r="AA1762" s="130"/>
      <c r="AB1762" s="66"/>
      <c r="AC1762" s="130">
        <v>12000</v>
      </c>
      <c r="AD1762" s="130"/>
      <c r="AE1762" s="62" t="s">
        <v>101</v>
      </c>
      <c r="AF1762" s="173">
        <v>44732</v>
      </c>
      <c r="AG1762" s="173">
        <v>44833</v>
      </c>
      <c r="AH1762" s="141"/>
      <c r="AI1762" s="284" t="s">
        <v>531</v>
      </c>
      <c r="AJ1762" s="368" t="s">
        <v>2984</v>
      </c>
      <c r="AK1762" s="284" t="s">
        <v>2985</v>
      </c>
      <c r="AL1762" s="284" t="s">
        <v>2986</v>
      </c>
    </row>
    <row r="1763" spans="1:38">
      <c r="A1763" s="66">
        <v>1172</v>
      </c>
      <c r="B1763" s="63"/>
      <c r="C1763" s="84" t="s">
        <v>994</v>
      </c>
      <c r="D1763" s="89">
        <v>3690</v>
      </c>
      <c r="E1763" s="150" t="s">
        <v>3129</v>
      </c>
      <c r="F1763" s="150" t="s">
        <v>3129</v>
      </c>
      <c r="G1763" s="150" t="s">
        <v>338</v>
      </c>
      <c r="H1763" s="63">
        <v>3701</v>
      </c>
      <c r="I1763" s="150" t="s">
        <v>99</v>
      </c>
      <c r="J1763" s="84">
        <v>1</v>
      </c>
      <c r="K1763" s="168">
        <v>44729</v>
      </c>
      <c r="L1763" s="89">
        <v>2</v>
      </c>
      <c r="M1763" s="63">
        <v>218</v>
      </c>
      <c r="N1763" s="107">
        <v>44731</v>
      </c>
      <c r="O1763" s="99">
        <v>44732</v>
      </c>
      <c r="P1763" s="342">
        <v>3</v>
      </c>
      <c r="Q1763" s="66" t="s">
        <v>544</v>
      </c>
      <c r="R1763" s="66"/>
      <c r="S1763" s="66" t="s">
        <v>1938</v>
      </c>
      <c r="T1763" s="66" t="s">
        <v>138</v>
      </c>
      <c r="U1763" s="66">
        <v>218</v>
      </c>
      <c r="V1763" s="88" t="s">
        <v>236</v>
      </c>
      <c r="W1763" s="88" t="s">
        <v>89</v>
      </c>
      <c r="X1763" s="88" t="s">
        <v>383</v>
      </c>
      <c r="Y1763" s="66" t="s">
        <v>3128</v>
      </c>
      <c r="Z1763" s="130"/>
      <c r="AA1763" s="130"/>
      <c r="AB1763" s="66"/>
      <c r="AC1763" s="130">
        <v>12000</v>
      </c>
      <c r="AD1763" s="130"/>
      <c r="AE1763" s="808">
        <v>0.5</v>
      </c>
      <c r="AF1763" s="115" t="s">
        <v>101</v>
      </c>
      <c r="AG1763" s="173">
        <v>44729</v>
      </c>
      <c r="AH1763" s="144">
        <v>44732</v>
      </c>
      <c r="AI1763" s="284"/>
      <c r="AJ1763" s="368"/>
      <c r="AK1763" s="284"/>
      <c r="AL1763" s="284"/>
    </row>
    <row r="1764" spans="1:38">
      <c r="A1764" s="66">
        <v>1219</v>
      </c>
      <c r="B1764" s="63"/>
      <c r="C1764" s="157" t="s">
        <v>1179</v>
      </c>
      <c r="D1764" s="190">
        <v>3639</v>
      </c>
      <c r="E1764" s="214" t="s">
        <v>877</v>
      </c>
      <c r="F1764" s="158" t="s">
        <v>1251</v>
      </c>
      <c r="G1764" s="214" t="s">
        <v>3130</v>
      </c>
      <c r="H1764" s="51">
        <v>3648</v>
      </c>
      <c r="I1764" s="214" t="s">
        <v>1151</v>
      </c>
      <c r="J1764" s="157">
        <v>1</v>
      </c>
      <c r="K1764" s="215">
        <v>44699</v>
      </c>
      <c r="L1764" s="190">
        <v>4</v>
      </c>
      <c r="M1764" s="66">
        <v>218</v>
      </c>
      <c r="N1764" s="107">
        <v>44703</v>
      </c>
      <c r="O1764" s="99">
        <v>44713</v>
      </c>
      <c r="P1764" s="342">
        <v>14</v>
      </c>
      <c r="Q1764" s="66" t="s">
        <v>544</v>
      </c>
      <c r="R1764" s="66"/>
      <c r="S1764" s="66" t="s">
        <v>1938</v>
      </c>
      <c r="T1764" s="66" t="s">
        <v>138</v>
      </c>
      <c r="U1764" s="66">
        <v>218</v>
      </c>
      <c r="V1764" s="88" t="s">
        <v>236</v>
      </c>
      <c r="W1764" s="88" t="s">
        <v>89</v>
      </c>
      <c r="X1764" s="88" t="s">
        <v>383</v>
      </c>
      <c r="Y1764" s="66" t="s">
        <v>3128</v>
      </c>
      <c r="Z1764" s="130"/>
      <c r="AA1764" s="130"/>
      <c r="AB1764" s="66"/>
      <c r="AC1764" s="130">
        <v>12000</v>
      </c>
      <c r="AD1764" s="130"/>
      <c r="AE1764" s="62" t="s">
        <v>101</v>
      </c>
      <c r="AF1764" s="132">
        <v>44699</v>
      </c>
      <c r="AG1764" s="132"/>
      <c r="AH1764" s="141" t="s">
        <v>3131</v>
      </c>
      <c r="AI1764" s="284" t="s">
        <v>153</v>
      </c>
      <c r="AJ1764" s="284"/>
      <c r="AK1764" s="284"/>
      <c r="AL1764" s="284"/>
    </row>
    <row r="1765" spans="1:38">
      <c r="A1765" s="66" t="s">
        <v>3132</v>
      </c>
      <c r="B1765" s="63"/>
      <c r="C1765" s="160" t="s">
        <v>994</v>
      </c>
      <c r="D1765" s="92">
        <v>3613</v>
      </c>
      <c r="E1765" s="151" t="s">
        <v>3133</v>
      </c>
      <c r="F1765" s="151" t="s">
        <v>3134</v>
      </c>
      <c r="G1765" s="150" t="s">
        <v>529</v>
      </c>
      <c r="H1765" s="63"/>
      <c r="I1765" s="156" t="s">
        <v>99</v>
      </c>
      <c r="J1765" s="84">
        <v>1</v>
      </c>
      <c r="K1765" s="168">
        <v>44690</v>
      </c>
      <c r="L1765" s="84">
        <v>0</v>
      </c>
      <c r="M1765" s="66">
        <v>218</v>
      </c>
      <c r="N1765" s="107">
        <v>44690</v>
      </c>
      <c r="O1765" s="99">
        <v>44692</v>
      </c>
      <c r="P1765" s="342">
        <v>2</v>
      </c>
      <c r="Q1765" s="66" t="s">
        <v>544</v>
      </c>
      <c r="R1765" s="66"/>
      <c r="S1765" s="66" t="s">
        <v>1938</v>
      </c>
      <c r="T1765" s="66" t="s">
        <v>138</v>
      </c>
      <c r="U1765" s="66">
        <v>218</v>
      </c>
      <c r="V1765" s="88" t="s">
        <v>236</v>
      </c>
      <c r="W1765" s="88" t="s">
        <v>89</v>
      </c>
      <c r="X1765" s="88" t="s">
        <v>383</v>
      </c>
      <c r="Y1765" s="66" t="s">
        <v>3128</v>
      </c>
      <c r="Z1765" s="130"/>
      <c r="AA1765" s="130"/>
      <c r="AB1765" s="66"/>
      <c r="AC1765" s="130">
        <v>12000</v>
      </c>
      <c r="AD1765" s="130"/>
      <c r="AE1765" s="62" t="s">
        <v>101</v>
      </c>
      <c r="AF1765" s="132">
        <v>44690</v>
      </c>
      <c r="AG1765" s="132">
        <v>44691</v>
      </c>
      <c r="AH1765" s="141"/>
      <c r="AI1765" s="284"/>
      <c r="AJ1765" s="368"/>
      <c r="AK1765" s="284"/>
      <c r="AL1765" s="284"/>
    </row>
    <row r="1766" spans="1:38">
      <c r="A1766" s="66" t="s">
        <v>3135</v>
      </c>
      <c r="B1766" s="63"/>
      <c r="C1766" s="92" t="s">
        <v>994</v>
      </c>
      <c r="D1766" s="92">
        <v>3476</v>
      </c>
      <c r="E1766" s="151" t="s">
        <v>298</v>
      </c>
      <c r="F1766" s="151" t="s">
        <v>299</v>
      </c>
      <c r="G1766" s="150" t="s">
        <v>529</v>
      </c>
      <c r="H1766" s="63">
        <v>3407</v>
      </c>
      <c r="I1766" s="156" t="s">
        <v>1151</v>
      </c>
      <c r="J1766" s="84">
        <v>1</v>
      </c>
      <c r="K1766" s="168">
        <v>44630</v>
      </c>
      <c r="L1766" s="84">
        <v>27</v>
      </c>
      <c r="M1766" s="66">
        <v>218</v>
      </c>
      <c r="N1766" s="165">
        <v>44657</v>
      </c>
      <c r="O1766" s="99">
        <v>44652</v>
      </c>
      <c r="P1766" s="342">
        <v>22</v>
      </c>
      <c r="Q1766" s="66" t="s">
        <v>544</v>
      </c>
      <c r="R1766" s="66"/>
      <c r="S1766" s="66" t="s">
        <v>1938</v>
      </c>
      <c r="T1766" s="66" t="s">
        <v>138</v>
      </c>
      <c r="U1766" s="66">
        <v>218</v>
      </c>
      <c r="V1766" s="88" t="s">
        <v>236</v>
      </c>
      <c r="W1766" s="111" t="s">
        <v>89</v>
      </c>
      <c r="X1766" s="111" t="s">
        <v>383</v>
      </c>
      <c r="Y1766" s="66" t="s">
        <v>3128</v>
      </c>
      <c r="Z1766" s="130"/>
      <c r="AA1766" s="130"/>
      <c r="AB1766" s="66"/>
      <c r="AC1766" s="130">
        <v>12000</v>
      </c>
      <c r="AD1766" s="130"/>
      <c r="AE1766" s="62" t="s">
        <v>101</v>
      </c>
      <c r="AF1766" s="132">
        <v>44602</v>
      </c>
      <c r="AG1766" s="132">
        <v>44651</v>
      </c>
      <c r="AH1766" s="141"/>
      <c r="AI1766" s="284"/>
      <c r="AJ1766" s="368"/>
      <c r="AK1766" s="284"/>
      <c r="AL1766" s="284"/>
    </row>
    <row r="1767" spans="1:38">
      <c r="A1767" s="66" t="s">
        <v>3136</v>
      </c>
      <c r="B1767" s="63"/>
      <c r="C1767" s="84" t="s">
        <v>994</v>
      </c>
      <c r="D1767" s="92">
        <v>3266</v>
      </c>
      <c r="E1767" s="151" t="s">
        <v>2004</v>
      </c>
      <c r="F1767" s="151" t="s">
        <v>2005</v>
      </c>
      <c r="G1767" s="86" t="s">
        <v>1994</v>
      </c>
      <c r="H1767" s="63">
        <v>2858</v>
      </c>
      <c r="I1767" s="156" t="s">
        <v>154</v>
      </c>
      <c r="J1767" s="84">
        <v>1</v>
      </c>
      <c r="K1767" s="168">
        <v>44554</v>
      </c>
      <c r="L1767" s="84">
        <v>27</v>
      </c>
      <c r="M1767" s="66">
        <v>218</v>
      </c>
      <c r="N1767" s="107">
        <v>44581</v>
      </c>
      <c r="O1767" s="99">
        <v>44601</v>
      </c>
      <c r="P1767" s="342">
        <v>47</v>
      </c>
      <c r="Q1767" s="66" t="s">
        <v>544</v>
      </c>
      <c r="R1767" s="66"/>
      <c r="S1767" s="66" t="s">
        <v>1938</v>
      </c>
      <c r="T1767" s="66" t="s">
        <v>138</v>
      </c>
      <c r="U1767" s="66">
        <v>218</v>
      </c>
      <c r="V1767" s="88" t="s">
        <v>236</v>
      </c>
      <c r="W1767" s="88" t="s">
        <v>89</v>
      </c>
      <c r="X1767" s="88" t="s">
        <v>383</v>
      </c>
      <c r="Y1767" s="66" t="s">
        <v>3128</v>
      </c>
      <c r="Z1767" s="130"/>
      <c r="AA1767" s="130"/>
      <c r="AB1767" s="66"/>
      <c r="AC1767" s="130">
        <v>12000</v>
      </c>
      <c r="AD1767" s="130"/>
      <c r="AE1767" s="62" t="s">
        <v>101</v>
      </c>
      <c r="AF1767" s="132">
        <v>44466</v>
      </c>
      <c r="AG1767" s="132">
        <v>44600</v>
      </c>
      <c r="AH1767" s="141"/>
      <c r="AI1767" s="284" t="s">
        <v>208</v>
      </c>
      <c r="AJ1767" s="368" t="s">
        <v>3137</v>
      </c>
      <c r="AK1767" s="284" t="s">
        <v>1298</v>
      </c>
      <c r="AL1767" s="284" t="s">
        <v>3138</v>
      </c>
    </row>
    <row r="1768" spans="1:38">
      <c r="A1768" s="66">
        <v>1228</v>
      </c>
      <c r="B1768" s="63"/>
      <c r="C1768" s="64" t="s">
        <v>994</v>
      </c>
      <c r="D1768" s="67">
        <v>5352</v>
      </c>
      <c r="E1768" s="68" t="s">
        <v>2161</v>
      </c>
      <c r="F1768" s="68" t="s">
        <v>2161</v>
      </c>
      <c r="G1768" s="48" t="s">
        <v>3139</v>
      </c>
      <c r="H1768" s="48">
        <v>420</v>
      </c>
      <c r="I1768" s="64" t="s">
        <v>99</v>
      </c>
      <c r="J1768" s="64">
        <v>1</v>
      </c>
      <c r="K1768" s="101">
        <v>45680</v>
      </c>
      <c r="L1768" s="48">
        <v>2</v>
      </c>
      <c r="M1768" s="104">
        <v>219</v>
      </c>
      <c r="N1768" s="102">
        <f>K1768+L1768</f>
        <v>45682</v>
      </c>
      <c r="O1768" s="99">
        <f ca="1">TODAY()</f>
        <v>45957</v>
      </c>
      <c r="P1768" s="342">
        <f ca="1">O1768-K1768</f>
        <v>277</v>
      </c>
      <c r="Q1768" s="66" t="s">
        <v>810</v>
      </c>
      <c r="R1768" s="66" t="s">
        <v>85</v>
      </c>
      <c r="S1768" s="66" t="s">
        <v>900</v>
      </c>
      <c r="T1768" s="66" t="s">
        <v>87</v>
      </c>
      <c r="U1768" s="66">
        <v>219</v>
      </c>
      <c r="V1768" s="88" t="s">
        <v>833</v>
      </c>
      <c r="W1768" s="88" t="s">
        <v>89</v>
      </c>
      <c r="X1768" s="88" t="s">
        <v>834</v>
      </c>
      <c r="Y1768" s="117" t="s">
        <v>901</v>
      </c>
      <c r="Z1768" s="66">
        <v>30</v>
      </c>
      <c r="AA1768" s="117" t="s">
        <v>92</v>
      </c>
      <c r="AB1768" s="66">
        <v>2018</v>
      </c>
      <c r="AC1768" s="130"/>
      <c r="AD1768" s="119"/>
      <c r="AE1768" s="48" t="s">
        <v>101</v>
      </c>
      <c r="AF1768" s="260">
        <v>45680</v>
      </c>
      <c r="AG1768" s="132">
        <v>45684</v>
      </c>
      <c r="AH1768" s="141"/>
      <c r="AI1768" s="284"/>
      <c r="AJ1768" s="368"/>
      <c r="AK1768" s="284"/>
      <c r="AL1768" s="284"/>
    </row>
    <row r="1769" spans="1:38">
      <c r="A1769" s="63"/>
      <c r="B1769" s="63"/>
      <c r="C1769" s="64" t="s">
        <v>994</v>
      </c>
      <c r="D1769" s="67">
        <v>5307</v>
      </c>
      <c r="E1769" s="68" t="s">
        <v>930</v>
      </c>
      <c r="F1769" s="68" t="s">
        <v>930</v>
      </c>
      <c r="G1769" s="48" t="s">
        <v>338</v>
      </c>
      <c r="H1769" s="48">
        <v>420</v>
      </c>
      <c r="I1769" s="48" t="s">
        <v>99</v>
      </c>
      <c r="J1769" s="64">
        <v>1</v>
      </c>
      <c r="K1769" s="101">
        <v>45664</v>
      </c>
      <c r="L1769" s="48">
        <v>1</v>
      </c>
      <c r="M1769" s="104">
        <v>219</v>
      </c>
      <c r="N1769" s="102">
        <f>K1769+L1769</f>
        <v>45665</v>
      </c>
      <c r="O1769" s="99">
        <f ca="1">TODAY()</f>
        <v>45957</v>
      </c>
      <c r="P1769" s="342">
        <f ca="1">O1769-K1769</f>
        <v>293</v>
      </c>
      <c r="Q1769" s="66" t="s">
        <v>810</v>
      </c>
      <c r="R1769" s="66" t="s">
        <v>85</v>
      </c>
      <c r="S1769" s="66" t="s">
        <v>900</v>
      </c>
      <c r="T1769" s="66" t="s">
        <v>87</v>
      </c>
      <c r="U1769" s="66">
        <v>219</v>
      </c>
      <c r="V1769" s="88" t="s">
        <v>833</v>
      </c>
      <c r="W1769" s="88" t="s">
        <v>89</v>
      </c>
      <c r="X1769" s="88" t="s">
        <v>834</v>
      </c>
      <c r="Y1769" s="117" t="s">
        <v>901</v>
      </c>
      <c r="Z1769" s="66">
        <v>30</v>
      </c>
      <c r="AA1769" s="117" t="s">
        <v>92</v>
      </c>
      <c r="AB1769" s="66">
        <v>2018</v>
      </c>
      <c r="AC1769" s="130"/>
      <c r="AD1769" s="119"/>
      <c r="AE1769" s="48" t="s">
        <v>101</v>
      </c>
      <c r="AF1769" s="290">
        <v>45664</v>
      </c>
      <c r="AG1769" s="132">
        <v>45665</v>
      </c>
      <c r="AH1769" s="141"/>
      <c r="AI1769" s="284" t="s">
        <v>153</v>
      </c>
      <c r="AJ1769" s="368" t="s">
        <v>3140</v>
      </c>
      <c r="AK1769" s="284" t="s">
        <v>3141</v>
      </c>
      <c r="AL1769" s="284" t="s">
        <v>3142</v>
      </c>
    </row>
    <row r="1770" spans="1:38">
      <c r="A1770" s="66">
        <v>12848</v>
      </c>
      <c r="B1770" s="66">
        <v>12850</v>
      </c>
      <c r="C1770" s="72" t="s">
        <v>994</v>
      </c>
      <c r="D1770" s="67">
        <v>5166</v>
      </c>
      <c r="E1770" s="68" t="s">
        <v>1613</v>
      </c>
      <c r="F1770" s="68" t="s">
        <v>483</v>
      </c>
      <c r="G1770" s="48" t="s">
        <v>1208</v>
      </c>
      <c r="H1770" s="48">
        <v>0</v>
      </c>
      <c r="I1770" s="48" t="s">
        <v>99</v>
      </c>
      <c r="J1770" s="72">
        <v>1</v>
      </c>
      <c r="K1770" s="101">
        <v>45624</v>
      </c>
      <c r="L1770" s="48">
        <v>27</v>
      </c>
      <c r="M1770" s="104">
        <v>219</v>
      </c>
      <c r="N1770" s="102">
        <f>K1770+L1770</f>
        <v>45651</v>
      </c>
      <c r="O1770" s="99">
        <f ca="1">TODAY()</f>
        <v>45957</v>
      </c>
      <c r="P1770" s="342">
        <f ca="1">O1770-K1770</f>
        <v>333</v>
      </c>
      <c r="Q1770" s="66" t="s">
        <v>810</v>
      </c>
      <c r="R1770" s="66" t="s">
        <v>85</v>
      </c>
      <c r="S1770" s="66" t="s">
        <v>900</v>
      </c>
      <c r="T1770" s="66" t="s">
        <v>87</v>
      </c>
      <c r="U1770" s="66">
        <v>219</v>
      </c>
      <c r="V1770" s="88" t="s">
        <v>833</v>
      </c>
      <c r="W1770" s="88" t="s">
        <v>89</v>
      </c>
      <c r="X1770" s="88" t="s">
        <v>834</v>
      </c>
      <c r="Y1770" s="117" t="s">
        <v>901</v>
      </c>
      <c r="Z1770" s="66">
        <v>30</v>
      </c>
      <c r="AA1770" s="117" t="s">
        <v>92</v>
      </c>
      <c r="AB1770" s="66">
        <v>2018</v>
      </c>
      <c r="AC1770" s="130"/>
      <c r="AD1770" s="119"/>
      <c r="AE1770" s="48" t="s">
        <v>101</v>
      </c>
      <c r="AF1770" s="290">
        <v>45596</v>
      </c>
      <c r="AG1770" s="132">
        <v>45657</v>
      </c>
      <c r="AH1770" s="141"/>
      <c r="AI1770" s="284"/>
      <c r="AJ1770" s="377"/>
      <c r="AK1770" s="141"/>
      <c r="AL1770" s="141"/>
    </row>
    <row r="1771" spans="1:38">
      <c r="A1771" s="63"/>
      <c r="B1771" s="63"/>
      <c r="C1771" s="84" t="s">
        <v>994</v>
      </c>
      <c r="D1771" s="82">
        <v>4629</v>
      </c>
      <c r="E1771" s="87" t="s">
        <v>151</v>
      </c>
      <c r="F1771" s="85" t="s">
        <v>3143</v>
      </c>
      <c r="G1771" s="84" t="s">
        <v>3144</v>
      </c>
      <c r="H1771" s="84">
        <v>6155</v>
      </c>
      <c r="I1771" s="84" t="s">
        <v>154</v>
      </c>
      <c r="J1771" s="84">
        <v>1</v>
      </c>
      <c r="K1771" s="162">
        <v>45334</v>
      </c>
      <c r="L1771" s="84">
        <v>14</v>
      </c>
      <c r="M1771" s="104">
        <v>219</v>
      </c>
      <c r="N1771" s="102">
        <v>45348</v>
      </c>
      <c r="O1771" s="99">
        <v>45355</v>
      </c>
      <c r="P1771" s="342">
        <v>21</v>
      </c>
      <c r="Q1771" s="66" t="s">
        <v>544</v>
      </c>
      <c r="R1771" s="66" t="s">
        <v>214</v>
      </c>
      <c r="S1771" s="66" t="s">
        <v>332</v>
      </c>
      <c r="T1771" s="66" t="s">
        <v>138</v>
      </c>
      <c r="U1771" s="66">
        <v>219</v>
      </c>
      <c r="V1771" s="111" t="s">
        <v>3145</v>
      </c>
      <c r="W1771" s="88" t="s">
        <v>373</v>
      </c>
      <c r="X1771" s="88" t="s">
        <v>3146</v>
      </c>
      <c r="Y1771" s="117" t="s">
        <v>3147</v>
      </c>
      <c r="Z1771" s="66">
        <v>60</v>
      </c>
      <c r="AA1771" s="117" t="s">
        <v>227</v>
      </c>
      <c r="AB1771" s="66"/>
      <c r="AC1771" s="130">
        <v>18000</v>
      </c>
      <c r="AD1771" s="119">
        <v>21000</v>
      </c>
      <c r="AE1771" s="48" t="s">
        <v>101</v>
      </c>
      <c r="AF1771" s="260">
        <v>45244</v>
      </c>
      <c r="AG1771" s="132">
        <v>45349</v>
      </c>
      <c r="AH1771" s="141"/>
      <c r="AI1771" s="284" t="s">
        <v>144</v>
      </c>
      <c r="AJ1771" s="368" t="s">
        <v>3148</v>
      </c>
      <c r="AK1771" s="284" t="s">
        <v>3149</v>
      </c>
      <c r="AL1771" s="284" t="s">
        <v>3150</v>
      </c>
    </row>
    <row r="1772" spans="1:38">
      <c r="A1772" s="66" t="s">
        <v>3151</v>
      </c>
      <c r="B1772" s="63"/>
      <c r="C1772" s="157" t="s">
        <v>1179</v>
      </c>
      <c r="D1772" s="51">
        <v>4371</v>
      </c>
      <c r="E1772" s="50" t="s">
        <v>1313</v>
      </c>
      <c r="F1772" s="50" t="s">
        <v>1313</v>
      </c>
      <c r="G1772" s="185" t="s">
        <v>1267</v>
      </c>
      <c r="H1772" s="190">
        <v>2212</v>
      </c>
      <c r="I1772" s="185" t="s">
        <v>154</v>
      </c>
      <c r="J1772" s="204">
        <v>1</v>
      </c>
      <c r="K1772" s="215">
        <v>45120</v>
      </c>
      <c r="L1772" s="83">
        <v>27</v>
      </c>
      <c r="M1772" s="66">
        <v>219</v>
      </c>
      <c r="N1772" s="107">
        <v>45147</v>
      </c>
      <c r="O1772" s="99">
        <v>45156</v>
      </c>
      <c r="P1772" s="342">
        <v>36</v>
      </c>
      <c r="Q1772" s="66" t="s">
        <v>544</v>
      </c>
      <c r="R1772" s="66" t="s">
        <v>86</v>
      </c>
      <c r="S1772" s="66" t="s">
        <v>86</v>
      </c>
      <c r="T1772" s="66" t="s">
        <v>138</v>
      </c>
      <c r="U1772" s="66">
        <v>219</v>
      </c>
      <c r="V1772" s="88" t="s">
        <v>284</v>
      </c>
      <c r="W1772" s="88" t="s">
        <v>89</v>
      </c>
      <c r="X1772" s="88" t="s">
        <v>729</v>
      </c>
      <c r="Y1772" s="117" t="s">
        <v>3152</v>
      </c>
      <c r="Z1772" s="66">
        <v>10</v>
      </c>
      <c r="AA1772" s="117" t="s">
        <v>244</v>
      </c>
      <c r="AB1772" s="66">
        <v>2016</v>
      </c>
      <c r="AC1772" s="130">
        <v>33000</v>
      </c>
      <c r="AD1772" s="130"/>
      <c r="AE1772" s="48" t="s">
        <v>101</v>
      </c>
      <c r="AF1772" s="260">
        <v>45092</v>
      </c>
      <c r="AG1772" s="132"/>
      <c r="AH1772" s="141"/>
      <c r="AI1772" s="370" t="s">
        <v>102</v>
      </c>
      <c r="AJ1772" s="377" t="s">
        <v>3153</v>
      </c>
      <c r="AK1772" s="141" t="s">
        <v>213</v>
      </c>
      <c r="AL1772" s="141" t="s">
        <v>3154</v>
      </c>
    </row>
    <row r="1773" spans="1:38">
      <c r="A1773" s="66" t="s">
        <v>3155</v>
      </c>
      <c r="B1773" s="63"/>
      <c r="C1773" s="84" t="s">
        <v>994</v>
      </c>
      <c r="D1773" s="63">
        <v>4117</v>
      </c>
      <c r="E1773" s="156" t="s">
        <v>1054</v>
      </c>
      <c r="F1773" s="156" t="s">
        <v>2177</v>
      </c>
      <c r="G1773" s="85" t="s">
        <v>2178</v>
      </c>
      <c r="H1773" s="89"/>
      <c r="I1773" s="85" t="s">
        <v>154</v>
      </c>
      <c r="J1773" s="160">
        <v>1</v>
      </c>
      <c r="K1773" s="168">
        <v>45082</v>
      </c>
      <c r="L1773" s="92">
        <v>6</v>
      </c>
      <c r="M1773" s="66">
        <v>219</v>
      </c>
      <c r="N1773" s="107">
        <v>45088</v>
      </c>
      <c r="O1773" s="99">
        <v>45092</v>
      </c>
      <c r="P1773" s="342">
        <v>10</v>
      </c>
      <c r="Q1773" s="66" t="s">
        <v>544</v>
      </c>
      <c r="R1773" s="66" t="s">
        <v>86</v>
      </c>
      <c r="S1773" s="66" t="s">
        <v>86</v>
      </c>
      <c r="T1773" s="66" t="s">
        <v>138</v>
      </c>
      <c r="U1773" s="66">
        <v>219</v>
      </c>
      <c r="V1773" s="88" t="s">
        <v>284</v>
      </c>
      <c r="W1773" s="88" t="s">
        <v>89</v>
      </c>
      <c r="X1773" s="88" t="s">
        <v>729</v>
      </c>
      <c r="Y1773" s="117" t="s">
        <v>3152</v>
      </c>
      <c r="Z1773" s="66">
        <v>10</v>
      </c>
      <c r="AA1773" s="117" t="s">
        <v>244</v>
      </c>
      <c r="AB1773" s="66">
        <v>2016</v>
      </c>
      <c r="AC1773" s="130">
        <v>33000</v>
      </c>
      <c r="AD1773" s="130"/>
      <c r="AE1773" s="48" t="s">
        <v>101</v>
      </c>
      <c r="AF1773" s="260">
        <v>44921</v>
      </c>
      <c r="AG1773" s="132">
        <v>45090</v>
      </c>
      <c r="AH1773" s="141"/>
      <c r="AI1773" s="284" t="s">
        <v>153</v>
      </c>
      <c r="AJ1773" s="368" t="s">
        <v>2950</v>
      </c>
      <c r="AK1773" s="284" t="s">
        <v>2110</v>
      </c>
      <c r="AL1773" s="284" t="s">
        <v>2951</v>
      </c>
    </row>
    <row r="1774" spans="1:38">
      <c r="A1774" s="66" t="s">
        <v>3156</v>
      </c>
      <c r="B1774" s="63"/>
      <c r="C1774" s="84" t="s">
        <v>994</v>
      </c>
      <c r="D1774" s="63">
        <v>3491</v>
      </c>
      <c r="E1774" s="156" t="s">
        <v>1530</v>
      </c>
      <c r="F1774" s="156" t="s">
        <v>1456</v>
      </c>
      <c r="G1774" s="85" t="s">
        <v>102</v>
      </c>
      <c r="H1774" s="84">
        <v>1296</v>
      </c>
      <c r="I1774" s="156" t="s">
        <v>1151</v>
      </c>
      <c r="J1774" s="84">
        <v>1</v>
      </c>
      <c r="K1774" s="168">
        <v>44888</v>
      </c>
      <c r="L1774" s="63">
        <v>27</v>
      </c>
      <c r="M1774" s="66">
        <v>219</v>
      </c>
      <c r="N1774" s="107">
        <v>44915</v>
      </c>
      <c r="O1774" s="99">
        <v>44918</v>
      </c>
      <c r="P1774" s="342">
        <v>30</v>
      </c>
      <c r="Q1774" s="66" t="s">
        <v>544</v>
      </c>
      <c r="R1774" s="66" t="s">
        <v>86</v>
      </c>
      <c r="S1774" s="66" t="s">
        <v>86</v>
      </c>
      <c r="T1774" s="66" t="s">
        <v>138</v>
      </c>
      <c r="U1774" s="66">
        <v>219</v>
      </c>
      <c r="V1774" s="88" t="s">
        <v>284</v>
      </c>
      <c r="W1774" s="88" t="s">
        <v>89</v>
      </c>
      <c r="X1774" s="88" t="s">
        <v>729</v>
      </c>
      <c r="Y1774" s="117" t="s">
        <v>3152</v>
      </c>
      <c r="Z1774" s="130"/>
      <c r="AA1774" s="130"/>
      <c r="AB1774" s="66">
        <v>2016</v>
      </c>
      <c r="AC1774" s="130">
        <v>33000</v>
      </c>
      <c r="AD1774" s="130"/>
      <c r="AE1774" s="801"/>
      <c r="AF1774" s="72" t="s">
        <v>101</v>
      </c>
      <c r="AG1774" s="132">
        <v>44608</v>
      </c>
      <c r="AH1774" s="144">
        <v>44917</v>
      </c>
      <c r="AI1774" s="284" t="s">
        <v>153</v>
      </c>
      <c r="AJ1774" s="368" t="s">
        <v>2950</v>
      </c>
      <c r="AK1774" s="284" t="s">
        <v>2110</v>
      </c>
      <c r="AL1774" s="284" t="s">
        <v>2951</v>
      </c>
    </row>
    <row r="1775" spans="1:38">
      <c r="A1775" s="66">
        <v>1151</v>
      </c>
      <c r="B1775" s="63"/>
      <c r="C1775" s="84" t="s">
        <v>994</v>
      </c>
      <c r="D1775" s="63">
        <v>3376</v>
      </c>
      <c r="E1775" s="156" t="s">
        <v>151</v>
      </c>
      <c r="F1775" s="156" t="s">
        <v>1075</v>
      </c>
      <c r="G1775" s="85" t="s">
        <v>1501</v>
      </c>
      <c r="H1775" s="84">
        <v>1242</v>
      </c>
      <c r="I1775" s="156" t="s">
        <v>154</v>
      </c>
      <c r="J1775" s="84">
        <v>1</v>
      </c>
      <c r="K1775" s="168">
        <v>44569</v>
      </c>
      <c r="L1775" s="63">
        <v>29</v>
      </c>
      <c r="M1775" s="66">
        <v>219</v>
      </c>
      <c r="N1775" s="107">
        <v>44598</v>
      </c>
      <c r="O1775" s="99">
        <v>44596</v>
      </c>
      <c r="P1775" s="342">
        <v>27</v>
      </c>
      <c r="Q1775" s="66" t="s">
        <v>544</v>
      </c>
      <c r="R1775" s="66"/>
      <c r="S1775" s="66" t="s">
        <v>86</v>
      </c>
      <c r="T1775" s="66" t="s">
        <v>138</v>
      </c>
      <c r="U1775" s="66">
        <v>219</v>
      </c>
      <c r="V1775" s="111" t="s">
        <v>284</v>
      </c>
      <c r="W1775" s="88" t="s">
        <v>89</v>
      </c>
      <c r="X1775" s="88" t="s">
        <v>729</v>
      </c>
      <c r="Y1775" s="66" t="s">
        <v>3152</v>
      </c>
      <c r="Z1775" s="220"/>
      <c r="AA1775" s="220"/>
      <c r="AB1775" s="66"/>
      <c r="AC1775" s="220">
        <v>30000</v>
      </c>
      <c r="AD1775" s="220"/>
      <c r="AE1775" s="62" t="s">
        <v>101</v>
      </c>
      <c r="AF1775" s="132">
        <v>44539</v>
      </c>
      <c r="AG1775" s="132">
        <v>44595</v>
      </c>
      <c r="AH1775" s="141"/>
      <c r="AI1775" s="284" t="s">
        <v>531</v>
      </c>
      <c r="AJ1775" s="377" t="s">
        <v>3157</v>
      </c>
      <c r="AK1775" s="141" t="s">
        <v>3158</v>
      </c>
      <c r="AL1775" s="141" t="s">
        <v>3159</v>
      </c>
    </row>
    <row r="1776" spans="1:38">
      <c r="A1776" s="66">
        <v>1259</v>
      </c>
      <c r="B1776" s="63"/>
      <c r="C1776" s="64" t="s">
        <v>994</v>
      </c>
      <c r="D1776" s="67">
        <v>5407</v>
      </c>
      <c r="E1776" s="68" t="s">
        <v>3160</v>
      </c>
      <c r="F1776" s="69" t="s">
        <v>1830</v>
      </c>
      <c r="G1776" s="48" t="s">
        <v>3161</v>
      </c>
      <c r="H1776" s="48">
        <v>2165</v>
      </c>
      <c r="I1776" s="48" t="s">
        <v>99</v>
      </c>
      <c r="J1776" s="64">
        <v>1</v>
      </c>
      <c r="K1776" s="231">
        <v>45717</v>
      </c>
      <c r="L1776" s="48">
        <v>27</v>
      </c>
      <c r="M1776" s="104">
        <v>220</v>
      </c>
      <c r="N1776" s="98">
        <v>45744</v>
      </c>
      <c r="O1776" s="99">
        <v>45735</v>
      </c>
      <c r="P1776" s="342">
        <v>18</v>
      </c>
      <c r="Q1776" s="66" t="s">
        <v>810</v>
      </c>
      <c r="R1776" s="66" t="s">
        <v>85</v>
      </c>
      <c r="S1776" s="66" t="s">
        <v>832</v>
      </c>
      <c r="T1776" s="66" t="s">
        <v>87</v>
      </c>
      <c r="U1776" s="66">
        <v>220</v>
      </c>
      <c r="V1776" s="88" t="s">
        <v>88</v>
      </c>
      <c r="W1776" s="88" t="s">
        <v>89</v>
      </c>
      <c r="X1776" s="88" t="s">
        <v>586</v>
      </c>
      <c r="Y1776" s="117" t="s">
        <v>909</v>
      </c>
      <c r="Z1776" s="66">
        <v>10</v>
      </c>
      <c r="AA1776" s="117" t="s">
        <v>227</v>
      </c>
      <c r="AB1776" s="66">
        <v>2011</v>
      </c>
      <c r="AC1776" s="118"/>
      <c r="AD1776" s="130"/>
      <c r="AE1776" s="48" t="s">
        <v>101</v>
      </c>
      <c r="AF1776" s="127">
        <v>45717</v>
      </c>
      <c r="AG1776" s="132">
        <v>45735</v>
      </c>
      <c r="AH1776" s="141"/>
      <c r="AI1776" s="367"/>
      <c r="AJ1776" s="367"/>
      <c r="AK1776" s="367"/>
      <c r="AL1776" s="367"/>
    </row>
    <row r="1777" spans="1:38">
      <c r="A1777" s="66" t="s">
        <v>3162</v>
      </c>
      <c r="B1777" s="63"/>
      <c r="C1777" s="72" t="s">
        <v>117</v>
      </c>
      <c r="D1777" s="67">
        <v>5252</v>
      </c>
      <c r="E1777" s="68" t="s">
        <v>1191</v>
      </c>
      <c r="F1777" s="69" t="s">
        <v>1191</v>
      </c>
      <c r="G1777" s="48" t="s">
        <v>674</v>
      </c>
      <c r="H1777" s="48">
        <v>2148</v>
      </c>
      <c r="I1777" s="48" t="s">
        <v>99</v>
      </c>
      <c r="J1777" s="72">
        <v>1</v>
      </c>
      <c r="K1777" s="231">
        <v>45637</v>
      </c>
      <c r="L1777" s="48">
        <v>13</v>
      </c>
      <c r="M1777" s="104">
        <v>220</v>
      </c>
      <c r="N1777" s="102">
        <f>K1777+L1777</f>
        <v>45650</v>
      </c>
      <c r="O1777" s="99">
        <f ca="1">TODAY()</f>
        <v>45957</v>
      </c>
      <c r="P1777" s="342">
        <f ca="1">O1777-K1777</f>
        <v>320</v>
      </c>
      <c r="Q1777" s="66" t="s">
        <v>810</v>
      </c>
      <c r="R1777" s="66" t="s">
        <v>85</v>
      </c>
      <c r="S1777" s="66" t="s">
        <v>832</v>
      </c>
      <c r="T1777" s="66" t="s">
        <v>87</v>
      </c>
      <c r="U1777" s="66">
        <v>220</v>
      </c>
      <c r="V1777" s="88" t="s">
        <v>88</v>
      </c>
      <c r="W1777" s="88" t="s">
        <v>89</v>
      </c>
      <c r="X1777" s="88" t="s">
        <v>586</v>
      </c>
      <c r="Y1777" s="117" t="s">
        <v>909</v>
      </c>
      <c r="Z1777" s="66">
        <v>10</v>
      </c>
      <c r="AA1777" s="117" t="s">
        <v>227</v>
      </c>
      <c r="AB1777" s="66">
        <v>2011</v>
      </c>
      <c r="AC1777" s="118"/>
      <c r="AD1777" s="130"/>
      <c r="AE1777" s="193" t="s">
        <v>101</v>
      </c>
      <c r="AF1777" s="193"/>
      <c r="AG1777" s="775">
        <v>45656</v>
      </c>
      <c r="AH1777" s="73"/>
      <c r="AI1777" s="284"/>
      <c r="AJ1777" s="284"/>
      <c r="AK1777" s="284"/>
      <c r="AL1777" s="284"/>
    </row>
    <row r="1778" spans="1:38">
      <c r="A1778" s="66" t="s">
        <v>95</v>
      </c>
      <c r="B1778" s="63"/>
      <c r="C1778" s="72" t="s">
        <v>994</v>
      </c>
      <c r="D1778" s="67">
        <v>5169</v>
      </c>
      <c r="E1778" s="69" t="s">
        <v>2852</v>
      </c>
      <c r="F1778" s="69" t="s">
        <v>2852</v>
      </c>
      <c r="G1778" s="48" t="s">
        <v>529</v>
      </c>
      <c r="H1778" s="48">
        <v>0</v>
      </c>
      <c r="I1778" s="48" t="s">
        <v>99</v>
      </c>
      <c r="J1778" s="72">
        <v>1</v>
      </c>
      <c r="K1778" s="101">
        <v>45598</v>
      </c>
      <c r="L1778" s="48">
        <v>13</v>
      </c>
      <c r="M1778" s="104">
        <v>220</v>
      </c>
      <c r="N1778" s="102">
        <f>K1778+L1778</f>
        <v>45611</v>
      </c>
      <c r="O1778" s="99">
        <f ca="1">TODAY()</f>
        <v>45957</v>
      </c>
      <c r="P1778" s="342">
        <f ca="1">O1778-K1778</f>
        <v>359</v>
      </c>
      <c r="Q1778" s="66" t="s">
        <v>544</v>
      </c>
      <c r="R1778" s="66" t="s">
        <v>85</v>
      </c>
      <c r="S1778" s="66" t="s">
        <v>995</v>
      </c>
      <c r="T1778" s="66" t="s">
        <v>87</v>
      </c>
      <c r="U1778" s="66">
        <v>220</v>
      </c>
      <c r="V1778" s="88" t="s">
        <v>833</v>
      </c>
      <c r="W1778" s="88" t="s">
        <v>795</v>
      </c>
      <c r="X1778" s="88" t="s">
        <v>3163</v>
      </c>
      <c r="Y1778" s="117" t="s">
        <v>3164</v>
      </c>
      <c r="Z1778" s="66">
        <v>30</v>
      </c>
      <c r="AA1778" s="117" t="s">
        <v>127</v>
      </c>
      <c r="AB1778" s="66">
        <v>2024</v>
      </c>
      <c r="AC1778" s="118"/>
      <c r="AD1778" s="130"/>
      <c r="AE1778" s="48" t="s">
        <v>207</v>
      </c>
      <c r="AF1778" s="132">
        <v>45598</v>
      </c>
      <c r="AG1778" s="132">
        <v>45615</v>
      </c>
      <c r="AH1778" s="141"/>
      <c r="AI1778" s="284" t="s">
        <v>338</v>
      </c>
      <c r="AJ1778" s="368" t="s">
        <v>3165</v>
      </c>
      <c r="AK1778" s="284" t="s">
        <v>3166</v>
      </c>
      <c r="AL1778" s="284" t="s">
        <v>3167</v>
      </c>
    </row>
    <row r="1779" spans="1:38">
      <c r="A1779" s="66" t="s">
        <v>3168</v>
      </c>
      <c r="B1779" s="63"/>
      <c r="C1779" s="84" t="s">
        <v>994</v>
      </c>
      <c r="D1779" s="92">
        <v>4220</v>
      </c>
      <c r="E1779" s="87" t="s">
        <v>1512</v>
      </c>
      <c r="F1779" s="87" t="s">
        <v>1512</v>
      </c>
      <c r="G1779" s="85" t="s">
        <v>1499</v>
      </c>
      <c r="H1779" s="63">
        <v>7412</v>
      </c>
      <c r="I1779" s="150" t="s">
        <v>99</v>
      </c>
      <c r="J1779" s="84">
        <v>1</v>
      </c>
      <c r="K1779" s="106">
        <v>45182</v>
      </c>
      <c r="L1779" s="63">
        <v>27</v>
      </c>
      <c r="M1779" s="63">
        <v>220</v>
      </c>
      <c r="N1779" s="166">
        <v>45209</v>
      </c>
      <c r="O1779" s="99">
        <v>45213</v>
      </c>
      <c r="P1779" s="342">
        <v>31</v>
      </c>
      <c r="Q1779" s="66" t="s">
        <v>85</v>
      </c>
      <c r="R1779" s="66" t="s">
        <v>214</v>
      </c>
      <c r="S1779" s="66" t="s">
        <v>85</v>
      </c>
      <c r="T1779" s="66" t="s">
        <v>138</v>
      </c>
      <c r="U1779" s="66">
        <v>220</v>
      </c>
      <c r="V1779" s="88" t="s">
        <v>284</v>
      </c>
      <c r="W1779" s="88" t="s">
        <v>510</v>
      </c>
      <c r="X1779" s="88" t="s">
        <v>579</v>
      </c>
      <c r="Y1779" s="117" t="s">
        <v>720</v>
      </c>
      <c r="Z1779" s="66">
        <v>10</v>
      </c>
      <c r="AA1779" s="117" t="s">
        <v>143</v>
      </c>
      <c r="AB1779" s="66"/>
      <c r="AC1779" s="118"/>
      <c r="AD1779" s="118"/>
      <c r="AE1779" s="48" t="s">
        <v>101</v>
      </c>
      <c r="AF1779" s="132">
        <v>44986</v>
      </c>
      <c r="AG1779" s="132">
        <v>45213</v>
      </c>
      <c r="AH1779" s="141"/>
      <c r="AI1779" s="367" t="s">
        <v>153</v>
      </c>
      <c r="AJ1779" s="369" t="s">
        <v>2917</v>
      </c>
      <c r="AK1779" s="367" t="s">
        <v>2918</v>
      </c>
      <c r="AL1779" s="367" t="s">
        <v>2919</v>
      </c>
    </row>
    <row r="1780" spans="1:38">
      <c r="A1780" s="66">
        <v>12857</v>
      </c>
      <c r="B1780" s="63"/>
      <c r="C1780" s="84" t="s">
        <v>994</v>
      </c>
      <c r="D1780" s="92">
        <v>4163</v>
      </c>
      <c r="E1780" s="87" t="s">
        <v>1581</v>
      </c>
      <c r="F1780" s="86" t="s">
        <v>1582</v>
      </c>
      <c r="G1780" s="85" t="s">
        <v>3169</v>
      </c>
      <c r="H1780" s="63"/>
      <c r="I1780" s="150" t="s">
        <v>1151</v>
      </c>
      <c r="J1780" s="84">
        <v>1</v>
      </c>
      <c r="K1780" s="106">
        <v>44951</v>
      </c>
      <c r="L1780" s="63">
        <v>29</v>
      </c>
      <c r="M1780" s="63">
        <v>220</v>
      </c>
      <c r="N1780" s="107">
        <v>44980</v>
      </c>
      <c r="O1780" s="99">
        <v>44985</v>
      </c>
      <c r="P1780" s="342">
        <v>34</v>
      </c>
      <c r="Q1780" s="66" t="s">
        <v>544</v>
      </c>
      <c r="R1780" s="66" t="s">
        <v>214</v>
      </c>
      <c r="S1780" s="66" t="s">
        <v>1345</v>
      </c>
      <c r="T1780" s="66" t="s">
        <v>138</v>
      </c>
      <c r="U1780" s="66">
        <v>220</v>
      </c>
      <c r="V1780" s="88" t="s">
        <v>284</v>
      </c>
      <c r="W1780" s="88" t="s">
        <v>510</v>
      </c>
      <c r="X1780" s="88" t="s">
        <v>579</v>
      </c>
      <c r="Y1780" s="117" t="s">
        <v>720</v>
      </c>
      <c r="Z1780" s="118"/>
      <c r="AA1780" s="118"/>
      <c r="AB1780" s="66"/>
      <c r="AC1780" s="118"/>
      <c r="AD1780" s="118"/>
      <c r="AE1780" s="48" t="s">
        <v>101</v>
      </c>
      <c r="AF1780" s="132">
        <v>44951</v>
      </c>
      <c r="AG1780" s="132">
        <v>44981</v>
      </c>
      <c r="AH1780" s="141"/>
      <c r="AI1780" s="284" t="s">
        <v>102</v>
      </c>
      <c r="AJ1780" s="368" t="s">
        <v>3170</v>
      </c>
      <c r="AK1780" s="284" t="s">
        <v>3171</v>
      </c>
      <c r="AL1780" s="284" t="s">
        <v>3172</v>
      </c>
    </row>
    <row r="1781" spans="1:38">
      <c r="A1781" s="63"/>
      <c r="B1781" s="63" t="s">
        <v>455</v>
      </c>
      <c r="C1781" s="84" t="s">
        <v>1338</v>
      </c>
      <c r="D1781" s="92">
        <v>4086</v>
      </c>
      <c r="E1781" s="87" t="s">
        <v>995</v>
      </c>
      <c r="F1781" s="86" t="s">
        <v>1229</v>
      </c>
      <c r="G1781" s="85" t="s">
        <v>2384</v>
      </c>
      <c r="H1781" s="63"/>
      <c r="I1781" s="150" t="s">
        <v>1151</v>
      </c>
      <c r="J1781" s="84">
        <v>1</v>
      </c>
      <c r="K1781" s="106">
        <v>44903</v>
      </c>
      <c r="L1781" s="63">
        <v>27</v>
      </c>
      <c r="M1781" s="66">
        <v>220</v>
      </c>
      <c r="N1781" s="165">
        <v>44930</v>
      </c>
      <c r="O1781" s="99">
        <v>44904</v>
      </c>
      <c r="P1781" s="342">
        <v>1</v>
      </c>
      <c r="Q1781" s="66" t="s">
        <v>544</v>
      </c>
      <c r="R1781" s="66" t="s">
        <v>214</v>
      </c>
      <c r="S1781" s="66" t="s">
        <v>1541</v>
      </c>
      <c r="T1781" s="66" t="s">
        <v>87</v>
      </c>
      <c r="U1781" s="66">
        <v>220</v>
      </c>
      <c r="V1781" s="88" t="s">
        <v>169</v>
      </c>
      <c r="W1781" s="88" t="s">
        <v>510</v>
      </c>
      <c r="X1781" s="88" t="s">
        <v>2843</v>
      </c>
      <c r="Y1781" s="117" t="s">
        <v>3173</v>
      </c>
      <c r="Z1781" s="118"/>
      <c r="AA1781" s="118"/>
      <c r="AB1781" s="66">
        <v>2015</v>
      </c>
      <c r="AC1781" s="118">
        <v>18000</v>
      </c>
      <c r="AD1781" s="118"/>
      <c r="AE1781" s="48" t="s">
        <v>101</v>
      </c>
      <c r="AF1781" s="132">
        <v>44903</v>
      </c>
      <c r="AG1781" s="132"/>
      <c r="AH1781" s="141"/>
      <c r="AI1781" s="284" t="s">
        <v>519</v>
      </c>
      <c r="AJ1781" s="368" t="s">
        <v>520</v>
      </c>
      <c r="AK1781" s="284" t="s">
        <v>521</v>
      </c>
      <c r="AL1781" s="284" t="s">
        <v>522</v>
      </c>
    </row>
    <row r="1782" spans="1:38">
      <c r="A1782" s="66" t="s">
        <v>3174</v>
      </c>
      <c r="B1782" s="63"/>
      <c r="C1782" s="72" t="s">
        <v>1172</v>
      </c>
      <c r="D1782" s="67">
        <v>4038</v>
      </c>
      <c r="E1782" s="141" t="s">
        <v>1234</v>
      </c>
      <c r="F1782" s="75" t="s">
        <v>394</v>
      </c>
      <c r="G1782" s="73" t="s">
        <v>1440</v>
      </c>
      <c r="H1782" s="48"/>
      <c r="I1782" s="141" t="s">
        <v>1151</v>
      </c>
      <c r="J1782" s="77">
        <v>1</v>
      </c>
      <c r="K1782" s="188">
        <v>44881</v>
      </c>
      <c r="L1782" s="67">
        <v>6</v>
      </c>
      <c r="M1782" s="66">
        <v>220</v>
      </c>
      <c r="N1782" s="165">
        <f>K1782+L1782</f>
        <v>44887</v>
      </c>
      <c r="O1782" s="99">
        <f ca="1">TODAY()</f>
        <v>45957</v>
      </c>
      <c r="P1782" s="342">
        <f ca="1">O1782-K1782</f>
        <v>1076</v>
      </c>
      <c r="Q1782" s="66" t="s">
        <v>544</v>
      </c>
      <c r="R1782" s="66" t="s">
        <v>214</v>
      </c>
      <c r="S1782" s="66" t="s">
        <v>2706</v>
      </c>
      <c r="T1782" s="66" t="s">
        <v>87</v>
      </c>
      <c r="U1782" s="66">
        <v>220</v>
      </c>
      <c r="V1782" s="88" t="s">
        <v>169</v>
      </c>
      <c r="W1782" s="88" t="s">
        <v>510</v>
      </c>
      <c r="X1782" s="88" t="s">
        <v>3175</v>
      </c>
      <c r="Y1782" s="117" t="s">
        <v>3176</v>
      </c>
      <c r="Z1782" s="118"/>
      <c r="AA1782" s="118"/>
      <c r="AB1782" s="66">
        <v>2019</v>
      </c>
      <c r="AC1782" s="118"/>
      <c r="AD1782" s="118"/>
      <c r="AE1782" s="62" t="s">
        <v>101</v>
      </c>
      <c r="AF1782" s="173">
        <v>44881</v>
      </c>
      <c r="AG1782" s="132">
        <v>44882</v>
      </c>
      <c r="AH1782" s="144"/>
      <c r="AI1782" s="284" t="s">
        <v>153</v>
      </c>
      <c r="AJ1782" s="378"/>
      <c r="AK1782" s="379"/>
      <c r="AL1782" s="284"/>
    </row>
    <row r="1783" spans="1:38">
      <c r="A1783" s="66" t="s">
        <v>3174</v>
      </c>
      <c r="B1783" s="63"/>
      <c r="C1783" s="84" t="s">
        <v>994</v>
      </c>
      <c r="D1783" s="92">
        <v>3811</v>
      </c>
      <c r="E1783" s="87" t="s">
        <v>877</v>
      </c>
      <c r="F1783" s="151" t="s">
        <v>1862</v>
      </c>
      <c r="G1783" s="87" t="s">
        <v>1806</v>
      </c>
      <c r="H1783" s="63"/>
      <c r="I1783" s="87" t="s">
        <v>1151</v>
      </c>
      <c r="J1783" s="160">
        <v>1</v>
      </c>
      <c r="K1783" s="106">
        <v>44788</v>
      </c>
      <c r="L1783" s="92">
        <v>6</v>
      </c>
      <c r="M1783" s="66">
        <v>220</v>
      </c>
      <c r="N1783" s="107">
        <v>44794</v>
      </c>
      <c r="O1783" s="99">
        <v>44846</v>
      </c>
      <c r="P1783" s="342">
        <v>58</v>
      </c>
      <c r="Q1783" s="66" t="s">
        <v>544</v>
      </c>
      <c r="R1783" s="66" t="s">
        <v>214</v>
      </c>
      <c r="S1783" s="66" t="s">
        <v>2016</v>
      </c>
      <c r="T1783" s="66" t="s">
        <v>138</v>
      </c>
      <c r="U1783" s="66">
        <v>220</v>
      </c>
      <c r="V1783" s="88" t="s">
        <v>236</v>
      </c>
      <c r="W1783" s="88" t="s">
        <v>406</v>
      </c>
      <c r="X1783" s="88" t="s">
        <v>435</v>
      </c>
      <c r="Y1783" s="117" t="s">
        <v>3177</v>
      </c>
      <c r="Z1783" s="118"/>
      <c r="AA1783" s="118"/>
      <c r="AB1783" s="66"/>
      <c r="AC1783" s="118">
        <v>12000</v>
      </c>
      <c r="AD1783" s="118"/>
      <c r="AE1783" s="62" t="s">
        <v>101</v>
      </c>
      <c r="AF1783" s="173">
        <v>44778</v>
      </c>
      <c r="AG1783" s="132">
        <v>44846</v>
      </c>
      <c r="AH1783" s="141"/>
      <c r="AI1783" s="284" t="s">
        <v>153</v>
      </c>
      <c r="AJ1783" s="368" t="s">
        <v>3178</v>
      </c>
      <c r="AK1783" s="284" t="s">
        <v>1013</v>
      </c>
      <c r="AL1783" s="284" t="s">
        <v>3179</v>
      </c>
    </row>
    <row r="1784" spans="1:38">
      <c r="A1784" s="66" t="s">
        <v>3136</v>
      </c>
      <c r="B1784" s="63"/>
      <c r="C1784" s="84" t="s">
        <v>994</v>
      </c>
      <c r="D1784" s="92">
        <v>3790</v>
      </c>
      <c r="E1784" s="151" t="s">
        <v>877</v>
      </c>
      <c r="F1784" s="151" t="s">
        <v>1965</v>
      </c>
      <c r="G1784" s="87" t="s">
        <v>1665</v>
      </c>
      <c r="H1784" s="63"/>
      <c r="I1784" s="87" t="s">
        <v>1151</v>
      </c>
      <c r="J1784" s="160">
        <v>1</v>
      </c>
      <c r="K1784" s="106">
        <v>44770</v>
      </c>
      <c r="L1784" s="92">
        <v>27</v>
      </c>
      <c r="M1784" s="66">
        <v>220</v>
      </c>
      <c r="N1784" s="165">
        <v>44797</v>
      </c>
      <c r="O1784" s="99">
        <v>44778</v>
      </c>
      <c r="P1784" s="342">
        <v>8</v>
      </c>
      <c r="Q1784" s="66" t="s">
        <v>544</v>
      </c>
      <c r="R1784" s="66"/>
      <c r="S1784" s="66" t="s">
        <v>2016</v>
      </c>
      <c r="T1784" s="66" t="s">
        <v>138</v>
      </c>
      <c r="U1784" s="66">
        <v>220</v>
      </c>
      <c r="V1784" s="88" t="s">
        <v>236</v>
      </c>
      <c r="W1784" s="88" t="s">
        <v>406</v>
      </c>
      <c r="X1784" s="88" t="s">
        <v>435</v>
      </c>
      <c r="Y1784" s="117" t="s">
        <v>3177</v>
      </c>
      <c r="Z1784" s="118"/>
      <c r="AA1784" s="118"/>
      <c r="AB1784" s="66"/>
      <c r="AC1784" s="118"/>
      <c r="AD1784" s="118"/>
      <c r="AE1784" s="62" t="s">
        <v>101</v>
      </c>
      <c r="AF1784" s="173">
        <v>44770</v>
      </c>
      <c r="AG1784" s="132">
        <v>44777</v>
      </c>
      <c r="AH1784" s="141"/>
      <c r="AI1784" s="284"/>
      <c r="AJ1784" s="368"/>
      <c r="AK1784" s="284"/>
      <c r="AL1784" s="284"/>
    </row>
    <row r="1785" spans="1:38">
      <c r="A1785" s="66">
        <v>1214</v>
      </c>
      <c r="B1785" s="63"/>
      <c r="C1785" s="157" t="s">
        <v>1179</v>
      </c>
      <c r="D1785" s="157">
        <v>3500</v>
      </c>
      <c r="E1785" s="214" t="s">
        <v>1314</v>
      </c>
      <c r="F1785" s="214" t="s">
        <v>1315</v>
      </c>
      <c r="G1785" s="50" t="s">
        <v>1864</v>
      </c>
      <c r="H1785" s="51">
        <v>15252</v>
      </c>
      <c r="I1785" s="50" t="s">
        <v>154</v>
      </c>
      <c r="J1785" s="204">
        <v>1</v>
      </c>
      <c r="K1785" s="167">
        <v>44740</v>
      </c>
      <c r="L1785" s="157">
        <v>27</v>
      </c>
      <c r="M1785" s="66">
        <v>220</v>
      </c>
      <c r="N1785" s="165">
        <v>44767</v>
      </c>
      <c r="O1785" s="99">
        <v>44760</v>
      </c>
      <c r="P1785" s="342">
        <v>20</v>
      </c>
      <c r="Q1785" s="66" t="s">
        <v>544</v>
      </c>
      <c r="R1785" s="66"/>
      <c r="S1785" s="66" t="s">
        <v>1114</v>
      </c>
      <c r="T1785" s="66" t="s">
        <v>138</v>
      </c>
      <c r="U1785" s="66">
        <v>220</v>
      </c>
      <c r="V1785" s="88" t="s">
        <v>617</v>
      </c>
      <c r="W1785" s="111" t="s">
        <v>3180</v>
      </c>
      <c r="X1785" s="111" t="s">
        <v>3181</v>
      </c>
      <c r="Y1785" s="117" t="s">
        <v>3182</v>
      </c>
      <c r="Z1785" s="118"/>
      <c r="AA1785" s="118"/>
      <c r="AB1785" s="112"/>
      <c r="AC1785" s="118">
        <v>27000</v>
      </c>
      <c r="AD1785" s="118"/>
      <c r="AE1785" s="62" t="s">
        <v>101</v>
      </c>
      <c r="AF1785" s="173">
        <v>44614</v>
      </c>
      <c r="AG1785" s="132"/>
      <c r="AH1785" s="141" t="s">
        <v>3183</v>
      </c>
      <c r="AI1785" s="374" t="s">
        <v>251</v>
      </c>
      <c r="AJ1785" s="368" t="s">
        <v>2997</v>
      </c>
      <c r="AK1785" s="284" t="s">
        <v>1005</v>
      </c>
      <c r="AL1785" s="284" t="s">
        <v>2998</v>
      </c>
    </row>
    <row r="1786" spans="1:38">
      <c r="A1786" s="66">
        <v>1138</v>
      </c>
      <c r="B1786" s="63"/>
      <c r="C1786" s="84" t="s">
        <v>994</v>
      </c>
      <c r="D1786" s="92">
        <v>3330</v>
      </c>
      <c r="E1786" s="151" t="s">
        <v>877</v>
      </c>
      <c r="F1786" s="151" t="s">
        <v>1777</v>
      </c>
      <c r="G1786" s="85" t="s">
        <v>1379</v>
      </c>
      <c r="H1786" s="84">
        <v>2050</v>
      </c>
      <c r="I1786" s="150" t="s">
        <v>1151</v>
      </c>
      <c r="J1786" s="92">
        <v>1</v>
      </c>
      <c r="K1786" s="106">
        <v>44592</v>
      </c>
      <c r="L1786" s="92">
        <v>6</v>
      </c>
      <c r="M1786" s="66">
        <v>220</v>
      </c>
      <c r="N1786" s="107">
        <v>44598</v>
      </c>
      <c r="O1786" s="99">
        <v>44613</v>
      </c>
      <c r="P1786" s="342">
        <v>21</v>
      </c>
      <c r="Q1786" s="66" t="s">
        <v>544</v>
      </c>
      <c r="R1786" s="66"/>
      <c r="S1786" s="66" t="s">
        <v>3005</v>
      </c>
      <c r="T1786" s="66" t="s">
        <v>138</v>
      </c>
      <c r="U1786" s="66">
        <v>220</v>
      </c>
      <c r="V1786" s="88" t="s">
        <v>139</v>
      </c>
      <c r="W1786" s="88" t="s">
        <v>3006</v>
      </c>
      <c r="X1786" s="88" t="s">
        <v>3184</v>
      </c>
      <c r="Y1786" s="117" t="s">
        <v>3185</v>
      </c>
      <c r="Z1786" s="130"/>
      <c r="AA1786" s="130"/>
      <c r="AB1786" s="66"/>
      <c r="AC1786" s="130">
        <v>34000</v>
      </c>
      <c r="AD1786" s="130"/>
      <c r="AE1786" s="62" t="s">
        <v>101</v>
      </c>
      <c r="AF1786" s="173">
        <v>44510</v>
      </c>
      <c r="AG1786" s="132">
        <v>44609</v>
      </c>
      <c r="AH1786" s="141"/>
      <c r="AI1786" s="284" t="s">
        <v>637</v>
      </c>
      <c r="AJ1786" s="368" t="s">
        <v>3186</v>
      </c>
      <c r="AK1786" s="284" t="s">
        <v>1302</v>
      </c>
      <c r="AL1786" s="284" t="s">
        <v>3187</v>
      </c>
    </row>
    <row r="1787" spans="1:38">
      <c r="A1787" s="66">
        <v>12844</v>
      </c>
      <c r="B1787" s="63"/>
      <c r="C1787" s="64" t="s">
        <v>994</v>
      </c>
      <c r="D1787" s="67">
        <v>5286</v>
      </c>
      <c r="E1787" s="69" t="s">
        <v>1417</v>
      </c>
      <c r="F1787" s="69" t="s">
        <v>1417</v>
      </c>
      <c r="G1787" s="48" t="s">
        <v>479</v>
      </c>
      <c r="H1787" s="48">
        <v>1793</v>
      </c>
      <c r="I1787" s="48" t="s">
        <v>99</v>
      </c>
      <c r="J1787" s="64">
        <v>1</v>
      </c>
      <c r="K1787" s="101">
        <v>45657</v>
      </c>
      <c r="L1787" s="48">
        <v>2</v>
      </c>
      <c r="M1787" s="104">
        <v>221</v>
      </c>
      <c r="N1787" s="102">
        <f>K1787+L1787</f>
        <v>45659</v>
      </c>
      <c r="O1787" s="99">
        <f ca="1">TODAY()</f>
        <v>45957</v>
      </c>
      <c r="P1787" s="342">
        <f ca="1">O1787-K1787</f>
        <v>300</v>
      </c>
      <c r="Q1787" s="66" t="s">
        <v>544</v>
      </c>
      <c r="R1787" s="66" t="s">
        <v>85</v>
      </c>
      <c r="S1787" s="66" t="s">
        <v>867</v>
      </c>
      <c r="T1787" s="66" t="s">
        <v>87</v>
      </c>
      <c r="U1787" s="66">
        <v>221</v>
      </c>
      <c r="V1787" s="88" t="s">
        <v>88</v>
      </c>
      <c r="W1787" s="88" t="s">
        <v>89</v>
      </c>
      <c r="X1787" s="88" t="s">
        <v>3188</v>
      </c>
      <c r="Y1787" s="117" t="s">
        <v>3189</v>
      </c>
      <c r="Z1787" s="66">
        <v>10</v>
      </c>
      <c r="AA1787" s="117" t="s">
        <v>434</v>
      </c>
      <c r="AB1787" s="66">
        <v>2008</v>
      </c>
      <c r="AC1787" s="130"/>
      <c r="AD1787" s="119"/>
      <c r="AE1787" s="48" t="s">
        <v>101</v>
      </c>
      <c r="AF1787" s="290">
        <v>45628</v>
      </c>
      <c r="AG1787" s="132">
        <v>45660</v>
      </c>
      <c r="AH1787" s="141"/>
      <c r="AI1787" s="284" t="s">
        <v>197</v>
      </c>
      <c r="AJ1787" s="368" t="s">
        <v>3190</v>
      </c>
      <c r="AK1787" s="284" t="s">
        <v>726</v>
      </c>
      <c r="AL1787" s="284" t="s">
        <v>727</v>
      </c>
    </row>
    <row r="1788" spans="1:38">
      <c r="A1788" s="66">
        <v>1167</v>
      </c>
      <c r="B1788" s="63"/>
      <c r="C1788" s="72" t="s">
        <v>117</v>
      </c>
      <c r="D1788" s="67">
        <v>5225</v>
      </c>
      <c r="E1788" s="69" t="s">
        <v>2706</v>
      </c>
      <c r="F1788" s="69" t="s">
        <v>1392</v>
      </c>
      <c r="G1788" s="48" t="s">
        <v>479</v>
      </c>
      <c r="H1788" s="48">
        <v>1793</v>
      </c>
      <c r="I1788" s="48" t="s">
        <v>99</v>
      </c>
      <c r="J1788" s="72">
        <v>1</v>
      </c>
      <c r="K1788" s="101">
        <v>45628</v>
      </c>
      <c r="L1788" s="48">
        <v>27</v>
      </c>
      <c r="M1788" s="104">
        <v>221</v>
      </c>
      <c r="N1788" s="102">
        <f>K1788+L1788</f>
        <v>45655</v>
      </c>
      <c r="O1788" s="99">
        <f ca="1">TODAY()</f>
        <v>45957</v>
      </c>
      <c r="P1788" s="342">
        <f ca="1">O1788-K1788</f>
        <v>329</v>
      </c>
      <c r="Q1788" s="66" t="s">
        <v>544</v>
      </c>
      <c r="R1788" s="66" t="s">
        <v>85</v>
      </c>
      <c r="S1788" s="66" t="s">
        <v>867</v>
      </c>
      <c r="T1788" s="66" t="s">
        <v>87</v>
      </c>
      <c r="U1788" s="66">
        <v>221</v>
      </c>
      <c r="V1788" s="88" t="s">
        <v>88</v>
      </c>
      <c r="W1788" s="111" t="s">
        <v>89</v>
      </c>
      <c r="X1788" s="111" t="s">
        <v>3188</v>
      </c>
      <c r="Y1788" s="117" t="s">
        <v>3189</v>
      </c>
      <c r="Z1788" s="66">
        <v>10</v>
      </c>
      <c r="AA1788" s="117" t="s">
        <v>434</v>
      </c>
      <c r="AB1788" s="66">
        <v>2008</v>
      </c>
      <c r="AC1788" s="130"/>
      <c r="AD1788" s="119"/>
      <c r="AE1788" s="48" t="s">
        <v>101</v>
      </c>
      <c r="AF1788" s="290">
        <v>45628</v>
      </c>
      <c r="AG1788" s="132">
        <v>45657</v>
      </c>
      <c r="AH1788" s="73" t="s">
        <v>101</v>
      </c>
      <c r="AI1788" s="284" t="s">
        <v>503</v>
      </c>
      <c r="AJ1788" s="377" t="s">
        <v>3191</v>
      </c>
      <c r="AK1788" s="141" t="s">
        <v>478</v>
      </c>
      <c r="AL1788" s="141" t="s">
        <v>484</v>
      </c>
    </row>
    <row r="1789" spans="1:38">
      <c r="A1789" s="66" t="s">
        <v>3192</v>
      </c>
      <c r="B1789" s="63"/>
      <c r="C1789" s="72" t="s">
        <v>994</v>
      </c>
      <c r="D1789" s="67">
        <v>5178</v>
      </c>
      <c r="E1789" s="69" t="s">
        <v>930</v>
      </c>
      <c r="F1789" s="69" t="s">
        <v>930</v>
      </c>
      <c r="G1789" s="48"/>
      <c r="H1789" s="48">
        <v>5140</v>
      </c>
      <c r="I1789" s="48" t="s">
        <v>99</v>
      </c>
      <c r="J1789" s="72">
        <v>1</v>
      </c>
      <c r="K1789" s="101">
        <v>45604</v>
      </c>
      <c r="L1789" s="48">
        <v>13</v>
      </c>
      <c r="M1789" s="104">
        <v>221</v>
      </c>
      <c r="N1789" s="98">
        <f>K1789+L1789</f>
        <v>45617</v>
      </c>
      <c r="O1789" s="99">
        <f ca="1">TODAY()</f>
        <v>45957</v>
      </c>
      <c r="P1789" s="342">
        <f ca="1">O1789-K1789</f>
        <v>353</v>
      </c>
      <c r="Q1789" s="66" t="s">
        <v>544</v>
      </c>
      <c r="R1789" s="66" t="s">
        <v>85</v>
      </c>
      <c r="S1789" s="66" t="s">
        <v>867</v>
      </c>
      <c r="T1789" s="66" t="s">
        <v>138</v>
      </c>
      <c r="U1789" s="66">
        <v>221</v>
      </c>
      <c r="V1789" s="88" t="s">
        <v>3193</v>
      </c>
      <c r="W1789" s="88" t="s">
        <v>308</v>
      </c>
      <c r="X1789" s="88" t="s">
        <v>984</v>
      </c>
      <c r="Y1789" s="117" t="s">
        <v>3194</v>
      </c>
      <c r="Z1789" s="66"/>
      <c r="AA1789" s="117"/>
      <c r="AB1789" s="66">
        <v>2018</v>
      </c>
      <c r="AC1789" s="192"/>
      <c r="AD1789" s="147"/>
      <c r="AE1789" s="48" t="s">
        <v>207</v>
      </c>
      <c r="AF1789" s="132">
        <v>45604</v>
      </c>
      <c r="AG1789" s="132">
        <v>45609</v>
      </c>
      <c r="AH1789" s="144"/>
      <c r="AI1789" s="284" t="s">
        <v>153</v>
      </c>
      <c r="AJ1789" s="377" t="s">
        <v>3195</v>
      </c>
      <c r="AK1789" s="141" t="s">
        <v>3196</v>
      </c>
      <c r="AL1789" s="141" t="s">
        <v>3197</v>
      </c>
    </row>
    <row r="1790" spans="1:38">
      <c r="A1790" s="63"/>
      <c r="B1790" s="63"/>
      <c r="C1790" s="84" t="s">
        <v>994</v>
      </c>
      <c r="D1790" s="84">
        <v>4468</v>
      </c>
      <c r="E1790" s="150" t="s">
        <v>193</v>
      </c>
      <c r="F1790" s="150" t="s">
        <v>1363</v>
      </c>
      <c r="G1790" s="150" t="s">
        <v>3198</v>
      </c>
      <c r="H1790" s="84" t="s">
        <v>0</v>
      </c>
      <c r="I1790" s="84" t="s">
        <v>154</v>
      </c>
      <c r="J1790" s="84">
        <v>1</v>
      </c>
      <c r="K1790" s="162">
        <v>45234</v>
      </c>
      <c r="L1790" s="84">
        <v>27</v>
      </c>
      <c r="M1790" s="66">
        <v>221</v>
      </c>
      <c r="N1790" s="107">
        <v>45261</v>
      </c>
      <c r="O1790" s="99">
        <v>45280</v>
      </c>
      <c r="P1790" s="342">
        <v>46</v>
      </c>
      <c r="Q1790" s="66" t="s">
        <v>544</v>
      </c>
      <c r="R1790" s="66" t="s">
        <v>214</v>
      </c>
      <c r="S1790" s="66" t="s">
        <v>3199</v>
      </c>
      <c r="T1790" s="66" t="s">
        <v>138</v>
      </c>
      <c r="U1790" s="66">
        <v>221</v>
      </c>
      <c r="V1790" s="88" t="s">
        <v>284</v>
      </c>
      <c r="W1790" s="88" t="s">
        <v>89</v>
      </c>
      <c r="X1790" s="88" t="s">
        <v>396</v>
      </c>
      <c r="Y1790" s="117" t="s">
        <v>3200</v>
      </c>
      <c r="Z1790" s="66">
        <v>10</v>
      </c>
      <c r="AA1790" s="117" t="s">
        <v>143</v>
      </c>
      <c r="AB1790" s="66">
        <v>2014</v>
      </c>
      <c r="AC1790" s="130">
        <v>33000</v>
      </c>
      <c r="AD1790" s="130"/>
      <c r="AE1790" s="48" t="s">
        <v>101</v>
      </c>
      <c r="AF1790" s="132">
        <v>45150</v>
      </c>
      <c r="AG1790" s="132">
        <v>45280</v>
      </c>
      <c r="AH1790" s="141"/>
      <c r="AI1790" s="284"/>
      <c r="AJ1790" s="368"/>
      <c r="AK1790" s="284"/>
      <c r="AL1790" s="284"/>
    </row>
    <row r="1791" spans="1:38">
      <c r="A1791" s="88" t="s">
        <v>3201</v>
      </c>
      <c r="B1791" s="63"/>
      <c r="C1791" s="84" t="s">
        <v>994</v>
      </c>
      <c r="D1791" s="63">
        <v>4213</v>
      </c>
      <c r="E1791" s="86" t="s">
        <v>877</v>
      </c>
      <c r="F1791" s="151" t="s">
        <v>2715</v>
      </c>
      <c r="G1791" s="85" t="s">
        <v>1762</v>
      </c>
      <c r="H1791" s="63">
        <v>2890</v>
      </c>
      <c r="I1791" s="150" t="s">
        <v>1151</v>
      </c>
      <c r="J1791" s="84">
        <v>1</v>
      </c>
      <c r="K1791" s="168">
        <v>45065</v>
      </c>
      <c r="L1791" s="242">
        <v>27</v>
      </c>
      <c r="M1791" s="66">
        <v>221</v>
      </c>
      <c r="N1791" s="107">
        <v>45092</v>
      </c>
      <c r="O1791" s="99">
        <v>45149</v>
      </c>
      <c r="P1791" s="342">
        <v>84</v>
      </c>
      <c r="Q1791" s="66" t="s">
        <v>544</v>
      </c>
      <c r="R1791" s="66" t="s">
        <v>214</v>
      </c>
      <c r="S1791" s="66" t="s">
        <v>3199</v>
      </c>
      <c r="T1791" s="66" t="s">
        <v>138</v>
      </c>
      <c r="U1791" s="66">
        <v>221</v>
      </c>
      <c r="V1791" s="88" t="s">
        <v>284</v>
      </c>
      <c r="W1791" s="111" t="s">
        <v>89</v>
      </c>
      <c r="X1791" s="111" t="s">
        <v>396</v>
      </c>
      <c r="Y1791" s="117" t="s">
        <v>3200</v>
      </c>
      <c r="Z1791" s="66">
        <v>10</v>
      </c>
      <c r="AA1791" s="117" t="s">
        <v>143</v>
      </c>
      <c r="AB1791" s="112">
        <v>2014</v>
      </c>
      <c r="AC1791" s="130">
        <v>33000</v>
      </c>
      <c r="AD1791" s="130"/>
      <c r="AE1791" s="48" t="s">
        <v>101</v>
      </c>
      <c r="AF1791" s="132">
        <v>44981</v>
      </c>
      <c r="AG1791" s="132">
        <v>45147</v>
      </c>
      <c r="AH1791" s="141"/>
      <c r="AI1791" s="284" t="s">
        <v>153</v>
      </c>
      <c r="AJ1791" s="377" t="s">
        <v>3202</v>
      </c>
      <c r="AK1791" s="141" t="s">
        <v>455</v>
      </c>
      <c r="AL1791" s="141" t="s">
        <v>455</v>
      </c>
    </row>
    <row r="1792" spans="1:38">
      <c r="A1792" s="66">
        <v>1165</v>
      </c>
      <c r="B1792" s="66">
        <v>1294</v>
      </c>
      <c r="C1792" s="84" t="s">
        <v>994</v>
      </c>
      <c r="D1792" s="63">
        <v>3987</v>
      </c>
      <c r="E1792" s="86" t="s">
        <v>1308</v>
      </c>
      <c r="F1792" s="151" t="s">
        <v>1497</v>
      </c>
      <c r="G1792" s="85" t="s">
        <v>1724</v>
      </c>
      <c r="H1792" s="63">
        <v>2532</v>
      </c>
      <c r="I1792" s="150" t="s">
        <v>154</v>
      </c>
      <c r="J1792" s="84">
        <v>1</v>
      </c>
      <c r="K1792" s="168">
        <v>44977</v>
      </c>
      <c r="L1792" s="242">
        <v>1</v>
      </c>
      <c r="M1792" s="66">
        <v>221</v>
      </c>
      <c r="N1792" s="107">
        <v>44978</v>
      </c>
      <c r="O1792" s="99">
        <v>44979</v>
      </c>
      <c r="P1792" s="342">
        <v>2</v>
      </c>
      <c r="Q1792" s="66" t="s">
        <v>544</v>
      </c>
      <c r="R1792" s="66" t="s">
        <v>214</v>
      </c>
      <c r="S1792" s="66" t="s">
        <v>3199</v>
      </c>
      <c r="T1792" s="66" t="s">
        <v>138</v>
      </c>
      <c r="U1792" s="66">
        <v>221</v>
      </c>
      <c r="V1792" s="88" t="s">
        <v>284</v>
      </c>
      <c r="W1792" s="88" t="s">
        <v>89</v>
      </c>
      <c r="X1792" s="88" t="s">
        <v>396</v>
      </c>
      <c r="Y1792" s="117" t="s">
        <v>3200</v>
      </c>
      <c r="Z1792" s="130"/>
      <c r="AA1792" s="130"/>
      <c r="AB1792" s="66">
        <v>2014</v>
      </c>
      <c r="AC1792" s="130">
        <v>33000</v>
      </c>
      <c r="AD1792" s="130"/>
      <c r="AE1792" s="192"/>
      <c r="AF1792" s="72" t="s">
        <v>101</v>
      </c>
      <c r="AG1792" s="132">
        <v>44858</v>
      </c>
      <c r="AH1792" s="144">
        <v>44978</v>
      </c>
      <c r="AI1792" s="284" t="s">
        <v>251</v>
      </c>
      <c r="AJ1792" s="368" t="s">
        <v>2956</v>
      </c>
      <c r="AK1792" s="284" t="s">
        <v>3203</v>
      </c>
      <c r="AL1792" s="284" t="s">
        <v>3204</v>
      </c>
    </row>
    <row r="1793" spans="1:39">
      <c r="A1793" s="66">
        <v>1249</v>
      </c>
      <c r="B1793" s="63"/>
      <c r="C1793" s="84" t="s">
        <v>994</v>
      </c>
      <c r="D1793" s="63">
        <v>3717</v>
      </c>
      <c r="E1793" s="86" t="s">
        <v>1314</v>
      </c>
      <c r="F1793" s="150" t="s">
        <v>1315</v>
      </c>
      <c r="G1793" s="85" t="s">
        <v>1583</v>
      </c>
      <c r="H1793" s="63">
        <v>2340</v>
      </c>
      <c r="I1793" s="150" t="s">
        <v>154</v>
      </c>
      <c r="J1793" s="84">
        <v>1</v>
      </c>
      <c r="K1793" s="168">
        <v>44823</v>
      </c>
      <c r="L1793" s="242">
        <v>27</v>
      </c>
      <c r="M1793" s="66">
        <v>221</v>
      </c>
      <c r="N1793" s="107">
        <v>44850</v>
      </c>
      <c r="O1793" s="99">
        <v>44855</v>
      </c>
      <c r="P1793" s="342">
        <v>32</v>
      </c>
      <c r="Q1793" s="66" t="s">
        <v>544</v>
      </c>
      <c r="R1793" s="66" t="s">
        <v>214</v>
      </c>
      <c r="S1793" s="66" t="s">
        <v>3199</v>
      </c>
      <c r="T1793" s="66" t="s">
        <v>138</v>
      </c>
      <c r="U1793" s="66">
        <v>221</v>
      </c>
      <c r="V1793" s="88" t="s">
        <v>284</v>
      </c>
      <c r="W1793" s="88" t="s">
        <v>89</v>
      </c>
      <c r="X1793" s="88" t="s">
        <v>396</v>
      </c>
      <c r="Y1793" s="117" t="s">
        <v>3200</v>
      </c>
      <c r="Z1793" s="130"/>
      <c r="AA1793" s="130"/>
      <c r="AB1793" s="66">
        <v>2014</v>
      </c>
      <c r="AC1793" s="130">
        <v>33000</v>
      </c>
      <c r="AD1793" s="130"/>
      <c r="AE1793" s="62" t="s">
        <v>101</v>
      </c>
      <c r="AF1793" s="173">
        <v>44739</v>
      </c>
      <c r="AG1793" s="132">
        <v>44854</v>
      </c>
      <c r="AH1793" s="141"/>
      <c r="AI1793" s="284" t="s">
        <v>637</v>
      </c>
      <c r="AJ1793" s="368" t="s">
        <v>3205</v>
      </c>
      <c r="AK1793" s="284" t="s">
        <v>3206</v>
      </c>
      <c r="AL1793" s="284" t="s">
        <v>3207</v>
      </c>
    </row>
    <row r="1794" spans="1:39">
      <c r="A1794" s="66">
        <v>1177</v>
      </c>
      <c r="B1794" s="63"/>
      <c r="C1794" s="84" t="s">
        <v>994</v>
      </c>
      <c r="D1794" s="63">
        <v>3514</v>
      </c>
      <c r="E1794" s="151" t="s">
        <v>151</v>
      </c>
      <c r="F1794" s="151" t="s">
        <v>1075</v>
      </c>
      <c r="G1794" s="85" t="s">
        <v>2055</v>
      </c>
      <c r="H1794" s="63">
        <v>2162</v>
      </c>
      <c r="I1794" s="85" t="s">
        <v>154</v>
      </c>
      <c r="J1794" s="84">
        <v>1</v>
      </c>
      <c r="K1794" s="168">
        <v>44710</v>
      </c>
      <c r="L1794" s="201">
        <v>14</v>
      </c>
      <c r="M1794" s="66">
        <v>221</v>
      </c>
      <c r="N1794" s="107">
        <v>44724</v>
      </c>
      <c r="O1794" s="99">
        <v>44728</v>
      </c>
      <c r="P1794" s="342">
        <v>18</v>
      </c>
      <c r="Q1794" s="66" t="s">
        <v>544</v>
      </c>
      <c r="R1794" s="66"/>
      <c r="S1794" s="66" t="s">
        <v>3199</v>
      </c>
      <c r="T1794" s="66" t="s">
        <v>138</v>
      </c>
      <c r="U1794" s="66">
        <v>221</v>
      </c>
      <c r="V1794" s="88" t="s">
        <v>284</v>
      </c>
      <c r="W1794" s="88" t="s">
        <v>89</v>
      </c>
      <c r="X1794" s="88" t="s">
        <v>396</v>
      </c>
      <c r="Y1794" s="117" t="s">
        <v>3200</v>
      </c>
      <c r="Z1794" s="130"/>
      <c r="AA1794" s="130"/>
      <c r="AB1794" s="66">
        <v>2014</v>
      </c>
      <c r="AC1794" s="130">
        <v>30000</v>
      </c>
      <c r="AD1794" s="130"/>
      <c r="AE1794" s="808">
        <v>0.27272727272727298</v>
      </c>
      <c r="AF1794" s="173" t="s">
        <v>101</v>
      </c>
      <c r="AG1794" s="173">
        <v>44620</v>
      </c>
      <c r="AH1794" s="144">
        <v>44728</v>
      </c>
      <c r="AI1794" s="284" t="s">
        <v>197</v>
      </c>
      <c r="AJ1794" s="368" t="s">
        <v>3041</v>
      </c>
      <c r="AK1794" s="284" t="s">
        <v>3042</v>
      </c>
      <c r="AL1794" s="284" t="s">
        <v>3043</v>
      </c>
    </row>
    <row r="1795" spans="1:39">
      <c r="A1795" s="66" t="s">
        <v>3132</v>
      </c>
      <c r="B1795" s="66">
        <v>1300</v>
      </c>
      <c r="C1795" s="84" t="s">
        <v>994</v>
      </c>
      <c r="D1795" s="63">
        <v>3494</v>
      </c>
      <c r="E1795" s="151" t="s">
        <v>3208</v>
      </c>
      <c r="F1795" s="151" t="s">
        <v>3208</v>
      </c>
      <c r="G1795" s="85" t="s">
        <v>1658</v>
      </c>
      <c r="H1795" s="63">
        <v>2150</v>
      </c>
      <c r="I1795" s="85" t="s">
        <v>99</v>
      </c>
      <c r="J1795" s="84">
        <v>1</v>
      </c>
      <c r="K1795" s="168">
        <v>44610</v>
      </c>
      <c r="L1795" s="201">
        <v>6</v>
      </c>
      <c r="M1795" s="66">
        <v>221</v>
      </c>
      <c r="N1795" s="107">
        <v>44616</v>
      </c>
      <c r="O1795" s="99">
        <v>44620</v>
      </c>
      <c r="P1795" s="342">
        <v>10</v>
      </c>
      <c r="Q1795" s="66" t="s">
        <v>544</v>
      </c>
      <c r="R1795" s="66"/>
      <c r="S1795" s="66" t="s">
        <v>3199</v>
      </c>
      <c r="T1795" s="66" t="s">
        <v>138</v>
      </c>
      <c r="U1795" s="66">
        <v>221</v>
      </c>
      <c r="V1795" s="88" t="s">
        <v>284</v>
      </c>
      <c r="W1795" s="88" t="s">
        <v>89</v>
      </c>
      <c r="X1795" s="88" t="s">
        <v>396</v>
      </c>
      <c r="Y1795" s="117" t="s">
        <v>3200</v>
      </c>
      <c r="Z1795" s="130"/>
      <c r="AA1795" s="130"/>
      <c r="AB1795" s="66">
        <v>2014</v>
      </c>
      <c r="AC1795" s="130">
        <v>30000</v>
      </c>
      <c r="AD1795" s="130"/>
      <c r="AE1795" s="797" t="s">
        <v>101</v>
      </c>
      <c r="AF1795" s="173">
        <v>44610</v>
      </c>
      <c r="AG1795" s="132">
        <v>44617</v>
      </c>
      <c r="AH1795" s="141"/>
      <c r="AI1795" s="284"/>
      <c r="AJ1795" s="368"/>
      <c r="AK1795" s="284"/>
      <c r="AL1795" s="284"/>
    </row>
    <row r="1796" spans="1:39">
      <c r="A1796" s="66">
        <v>12857</v>
      </c>
      <c r="B1796" s="63"/>
      <c r="C1796" s="157" t="s">
        <v>1179</v>
      </c>
      <c r="D1796" s="51">
        <v>3454</v>
      </c>
      <c r="E1796" s="159" t="s">
        <v>267</v>
      </c>
      <c r="F1796" s="158" t="s">
        <v>1069</v>
      </c>
      <c r="G1796" s="185" t="s">
        <v>1517</v>
      </c>
      <c r="H1796" s="51">
        <v>2162</v>
      </c>
      <c r="I1796" s="214" t="s">
        <v>154</v>
      </c>
      <c r="J1796" s="157">
        <v>1</v>
      </c>
      <c r="K1796" s="215">
        <v>44727</v>
      </c>
      <c r="L1796" s="381">
        <v>9</v>
      </c>
      <c r="M1796" s="66">
        <v>221</v>
      </c>
      <c r="N1796" s="107">
        <v>44736</v>
      </c>
      <c r="O1796" s="99">
        <v>44736</v>
      </c>
      <c r="P1796" s="342">
        <v>9</v>
      </c>
      <c r="Q1796" s="66" t="s">
        <v>544</v>
      </c>
      <c r="R1796" s="66"/>
      <c r="S1796" s="66" t="s">
        <v>3199</v>
      </c>
      <c r="T1796" s="66" t="s">
        <v>138</v>
      </c>
      <c r="U1796" s="66">
        <v>221</v>
      </c>
      <c r="V1796" s="88" t="s">
        <v>284</v>
      </c>
      <c r="W1796" s="88" t="s">
        <v>89</v>
      </c>
      <c r="X1796" s="88" t="s">
        <v>396</v>
      </c>
      <c r="Y1796" s="117" t="s">
        <v>3200</v>
      </c>
      <c r="Z1796" s="130"/>
      <c r="AA1796" s="130"/>
      <c r="AB1796" s="66">
        <v>2014</v>
      </c>
      <c r="AC1796" s="130">
        <v>30000</v>
      </c>
      <c r="AD1796" s="130"/>
      <c r="AE1796" s="797">
        <v>44576</v>
      </c>
      <c r="AF1796" s="132"/>
      <c r="AG1796" s="72"/>
      <c r="AH1796" s="180"/>
      <c r="AI1796" s="284"/>
      <c r="AJ1796" s="368"/>
      <c r="AK1796" s="284"/>
      <c r="AL1796" s="284"/>
    </row>
    <row r="1797" spans="1:39">
      <c r="A1797" s="66" t="s">
        <v>3136</v>
      </c>
      <c r="B1797" s="66">
        <v>1309</v>
      </c>
      <c r="C1797" s="84" t="s">
        <v>994</v>
      </c>
      <c r="D1797" s="63">
        <v>3160</v>
      </c>
      <c r="E1797" s="151" t="s">
        <v>1578</v>
      </c>
      <c r="F1797" s="151" t="s">
        <v>1795</v>
      </c>
      <c r="G1797" s="85" t="s">
        <v>479</v>
      </c>
      <c r="H1797" s="63">
        <v>1683</v>
      </c>
      <c r="I1797" s="85" t="s">
        <v>154</v>
      </c>
      <c r="J1797" s="84">
        <v>1</v>
      </c>
      <c r="K1797" s="168">
        <v>44577</v>
      </c>
      <c r="L1797" s="201">
        <v>27</v>
      </c>
      <c r="M1797" s="66">
        <v>221</v>
      </c>
      <c r="N1797" s="107">
        <v>44604</v>
      </c>
      <c r="O1797" s="99">
        <v>44607</v>
      </c>
      <c r="P1797" s="342">
        <v>30</v>
      </c>
      <c r="Q1797" s="66" t="s">
        <v>544</v>
      </c>
      <c r="R1797" s="66"/>
      <c r="S1797" s="66" t="s">
        <v>3199</v>
      </c>
      <c r="T1797" s="66" t="s">
        <v>138</v>
      </c>
      <c r="U1797" s="66">
        <v>221</v>
      </c>
      <c r="V1797" s="88" t="s">
        <v>284</v>
      </c>
      <c r="W1797" s="88" t="s">
        <v>89</v>
      </c>
      <c r="X1797" s="88" t="s">
        <v>396</v>
      </c>
      <c r="Y1797" s="117" t="s">
        <v>3200</v>
      </c>
      <c r="Z1797" s="130"/>
      <c r="AA1797" s="130"/>
      <c r="AB1797" s="66"/>
      <c r="AC1797" s="130">
        <v>30000</v>
      </c>
      <c r="AD1797" s="130"/>
      <c r="AE1797" s="797" t="s">
        <v>101</v>
      </c>
      <c r="AF1797" s="173">
        <v>44407</v>
      </c>
      <c r="AG1797" s="132">
        <v>44606</v>
      </c>
      <c r="AH1797" s="141"/>
      <c r="AI1797" s="284"/>
      <c r="AJ1797" s="368"/>
      <c r="AK1797" s="284"/>
      <c r="AL1797" s="284"/>
    </row>
    <row r="1798" spans="1:39">
      <c r="A1798" s="66" t="s">
        <v>3209</v>
      </c>
      <c r="B1798" s="66">
        <v>12872</v>
      </c>
      <c r="C1798" s="72" t="s">
        <v>117</v>
      </c>
      <c r="D1798" s="67">
        <v>5226</v>
      </c>
      <c r="E1798" s="69" t="s">
        <v>2706</v>
      </c>
      <c r="F1798" s="69" t="s">
        <v>1392</v>
      </c>
      <c r="G1798" s="48" t="s">
        <v>479</v>
      </c>
      <c r="H1798" s="48">
        <v>929</v>
      </c>
      <c r="I1798" s="48" t="s">
        <v>99</v>
      </c>
      <c r="J1798" s="72">
        <v>1</v>
      </c>
      <c r="K1798" s="101">
        <v>45628</v>
      </c>
      <c r="L1798" s="48">
        <v>27</v>
      </c>
      <c r="M1798" s="104">
        <v>222</v>
      </c>
      <c r="N1798" s="102">
        <v>45655</v>
      </c>
      <c r="O1798" s="99">
        <v>45657</v>
      </c>
      <c r="P1798" s="100">
        <v>29</v>
      </c>
      <c r="Q1798" s="66" t="s">
        <v>544</v>
      </c>
      <c r="R1798" s="66" t="s">
        <v>85</v>
      </c>
      <c r="S1798" s="66" t="s">
        <v>867</v>
      </c>
      <c r="T1798" s="66" t="s">
        <v>87</v>
      </c>
      <c r="U1798" s="66">
        <v>222</v>
      </c>
      <c r="V1798" s="88" t="s">
        <v>88</v>
      </c>
      <c r="W1798" s="88" t="s">
        <v>89</v>
      </c>
      <c r="X1798" s="88" t="s">
        <v>3210</v>
      </c>
      <c r="Y1798" s="351" t="s">
        <v>3211</v>
      </c>
      <c r="Z1798" s="66">
        <v>10</v>
      </c>
      <c r="AA1798" s="117" t="s">
        <v>434</v>
      </c>
      <c r="AB1798" s="66">
        <v>2018</v>
      </c>
      <c r="AC1798" s="130"/>
      <c r="AD1798" s="119">
        <v>0</v>
      </c>
      <c r="AE1798" s="48" t="s">
        <v>101</v>
      </c>
      <c r="AF1798" s="290">
        <v>45628</v>
      </c>
      <c r="AG1798" s="132">
        <v>45657</v>
      </c>
      <c r="AH1798" s="73" t="s">
        <v>101</v>
      </c>
      <c r="AI1798" s="284" t="s">
        <v>144</v>
      </c>
      <c r="AJ1798" s="368" t="s">
        <v>3148</v>
      </c>
      <c r="AK1798" s="284" t="s">
        <v>3149</v>
      </c>
      <c r="AL1798" s="284" t="s">
        <v>3150</v>
      </c>
    </row>
    <row r="1799" spans="1:39">
      <c r="A1799" s="66">
        <v>1212</v>
      </c>
      <c r="B1799" s="66">
        <v>1285</v>
      </c>
      <c r="C1799" s="84" t="s">
        <v>994</v>
      </c>
      <c r="D1799" s="92">
        <v>4470</v>
      </c>
      <c r="E1799" s="87" t="s">
        <v>1543</v>
      </c>
      <c r="F1799" s="87" t="s">
        <v>1543</v>
      </c>
      <c r="G1799" s="85" t="s">
        <v>1544</v>
      </c>
      <c r="H1799" s="84"/>
      <c r="I1799" s="85" t="s">
        <v>1151</v>
      </c>
      <c r="J1799" s="84">
        <v>1</v>
      </c>
      <c r="K1799" s="168">
        <v>45153</v>
      </c>
      <c r="L1799" s="84">
        <v>27</v>
      </c>
      <c r="M1799" s="63">
        <v>222</v>
      </c>
      <c r="N1799" s="107">
        <v>45180</v>
      </c>
      <c r="O1799" s="99">
        <v>45184</v>
      </c>
      <c r="P1799" s="100">
        <v>31</v>
      </c>
      <c r="Q1799" s="66" t="s">
        <v>544</v>
      </c>
      <c r="R1799" s="66" t="s">
        <v>214</v>
      </c>
      <c r="S1799" s="66" t="s">
        <v>3212</v>
      </c>
      <c r="T1799" s="66" t="s">
        <v>138</v>
      </c>
      <c r="U1799" s="66">
        <v>222</v>
      </c>
      <c r="V1799" s="88" t="s">
        <v>617</v>
      </c>
      <c r="W1799" s="88" t="s">
        <v>769</v>
      </c>
      <c r="X1799" s="88" t="s">
        <v>3021</v>
      </c>
      <c r="Y1799" s="117" t="s">
        <v>3213</v>
      </c>
      <c r="Z1799" s="66">
        <v>60</v>
      </c>
      <c r="AA1799" s="117" t="s">
        <v>92</v>
      </c>
      <c r="AB1799" s="66"/>
      <c r="AC1799" s="130"/>
      <c r="AD1799" s="130"/>
      <c r="AE1799" s="48" t="s">
        <v>101</v>
      </c>
      <c r="AF1799" s="132">
        <v>45153</v>
      </c>
      <c r="AG1799" s="132">
        <v>45183</v>
      </c>
      <c r="AH1799" s="141" t="s">
        <v>3214</v>
      </c>
      <c r="AI1799" s="284" t="s">
        <v>531</v>
      </c>
      <c r="AJ1799" s="368" t="s">
        <v>3215</v>
      </c>
      <c r="AK1799" s="284" t="s">
        <v>3216</v>
      </c>
      <c r="AL1799" s="284" t="s">
        <v>3217</v>
      </c>
    </row>
    <row r="1800" spans="1:39">
      <c r="A1800" s="66">
        <v>1140</v>
      </c>
      <c r="B1800" s="66">
        <v>1311</v>
      </c>
      <c r="C1800" s="84" t="s">
        <v>994</v>
      </c>
      <c r="D1800" s="92">
        <v>4414</v>
      </c>
      <c r="E1800" s="87" t="s">
        <v>657</v>
      </c>
      <c r="F1800" s="87" t="s">
        <v>1868</v>
      </c>
      <c r="G1800" s="87" t="s">
        <v>657</v>
      </c>
      <c r="H1800" s="89"/>
      <c r="I1800" s="85" t="s">
        <v>1151</v>
      </c>
      <c r="J1800" s="160">
        <v>1</v>
      </c>
      <c r="K1800" s="106">
        <v>45115</v>
      </c>
      <c r="L1800" s="92">
        <v>0</v>
      </c>
      <c r="M1800" s="66">
        <v>222</v>
      </c>
      <c r="N1800" s="165">
        <v>45115</v>
      </c>
      <c r="O1800" s="99">
        <v>45117</v>
      </c>
      <c r="P1800" s="100">
        <v>2</v>
      </c>
      <c r="Q1800" s="66" t="s">
        <v>544</v>
      </c>
      <c r="R1800" s="66" t="s">
        <v>214</v>
      </c>
      <c r="S1800" s="66" t="s">
        <v>2893</v>
      </c>
      <c r="T1800" s="66" t="s">
        <v>138</v>
      </c>
      <c r="U1800" s="66">
        <v>222</v>
      </c>
      <c r="V1800" s="88" t="s">
        <v>617</v>
      </c>
      <c r="W1800" s="88" t="s">
        <v>3218</v>
      </c>
      <c r="X1800" s="88" t="s">
        <v>3219</v>
      </c>
      <c r="Y1800" s="117" t="s">
        <v>3220</v>
      </c>
      <c r="Z1800" s="66">
        <v>60</v>
      </c>
      <c r="AA1800" s="117" t="s">
        <v>92</v>
      </c>
      <c r="AB1800" s="66"/>
      <c r="AC1800" s="130"/>
      <c r="AD1800" s="130"/>
      <c r="AE1800" s="48" t="s">
        <v>101</v>
      </c>
      <c r="AF1800" s="132">
        <v>45115</v>
      </c>
      <c r="AG1800" s="132">
        <v>45115</v>
      </c>
      <c r="AH1800" s="141"/>
      <c r="AI1800" s="254"/>
      <c r="AJ1800" s="254"/>
      <c r="AK1800" s="254"/>
      <c r="AL1800" s="254"/>
    </row>
    <row r="1801" spans="1:39">
      <c r="A1801" s="66">
        <v>1167</v>
      </c>
      <c r="B1801" s="63"/>
      <c r="C1801" s="157" t="s">
        <v>1179</v>
      </c>
      <c r="D1801" s="83">
        <v>4350</v>
      </c>
      <c r="E1801" s="50" t="s">
        <v>1543</v>
      </c>
      <c r="F1801" s="50" t="s">
        <v>1543</v>
      </c>
      <c r="G1801" s="50" t="s">
        <v>1544</v>
      </c>
      <c r="H1801" s="190"/>
      <c r="I1801" s="185" t="s">
        <v>1151</v>
      </c>
      <c r="J1801" s="204">
        <v>1</v>
      </c>
      <c r="K1801" s="167">
        <v>45129</v>
      </c>
      <c r="L1801" s="83">
        <v>27</v>
      </c>
      <c r="M1801" s="66">
        <v>222</v>
      </c>
      <c r="N1801" s="165">
        <v>45156</v>
      </c>
      <c r="O1801" s="99">
        <v>45145</v>
      </c>
      <c r="P1801" s="100">
        <v>16</v>
      </c>
      <c r="Q1801" s="66" t="s">
        <v>544</v>
      </c>
      <c r="R1801" s="66" t="s">
        <v>214</v>
      </c>
      <c r="S1801" s="66" t="s">
        <v>2893</v>
      </c>
      <c r="T1801" s="66" t="s">
        <v>138</v>
      </c>
      <c r="U1801" s="66">
        <v>222</v>
      </c>
      <c r="V1801" s="88" t="s">
        <v>617</v>
      </c>
      <c r="W1801" s="111" t="s">
        <v>3218</v>
      </c>
      <c r="X1801" s="111" t="s">
        <v>3219</v>
      </c>
      <c r="Y1801" s="117" t="s">
        <v>3220</v>
      </c>
      <c r="Z1801" s="66">
        <v>60</v>
      </c>
      <c r="AA1801" s="117" t="s">
        <v>92</v>
      </c>
      <c r="AB1801" s="66"/>
      <c r="AC1801" s="130"/>
      <c r="AD1801" s="130"/>
      <c r="AE1801" s="48" t="s">
        <v>101</v>
      </c>
      <c r="AF1801" s="132">
        <v>45073</v>
      </c>
      <c r="AG1801" s="132"/>
      <c r="AH1801" s="141" t="s">
        <v>3221</v>
      </c>
      <c r="AI1801" s="284"/>
      <c r="AJ1801" s="377"/>
      <c r="AK1801" s="141"/>
      <c r="AL1801" s="141"/>
    </row>
    <row r="1802" spans="1:39">
      <c r="A1802" s="63"/>
      <c r="B1802" s="66">
        <v>1298</v>
      </c>
      <c r="C1802" s="157" t="s">
        <v>1179</v>
      </c>
      <c r="D1802" s="83">
        <v>4304</v>
      </c>
      <c r="E1802" s="50" t="s">
        <v>1512</v>
      </c>
      <c r="F1802" s="206" t="s">
        <v>1667</v>
      </c>
      <c r="G1802" s="185" t="s">
        <v>1791</v>
      </c>
      <c r="H1802" s="190">
        <v>7298</v>
      </c>
      <c r="I1802" s="185" t="s">
        <v>99</v>
      </c>
      <c r="J1802" s="204">
        <v>1</v>
      </c>
      <c r="K1802" s="215">
        <v>45076</v>
      </c>
      <c r="L1802" s="83">
        <v>2</v>
      </c>
      <c r="M1802" s="66">
        <v>222</v>
      </c>
      <c r="N1802" s="107">
        <v>45078</v>
      </c>
      <c r="O1802" s="99">
        <v>45084</v>
      </c>
      <c r="P1802" s="100">
        <v>8</v>
      </c>
      <c r="Q1802" s="66" t="s">
        <v>544</v>
      </c>
      <c r="R1802" s="66" t="s">
        <v>214</v>
      </c>
      <c r="S1802" s="66" t="s">
        <v>3222</v>
      </c>
      <c r="T1802" s="66" t="s">
        <v>138</v>
      </c>
      <c r="U1802" s="66">
        <v>222</v>
      </c>
      <c r="V1802" s="111" t="s">
        <v>284</v>
      </c>
      <c r="W1802" s="88" t="s">
        <v>89</v>
      </c>
      <c r="X1802" s="88" t="s">
        <v>729</v>
      </c>
      <c r="Y1802" s="117" t="s">
        <v>3223</v>
      </c>
      <c r="Z1802" s="66">
        <v>10</v>
      </c>
      <c r="AA1802" s="117" t="s">
        <v>244</v>
      </c>
      <c r="AB1802" s="66">
        <v>2003</v>
      </c>
      <c r="AC1802" s="130">
        <v>33000</v>
      </c>
      <c r="AD1802" s="130"/>
      <c r="AE1802" s="48" t="s">
        <v>101</v>
      </c>
      <c r="AF1802" s="132">
        <v>45048</v>
      </c>
      <c r="AG1802" s="132"/>
      <c r="AH1802" s="141"/>
      <c r="AI1802" s="284"/>
      <c r="AJ1802" s="368"/>
      <c r="AK1802" s="284"/>
      <c r="AL1802" s="284"/>
    </row>
    <row r="1803" spans="1:39">
      <c r="A1803" s="63"/>
      <c r="B1803" s="63"/>
      <c r="C1803" s="84" t="s">
        <v>994</v>
      </c>
      <c r="D1803" s="92">
        <v>4266</v>
      </c>
      <c r="E1803" s="87" t="s">
        <v>1512</v>
      </c>
      <c r="F1803" s="87" t="s">
        <v>1512</v>
      </c>
      <c r="G1803" s="85" t="s">
        <v>1499</v>
      </c>
      <c r="H1803" s="89"/>
      <c r="I1803" s="85" t="s">
        <v>99</v>
      </c>
      <c r="J1803" s="160">
        <v>1</v>
      </c>
      <c r="K1803" s="168">
        <v>45005</v>
      </c>
      <c r="L1803" s="92">
        <v>27</v>
      </c>
      <c r="M1803" s="66">
        <v>222</v>
      </c>
      <c r="N1803" s="107">
        <v>45032</v>
      </c>
      <c r="O1803" s="99">
        <v>45036</v>
      </c>
      <c r="P1803" s="100">
        <v>31</v>
      </c>
      <c r="Q1803" s="66" t="s">
        <v>544</v>
      </c>
      <c r="R1803" s="66" t="s">
        <v>214</v>
      </c>
      <c r="S1803" s="66" t="s">
        <v>3222</v>
      </c>
      <c r="T1803" s="66" t="s">
        <v>138</v>
      </c>
      <c r="U1803" s="66">
        <v>222</v>
      </c>
      <c r="V1803" s="111" t="s">
        <v>284</v>
      </c>
      <c r="W1803" s="111" t="s">
        <v>89</v>
      </c>
      <c r="X1803" s="111" t="s">
        <v>729</v>
      </c>
      <c r="Y1803" s="117" t="s">
        <v>3223</v>
      </c>
      <c r="Z1803" s="66">
        <v>10</v>
      </c>
      <c r="AA1803" s="117" t="s">
        <v>244</v>
      </c>
      <c r="AB1803" s="66">
        <v>2003</v>
      </c>
      <c r="AC1803" s="130">
        <v>33000</v>
      </c>
      <c r="AD1803" s="130"/>
      <c r="AE1803" s="48" t="s">
        <v>101</v>
      </c>
      <c r="AF1803" s="132">
        <v>45015</v>
      </c>
      <c r="AG1803" s="132">
        <v>45034</v>
      </c>
      <c r="AH1803" s="141"/>
      <c r="AI1803" s="284" t="s">
        <v>1316</v>
      </c>
      <c r="AJ1803" s="368" t="s">
        <v>3224</v>
      </c>
      <c r="AK1803" s="284" t="s">
        <v>154</v>
      </c>
      <c r="AL1803" s="284" t="s">
        <v>3225</v>
      </c>
    </row>
    <row r="1804" spans="1:39">
      <c r="A1804" s="66">
        <v>1265</v>
      </c>
      <c r="B1804" s="66">
        <v>1332</v>
      </c>
      <c r="C1804" s="84" t="s">
        <v>994</v>
      </c>
      <c r="D1804" s="92">
        <v>4064</v>
      </c>
      <c r="E1804" s="87" t="s">
        <v>1512</v>
      </c>
      <c r="F1804" s="156" t="s">
        <v>1667</v>
      </c>
      <c r="G1804" s="85" t="s">
        <v>1499</v>
      </c>
      <c r="H1804" s="89">
        <v>7279</v>
      </c>
      <c r="I1804" s="85" t="s">
        <v>99</v>
      </c>
      <c r="J1804" s="160">
        <v>1</v>
      </c>
      <c r="K1804" s="168">
        <v>44977</v>
      </c>
      <c r="L1804" s="92">
        <v>27</v>
      </c>
      <c r="M1804" s="48">
        <v>222</v>
      </c>
      <c r="N1804" s="229">
        <v>45004</v>
      </c>
      <c r="O1804" s="99">
        <v>45015</v>
      </c>
      <c r="P1804" s="100">
        <v>38</v>
      </c>
      <c r="Q1804" s="66" t="s">
        <v>544</v>
      </c>
      <c r="R1804" s="66" t="s">
        <v>214</v>
      </c>
      <c r="S1804" s="66" t="s">
        <v>3222</v>
      </c>
      <c r="T1804" s="66" t="s">
        <v>138</v>
      </c>
      <c r="U1804" s="66">
        <v>222</v>
      </c>
      <c r="V1804" s="88" t="s">
        <v>284</v>
      </c>
      <c r="W1804" s="88" t="s">
        <v>89</v>
      </c>
      <c r="X1804" s="88" t="s">
        <v>729</v>
      </c>
      <c r="Y1804" s="117" t="s">
        <v>3223</v>
      </c>
      <c r="Z1804" s="130"/>
      <c r="AA1804" s="130"/>
      <c r="AB1804" s="66">
        <v>2003</v>
      </c>
      <c r="AC1804" s="130">
        <v>33000</v>
      </c>
      <c r="AD1804" s="130"/>
      <c r="AE1804" s="192"/>
      <c r="AF1804" s="72" t="s">
        <v>101</v>
      </c>
      <c r="AG1804" s="132">
        <v>44893</v>
      </c>
      <c r="AH1804" s="144"/>
      <c r="AI1804" s="284" t="s">
        <v>2912</v>
      </c>
      <c r="AJ1804" s="368" t="s">
        <v>2913</v>
      </c>
      <c r="AK1804" s="284" t="s">
        <v>426</v>
      </c>
      <c r="AL1804" s="284" t="s">
        <v>2914</v>
      </c>
      <c r="AM1804" s="353" t="s">
        <v>800</v>
      </c>
    </row>
    <row r="1805" spans="1:39">
      <c r="A1805" s="66" t="s">
        <v>3226</v>
      </c>
      <c r="B1805" s="63"/>
      <c r="C1805" s="84" t="s">
        <v>994</v>
      </c>
      <c r="D1805" s="92">
        <v>3940</v>
      </c>
      <c r="E1805" s="87" t="s">
        <v>151</v>
      </c>
      <c r="F1805" s="156" t="s">
        <v>1075</v>
      </c>
      <c r="G1805" s="85" t="s">
        <v>3227</v>
      </c>
      <c r="H1805" s="89">
        <v>7277</v>
      </c>
      <c r="I1805" s="85" t="s">
        <v>154</v>
      </c>
      <c r="J1805" s="160">
        <v>1</v>
      </c>
      <c r="K1805" s="168">
        <v>44877</v>
      </c>
      <c r="L1805" s="92">
        <v>6</v>
      </c>
      <c r="M1805" s="66">
        <v>222</v>
      </c>
      <c r="N1805" s="107">
        <v>44883</v>
      </c>
      <c r="O1805" s="99">
        <v>44887</v>
      </c>
      <c r="P1805" s="100">
        <v>10</v>
      </c>
      <c r="Q1805" s="66" t="s">
        <v>544</v>
      </c>
      <c r="R1805" s="66" t="s">
        <v>214</v>
      </c>
      <c r="S1805" s="66" t="s">
        <v>3222</v>
      </c>
      <c r="T1805" s="66" t="s">
        <v>138</v>
      </c>
      <c r="U1805" s="66">
        <v>222</v>
      </c>
      <c r="V1805" s="88" t="s">
        <v>284</v>
      </c>
      <c r="W1805" s="88" t="s">
        <v>89</v>
      </c>
      <c r="X1805" s="88" t="s">
        <v>729</v>
      </c>
      <c r="Y1805" s="117" t="s">
        <v>3223</v>
      </c>
      <c r="Z1805" s="130"/>
      <c r="AA1805" s="130"/>
      <c r="AB1805" s="66"/>
      <c r="AC1805" s="130">
        <v>33000</v>
      </c>
      <c r="AD1805" s="130"/>
      <c r="AE1805" s="62" t="s">
        <v>101</v>
      </c>
      <c r="AF1805" s="173">
        <v>44837</v>
      </c>
      <c r="AG1805" s="132">
        <v>44884</v>
      </c>
      <c r="AH1805" s="141"/>
      <c r="AI1805" s="367" t="s">
        <v>1469</v>
      </c>
      <c r="AJ1805" s="368" t="s">
        <v>3228</v>
      </c>
      <c r="AK1805" s="284" t="s">
        <v>3229</v>
      </c>
      <c r="AL1805" s="284" t="s">
        <v>3230</v>
      </c>
    </row>
    <row r="1806" spans="1:39">
      <c r="A1806" s="66" t="s">
        <v>3231</v>
      </c>
      <c r="B1806" s="66">
        <v>1297</v>
      </c>
      <c r="C1806" s="157" t="s">
        <v>1179</v>
      </c>
      <c r="D1806" s="83">
        <v>3773</v>
      </c>
      <c r="E1806" s="50" t="s">
        <v>1530</v>
      </c>
      <c r="F1806" s="206" t="s">
        <v>1456</v>
      </c>
      <c r="G1806" s="185" t="s">
        <v>102</v>
      </c>
      <c r="H1806" s="190">
        <v>7277</v>
      </c>
      <c r="I1806" s="185" t="s">
        <v>1151</v>
      </c>
      <c r="J1806" s="204">
        <v>1</v>
      </c>
      <c r="K1806" s="215">
        <v>44820</v>
      </c>
      <c r="L1806" s="83">
        <v>27</v>
      </c>
      <c r="M1806" s="66">
        <v>222</v>
      </c>
      <c r="N1806" s="165">
        <v>44847</v>
      </c>
      <c r="O1806" s="99">
        <v>44833</v>
      </c>
      <c r="P1806" s="100">
        <v>13</v>
      </c>
      <c r="Q1806" s="66" t="s">
        <v>544</v>
      </c>
      <c r="R1806" s="66"/>
      <c r="S1806" s="66" t="s">
        <v>3222</v>
      </c>
      <c r="T1806" s="66" t="s">
        <v>138</v>
      </c>
      <c r="U1806" s="66">
        <v>222</v>
      </c>
      <c r="V1806" s="88" t="s">
        <v>284</v>
      </c>
      <c r="W1806" s="88" t="s">
        <v>89</v>
      </c>
      <c r="X1806" s="88" t="s">
        <v>729</v>
      </c>
      <c r="Y1806" s="117" t="s">
        <v>3223</v>
      </c>
      <c r="Z1806" s="130"/>
      <c r="AA1806" s="130"/>
      <c r="AB1806" s="66"/>
      <c r="AC1806" s="130">
        <v>30000</v>
      </c>
      <c r="AD1806" s="130"/>
      <c r="AE1806" s="62" t="s">
        <v>101</v>
      </c>
      <c r="AF1806" s="173">
        <v>44764</v>
      </c>
      <c r="AG1806" s="132"/>
      <c r="AH1806" s="141" t="s">
        <v>1875</v>
      </c>
      <c r="AI1806" s="284" t="s">
        <v>197</v>
      </c>
      <c r="AJ1806" s="368" t="s">
        <v>2990</v>
      </c>
      <c r="AK1806" s="284" t="s">
        <v>3232</v>
      </c>
      <c r="AL1806" s="284" t="s">
        <v>2951</v>
      </c>
    </row>
    <row r="1807" spans="1:39">
      <c r="A1807" s="66" t="s">
        <v>3233</v>
      </c>
      <c r="B1807" s="66" t="s">
        <v>3234</v>
      </c>
      <c r="C1807" s="84" t="s">
        <v>994</v>
      </c>
      <c r="D1807" s="89">
        <v>3619</v>
      </c>
      <c r="E1807" s="156" t="s">
        <v>1314</v>
      </c>
      <c r="F1807" s="156" t="s">
        <v>1314</v>
      </c>
      <c r="G1807" s="85" t="s">
        <v>1583</v>
      </c>
      <c r="H1807" s="84"/>
      <c r="I1807" s="150" t="s">
        <v>154</v>
      </c>
      <c r="J1807" s="84">
        <v>1</v>
      </c>
      <c r="K1807" s="168">
        <v>44743</v>
      </c>
      <c r="L1807" s="84">
        <v>27</v>
      </c>
      <c r="M1807" s="66">
        <v>222</v>
      </c>
      <c r="N1807" s="165">
        <v>44770</v>
      </c>
      <c r="O1807" s="99">
        <v>44760</v>
      </c>
      <c r="P1807" s="100">
        <v>17</v>
      </c>
      <c r="Q1807" s="66" t="s">
        <v>544</v>
      </c>
      <c r="R1807" s="66"/>
      <c r="S1807" s="66" t="s">
        <v>3222</v>
      </c>
      <c r="T1807" s="66" t="s">
        <v>138</v>
      </c>
      <c r="U1807" s="66">
        <v>222</v>
      </c>
      <c r="V1807" s="88" t="s">
        <v>284</v>
      </c>
      <c r="W1807" s="111" t="s">
        <v>89</v>
      </c>
      <c r="X1807" s="111" t="s">
        <v>729</v>
      </c>
      <c r="Y1807" s="117" t="s">
        <v>3223</v>
      </c>
      <c r="Z1807" s="217"/>
      <c r="AA1807" s="130"/>
      <c r="AB1807" s="112"/>
      <c r="AC1807" s="130">
        <v>30000</v>
      </c>
      <c r="AD1807" s="130"/>
      <c r="AE1807" s="797" t="s">
        <v>101</v>
      </c>
      <c r="AF1807" s="132">
        <v>44715</v>
      </c>
      <c r="AG1807" s="132">
        <v>44760</v>
      </c>
      <c r="AH1807" s="141"/>
      <c r="AI1807" s="374" t="s">
        <v>153</v>
      </c>
      <c r="AJ1807" s="373" t="s">
        <v>3235</v>
      </c>
      <c r="AK1807" s="374" t="s">
        <v>3236</v>
      </c>
      <c r="AL1807" s="374" t="s">
        <v>3237</v>
      </c>
    </row>
    <row r="1808" spans="1:39">
      <c r="A1808" s="66">
        <v>1215</v>
      </c>
      <c r="B1808" s="63"/>
      <c r="C1808" s="157" t="s">
        <v>1179</v>
      </c>
      <c r="D1808" s="190">
        <v>3564</v>
      </c>
      <c r="E1808" s="159" t="s">
        <v>1308</v>
      </c>
      <c r="F1808" s="159" t="s">
        <v>1497</v>
      </c>
      <c r="G1808" s="185" t="s">
        <v>1281</v>
      </c>
      <c r="H1808" s="51">
        <v>7276</v>
      </c>
      <c r="I1808" s="214" t="s">
        <v>154</v>
      </c>
      <c r="J1808" s="157">
        <v>1</v>
      </c>
      <c r="K1808" s="167">
        <v>44655</v>
      </c>
      <c r="L1808" s="51">
        <v>27</v>
      </c>
      <c r="M1808" s="66">
        <v>222</v>
      </c>
      <c r="N1808" s="165">
        <v>44682</v>
      </c>
      <c r="O1808" s="99">
        <v>44669</v>
      </c>
      <c r="P1808" s="100">
        <v>14</v>
      </c>
      <c r="Q1808" s="66" t="s">
        <v>544</v>
      </c>
      <c r="R1808" s="66"/>
      <c r="S1808" s="66" t="s">
        <v>3222</v>
      </c>
      <c r="T1808" s="66" t="s">
        <v>138</v>
      </c>
      <c r="U1808" s="66">
        <v>222</v>
      </c>
      <c r="V1808" s="88" t="s">
        <v>284</v>
      </c>
      <c r="W1808" s="88" t="s">
        <v>89</v>
      </c>
      <c r="X1808" s="88" t="s">
        <v>729</v>
      </c>
      <c r="Y1808" s="117" t="s">
        <v>3223</v>
      </c>
      <c r="Z1808" s="130"/>
      <c r="AA1808" s="130"/>
      <c r="AB1808" s="66"/>
      <c r="AC1808" s="130">
        <v>30000</v>
      </c>
      <c r="AD1808" s="130"/>
      <c r="AE1808" s="48" t="s">
        <v>101</v>
      </c>
      <c r="AF1808" s="132">
        <v>44655</v>
      </c>
      <c r="AG1808" s="132"/>
      <c r="AH1808" s="141" t="s">
        <v>3238</v>
      </c>
      <c r="AI1808" s="374" t="s">
        <v>251</v>
      </c>
      <c r="AJ1808" s="368" t="s">
        <v>2997</v>
      </c>
      <c r="AK1808" s="284" t="s">
        <v>1005</v>
      </c>
      <c r="AL1808" s="284" t="s">
        <v>2998</v>
      </c>
    </row>
    <row r="1809" spans="1:54">
      <c r="A1809" s="63"/>
      <c r="B1809" s="66">
        <v>12877</v>
      </c>
      <c r="C1809" s="84" t="s">
        <v>994</v>
      </c>
      <c r="D1809" s="89">
        <v>3550</v>
      </c>
      <c r="E1809" s="86" t="s">
        <v>151</v>
      </c>
      <c r="F1809" s="86" t="s">
        <v>1075</v>
      </c>
      <c r="G1809" s="85" t="s">
        <v>1519</v>
      </c>
      <c r="H1809" s="63"/>
      <c r="I1809" s="150" t="s">
        <v>154</v>
      </c>
      <c r="J1809" s="84">
        <v>1</v>
      </c>
      <c r="K1809" s="106">
        <v>44646</v>
      </c>
      <c r="L1809" s="63">
        <v>6</v>
      </c>
      <c r="M1809" s="66">
        <v>222</v>
      </c>
      <c r="N1809" s="107">
        <v>44652</v>
      </c>
      <c r="O1809" s="99">
        <v>44655</v>
      </c>
      <c r="P1809" s="100">
        <v>9</v>
      </c>
      <c r="Q1809" s="66" t="s">
        <v>544</v>
      </c>
      <c r="R1809" s="66"/>
      <c r="S1809" s="66" t="s">
        <v>3222</v>
      </c>
      <c r="T1809" s="66" t="s">
        <v>138</v>
      </c>
      <c r="U1809" s="66">
        <v>222</v>
      </c>
      <c r="V1809" s="88" t="s">
        <v>284</v>
      </c>
      <c r="W1809" s="88" t="s">
        <v>89</v>
      </c>
      <c r="X1809" s="88" t="s">
        <v>729</v>
      </c>
      <c r="Y1809" s="117" t="s">
        <v>3223</v>
      </c>
      <c r="Z1809" s="130"/>
      <c r="AA1809" s="130"/>
      <c r="AB1809" s="66"/>
      <c r="AC1809" s="130">
        <v>30000</v>
      </c>
      <c r="AD1809" s="130"/>
      <c r="AE1809" s="48" t="s">
        <v>101</v>
      </c>
      <c r="AF1809" s="132">
        <v>44646</v>
      </c>
      <c r="AG1809" s="132">
        <v>44653</v>
      </c>
      <c r="AH1809" s="141"/>
      <c r="AI1809" s="284"/>
      <c r="AJ1809" s="368"/>
      <c r="AK1809" s="284"/>
      <c r="AL1809" s="284"/>
    </row>
    <row r="1810" spans="1:54">
      <c r="A1810" s="66" t="s">
        <v>3136</v>
      </c>
      <c r="B1810" s="380" t="s">
        <v>3239</v>
      </c>
      <c r="C1810" s="84" t="s">
        <v>994</v>
      </c>
      <c r="D1810" s="89">
        <v>3507</v>
      </c>
      <c r="E1810" s="86" t="s">
        <v>1498</v>
      </c>
      <c r="F1810" s="86" t="s">
        <v>1498</v>
      </c>
      <c r="G1810" s="85" t="s">
        <v>1499</v>
      </c>
      <c r="H1810" s="63">
        <v>7266</v>
      </c>
      <c r="I1810" s="150" t="s">
        <v>1151</v>
      </c>
      <c r="J1810" s="84">
        <v>1</v>
      </c>
      <c r="K1810" s="106">
        <v>44616</v>
      </c>
      <c r="L1810" s="63">
        <v>27</v>
      </c>
      <c r="M1810" s="63">
        <v>222</v>
      </c>
      <c r="N1810" s="107">
        <v>44643</v>
      </c>
      <c r="O1810" s="99">
        <v>44645</v>
      </c>
      <c r="P1810" s="100">
        <v>29</v>
      </c>
      <c r="Q1810" s="66" t="s">
        <v>544</v>
      </c>
      <c r="R1810" s="66"/>
      <c r="S1810" s="66" t="s">
        <v>3222</v>
      </c>
      <c r="T1810" s="66" t="s">
        <v>138</v>
      </c>
      <c r="U1810" s="66">
        <v>222</v>
      </c>
      <c r="V1810" s="88" t="s">
        <v>284</v>
      </c>
      <c r="W1810" s="88" t="s">
        <v>89</v>
      </c>
      <c r="X1810" s="88" t="s">
        <v>729</v>
      </c>
      <c r="Y1810" s="117" t="s">
        <v>3223</v>
      </c>
      <c r="Z1810" s="130"/>
      <c r="AA1810" s="130"/>
      <c r="AB1810" s="66"/>
      <c r="AC1810" s="130">
        <v>30000</v>
      </c>
      <c r="AD1810" s="130"/>
      <c r="AE1810" s="48" t="s">
        <v>101</v>
      </c>
      <c r="AF1810" s="132">
        <v>44616</v>
      </c>
      <c r="AG1810" s="132">
        <v>44645</v>
      </c>
      <c r="AH1810" s="141"/>
      <c r="AI1810" s="284"/>
      <c r="AJ1810" s="368"/>
      <c r="AK1810" s="284"/>
      <c r="AL1810" s="284"/>
    </row>
    <row r="1811" spans="1:54">
      <c r="A1811" s="66">
        <v>1256</v>
      </c>
      <c r="B1811" s="66">
        <v>1326</v>
      </c>
      <c r="C1811" s="84" t="s">
        <v>994</v>
      </c>
      <c r="D1811" s="89">
        <v>3463</v>
      </c>
      <c r="E1811" s="151" t="s">
        <v>151</v>
      </c>
      <c r="F1811" s="156" t="s">
        <v>1075</v>
      </c>
      <c r="G1811" s="85" t="s">
        <v>3240</v>
      </c>
      <c r="H1811" s="63">
        <v>4147</v>
      </c>
      <c r="I1811" s="150" t="s">
        <v>154</v>
      </c>
      <c r="J1811" s="84">
        <v>1</v>
      </c>
      <c r="K1811" s="106">
        <v>44586</v>
      </c>
      <c r="L1811" s="63">
        <v>29</v>
      </c>
      <c r="M1811" s="66">
        <v>222</v>
      </c>
      <c r="N1811" s="107">
        <v>44615</v>
      </c>
      <c r="O1811" s="99">
        <v>44613</v>
      </c>
      <c r="P1811" s="100">
        <v>27</v>
      </c>
      <c r="Q1811" s="66" t="s">
        <v>544</v>
      </c>
      <c r="R1811" s="66"/>
      <c r="S1811" s="66" t="s">
        <v>3222</v>
      </c>
      <c r="T1811" s="66" t="s">
        <v>138</v>
      </c>
      <c r="U1811" s="66">
        <v>222</v>
      </c>
      <c r="V1811" s="88" t="s">
        <v>284</v>
      </c>
      <c r="W1811" s="88" t="s">
        <v>89</v>
      </c>
      <c r="X1811" s="88" t="s">
        <v>729</v>
      </c>
      <c r="Y1811" s="117" t="s">
        <v>3223</v>
      </c>
      <c r="Z1811" s="130"/>
      <c r="AA1811" s="130"/>
      <c r="AB1811" s="66"/>
      <c r="AC1811" s="130">
        <v>30000</v>
      </c>
      <c r="AD1811" s="130"/>
      <c r="AE1811" s="48" t="s">
        <v>101</v>
      </c>
      <c r="AF1811" s="132">
        <v>44586</v>
      </c>
      <c r="AG1811" s="132">
        <v>44609</v>
      </c>
      <c r="AH1811" s="141"/>
      <c r="AI1811" s="284" t="s">
        <v>144</v>
      </c>
      <c r="AJ1811" s="377" t="s">
        <v>3241</v>
      </c>
      <c r="AK1811" s="141" t="s">
        <v>3242</v>
      </c>
      <c r="AL1811" s="141" t="s">
        <v>3243</v>
      </c>
    </row>
    <row r="1812" spans="1:54">
      <c r="A1812" s="66">
        <v>1256</v>
      </c>
      <c r="B1812" s="66">
        <v>1326</v>
      </c>
      <c r="C1812" s="84" t="s">
        <v>994</v>
      </c>
      <c r="D1812" s="92">
        <v>3399</v>
      </c>
      <c r="E1812" s="151" t="s">
        <v>954</v>
      </c>
      <c r="F1812" s="151" t="s">
        <v>1427</v>
      </c>
      <c r="G1812" s="85" t="s">
        <v>954</v>
      </c>
      <c r="H1812" s="63">
        <v>7257</v>
      </c>
      <c r="I1812" s="87" t="s">
        <v>1151</v>
      </c>
      <c r="J1812" s="84">
        <v>1</v>
      </c>
      <c r="K1812" s="106">
        <v>44567</v>
      </c>
      <c r="L1812" s="63">
        <v>6</v>
      </c>
      <c r="M1812" s="66">
        <v>222</v>
      </c>
      <c r="N1812" s="107">
        <v>44573</v>
      </c>
      <c r="O1812" s="99">
        <v>44575</v>
      </c>
      <c r="P1812" s="100">
        <v>8</v>
      </c>
      <c r="Q1812" s="66" t="s">
        <v>544</v>
      </c>
      <c r="R1812" s="66"/>
      <c r="S1812" s="66" t="s">
        <v>3222</v>
      </c>
      <c r="T1812" s="66" t="s">
        <v>138</v>
      </c>
      <c r="U1812" s="66">
        <v>222</v>
      </c>
      <c r="V1812" s="88" t="s">
        <v>284</v>
      </c>
      <c r="W1812" s="88" t="s">
        <v>89</v>
      </c>
      <c r="X1812" s="88" t="s">
        <v>729</v>
      </c>
      <c r="Y1812" s="117" t="s">
        <v>3223</v>
      </c>
      <c r="Z1812" s="130"/>
      <c r="AA1812" s="130"/>
      <c r="AB1812" s="66"/>
      <c r="AC1812" s="130" t="s">
        <v>0</v>
      </c>
      <c r="AD1812" s="130"/>
      <c r="AE1812" s="48" t="s">
        <v>101</v>
      </c>
      <c r="AF1812" s="173">
        <v>44553</v>
      </c>
      <c r="AG1812" s="132">
        <v>44575</v>
      </c>
      <c r="AH1812" s="141"/>
      <c r="AI1812" s="284" t="s">
        <v>144</v>
      </c>
      <c r="AJ1812" s="377" t="s">
        <v>3241</v>
      </c>
      <c r="AK1812" s="141" t="s">
        <v>3242</v>
      </c>
      <c r="AL1812" s="141" t="s">
        <v>3243</v>
      </c>
    </row>
    <row r="1813" spans="1:54">
      <c r="A1813" s="66" t="s">
        <v>3192</v>
      </c>
      <c r="B1813" s="66">
        <v>1310</v>
      </c>
      <c r="C1813" s="157" t="s">
        <v>1179</v>
      </c>
      <c r="D1813" s="190">
        <v>3385</v>
      </c>
      <c r="E1813" s="158" t="s">
        <v>151</v>
      </c>
      <c r="F1813" s="206" t="s">
        <v>1075</v>
      </c>
      <c r="G1813" s="185" t="s">
        <v>1484</v>
      </c>
      <c r="H1813" s="51">
        <v>7259</v>
      </c>
      <c r="I1813" s="214" t="s">
        <v>154</v>
      </c>
      <c r="J1813" s="157">
        <v>1</v>
      </c>
      <c r="K1813" s="167">
        <v>44574</v>
      </c>
      <c r="L1813" s="51">
        <v>29</v>
      </c>
      <c r="M1813" s="66">
        <v>222</v>
      </c>
      <c r="N1813" s="165">
        <v>44603</v>
      </c>
      <c r="O1813" s="99">
        <v>44582</v>
      </c>
      <c r="P1813" s="100">
        <v>8</v>
      </c>
      <c r="Q1813" s="66" t="s">
        <v>544</v>
      </c>
      <c r="R1813" s="66"/>
      <c r="S1813" s="66" t="s">
        <v>3222</v>
      </c>
      <c r="T1813" s="66" t="s">
        <v>138</v>
      </c>
      <c r="U1813" s="66">
        <v>222</v>
      </c>
      <c r="V1813" s="88" t="s">
        <v>284</v>
      </c>
      <c r="W1813" s="88" t="s">
        <v>89</v>
      </c>
      <c r="X1813" s="88" t="s">
        <v>729</v>
      </c>
      <c r="Y1813" s="117" t="s">
        <v>3223</v>
      </c>
      <c r="Z1813" s="130"/>
      <c r="AA1813" s="130"/>
      <c r="AB1813" s="66"/>
      <c r="AC1813" s="130">
        <v>30000</v>
      </c>
      <c r="AD1813" s="130"/>
      <c r="AE1813" s="48" t="s">
        <v>101</v>
      </c>
      <c r="AF1813" s="132">
        <v>44544</v>
      </c>
      <c r="AG1813" s="132"/>
      <c r="AH1813" s="141" t="s">
        <v>3244</v>
      </c>
      <c r="AI1813" s="144">
        <v>45507</v>
      </c>
      <c r="AJ1813" s="144">
        <v>45523</v>
      </c>
      <c r="AK1813" s="141"/>
      <c r="AL1813" s="284"/>
      <c r="AM1813" s="377"/>
      <c r="AN1813" s="141"/>
      <c r="AO1813" s="141"/>
      <c r="AP1813" s="386"/>
      <c r="AQ1813" s="48" t="s">
        <v>214</v>
      </c>
      <c r="AR1813" s="48" t="s">
        <v>214</v>
      </c>
      <c r="AS1813" s="127" t="s">
        <v>214</v>
      </c>
      <c r="AT1813" s="141"/>
      <c r="AU1813" s="141"/>
      <c r="AV1813" s="387"/>
      <c r="AW1813" s="141"/>
      <c r="AX1813" s="141"/>
      <c r="AY1813" s="141"/>
    </row>
    <row r="1814" spans="1:54">
      <c r="A1814" s="66">
        <v>1214</v>
      </c>
      <c r="B1814" s="63"/>
      <c r="C1814" s="72" t="s">
        <v>117</v>
      </c>
      <c r="D1814" s="67">
        <v>5227</v>
      </c>
      <c r="E1814" s="69" t="s">
        <v>2706</v>
      </c>
      <c r="F1814" s="69" t="s">
        <v>1392</v>
      </c>
      <c r="G1814" s="48" t="s">
        <v>479</v>
      </c>
      <c r="H1814" s="48">
        <v>33</v>
      </c>
      <c r="I1814" s="48" t="s">
        <v>99</v>
      </c>
      <c r="J1814" s="72">
        <v>1</v>
      </c>
      <c r="K1814" s="101">
        <v>45628</v>
      </c>
      <c r="L1814" s="48">
        <v>27</v>
      </c>
      <c r="M1814" s="104">
        <v>223</v>
      </c>
      <c r="N1814" s="102">
        <v>45655</v>
      </c>
      <c r="O1814" s="99">
        <v>45657</v>
      </c>
      <c r="P1814" s="342">
        <v>29</v>
      </c>
      <c r="Q1814" s="66" t="s">
        <v>544</v>
      </c>
      <c r="R1814" s="66" t="s">
        <v>85</v>
      </c>
      <c r="S1814" s="66" t="s">
        <v>3245</v>
      </c>
      <c r="T1814" s="66" t="s">
        <v>87</v>
      </c>
      <c r="U1814" s="66">
        <v>223</v>
      </c>
      <c r="V1814" s="88" t="s">
        <v>88</v>
      </c>
      <c r="W1814" s="111" t="s">
        <v>89</v>
      </c>
      <c r="X1814" s="88" t="s">
        <v>433</v>
      </c>
      <c r="Y1814" s="351" t="s">
        <v>3246</v>
      </c>
      <c r="Z1814" s="66">
        <v>10</v>
      </c>
      <c r="AA1814" s="117" t="s">
        <v>434</v>
      </c>
      <c r="AB1814" s="66">
        <v>2023</v>
      </c>
      <c r="AC1814" s="118"/>
      <c r="AD1814" s="119"/>
      <c r="AE1814" s="48" t="s">
        <v>101</v>
      </c>
      <c r="AF1814" s="290">
        <v>45628</v>
      </c>
      <c r="AG1814" s="132">
        <v>45657</v>
      </c>
      <c r="AH1814" s="73" t="s">
        <v>101</v>
      </c>
      <c r="AI1814" s="284" t="s">
        <v>102</v>
      </c>
      <c r="AJ1814" s="368" t="s">
        <v>3247</v>
      </c>
      <c r="AK1814" s="284" t="s">
        <v>1005</v>
      </c>
      <c r="AL1814" s="284" t="s">
        <v>2998</v>
      </c>
      <c r="AM1814" s="353"/>
      <c r="AN1814" s="101"/>
      <c r="AO1814" s="48"/>
      <c r="AP1814" s="127"/>
      <c r="AQ1814" s="141"/>
      <c r="AR1814" s="141"/>
      <c r="AS1814" s="387"/>
      <c r="AT1814" s="141"/>
      <c r="AU1814" s="141"/>
      <c r="AV1814" s="141"/>
    </row>
    <row r="1815" spans="1:54" ht="12.75" customHeight="1">
      <c r="A1815" s="66" t="s">
        <v>3248</v>
      </c>
      <c r="B1815" s="88" t="s">
        <v>3249</v>
      </c>
      <c r="C1815" s="84" t="s">
        <v>1338</v>
      </c>
      <c r="D1815" s="84">
        <v>4616</v>
      </c>
      <c r="E1815" s="150" t="s">
        <v>2430</v>
      </c>
      <c r="F1815" s="150" t="s">
        <v>2431</v>
      </c>
      <c r="G1815" s="150" t="s">
        <v>529</v>
      </c>
      <c r="H1815" s="84"/>
      <c r="I1815" s="84" t="s">
        <v>1151</v>
      </c>
      <c r="J1815" s="84">
        <v>1</v>
      </c>
      <c r="K1815" s="162">
        <v>45230</v>
      </c>
      <c r="L1815" s="84">
        <v>27</v>
      </c>
      <c r="M1815" s="66">
        <v>223</v>
      </c>
      <c r="N1815" s="165">
        <v>45257</v>
      </c>
      <c r="O1815" s="99">
        <v>45233</v>
      </c>
      <c r="P1815" s="342">
        <v>3</v>
      </c>
      <c r="Q1815" s="66" t="s">
        <v>544</v>
      </c>
      <c r="R1815" s="66" t="s">
        <v>214</v>
      </c>
      <c r="S1815" s="66" t="s">
        <v>1454</v>
      </c>
      <c r="T1815" s="66" t="s">
        <v>138</v>
      </c>
      <c r="U1815" s="66">
        <v>223</v>
      </c>
      <c r="V1815" s="88" t="s">
        <v>236</v>
      </c>
      <c r="W1815" s="88" t="s">
        <v>406</v>
      </c>
      <c r="X1815" s="88" t="s">
        <v>435</v>
      </c>
      <c r="Y1815" s="117" t="s">
        <v>3250</v>
      </c>
      <c r="Z1815" s="104">
        <v>50</v>
      </c>
      <c r="AA1815" s="124" t="s">
        <v>227</v>
      </c>
      <c r="AB1815" s="66">
        <v>2012</v>
      </c>
      <c r="AC1815" s="118">
        <v>12000</v>
      </c>
      <c r="AD1815" s="118"/>
      <c r="AE1815" s="48" t="s">
        <v>101</v>
      </c>
      <c r="AF1815" s="132">
        <v>45230</v>
      </c>
      <c r="AG1815" s="132"/>
      <c r="AH1815" s="141" t="s">
        <v>1340</v>
      </c>
      <c r="AI1815" s="144">
        <v>45407</v>
      </c>
      <c r="AJ1815" s="144"/>
      <c r="AK1815" s="141"/>
      <c r="AL1815" s="284" t="s">
        <v>197</v>
      </c>
      <c r="AM1815" s="368" t="s">
        <v>3071</v>
      </c>
      <c r="AN1815" s="284" t="s">
        <v>3072</v>
      </c>
      <c r="AO1815" s="284" t="s">
        <v>3073</v>
      </c>
      <c r="AP1815" s="383"/>
      <c r="AQ1815" s="388" t="s">
        <v>214</v>
      </c>
      <c r="AR1815" s="388" t="s">
        <v>214</v>
      </c>
      <c r="AS1815" s="129" t="s">
        <v>214</v>
      </c>
      <c r="AT1815" s="143"/>
      <c r="AU1815" s="143"/>
      <c r="AV1815" s="389"/>
      <c r="AW1815" s="143"/>
      <c r="AX1815" s="143"/>
      <c r="AY1815" s="143"/>
      <c r="AZ1815" s="38" t="s">
        <v>324</v>
      </c>
    </row>
    <row r="1816" spans="1:54" ht="15" customHeight="1">
      <c r="A1816" s="66" t="s">
        <v>3251</v>
      </c>
      <c r="C1816" s="84" t="s">
        <v>994</v>
      </c>
      <c r="D1816" s="84">
        <v>4534</v>
      </c>
      <c r="E1816" s="150" t="s">
        <v>1713</v>
      </c>
      <c r="F1816" s="150" t="s">
        <v>1713</v>
      </c>
      <c r="G1816" s="150" t="s">
        <v>1326</v>
      </c>
      <c r="H1816" s="84">
        <v>9786</v>
      </c>
      <c r="I1816" s="84" t="s">
        <v>1151</v>
      </c>
      <c r="J1816" s="84">
        <v>1</v>
      </c>
      <c r="K1816" s="162">
        <v>45212</v>
      </c>
      <c r="L1816" s="84">
        <v>13</v>
      </c>
      <c r="M1816" s="51">
        <v>223</v>
      </c>
      <c r="N1816" s="107">
        <v>45225</v>
      </c>
      <c r="O1816" s="99">
        <v>45230</v>
      </c>
      <c r="P1816" s="342">
        <v>18</v>
      </c>
      <c r="Q1816" s="66" t="s">
        <v>544</v>
      </c>
      <c r="R1816" s="66" t="s">
        <v>214</v>
      </c>
      <c r="S1816" s="66" t="s">
        <v>1454</v>
      </c>
      <c r="T1816" s="66" t="s">
        <v>138</v>
      </c>
      <c r="U1816" s="66">
        <v>223</v>
      </c>
      <c r="V1816" s="88" t="s">
        <v>236</v>
      </c>
      <c r="W1816" s="88" t="s">
        <v>406</v>
      </c>
      <c r="X1816" s="88" t="s">
        <v>435</v>
      </c>
      <c r="Y1816" s="117" t="s">
        <v>3250</v>
      </c>
      <c r="Z1816" s="104">
        <v>50</v>
      </c>
      <c r="AA1816" s="124" t="s">
        <v>227</v>
      </c>
      <c r="AB1816" s="66">
        <v>2012</v>
      </c>
      <c r="AC1816" s="118">
        <v>12000</v>
      </c>
      <c r="AD1816" s="118"/>
      <c r="AE1816" s="48" t="s">
        <v>101</v>
      </c>
      <c r="AF1816" s="132">
        <v>45184</v>
      </c>
      <c r="AG1816" s="132">
        <v>45229</v>
      </c>
      <c r="AH1816" s="141"/>
      <c r="AI1816" s="144">
        <v>45496</v>
      </c>
      <c r="AJ1816" s="144"/>
      <c r="AK1816" s="141"/>
      <c r="AL1816" s="284" t="s">
        <v>395</v>
      </c>
      <c r="AM1816" s="368" t="s">
        <v>3252</v>
      </c>
      <c r="AN1816" s="284" t="s">
        <v>3253</v>
      </c>
      <c r="AO1816" s="284" t="s">
        <v>3254</v>
      </c>
      <c r="AP1816" s="353"/>
      <c r="AQ1816" s="152"/>
      <c r="AR1816" s="152"/>
      <c r="AS1816" s="390"/>
      <c r="AT1816" s="391"/>
      <c r="AU1816" s="391"/>
      <c r="AV1816" s="193"/>
      <c r="AW1816" s="394"/>
      <c r="AX1816" s="395">
        <f>IF(BC1816="mxn",AV1816/#REF!,AV1816)</f>
        <v>0</v>
      </c>
    </row>
    <row r="1817" spans="1:54">
      <c r="A1817" s="66" t="s">
        <v>3255</v>
      </c>
      <c r="B1817" s="66" t="s">
        <v>3256</v>
      </c>
      <c r="C1817" s="63" t="s">
        <v>994</v>
      </c>
      <c r="D1817" s="89">
        <v>4380</v>
      </c>
      <c r="E1817" s="150" t="s">
        <v>877</v>
      </c>
      <c r="F1817" s="156" t="s">
        <v>1251</v>
      </c>
      <c r="G1817" s="85" t="s">
        <v>1716</v>
      </c>
      <c r="H1817" s="63">
        <v>9605</v>
      </c>
      <c r="I1817" s="150" t="s">
        <v>1151</v>
      </c>
      <c r="J1817" s="84">
        <v>1</v>
      </c>
      <c r="K1817" s="106">
        <v>45092</v>
      </c>
      <c r="L1817" s="84">
        <v>27</v>
      </c>
      <c r="M1817" s="63">
        <v>223</v>
      </c>
      <c r="N1817" s="165">
        <v>45119</v>
      </c>
      <c r="O1817" s="99">
        <v>45105</v>
      </c>
      <c r="P1817" s="342">
        <v>13</v>
      </c>
      <c r="Q1817" s="66" t="s">
        <v>544</v>
      </c>
      <c r="R1817" s="66" t="s">
        <v>214</v>
      </c>
      <c r="S1817" s="66" t="s">
        <v>1454</v>
      </c>
      <c r="T1817" s="66" t="s">
        <v>138</v>
      </c>
      <c r="U1817" s="66">
        <v>223</v>
      </c>
      <c r="V1817" s="88" t="s">
        <v>236</v>
      </c>
      <c r="W1817" s="88" t="s">
        <v>406</v>
      </c>
      <c r="X1817" s="88" t="s">
        <v>435</v>
      </c>
      <c r="Y1817" s="117" t="s">
        <v>3250</v>
      </c>
      <c r="Z1817" s="104">
        <v>50</v>
      </c>
      <c r="AA1817" s="124" t="s">
        <v>227</v>
      </c>
      <c r="AB1817" s="66">
        <v>2012</v>
      </c>
      <c r="AC1817" s="118">
        <v>12000</v>
      </c>
      <c r="AD1817" s="118"/>
      <c r="AE1817" s="48" t="s">
        <v>101</v>
      </c>
      <c r="AF1817" s="132">
        <v>45092</v>
      </c>
      <c r="AG1817" s="132">
        <v>45104</v>
      </c>
      <c r="AH1817" s="141"/>
      <c r="AI1817" s="284" t="s">
        <v>153</v>
      </c>
      <c r="AJ1817" s="368" t="s">
        <v>3257</v>
      </c>
      <c r="AK1817" s="284" t="s">
        <v>3258</v>
      </c>
      <c r="AL1817" s="284" t="s">
        <v>3259</v>
      </c>
    </row>
    <row r="1818" spans="1:54">
      <c r="A1818" s="66">
        <v>1065</v>
      </c>
      <c r="B1818" s="66">
        <v>1249</v>
      </c>
      <c r="C1818" s="63" t="s">
        <v>994</v>
      </c>
      <c r="D1818" s="89">
        <v>4263</v>
      </c>
      <c r="E1818" s="87" t="s">
        <v>1114</v>
      </c>
      <c r="F1818" s="156" t="s">
        <v>1717</v>
      </c>
      <c r="G1818" s="85" t="s">
        <v>1718</v>
      </c>
      <c r="H1818" s="63">
        <v>9597</v>
      </c>
      <c r="I1818" s="150" t="s">
        <v>1151</v>
      </c>
      <c r="J1818" s="84">
        <v>1</v>
      </c>
      <c r="K1818" s="106">
        <v>45009</v>
      </c>
      <c r="L1818" s="92">
        <v>12</v>
      </c>
      <c r="M1818" s="66">
        <v>223</v>
      </c>
      <c r="N1818" s="107">
        <v>45021</v>
      </c>
      <c r="O1818" s="99">
        <v>45022</v>
      </c>
      <c r="P1818" s="342">
        <v>13</v>
      </c>
      <c r="Q1818" s="66" t="s">
        <v>544</v>
      </c>
      <c r="R1818" s="66" t="s">
        <v>214</v>
      </c>
      <c r="S1818" s="66" t="s">
        <v>1454</v>
      </c>
      <c r="T1818" s="66" t="s">
        <v>138</v>
      </c>
      <c r="U1818" s="66">
        <v>223</v>
      </c>
      <c r="V1818" s="88" t="s">
        <v>236</v>
      </c>
      <c r="W1818" s="88" t="s">
        <v>406</v>
      </c>
      <c r="X1818" s="88" t="s">
        <v>435</v>
      </c>
      <c r="Y1818" s="117" t="s">
        <v>3250</v>
      </c>
      <c r="Z1818" s="118"/>
      <c r="AA1818" s="118"/>
      <c r="AB1818" s="66">
        <v>2012</v>
      </c>
      <c r="AC1818" s="118">
        <v>12000</v>
      </c>
      <c r="AD1818" s="118"/>
      <c r="AE1818" s="48" t="s">
        <v>101</v>
      </c>
      <c r="AF1818" s="132">
        <v>45009</v>
      </c>
      <c r="AG1818" s="132">
        <v>45022</v>
      </c>
      <c r="AH1818" s="141"/>
      <c r="AI1818" s="141"/>
      <c r="AJ1818" s="284"/>
      <c r="AK1818" s="368"/>
      <c r="AL1818" s="284"/>
      <c r="AM1818" s="284"/>
      <c r="AN1818" s="383"/>
      <c r="AO1818" s="48"/>
      <c r="AP1818" s="48"/>
      <c r="AQ1818" s="127"/>
      <c r="AR1818" s="141"/>
      <c r="AS1818" s="141"/>
      <c r="AT1818" s="387"/>
      <c r="AU1818" s="141"/>
      <c r="AV1818" s="141"/>
      <c r="AW1818" s="141"/>
      <c r="AX1818" s="38"/>
      <c r="AY1818" s="396"/>
      <c r="AZ1818" s="397"/>
      <c r="BA1818" s="398"/>
      <c r="BB1818" s="41" t="s">
        <v>275</v>
      </c>
    </row>
    <row r="1819" spans="1:54">
      <c r="A1819" s="66">
        <v>1181</v>
      </c>
      <c r="B1819" s="66">
        <v>1324</v>
      </c>
      <c r="C1819" s="84" t="s">
        <v>994</v>
      </c>
      <c r="D1819" s="89">
        <v>3727</v>
      </c>
      <c r="E1819" s="87" t="s">
        <v>877</v>
      </c>
      <c r="F1819" s="151" t="s">
        <v>1805</v>
      </c>
      <c r="G1819" s="150" t="s">
        <v>1519</v>
      </c>
      <c r="H1819" s="63"/>
      <c r="I1819" s="150" t="s">
        <v>1151</v>
      </c>
      <c r="J1819" s="84">
        <v>1</v>
      </c>
      <c r="K1819" s="168">
        <v>44949</v>
      </c>
      <c r="L1819" s="84">
        <v>27</v>
      </c>
      <c r="M1819" s="66">
        <v>223</v>
      </c>
      <c r="N1819" s="107">
        <v>44976</v>
      </c>
      <c r="O1819" s="99">
        <v>45009</v>
      </c>
      <c r="P1819" s="342">
        <v>60</v>
      </c>
      <c r="Q1819" s="66" t="s">
        <v>544</v>
      </c>
      <c r="R1819" s="66" t="s">
        <v>214</v>
      </c>
      <c r="S1819" s="66" t="s">
        <v>1454</v>
      </c>
      <c r="T1819" s="66" t="s">
        <v>138</v>
      </c>
      <c r="U1819" s="66">
        <v>223</v>
      </c>
      <c r="V1819" s="88" t="s">
        <v>236</v>
      </c>
      <c r="W1819" s="111" t="s">
        <v>406</v>
      </c>
      <c r="X1819" s="111" t="s">
        <v>435</v>
      </c>
      <c r="Y1819" s="117">
        <v>590971</v>
      </c>
      <c r="Z1819" s="118"/>
      <c r="AA1819" s="118"/>
      <c r="AB1819" s="137">
        <v>2012</v>
      </c>
      <c r="AC1819" s="118">
        <v>12000</v>
      </c>
      <c r="AD1819" s="118"/>
      <c r="AE1819" s="192"/>
      <c r="AF1819" s="72" t="s">
        <v>101</v>
      </c>
      <c r="AG1819" s="132">
        <v>44741</v>
      </c>
      <c r="AH1819" s="266">
        <v>45006</v>
      </c>
      <c r="AI1819" s="284" t="s">
        <v>251</v>
      </c>
      <c r="AJ1819" s="368" t="s">
        <v>3013</v>
      </c>
      <c r="AK1819" s="284" t="s">
        <v>478</v>
      </c>
      <c r="AL1819" s="284" t="s">
        <v>484</v>
      </c>
    </row>
    <row r="1820" spans="1:54">
      <c r="A1820" s="66">
        <v>1181</v>
      </c>
      <c r="B1820" s="66">
        <v>1324</v>
      </c>
      <c r="C1820" s="84" t="s">
        <v>994</v>
      </c>
      <c r="D1820" s="89">
        <v>3691</v>
      </c>
      <c r="E1820" s="150" t="s">
        <v>3129</v>
      </c>
      <c r="F1820" s="150" t="s">
        <v>3129</v>
      </c>
      <c r="G1820" s="150" t="s">
        <v>338</v>
      </c>
      <c r="H1820" s="63">
        <v>8688</v>
      </c>
      <c r="I1820" s="150" t="s">
        <v>99</v>
      </c>
      <c r="J1820" s="84">
        <v>1</v>
      </c>
      <c r="K1820" s="168">
        <v>44729</v>
      </c>
      <c r="L1820" s="84">
        <v>2</v>
      </c>
      <c r="M1820" s="63">
        <v>223</v>
      </c>
      <c r="N1820" s="107">
        <v>44731</v>
      </c>
      <c r="O1820" s="99">
        <v>44732</v>
      </c>
      <c r="P1820" s="342">
        <v>3</v>
      </c>
      <c r="Q1820" s="66" t="s">
        <v>544</v>
      </c>
      <c r="R1820" s="66"/>
      <c r="S1820" s="66" t="s">
        <v>1454</v>
      </c>
      <c r="T1820" s="66" t="s">
        <v>138</v>
      </c>
      <c r="U1820" s="66">
        <v>223</v>
      </c>
      <c r="V1820" s="88" t="s">
        <v>236</v>
      </c>
      <c r="W1820" s="111" t="s">
        <v>406</v>
      </c>
      <c r="X1820" s="111" t="s">
        <v>435</v>
      </c>
      <c r="Y1820" s="66">
        <v>590971</v>
      </c>
      <c r="Z1820" s="130"/>
      <c r="AA1820" s="130"/>
      <c r="AB1820" s="66"/>
      <c r="AC1820" s="130"/>
      <c r="AD1820" s="130"/>
      <c r="AE1820" s="192"/>
      <c r="AF1820" s="115" t="s">
        <v>101</v>
      </c>
      <c r="AG1820" s="173">
        <v>44729</v>
      </c>
      <c r="AH1820" s="144">
        <v>44732</v>
      </c>
      <c r="AI1820" s="284" t="s">
        <v>251</v>
      </c>
      <c r="AJ1820" s="368" t="s">
        <v>3013</v>
      </c>
      <c r="AK1820" s="284" t="s">
        <v>478</v>
      </c>
      <c r="AL1820" s="284" t="s">
        <v>484</v>
      </c>
    </row>
    <row r="1821" spans="1:54">
      <c r="A1821" s="63"/>
      <c r="B1821" s="66" t="s">
        <v>3260</v>
      </c>
      <c r="C1821" s="84" t="s">
        <v>994</v>
      </c>
      <c r="D1821" s="84">
        <v>3583</v>
      </c>
      <c r="E1821" s="295" t="s">
        <v>151</v>
      </c>
      <c r="F1821" s="150" t="s">
        <v>1075</v>
      </c>
      <c r="G1821" s="85" t="s">
        <v>519</v>
      </c>
      <c r="H1821" s="63">
        <v>4263</v>
      </c>
      <c r="I1821" s="150" t="s">
        <v>154</v>
      </c>
      <c r="J1821" s="84">
        <v>1</v>
      </c>
      <c r="K1821" s="209">
        <v>44669</v>
      </c>
      <c r="L1821" s="84">
        <v>14</v>
      </c>
      <c r="M1821" s="66">
        <v>223</v>
      </c>
      <c r="N1821" s="107">
        <v>44683</v>
      </c>
      <c r="O1821" s="99">
        <v>44687</v>
      </c>
      <c r="P1821" s="342">
        <v>18</v>
      </c>
      <c r="Q1821" s="66" t="s">
        <v>544</v>
      </c>
      <c r="R1821" s="66"/>
      <c r="S1821" s="66" t="s">
        <v>1860</v>
      </c>
      <c r="T1821" s="66" t="s">
        <v>138</v>
      </c>
      <c r="U1821" s="66">
        <v>223</v>
      </c>
      <c r="V1821" s="88" t="s">
        <v>617</v>
      </c>
      <c r="W1821" s="88" t="s">
        <v>373</v>
      </c>
      <c r="X1821" s="88" t="s">
        <v>3146</v>
      </c>
      <c r="Y1821" s="66" t="s">
        <v>3147</v>
      </c>
      <c r="Z1821" s="130"/>
      <c r="AA1821" s="130"/>
      <c r="AB1821" s="66"/>
      <c r="AC1821" s="130">
        <v>12000</v>
      </c>
      <c r="AD1821" s="130"/>
      <c r="AE1821" s="62" t="s">
        <v>101</v>
      </c>
      <c r="AF1821" s="173">
        <v>44669</v>
      </c>
      <c r="AG1821" s="173">
        <v>44684</v>
      </c>
      <c r="AH1821" s="141"/>
      <c r="AI1821" s="284" t="s">
        <v>144</v>
      </c>
      <c r="AJ1821" s="368" t="s">
        <v>3148</v>
      </c>
      <c r="AK1821" s="284" t="s">
        <v>3149</v>
      </c>
      <c r="AL1821" s="284" t="s">
        <v>3150</v>
      </c>
    </row>
    <row r="1822" spans="1:54">
      <c r="A1822" s="66">
        <v>1256</v>
      </c>
      <c r="B1822" s="66" t="s">
        <v>3261</v>
      </c>
      <c r="C1822" s="84" t="s">
        <v>994</v>
      </c>
      <c r="D1822" s="89">
        <v>3426</v>
      </c>
      <c r="E1822" s="86" t="s">
        <v>1314</v>
      </c>
      <c r="F1822" s="150" t="s">
        <v>1315</v>
      </c>
      <c r="G1822" s="150" t="s">
        <v>3262</v>
      </c>
      <c r="H1822" s="63"/>
      <c r="I1822" s="150" t="s">
        <v>154</v>
      </c>
      <c r="J1822" s="84">
        <v>1</v>
      </c>
      <c r="K1822" s="168">
        <v>44592</v>
      </c>
      <c r="L1822" s="89">
        <v>6</v>
      </c>
      <c r="M1822" s="66">
        <v>223</v>
      </c>
      <c r="N1822" s="107">
        <v>44598</v>
      </c>
      <c r="O1822" s="99">
        <v>44601</v>
      </c>
      <c r="P1822" s="342">
        <v>0</v>
      </c>
      <c r="Q1822" s="66" t="s">
        <v>544</v>
      </c>
      <c r="R1822" s="66"/>
      <c r="S1822" s="66" t="s">
        <v>2893</v>
      </c>
      <c r="T1822" s="66" t="s">
        <v>138</v>
      </c>
      <c r="U1822" s="66">
        <v>223</v>
      </c>
      <c r="V1822" s="88" t="s">
        <v>617</v>
      </c>
      <c r="W1822" s="88" t="s">
        <v>373</v>
      </c>
      <c r="X1822" s="88" t="s">
        <v>3263</v>
      </c>
      <c r="Y1822" s="66" t="s">
        <v>3264</v>
      </c>
      <c r="Z1822" s="130"/>
      <c r="AA1822" s="130"/>
      <c r="AB1822" s="66"/>
      <c r="AC1822" s="130">
        <v>26000</v>
      </c>
      <c r="AD1822" s="130"/>
      <c r="AE1822" s="62" t="s">
        <v>101</v>
      </c>
      <c r="AF1822" s="173">
        <v>44564</v>
      </c>
      <c r="AG1822" s="173">
        <v>44600</v>
      </c>
      <c r="AH1822" s="141"/>
      <c r="AI1822" s="284"/>
      <c r="AJ1822" s="377"/>
      <c r="AK1822" s="141"/>
      <c r="AL1822" s="141"/>
    </row>
    <row r="1823" spans="1:54">
      <c r="A1823" s="66" t="s">
        <v>3265</v>
      </c>
      <c r="B1823" s="63"/>
      <c r="C1823" s="72" t="s">
        <v>117</v>
      </c>
      <c r="D1823" s="67">
        <v>5228</v>
      </c>
      <c r="E1823" s="69" t="s">
        <v>2706</v>
      </c>
      <c r="F1823" s="69" t="s">
        <v>1392</v>
      </c>
      <c r="G1823" s="48" t="s">
        <v>479</v>
      </c>
      <c r="H1823" s="48">
        <v>79</v>
      </c>
      <c r="I1823" s="48" t="s">
        <v>99</v>
      </c>
      <c r="J1823" s="72">
        <v>1</v>
      </c>
      <c r="K1823" s="101">
        <v>45628</v>
      </c>
      <c r="L1823" s="48">
        <v>27</v>
      </c>
      <c r="M1823" s="104">
        <v>224</v>
      </c>
      <c r="N1823" s="102">
        <v>45655</v>
      </c>
      <c r="O1823" s="99">
        <v>45657</v>
      </c>
      <c r="P1823" s="100">
        <v>29</v>
      </c>
      <c r="Q1823" s="66" t="s">
        <v>544</v>
      </c>
      <c r="R1823" s="66" t="s">
        <v>85</v>
      </c>
      <c r="S1823" s="66" t="s">
        <v>3245</v>
      </c>
      <c r="T1823" s="66" t="s">
        <v>87</v>
      </c>
      <c r="U1823" s="66">
        <v>224</v>
      </c>
      <c r="V1823" s="88" t="s">
        <v>88</v>
      </c>
      <c r="W1823" s="88" t="s">
        <v>89</v>
      </c>
      <c r="X1823" s="88" t="s">
        <v>3210</v>
      </c>
      <c r="Y1823" s="351" t="s">
        <v>3266</v>
      </c>
      <c r="Z1823" s="66">
        <v>10</v>
      </c>
      <c r="AA1823" s="117" t="s">
        <v>434</v>
      </c>
      <c r="AB1823" s="66">
        <v>2023</v>
      </c>
      <c r="AC1823" s="130"/>
      <c r="AD1823" s="119"/>
      <c r="AE1823" s="48" t="s">
        <v>101</v>
      </c>
      <c r="AF1823" s="290">
        <v>45628</v>
      </c>
      <c r="AG1823" s="132">
        <v>45657</v>
      </c>
      <c r="AH1823" s="73" t="s">
        <v>101</v>
      </c>
      <c r="AI1823" s="384" t="s">
        <v>144</v>
      </c>
      <c r="AJ1823" s="384" t="s">
        <v>3030</v>
      </c>
      <c r="AK1823" s="384"/>
      <c r="AL1823" s="384"/>
    </row>
    <row r="1824" spans="1:54">
      <c r="A1824" s="63"/>
      <c r="B1824" s="63"/>
      <c r="C1824" s="198" t="s">
        <v>994</v>
      </c>
      <c r="D1824" s="198">
        <v>4554</v>
      </c>
      <c r="E1824" s="241" t="s">
        <v>151</v>
      </c>
      <c r="F1824" s="199" t="s">
        <v>3267</v>
      </c>
      <c r="G1824" s="198" t="s">
        <v>3144</v>
      </c>
      <c r="H1824" s="198">
        <v>1324</v>
      </c>
      <c r="I1824" s="198" t="s">
        <v>154</v>
      </c>
      <c r="J1824" s="198">
        <v>1</v>
      </c>
      <c r="K1824" s="211">
        <v>45323</v>
      </c>
      <c r="L1824" s="198">
        <v>29</v>
      </c>
      <c r="M1824" s="104">
        <v>224</v>
      </c>
      <c r="N1824" s="102">
        <v>45352</v>
      </c>
      <c r="O1824" s="99">
        <v>45355</v>
      </c>
      <c r="P1824" s="100">
        <v>32</v>
      </c>
      <c r="Q1824" s="66" t="s">
        <v>544</v>
      </c>
      <c r="R1824" s="66" t="s">
        <v>214</v>
      </c>
      <c r="S1824" s="66" t="s">
        <v>3268</v>
      </c>
      <c r="T1824" s="66" t="s">
        <v>87</v>
      </c>
      <c r="U1824" s="66">
        <v>224</v>
      </c>
      <c r="V1824" s="111" t="s">
        <v>88</v>
      </c>
      <c r="W1824" s="111" t="s">
        <v>510</v>
      </c>
      <c r="X1824" s="111" t="s">
        <v>3269</v>
      </c>
      <c r="Y1824" s="117" t="s">
        <v>3270</v>
      </c>
      <c r="Z1824" s="112">
        <v>10</v>
      </c>
      <c r="AA1824" s="278" t="s">
        <v>177</v>
      </c>
      <c r="AB1824" s="66"/>
      <c r="AC1824" s="130">
        <v>80000</v>
      </c>
      <c r="AD1824" s="119">
        <v>83950</v>
      </c>
      <c r="AE1824" s="48" t="s">
        <v>101</v>
      </c>
      <c r="AF1824" s="132">
        <v>45196</v>
      </c>
      <c r="AG1824" s="132"/>
      <c r="AH1824" s="141"/>
      <c r="AI1824" s="367"/>
      <c r="AJ1824" s="367"/>
      <c r="AK1824" s="367"/>
      <c r="AL1824" s="367"/>
    </row>
    <row r="1825" spans="1:38">
      <c r="A1825" s="66" t="s">
        <v>3271</v>
      </c>
      <c r="B1825" s="66" t="s">
        <v>3272</v>
      </c>
      <c r="C1825" s="84" t="s">
        <v>994</v>
      </c>
      <c r="D1825" s="89">
        <v>4337</v>
      </c>
      <c r="E1825" s="87" t="s">
        <v>877</v>
      </c>
      <c r="F1825" s="151" t="s">
        <v>1862</v>
      </c>
      <c r="G1825" s="85" t="s">
        <v>1859</v>
      </c>
      <c r="H1825" s="63">
        <v>1167</v>
      </c>
      <c r="I1825" s="85" t="s">
        <v>1151</v>
      </c>
      <c r="J1825" s="84">
        <v>1</v>
      </c>
      <c r="K1825" s="168">
        <v>45152</v>
      </c>
      <c r="L1825" s="92">
        <v>27</v>
      </c>
      <c r="M1825" s="66">
        <v>224</v>
      </c>
      <c r="N1825" s="107">
        <v>45179</v>
      </c>
      <c r="O1825" s="99">
        <v>45194</v>
      </c>
      <c r="P1825" s="100">
        <v>42</v>
      </c>
      <c r="Q1825" s="66" t="s">
        <v>544</v>
      </c>
      <c r="R1825" s="66" t="s">
        <v>214</v>
      </c>
      <c r="S1825" s="66" t="s">
        <v>3268</v>
      </c>
      <c r="T1825" s="66" t="s">
        <v>87</v>
      </c>
      <c r="U1825" s="66">
        <v>224</v>
      </c>
      <c r="V1825" s="88" t="s">
        <v>88</v>
      </c>
      <c r="W1825" s="88" t="s">
        <v>510</v>
      </c>
      <c r="X1825" s="88" t="s">
        <v>3269</v>
      </c>
      <c r="Y1825" s="117" t="s">
        <v>3270</v>
      </c>
      <c r="Z1825" s="66">
        <v>10</v>
      </c>
      <c r="AA1825" s="117" t="s">
        <v>177</v>
      </c>
      <c r="AB1825" s="66"/>
      <c r="AC1825" s="130"/>
      <c r="AD1825" s="130"/>
      <c r="AE1825" s="48" t="s">
        <v>101</v>
      </c>
      <c r="AF1825" s="132">
        <v>45068</v>
      </c>
      <c r="AG1825" s="132">
        <v>45191</v>
      </c>
      <c r="AH1825" s="144"/>
      <c r="AI1825" s="284" t="s">
        <v>153</v>
      </c>
      <c r="AJ1825" s="368" t="s">
        <v>2950</v>
      </c>
      <c r="AK1825" s="284" t="s">
        <v>2110</v>
      </c>
      <c r="AL1825" s="284" t="s">
        <v>2951</v>
      </c>
    </row>
    <row r="1826" spans="1:38">
      <c r="A1826" s="66">
        <v>1177</v>
      </c>
      <c r="B1826" s="66" t="s">
        <v>3273</v>
      </c>
      <c r="C1826" s="84" t="s">
        <v>994</v>
      </c>
      <c r="D1826" s="89">
        <v>4114</v>
      </c>
      <c r="E1826" s="87" t="s">
        <v>193</v>
      </c>
      <c r="F1826" s="151" t="s">
        <v>1363</v>
      </c>
      <c r="G1826" s="85" t="s">
        <v>3274</v>
      </c>
      <c r="H1826" s="63">
        <v>359</v>
      </c>
      <c r="I1826" s="85" t="s">
        <v>154</v>
      </c>
      <c r="J1826" s="84">
        <v>1</v>
      </c>
      <c r="K1826" s="168">
        <v>45006</v>
      </c>
      <c r="L1826" s="92">
        <v>27</v>
      </c>
      <c r="M1826" s="66">
        <v>224</v>
      </c>
      <c r="N1826" s="107">
        <v>45033</v>
      </c>
      <c r="O1826" s="99">
        <v>45040</v>
      </c>
      <c r="P1826" s="100">
        <v>34</v>
      </c>
      <c r="Q1826" s="66" t="s">
        <v>544</v>
      </c>
      <c r="R1826" s="66" t="s">
        <v>214</v>
      </c>
      <c r="S1826" s="66" t="s">
        <v>1624</v>
      </c>
      <c r="T1826" s="66" t="s">
        <v>87</v>
      </c>
      <c r="U1826" s="66">
        <v>224</v>
      </c>
      <c r="V1826" s="88" t="s">
        <v>88</v>
      </c>
      <c r="W1826" s="88" t="s">
        <v>510</v>
      </c>
      <c r="X1826" s="88" t="s">
        <v>681</v>
      </c>
      <c r="Y1826" s="117" t="s">
        <v>3275</v>
      </c>
      <c r="Z1826" s="66">
        <v>10</v>
      </c>
      <c r="AA1826" s="117" t="s">
        <v>227</v>
      </c>
      <c r="AB1826" s="66">
        <v>2014</v>
      </c>
      <c r="AC1826" s="130">
        <v>30000</v>
      </c>
      <c r="AD1826" s="130"/>
      <c r="AE1826" s="48" t="s">
        <v>101</v>
      </c>
      <c r="AF1826" s="132">
        <v>44922</v>
      </c>
      <c r="AG1826" s="132">
        <v>45037</v>
      </c>
      <c r="AH1826" s="144"/>
      <c r="AI1826" s="284"/>
      <c r="AJ1826" s="368"/>
      <c r="AK1826" s="284"/>
      <c r="AL1826" s="284"/>
    </row>
    <row r="1827" spans="1:38">
      <c r="A1827" s="88" t="s">
        <v>95</v>
      </c>
      <c r="B1827" s="280" t="s">
        <v>95</v>
      </c>
      <c r="C1827" s="84" t="s">
        <v>994</v>
      </c>
      <c r="D1827" s="89">
        <v>4043</v>
      </c>
      <c r="E1827" s="87" t="s">
        <v>2212</v>
      </c>
      <c r="F1827" s="151" t="s">
        <v>1162</v>
      </c>
      <c r="G1827" s="85" t="s">
        <v>1166</v>
      </c>
      <c r="H1827" s="63">
        <v>340</v>
      </c>
      <c r="I1827" s="85" t="s">
        <v>154</v>
      </c>
      <c r="J1827" s="84">
        <v>1</v>
      </c>
      <c r="K1827" s="168">
        <v>44910</v>
      </c>
      <c r="L1827" s="92">
        <v>6</v>
      </c>
      <c r="M1827" s="66">
        <v>224</v>
      </c>
      <c r="N1827" s="107">
        <v>44916</v>
      </c>
      <c r="O1827" s="99">
        <v>44918</v>
      </c>
      <c r="P1827" s="100">
        <v>8</v>
      </c>
      <c r="Q1827" s="66" t="s">
        <v>544</v>
      </c>
      <c r="R1827" s="66" t="s">
        <v>214</v>
      </c>
      <c r="S1827" s="66" t="s">
        <v>1624</v>
      </c>
      <c r="T1827" s="66" t="s">
        <v>87</v>
      </c>
      <c r="U1827" s="66">
        <v>224</v>
      </c>
      <c r="V1827" s="88" t="s">
        <v>88</v>
      </c>
      <c r="W1827" s="88" t="s">
        <v>510</v>
      </c>
      <c r="X1827" s="88" t="s">
        <v>681</v>
      </c>
      <c r="Y1827" s="117" t="s">
        <v>3275</v>
      </c>
      <c r="Z1827" s="130"/>
      <c r="AA1827" s="130"/>
      <c r="AB1827" s="66">
        <v>2014</v>
      </c>
      <c r="AC1827" s="130">
        <v>30000</v>
      </c>
      <c r="AD1827" s="130"/>
      <c r="AE1827" s="801"/>
      <c r="AF1827" s="72" t="s">
        <v>101</v>
      </c>
      <c r="AG1827" s="132">
        <v>44882</v>
      </c>
      <c r="AH1827" s="144">
        <v>44917</v>
      </c>
      <c r="AI1827" s="284" t="s">
        <v>531</v>
      </c>
      <c r="AJ1827" s="368" t="s">
        <v>3276</v>
      </c>
      <c r="AK1827" s="284" t="s">
        <v>3277</v>
      </c>
      <c r="AL1827" s="284" t="s">
        <v>3278</v>
      </c>
    </row>
    <row r="1828" spans="1:38">
      <c r="A1828" s="66">
        <v>1265</v>
      </c>
      <c r="B1828" s="66">
        <v>1332</v>
      </c>
      <c r="C1828" s="84" t="s">
        <v>994</v>
      </c>
      <c r="D1828" s="92">
        <v>3850</v>
      </c>
      <c r="E1828" s="87" t="s">
        <v>97</v>
      </c>
      <c r="F1828" s="151" t="s">
        <v>97</v>
      </c>
      <c r="G1828" s="85" t="s">
        <v>2664</v>
      </c>
      <c r="H1828" s="63"/>
      <c r="I1828" s="85" t="s">
        <v>99</v>
      </c>
      <c r="J1828" s="84">
        <v>1</v>
      </c>
      <c r="K1828" s="106">
        <v>44802</v>
      </c>
      <c r="L1828" s="63">
        <v>6</v>
      </c>
      <c r="M1828" s="66">
        <v>224</v>
      </c>
      <c r="N1828" s="107">
        <v>44808</v>
      </c>
      <c r="O1828" s="99">
        <v>44810</v>
      </c>
      <c r="P1828" s="100">
        <v>8</v>
      </c>
      <c r="Q1828" s="66" t="s">
        <v>544</v>
      </c>
      <c r="R1828" s="66"/>
      <c r="S1828" s="66" t="s">
        <v>1624</v>
      </c>
      <c r="T1828" s="66" t="s">
        <v>87</v>
      </c>
      <c r="U1828" s="66">
        <v>224</v>
      </c>
      <c r="V1828" s="88" t="s">
        <v>88</v>
      </c>
      <c r="W1828" s="88" t="s">
        <v>510</v>
      </c>
      <c r="X1828" s="88" t="s">
        <v>681</v>
      </c>
      <c r="Y1828" s="117" t="s">
        <v>3275</v>
      </c>
      <c r="Z1828" s="382"/>
      <c r="AA1828" s="382"/>
      <c r="AB1828" s="66"/>
      <c r="AC1828" s="382">
        <v>30000</v>
      </c>
      <c r="AD1828" s="382"/>
      <c r="AE1828" s="62" t="s">
        <v>101</v>
      </c>
      <c r="AF1828" s="173">
        <v>44802</v>
      </c>
      <c r="AG1828" s="132">
        <v>44809</v>
      </c>
      <c r="AH1828" s="144"/>
      <c r="AI1828" s="284"/>
      <c r="AJ1828" s="368"/>
      <c r="AK1828" s="284"/>
      <c r="AL1828" s="284"/>
    </row>
    <row r="1829" spans="1:38">
      <c r="A1829" s="66" t="s">
        <v>3279</v>
      </c>
      <c r="B1829" s="66">
        <v>1338</v>
      </c>
      <c r="C1829" s="72" t="s">
        <v>994</v>
      </c>
      <c r="D1829" s="67">
        <v>3839</v>
      </c>
      <c r="E1829" s="69" t="s">
        <v>2306</v>
      </c>
      <c r="F1829" s="69" t="s">
        <v>3280</v>
      </c>
      <c r="G1829" s="81" t="s">
        <v>503</v>
      </c>
      <c r="H1829" s="48">
        <v>257</v>
      </c>
      <c r="I1829" s="81" t="s">
        <v>99</v>
      </c>
      <c r="J1829" s="72">
        <v>1</v>
      </c>
      <c r="K1829" s="188">
        <v>44799</v>
      </c>
      <c r="L1829" s="48">
        <v>0</v>
      </c>
      <c r="M1829" s="66">
        <v>224</v>
      </c>
      <c r="N1829" s="107">
        <v>44799</v>
      </c>
      <c r="O1829" s="99">
        <v>44802</v>
      </c>
      <c r="P1829" s="100">
        <v>3</v>
      </c>
      <c r="Q1829" s="66" t="s">
        <v>544</v>
      </c>
      <c r="R1829" s="66"/>
      <c r="S1829" s="66" t="s">
        <v>1624</v>
      </c>
      <c r="T1829" s="66" t="s">
        <v>87</v>
      </c>
      <c r="U1829" s="66">
        <v>224</v>
      </c>
      <c r="V1829" s="88" t="s">
        <v>88</v>
      </c>
      <c r="W1829" s="88" t="s">
        <v>510</v>
      </c>
      <c r="X1829" s="88" t="s">
        <v>681</v>
      </c>
      <c r="Y1829" s="117" t="s">
        <v>3275</v>
      </c>
      <c r="Z1829" s="382"/>
      <c r="AA1829" s="382"/>
      <c r="AB1829" s="66"/>
      <c r="AC1829" s="382">
        <v>30000</v>
      </c>
      <c r="AD1829" s="382"/>
      <c r="AE1829" s="62" t="s">
        <v>101</v>
      </c>
      <c r="AF1829" s="173">
        <v>44795</v>
      </c>
      <c r="AG1829" s="132">
        <v>44800</v>
      </c>
      <c r="AH1829" s="144"/>
      <c r="AI1829" s="284"/>
      <c r="AJ1829" s="377"/>
      <c r="AK1829" s="141"/>
      <c r="AL1829" s="141"/>
    </row>
    <row r="1830" spans="1:38">
      <c r="A1830" s="66" t="s">
        <v>3136</v>
      </c>
      <c r="B1830" s="63" t="s">
        <v>3281</v>
      </c>
      <c r="C1830" s="157" t="s">
        <v>1179</v>
      </c>
      <c r="D1830" s="190">
        <v>3832</v>
      </c>
      <c r="E1830" s="50" t="s">
        <v>1164</v>
      </c>
      <c r="F1830" s="158" t="s">
        <v>1165</v>
      </c>
      <c r="G1830" s="185" t="s">
        <v>1166</v>
      </c>
      <c r="H1830" s="51">
        <v>224</v>
      </c>
      <c r="I1830" s="185" t="s">
        <v>154</v>
      </c>
      <c r="J1830" s="157">
        <v>1</v>
      </c>
      <c r="K1830" s="215">
        <v>44819</v>
      </c>
      <c r="L1830" s="83">
        <v>27</v>
      </c>
      <c r="M1830" s="66">
        <v>224</v>
      </c>
      <c r="N1830" s="165">
        <v>44846</v>
      </c>
      <c r="O1830" s="99">
        <v>44835</v>
      </c>
      <c r="P1830" s="100">
        <v>16</v>
      </c>
      <c r="Q1830" s="66" t="s">
        <v>544</v>
      </c>
      <c r="R1830" s="66"/>
      <c r="S1830" s="66" t="s">
        <v>1624</v>
      </c>
      <c r="T1830" s="66" t="s">
        <v>87</v>
      </c>
      <c r="U1830" s="66">
        <v>224</v>
      </c>
      <c r="V1830" s="88" t="s">
        <v>88</v>
      </c>
      <c r="W1830" s="88" t="s">
        <v>510</v>
      </c>
      <c r="X1830" s="88" t="s">
        <v>681</v>
      </c>
      <c r="Y1830" s="117" t="s">
        <v>3275</v>
      </c>
      <c r="Z1830" s="382"/>
      <c r="AA1830" s="382"/>
      <c r="AB1830" s="66"/>
      <c r="AC1830" s="382">
        <v>30000</v>
      </c>
      <c r="AD1830" s="382"/>
      <c r="AE1830" s="62" t="s">
        <v>101</v>
      </c>
      <c r="AF1830" s="173">
        <v>44791</v>
      </c>
      <c r="AG1830" s="132"/>
      <c r="AH1830" s="144" t="s">
        <v>3282</v>
      </c>
      <c r="AI1830" s="284"/>
      <c r="AJ1830" s="368"/>
      <c r="AK1830" s="284"/>
      <c r="AL1830" s="284"/>
    </row>
    <row r="1831" spans="1:38">
      <c r="A1831" s="66">
        <v>1252</v>
      </c>
      <c r="B1831" s="63"/>
      <c r="C1831" s="157" t="s">
        <v>1179</v>
      </c>
      <c r="D1831" s="190">
        <v>3832</v>
      </c>
      <c r="E1831" s="50" t="s">
        <v>1164</v>
      </c>
      <c r="F1831" s="158" t="s">
        <v>1165</v>
      </c>
      <c r="G1831" s="185" t="s">
        <v>1166</v>
      </c>
      <c r="H1831" s="51">
        <v>224</v>
      </c>
      <c r="I1831" s="185" t="s">
        <v>154</v>
      </c>
      <c r="J1831" s="157">
        <v>1</v>
      </c>
      <c r="K1831" s="215">
        <v>44847</v>
      </c>
      <c r="L1831" s="83">
        <v>27</v>
      </c>
      <c r="M1831" s="66">
        <v>224</v>
      </c>
      <c r="N1831" s="165">
        <v>44874</v>
      </c>
      <c r="O1831" s="99">
        <v>44876</v>
      </c>
      <c r="P1831" s="100">
        <v>29</v>
      </c>
      <c r="Q1831" s="66" t="s">
        <v>544</v>
      </c>
      <c r="R1831" s="66" t="s">
        <v>214</v>
      </c>
      <c r="S1831" s="66" t="s">
        <v>1624</v>
      </c>
      <c r="T1831" s="66" t="s">
        <v>87</v>
      </c>
      <c r="U1831" s="66">
        <v>224</v>
      </c>
      <c r="V1831" s="88" t="s">
        <v>88</v>
      </c>
      <c r="W1831" s="88" t="s">
        <v>510</v>
      </c>
      <c r="X1831" s="88" t="s">
        <v>681</v>
      </c>
      <c r="Y1831" s="117" t="s">
        <v>3275</v>
      </c>
      <c r="Z1831" s="130"/>
      <c r="AA1831" s="130"/>
      <c r="AB1831" s="66"/>
      <c r="AC1831" s="130">
        <v>30000</v>
      </c>
      <c r="AD1831" s="130"/>
      <c r="AE1831" s="62" t="s">
        <v>101</v>
      </c>
      <c r="AF1831" s="173">
        <v>44791</v>
      </c>
      <c r="AG1831" s="132"/>
      <c r="AH1831" s="144" t="s">
        <v>3283</v>
      </c>
      <c r="AI1831" s="284" t="s">
        <v>637</v>
      </c>
      <c r="AJ1831" s="368" t="s">
        <v>3284</v>
      </c>
      <c r="AK1831" s="284" t="s">
        <v>1302</v>
      </c>
      <c r="AL1831" s="284" t="s">
        <v>3187</v>
      </c>
    </row>
    <row r="1832" spans="1:38">
      <c r="A1832" s="63"/>
      <c r="B1832" s="66">
        <v>1285</v>
      </c>
      <c r="C1832" s="84" t="s">
        <v>994</v>
      </c>
      <c r="D1832" s="92">
        <v>3695</v>
      </c>
      <c r="E1832" s="151" t="s">
        <v>3285</v>
      </c>
      <c r="F1832" s="151" t="s">
        <v>3285</v>
      </c>
      <c r="G1832" s="85" t="s">
        <v>1822</v>
      </c>
      <c r="H1832" s="63">
        <v>184</v>
      </c>
      <c r="I1832" s="85" t="s">
        <v>99</v>
      </c>
      <c r="J1832" s="84">
        <v>1</v>
      </c>
      <c r="K1832" s="106">
        <v>44786</v>
      </c>
      <c r="L1832" s="63">
        <v>6</v>
      </c>
      <c r="M1832" s="66">
        <v>224</v>
      </c>
      <c r="N1832" s="107">
        <v>44792</v>
      </c>
      <c r="O1832" s="99">
        <v>44795</v>
      </c>
      <c r="P1832" s="100">
        <v>9</v>
      </c>
      <c r="Q1832" s="66" t="s">
        <v>544</v>
      </c>
      <c r="R1832" s="66"/>
      <c r="S1832" s="66" t="s">
        <v>1624</v>
      </c>
      <c r="T1832" s="66" t="s">
        <v>87</v>
      </c>
      <c r="U1832" s="66">
        <v>224</v>
      </c>
      <c r="V1832" s="111" t="s">
        <v>88</v>
      </c>
      <c r="W1832" s="88" t="s">
        <v>510</v>
      </c>
      <c r="X1832" s="88" t="s">
        <v>681</v>
      </c>
      <c r="Y1832" s="278" t="s">
        <v>3275</v>
      </c>
      <c r="Z1832" s="382"/>
      <c r="AA1832" s="382"/>
      <c r="AB1832" s="66"/>
      <c r="AC1832" s="382">
        <v>30000</v>
      </c>
      <c r="AD1832" s="382"/>
      <c r="AE1832" s="62" t="s">
        <v>101</v>
      </c>
      <c r="AF1832" s="173">
        <v>44730</v>
      </c>
      <c r="AG1832" s="132">
        <v>44793</v>
      </c>
      <c r="AH1832" s="144"/>
      <c r="AI1832" s="284" t="s">
        <v>1316</v>
      </c>
      <c r="AJ1832" s="368" t="s">
        <v>3224</v>
      </c>
      <c r="AK1832" s="284" t="s">
        <v>154</v>
      </c>
      <c r="AL1832" s="284" t="s">
        <v>3225</v>
      </c>
    </row>
    <row r="1833" spans="1:38">
      <c r="A1833" s="66" t="s">
        <v>95</v>
      </c>
      <c r="B1833" s="66" t="s">
        <v>3286</v>
      </c>
      <c r="C1833" s="157" t="s">
        <v>1179</v>
      </c>
      <c r="D1833" s="83">
        <v>3678</v>
      </c>
      <c r="E1833" s="158" t="s">
        <v>1446</v>
      </c>
      <c r="F1833" s="206" t="s">
        <v>2275</v>
      </c>
      <c r="G1833" s="185" t="s">
        <v>2002</v>
      </c>
      <c r="H1833" s="51"/>
      <c r="I1833" s="185" t="s">
        <v>154</v>
      </c>
      <c r="J1833" s="157">
        <v>1</v>
      </c>
      <c r="K1833" s="167">
        <v>44720</v>
      </c>
      <c r="L1833" s="51">
        <v>6</v>
      </c>
      <c r="M1833" s="66">
        <v>224</v>
      </c>
      <c r="N1833" s="165">
        <v>44726</v>
      </c>
      <c r="O1833" s="99">
        <v>44725</v>
      </c>
      <c r="P1833" s="100">
        <v>5</v>
      </c>
      <c r="Q1833" s="66" t="s">
        <v>544</v>
      </c>
      <c r="R1833" s="66"/>
      <c r="S1833" s="66" t="s">
        <v>1624</v>
      </c>
      <c r="T1833" s="66" t="s">
        <v>87</v>
      </c>
      <c r="U1833" s="66">
        <v>224</v>
      </c>
      <c r="V1833" s="88" t="s">
        <v>88</v>
      </c>
      <c r="W1833" s="88" t="s">
        <v>510</v>
      </c>
      <c r="X1833" s="88" t="s">
        <v>681</v>
      </c>
      <c r="Y1833" s="117" t="s">
        <v>3275</v>
      </c>
      <c r="Z1833" s="382"/>
      <c r="AA1833" s="382"/>
      <c r="AB1833" s="66"/>
      <c r="AC1833" s="382">
        <v>30000</v>
      </c>
      <c r="AD1833" s="382"/>
      <c r="AE1833" s="219"/>
      <c r="AF1833" s="72" t="s">
        <v>101</v>
      </c>
      <c r="AG1833" s="173">
        <v>44720</v>
      </c>
      <c r="AH1833" s="144"/>
      <c r="AI1833" s="284"/>
      <c r="AJ1833" s="368"/>
      <c r="AK1833" s="284"/>
      <c r="AL1833" s="284"/>
    </row>
    <row r="1834" spans="1:38">
      <c r="A1834" s="66">
        <v>1165</v>
      </c>
      <c r="B1834" s="66">
        <v>1294</v>
      </c>
      <c r="C1834" s="84" t="s">
        <v>994</v>
      </c>
      <c r="D1834" s="92">
        <v>3569</v>
      </c>
      <c r="E1834" s="151" t="s">
        <v>1161</v>
      </c>
      <c r="F1834" s="156" t="s">
        <v>1162</v>
      </c>
      <c r="G1834" s="85" t="s">
        <v>1281</v>
      </c>
      <c r="H1834" s="63">
        <v>160</v>
      </c>
      <c r="I1834" s="85" t="s">
        <v>154</v>
      </c>
      <c r="J1834" s="84">
        <v>1</v>
      </c>
      <c r="K1834" s="106">
        <v>44685</v>
      </c>
      <c r="L1834" s="63">
        <v>27</v>
      </c>
      <c r="M1834" s="66">
        <v>224</v>
      </c>
      <c r="N1834" s="107">
        <v>44712</v>
      </c>
      <c r="O1834" s="99">
        <v>44718</v>
      </c>
      <c r="P1834" s="100">
        <v>33</v>
      </c>
      <c r="Q1834" s="66" t="s">
        <v>544</v>
      </c>
      <c r="R1834" s="66"/>
      <c r="S1834" s="66" t="s">
        <v>1624</v>
      </c>
      <c r="T1834" s="66" t="s">
        <v>87</v>
      </c>
      <c r="U1834" s="66">
        <v>224</v>
      </c>
      <c r="V1834" s="88" t="s">
        <v>88</v>
      </c>
      <c r="W1834" s="88" t="s">
        <v>510</v>
      </c>
      <c r="X1834" s="88" t="s">
        <v>681</v>
      </c>
      <c r="Y1834" s="117" t="s">
        <v>3275</v>
      </c>
      <c r="Z1834" s="382"/>
      <c r="AA1834" s="382"/>
      <c r="AB1834" s="66"/>
      <c r="AC1834" s="382">
        <v>30000</v>
      </c>
      <c r="AD1834" s="382"/>
      <c r="AE1834" s="219"/>
      <c r="AF1834" s="72" t="s">
        <v>101</v>
      </c>
      <c r="AG1834" s="173">
        <v>44657</v>
      </c>
      <c r="AH1834" s="144">
        <v>44715</v>
      </c>
      <c r="AI1834" s="284"/>
      <c r="AJ1834" s="385"/>
      <c r="AK1834" s="284"/>
      <c r="AL1834" s="284"/>
    </row>
    <row r="1835" spans="1:38">
      <c r="A1835" s="63"/>
      <c r="B1835" s="280" t="s">
        <v>95</v>
      </c>
      <c r="C1835" s="92" t="s">
        <v>994</v>
      </c>
      <c r="D1835" s="92">
        <v>3216</v>
      </c>
      <c r="E1835" s="151" t="s">
        <v>1880</v>
      </c>
      <c r="F1835" s="151" t="s">
        <v>1069</v>
      </c>
      <c r="G1835" s="85" t="s">
        <v>1881</v>
      </c>
      <c r="H1835" s="63">
        <v>2353</v>
      </c>
      <c r="I1835" s="85" t="s">
        <v>154</v>
      </c>
      <c r="J1835" s="84">
        <v>1</v>
      </c>
      <c r="K1835" s="106">
        <v>44622</v>
      </c>
      <c r="L1835" s="63">
        <v>29</v>
      </c>
      <c r="M1835" s="66">
        <v>224</v>
      </c>
      <c r="N1835" s="165">
        <v>44651</v>
      </c>
      <c r="O1835" s="99">
        <v>44645</v>
      </c>
      <c r="P1835" s="100">
        <v>23</v>
      </c>
      <c r="Q1835" s="66" t="s">
        <v>544</v>
      </c>
      <c r="R1835" s="66"/>
      <c r="S1835" s="66" t="s">
        <v>1624</v>
      </c>
      <c r="T1835" s="66" t="s">
        <v>87</v>
      </c>
      <c r="U1835" s="66">
        <v>224</v>
      </c>
      <c r="V1835" s="88" t="s">
        <v>88</v>
      </c>
      <c r="W1835" s="88" t="s">
        <v>510</v>
      </c>
      <c r="X1835" s="88" t="s">
        <v>681</v>
      </c>
      <c r="Y1835" s="117" t="s">
        <v>3275</v>
      </c>
      <c r="Z1835" s="382"/>
      <c r="AA1835" s="382"/>
      <c r="AB1835" s="66"/>
      <c r="AC1835" s="382">
        <v>30000</v>
      </c>
      <c r="AD1835" s="382"/>
      <c r="AE1835" s="62" t="s">
        <v>101</v>
      </c>
      <c r="AF1835" s="173">
        <v>44442</v>
      </c>
      <c r="AG1835" s="132">
        <v>44644</v>
      </c>
      <c r="AH1835" s="144"/>
      <c r="AI1835" s="284"/>
      <c r="AJ1835" s="284"/>
      <c r="AK1835" s="284"/>
      <c r="AL1835" s="284"/>
    </row>
    <row r="1836" spans="1:38">
      <c r="A1836" s="63"/>
      <c r="B1836" s="66" t="s">
        <v>3287</v>
      </c>
      <c r="C1836" s="157" t="s">
        <v>1179</v>
      </c>
      <c r="D1836" s="157">
        <v>4498</v>
      </c>
      <c r="E1836" s="214" t="s">
        <v>1853</v>
      </c>
      <c r="F1836" s="214" t="s">
        <v>1854</v>
      </c>
      <c r="G1836" s="214" t="s">
        <v>1855</v>
      </c>
      <c r="H1836" s="157">
        <v>4956</v>
      </c>
      <c r="I1836" s="157" t="s">
        <v>1151</v>
      </c>
      <c r="J1836" s="157">
        <v>1</v>
      </c>
      <c r="K1836" s="189">
        <v>45220</v>
      </c>
      <c r="L1836" s="157">
        <v>27</v>
      </c>
      <c r="M1836" s="66">
        <v>225</v>
      </c>
      <c r="N1836" s="165">
        <v>45247</v>
      </c>
      <c r="O1836" s="99">
        <v>45240</v>
      </c>
      <c r="P1836" s="100">
        <v>20</v>
      </c>
      <c r="Q1836" s="66" t="s">
        <v>544</v>
      </c>
      <c r="R1836" s="66" t="s">
        <v>214</v>
      </c>
      <c r="S1836" s="66" t="s">
        <v>1394</v>
      </c>
      <c r="T1836" s="66" t="s">
        <v>138</v>
      </c>
      <c r="U1836" s="66">
        <v>225</v>
      </c>
      <c r="V1836" s="111" t="s">
        <v>617</v>
      </c>
      <c r="W1836" s="88" t="s">
        <v>373</v>
      </c>
      <c r="X1836" s="88" t="s">
        <v>3288</v>
      </c>
      <c r="Y1836" s="117" t="s">
        <v>3289</v>
      </c>
      <c r="Z1836" s="66">
        <v>60</v>
      </c>
      <c r="AA1836" s="117" t="s">
        <v>92</v>
      </c>
      <c r="AB1836" s="66"/>
      <c r="AC1836" s="118">
        <v>35000</v>
      </c>
      <c r="AD1836" s="118"/>
      <c r="AE1836" s="48" t="s">
        <v>101</v>
      </c>
      <c r="AF1836" s="132">
        <v>45166</v>
      </c>
      <c r="AG1836" s="132"/>
      <c r="AH1836" s="141" t="s">
        <v>3290</v>
      </c>
      <c r="AI1836" s="284"/>
      <c r="AJ1836" s="368"/>
      <c r="AK1836" s="284"/>
      <c r="AL1836" s="284"/>
    </row>
    <row r="1837" spans="1:38">
      <c r="A1837" s="63"/>
      <c r="B1837" s="66">
        <v>1399</v>
      </c>
      <c r="C1837" s="51" t="s">
        <v>1179</v>
      </c>
      <c r="D1837" s="51">
        <v>4451</v>
      </c>
      <c r="E1837" s="50" t="s">
        <v>3199</v>
      </c>
      <c r="F1837" s="50" t="s">
        <v>3291</v>
      </c>
      <c r="G1837" s="159" t="s">
        <v>529</v>
      </c>
      <c r="H1837" s="51"/>
      <c r="I1837" s="185" t="s">
        <v>1151</v>
      </c>
      <c r="J1837" s="204">
        <v>1</v>
      </c>
      <c r="K1837" s="215">
        <v>45140</v>
      </c>
      <c r="L1837" s="83">
        <v>1</v>
      </c>
      <c r="M1837" s="66">
        <v>225</v>
      </c>
      <c r="N1837" s="107">
        <v>45141</v>
      </c>
      <c r="O1837" s="99">
        <v>45145</v>
      </c>
      <c r="P1837" s="100">
        <v>5</v>
      </c>
      <c r="Q1837" s="66" t="s">
        <v>544</v>
      </c>
      <c r="R1837" s="66" t="s">
        <v>214</v>
      </c>
      <c r="S1837" s="66" t="s">
        <v>2242</v>
      </c>
      <c r="T1837" s="66" t="s">
        <v>138</v>
      </c>
      <c r="U1837" s="66">
        <v>225</v>
      </c>
      <c r="V1837" s="88" t="s">
        <v>139</v>
      </c>
      <c r="W1837" s="88" t="s">
        <v>2243</v>
      </c>
      <c r="X1837" s="88" t="s">
        <v>2244</v>
      </c>
      <c r="Y1837" s="117" t="s">
        <v>2245</v>
      </c>
      <c r="Z1837" s="66">
        <v>40</v>
      </c>
      <c r="AA1837" s="117" t="s">
        <v>227</v>
      </c>
      <c r="AB1837" s="66"/>
      <c r="AC1837" s="118"/>
      <c r="AD1837" s="118"/>
      <c r="AE1837" s="48" t="s">
        <v>101</v>
      </c>
      <c r="AF1837" s="132">
        <v>45140</v>
      </c>
      <c r="AG1837" s="132"/>
      <c r="AH1837" s="141" t="s">
        <v>3292</v>
      </c>
      <c r="AI1837" s="284"/>
      <c r="AJ1837" s="284"/>
      <c r="AK1837" s="284"/>
      <c r="AL1837" s="284"/>
    </row>
    <row r="1838" spans="1:38">
      <c r="A1838" s="63"/>
      <c r="B1838" s="88" t="s">
        <v>95</v>
      </c>
      <c r="C1838" s="84" t="s">
        <v>994</v>
      </c>
      <c r="D1838" s="63">
        <v>4387</v>
      </c>
      <c r="E1838" s="87" t="s">
        <v>1257</v>
      </c>
      <c r="F1838" s="87" t="s">
        <v>3293</v>
      </c>
      <c r="G1838" s="86" t="s">
        <v>3294</v>
      </c>
      <c r="H1838" s="63">
        <v>4150</v>
      </c>
      <c r="I1838" s="85" t="s">
        <v>1151</v>
      </c>
      <c r="J1838" s="160">
        <v>1</v>
      </c>
      <c r="K1838" s="168">
        <v>45100</v>
      </c>
      <c r="L1838" s="92">
        <v>27</v>
      </c>
      <c r="M1838" s="66">
        <v>225</v>
      </c>
      <c r="N1838" s="107">
        <v>45127</v>
      </c>
      <c r="O1838" s="99">
        <v>45127</v>
      </c>
      <c r="P1838" s="100">
        <v>27</v>
      </c>
      <c r="Q1838" s="66" t="s">
        <v>544</v>
      </c>
      <c r="R1838" s="66" t="s">
        <v>214</v>
      </c>
      <c r="S1838" s="66" t="s">
        <v>3124</v>
      </c>
      <c r="T1838" s="66" t="s">
        <v>138</v>
      </c>
      <c r="U1838" s="66">
        <v>225</v>
      </c>
      <c r="V1838" s="88" t="s">
        <v>139</v>
      </c>
      <c r="W1838" s="111" t="s">
        <v>569</v>
      </c>
      <c r="X1838" s="111" t="s">
        <v>570</v>
      </c>
      <c r="Y1838" s="117" t="s">
        <v>3295</v>
      </c>
      <c r="Z1838" s="66">
        <v>40</v>
      </c>
      <c r="AA1838" s="117" t="s">
        <v>143</v>
      </c>
      <c r="AB1838" s="66"/>
      <c r="AC1838" s="118"/>
      <c r="AD1838" s="118"/>
      <c r="AE1838" s="48" t="s">
        <v>101</v>
      </c>
      <c r="AF1838" s="132">
        <v>45100</v>
      </c>
      <c r="AG1838" s="132">
        <v>45125</v>
      </c>
      <c r="AH1838" s="141"/>
      <c r="AI1838" s="284"/>
      <c r="AJ1838" s="368"/>
      <c r="AK1838" s="284"/>
      <c r="AL1838" s="284"/>
    </row>
    <row r="1839" spans="1:38">
      <c r="A1839" s="66">
        <v>1181</v>
      </c>
      <c r="B1839" s="66" t="s">
        <v>3296</v>
      </c>
      <c r="C1839" s="157" t="s">
        <v>1179</v>
      </c>
      <c r="D1839" s="51">
        <v>4370</v>
      </c>
      <c r="E1839" s="50" t="s">
        <v>1512</v>
      </c>
      <c r="F1839" s="50" t="s">
        <v>1512</v>
      </c>
      <c r="G1839" s="159" t="s">
        <v>1549</v>
      </c>
      <c r="H1839" s="51"/>
      <c r="I1839" s="185" t="s">
        <v>99</v>
      </c>
      <c r="J1839" s="204">
        <v>1</v>
      </c>
      <c r="K1839" s="215">
        <v>45090</v>
      </c>
      <c r="L1839" s="381">
        <v>27</v>
      </c>
      <c r="M1839" s="66">
        <v>225</v>
      </c>
      <c r="N1839" s="165">
        <v>45117</v>
      </c>
      <c r="O1839" s="99">
        <v>45091</v>
      </c>
      <c r="P1839" s="100">
        <v>1</v>
      </c>
      <c r="Q1839" s="66" t="s">
        <v>544</v>
      </c>
      <c r="R1839" s="66" t="s">
        <v>214</v>
      </c>
      <c r="S1839" s="66" t="s">
        <v>1820</v>
      </c>
      <c r="T1839" s="66" t="s">
        <v>138</v>
      </c>
      <c r="U1839" s="66">
        <v>225</v>
      </c>
      <c r="V1839" s="88" t="s">
        <v>223</v>
      </c>
      <c r="W1839" s="111" t="s">
        <v>3297</v>
      </c>
      <c r="X1839" s="111" t="s">
        <v>3298</v>
      </c>
      <c r="Y1839" s="117" t="s">
        <v>3299</v>
      </c>
      <c r="Z1839" s="66">
        <v>70</v>
      </c>
      <c r="AA1839" s="117" t="s">
        <v>227</v>
      </c>
      <c r="AB1839" s="137"/>
      <c r="AC1839" s="118"/>
      <c r="AD1839" s="118"/>
      <c r="AE1839" s="48" t="s">
        <v>101</v>
      </c>
      <c r="AF1839" s="132">
        <v>45090</v>
      </c>
      <c r="AG1839" s="132"/>
      <c r="AH1839" s="141"/>
      <c r="AI1839" s="284"/>
      <c r="AJ1839" s="368"/>
      <c r="AK1839" s="284"/>
      <c r="AL1839" s="284"/>
    </row>
    <row r="1840" spans="1:38">
      <c r="A1840" s="63"/>
      <c r="B1840" s="88" t="s">
        <v>95</v>
      </c>
      <c r="C1840" s="84" t="s">
        <v>994</v>
      </c>
      <c r="D1840" s="63">
        <v>3978</v>
      </c>
      <c r="E1840" s="87" t="s">
        <v>1314</v>
      </c>
      <c r="F1840" s="150" t="s">
        <v>1315</v>
      </c>
      <c r="G1840" s="86" t="s">
        <v>1583</v>
      </c>
      <c r="H1840" s="63">
        <v>962</v>
      </c>
      <c r="I1840" s="85" t="s">
        <v>154</v>
      </c>
      <c r="J1840" s="160">
        <v>1</v>
      </c>
      <c r="K1840" s="168">
        <v>44882</v>
      </c>
      <c r="L1840" s="242">
        <v>27</v>
      </c>
      <c r="M1840" s="66">
        <v>225</v>
      </c>
      <c r="N1840" s="165">
        <v>44909</v>
      </c>
      <c r="O1840" s="99">
        <v>44902</v>
      </c>
      <c r="P1840" s="100">
        <v>20</v>
      </c>
      <c r="Q1840" s="66" t="s">
        <v>544</v>
      </c>
      <c r="R1840" s="66" t="s">
        <v>214</v>
      </c>
      <c r="S1840" s="66" t="s">
        <v>1903</v>
      </c>
      <c r="T1840" s="66" t="s">
        <v>87</v>
      </c>
      <c r="U1840" s="66">
        <v>225</v>
      </c>
      <c r="V1840" s="88" t="s">
        <v>169</v>
      </c>
      <c r="W1840" s="88" t="s">
        <v>89</v>
      </c>
      <c r="X1840" s="88" t="s">
        <v>321</v>
      </c>
      <c r="Y1840" s="117" t="s">
        <v>3300</v>
      </c>
      <c r="Z1840" s="118"/>
      <c r="AA1840" s="118"/>
      <c r="AB1840" s="66">
        <v>2004</v>
      </c>
      <c r="AC1840" s="118">
        <v>18000</v>
      </c>
      <c r="AD1840" s="118"/>
      <c r="AE1840" s="48" t="s">
        <v>101</v>
      </c>
      <c r="AF1840" s="132">
        <v>44854</v>
      </c>
      <c r="AG1840" s="132">
        <v>44897</v>
      </c>
      <c r="AH1840" s="141"/>
      <c r="AI1840" s="284"/>
      <c r="AJ1840" s="368"/>
      <c r="AK1840" s="284"/>
      <c r="AL1840" s="284"/>
    </row>
    <row r="1841" spans="1:51">
      <c r="A1841" s="66">
        <v>1181</v>
      </c>
      <c r="B1841" s="66" t="s">
        <v>3296</v>
      </c>
      <c r="C1841" s="84" t="s">
        <v>994</v>
      </c>
      <c r="D1841" s="63">
        <v>3872</v>
      </c>
      <c r="E1841" s="87" t="s">
        <v>877</v>
      </c>
      <c r="F1841" s="151" t="s">
        <v>1964</v>
      </c>
      <c r="G1841" s="86" t="s">
        <v>1379</v>
      </c>
      <c r="H1841" s="63">
        <v>2575</v>
      </c>
      <c r="I1841" s="85" t="s">
        <v>1151</v>
      </c>
      <c r="J1841" s="160">
        <v>1</v>
      </c>
      <c r="K1841" s="168">
        <v>44816</v>
      </c>
      <c r="L1841" s="242">
        <v>13</v>
      </c>
      <c r="M1841" s="66">
        <v>225</v>
      </c>
      <c r="N1841" s="107">
        <v>44829</v>
      </c>
      <c r="O1841" s="99">
        <v>44844</v>
      </c>
      <c r="P1841" s="100">
        <v>28</v>
      </c>
      <c r="Q1841" s="66" t="s">
        <v>544</v>
      </c>
      <c r="R1841" s="66"/>
      <c r="S1841" s="66" t="s">
        <v>1938</v>
      </c>
      <c r="T1841" s="66" t="s">
        <v>138</v>
      </c>
      <c r="U1841" s="66">
        <v>225</v>
      </c>
      <c r="V1841" s="88" t="s">
        <v>284</v>
      </c>
      <c r="W1841" s="111" t="s">
        <v>89</v>
      </c>
      <c r="X1841" s="111" t="s">
        <v>3301</v>
      </c>
      <c r="Y1841" s="117" t="s">
        <v>3302</v>
      </c>
      <c r="Z1841" s="382"/>
      <c r="AA1841" s="382"/>
      <c r="AB1841" s="66"/>
      <c r="AC1841" s="382"/>
      <c r="AD1841" s="382"/>
      <c r="AE1841" s="62" t="s">
        <v>101</v>
      </c>
      <c r="AF1841" s="173">
        <v>44805</v>
      </c>
      <c r="AG1841" s="132">
        <v>44833</v>
      </c>
      <c r="AH1841" s="141"/>
      <c r="AI1841" s="284"/>
      <c r="AJ1841" s="368"/>
      <c r="AK1841" s="284"/>
      <c r="AL1841" s="284"/>
    </row>
    <row r="1842" spans="1:51">
      <c r="A1842" s="63"/>
      <c r="B1842" s="66">
        <v>1375</v>
      </c>
      <c r="C1842" s="84" t="s">
        <v>994</v>
      </c>
      <c r="D1842" s="63">
        <v>3725</v>
      </c>
      <c r="E1842" s="87" t="s">
        <v>1173</v>
      </c>
      <c r="F1842" s="151" t="s">
        <v>1943</v>
      </c>
      <c r="G1842" s="86" t="s">
        <v>479</v>
      </c>
      <c r="H1842" s="63"/>
      <c r="I1842" s="85" t="s">
        <v>99</v>
      </c>
      <c r="J1842" s="160">
        <v>1</v>
      </c>
      <c r="K1842" s="168">
        <v>44770</v>
      </c>
      <c r="L1842" s="242">
        <v>27</v>
      </c>
      <c r="M1842" s="66">
        <v>225</v>
      </c>
      <c r="N1842" s="107">
        <v>44797</v>
      </c>
      <c r="O1842" s="99">
        <v>44805</v>
      </c>
      <c r="P1842" s="100">
        <v>35</v>
      </c>
      <c r="Q1842" s="66" t="s">
        <v>544</v>
      </c>
      <c r="R1842" s="66"/>
      <c r="S1842" s="66" t="s">
        <v>1938</v>
      </c>
      <c r="T1842" s="66" t="s">
        <v>138</v>
      </c>
      <c r="U1842" s="66">
        <v>225</v>
      </c>
      <c r="V1842" s="88" t="s">
        <v>284</v>
      </c>
      <c r="W1842" s="88" t="s">
        <v>89</v>
      </c>
      <c r="X1842" s="88" t="s">
        <v>3301</v>
      </c>
      <c r="Y1842" s="117" t="s">
        <v>3302</v>
      </c>
      <c r="Z1842" s="382"/>
      <c r="AA1842" s="382"/>
      <c r="AB1842" s="66"/>
      <c r="AC1842" s="382"/>
      <c r="AD1842" s="382"/>
      <c r="AE1842" s="62" t="s">
        <v>101</v>
      </c>
      <c r="AF1842" s="173">
        <v>44742</v>
      </c>
      <c r="AG1842" s="132">
        <v>44805</v>
      </c>
      <c r="AH1842" s="141"/>
      <c r="AI1842" s="284"/>
      <c r="AJ1842" s="368"/>
      <c r="AK1842" s="284"/>
      <c r="AL1842" s="284"/>
    </row>
    <row r="1843" spans="1:51">
      <c r="A1843" s="66">
        <v>1177</v>
      </c>
      <c r="B1843" s="88" t="s">
        <v>3303</v>
      </c>
      <c r="C1843" s="83" t="s">
        <v>1179</v>
      </c>
      <c r="D1843" s="51">
        <v>3541</v>
      </c>
      <c r="E1843" s="158" t="s">
        <v>877</v>
      </c>
      <c r="F1843" s="158" t="s">
        <v>2825</v>
      </c>
      <c r="G1843" s="159" t="s">
        <v>1318</v>
      </c>
      <c r="H1843" s="51"/>
      <c r="I1843" s="185" t="s">
        <v>1151</v>
      </c>
      <c r="J1843" s="204">
        <v>1</v>
      </c>
      <c r="K1843" s="215">
        <v>44676</v>
      </c>
      <c r="L1843" s="381">
        <v>27</v>
      </c>
      <c r="M1843" s="66">
        <v>225</v>
      </c>
      <c r="N1843" s="107">
        <v>44703</v>
      </c>
      <c r="O1843" s="99">
        <v>44713</v>
      </c>
      <c r="P1843" s="100">
        <v>37</v>
      </c>
      <c r="Q1843" s="66" t="s">
        <v>544</v>
      </c>
      <c r="R1843" s="66"/>
      <c r="S1843" s="66" t="s">
        <v>2826</v>
      </c>
      <c r="T1843" s="66" t="s">
        <v>138</v>
      </c>
      <c r="U1843" s="66">
        <v>225</v>
      </c>
      <c r="V1843" s="88" t="s">
        <v>617</v>
      </c>
      <c r="W1843" s="88" t="s">
        <v>1232</v>
      </c>
      <c r="X1843" s="88" t="s">
        <v>3304</v>
      </c>
      <c r="Y1843" s="117" t="s">
        <v>3305</v>
      </c>
      <c r="Z1843" s="130"/>
      <c r="AA1843" s="130"/>
      <c r="AB1843" s="66"/>
      <c r="AC1843" s="130">
        <v>18000</v>
      </c>
      <c r="AD1843" s="130"/>
      <c r="AE1843" s="62" t="s">
        <v>101</v>
      </c>
      <c r="AF1843" s="173">
        <v>44642</v>
      </c>
      <c r="AG1843" s="132"/>
      <c r="AH1843" s="141"/>
      <c r="AI1843" s="284"/>
      <c r="AJ1843" s="368"/>
      <c r="AK1843" s="284"/>
      <c r="AL1843" s="284"/>
    </row>
    <row r="1844" spans="1:51">
      <c r="A1844" s="380" t="s">
        <v>3306</v>
      </c>
      <c r="B1844" s="63"/>
      <c r="C1844" s="83" t="s">
        <v>1179</v>
      </c>
      <c r="D1844" s="51">
        <v>3217</v>
      </c>
      <c r="E1844" s="158" t="s">
        <v>1880</v>
      </c>
      <c r="F1844" s="158" t="s">
        <v>1069</v>
      </c>
      <c r="G1844" s="185" t="s">
        <v>1881</v>
      </c>
      <c r="H1844" s="51"/>
      <c r="I1844" s="185" t="s">
        <v>154</v>
      </c>
      <c r="J1844" s="204">
        <v>1</v>
      </c>
      <c r="K1844" s="167">
        <v>44592</v>
      </c>
      <c r="L1844" s="51">
        <v>29</v>
      </c>
      <c r="M1844" s="66">
        <v>225</v>
      </c>
      <c r="N1844" s="165">
        <v>44621</v>
      </c>
      <c r="O1844" s="99">
        <v>44607</v>
      </c>
      <c r="P1844" s="100">
        <v>15</v>
      </c>
      <c r="Q1844" s="66" t="s">
        <v>544</v>
      </c>
      <c r="R1844" s="66"/>
      <c r="S1844" s="66" t="s">
        <v>1114</v>
      </c>
      <c r="T1844" s="66" t="s">
        <v>138</v>
      </c>
      <c r="U1844" s="66">
        <v>225</v>
      </c>
      <c r="V1844" s="111" t="s">
        <v>617</v>
      </c>
      <c r="W1844" s="88" t="s">
        <v>3180</v>
      </c>
      <c r="X1844" s="88" t="s">
        <v>3307</v>
      </c>
      <c r="Y1844" s="112">
        <v>339404</v>
      </c>
      <c r="Z1844" s="118"/>
      <c r="AA1844" s="118"/>
      <c r="AB1844" s="66"/>
      <c r="AC1844" s="118">
        <v>27000</v>
      </c>
      <c r="AD1844" s="118"/>
      <c r="AE1844" s="62" t="s">
        <v>101</v>
      </c>
      <c r="AF1844" s="173">
        <v>44442</v>
      </c>
      <c r="AG1844" s="132"/>
      <c r="AH1844" s="141" t="s">
        <v>3308</v>
      </c>
      <c r="AI1844" s="284" t="s">
        <v>503</v>
      </c>
      <c r="AJ1844" s="368" t="s">
        <v>3309</v>
      </c>
      <c r="AK1844" s="284" t="s">
        <v>2937</v>
      </c>
      <c r="AL1844" s="284" t="s">
        <v>2938</v>
      </c>
    </row>
    <row r="1845" spans="1:51">
      <c r="A1845" s="66">
        <v>1385</v>
      </c>
      <c r="B1845" s="63"/>
      <c r="C1845" s="84" t="s">
        <v>994</v>
      </c>
      <c r="D1845" s="84">
        <v>4675</v>
      </c>
      <c r="E1845" s="150" t="s">
        <v>3310</v>
      </c>
      <c r="F1845" s="150" t="s">
        <v>3311</v>
      </c>
      <c r="G1845" s="84" t="s">
        <v>2020</v>
      </c>
      <c r="H1845" s="84">
        <v>2079</v>
      </c>
      <c r="I1845" s="84" t="s">
        <v>99</v>
      </c>
      <c r="J1845" s="84">
        <v>1</v>
      </c>
      <c r="K1845" s="162">
        <v>45272</v>
      </c>
      <c r="L1845" s="84">
        <v>29</v>
      </c>
      <c r="M1845" s="104">
        <v>226</v>
      </c>
      <c r="N1845" s="102">
        <v>45301</v>
      </c>
      <c r="O1845" s="99">
        <v>45302</v>
      </c>
      <c r="P1845" s="100">
        <v>30</v>
      </c>
      <c r="Q1845" s="66" t="s">
        <v>544</v>
      </c>
      <c r="R1845" s="66" t="s">
        <v>214</v>
      </c>
      <c r="S1845" s="66" t="s">
        <v>1345</v>
      </c>
      <c r="T1845" s="66" t="s">
        <v>87</v>
      </c>
      <c r="U1845" s="66">
        <v>226</v>
      </c>
      <c r="V1845" s="88" t="s">
        <v>88</v>
      </c>
      <c r="W1845" s="88" t="s">
        <v>89</v>
      </c>
      <c r="X1845" s="88" t="s">
        <v>586</v>
      </c>
      <c r="Y1845" s="117" t="s">
        <v>3312</v>
      </c>
      <c r="Z1845" s="66">
        <v>10</v>
      </c>
      <c r="AA1845" s="117" t="s">
        <v>227</v>
      </c>
      <c r="AB1845" s="66">
        <v>2014</v>
      </c>
      <c r="AC1845" s="130">
        <v>33000</v>
      </c>
      <c r="AD1845" s="324">
        <v>31200</v>
      </c>
      <c r="AE1845" s="48" t="s">
        <v>101</v>
      </c>
      <c r="AF1845" s="132">
        <v>45272</v>
      </c>
      <c r="AG1845" s="132">
        <v>45301</v>
      </c>
      <c r="AH1845" s="141"/>
      <c r="AI1845" s="284" t="s">
        <v>102</v>
      </c>
      <c r="AJ1845" s="368" t="s">
        <v>3247</v>
      </c>
      <c r="AK1845" s="284" t="s">
        <v>1005</v>
      </c>
      <c r="AL1845" s="284" t="s">
        <v>2998</v>
      </c>
    </row>
    <row r="1846" spans="1:51">
      <c r="A1846" s="66">
        <v>1394</v>
      </c>
      <c r="B1846" s="63"/>
      <c r="C1846" s="84" t="s">
        <v>994</v>
      </c>
      <c r="D1846" s="84">
        <v>4466</v>
      </c>
      <c r="E1846" s="150" t="s">
        <v>97</v>
      </c>
      <c r="F1846" s="150" t="s">
        <v>97</v>
      </c>
      <c r="G1846" s="84" t="s">
        <v>2377</v>
      </c>
      <c r="H1846" s="84">
        <v>594</v>
      </c>
      <c r="I1846" s="84" t="s">
        <v>99</v>
      </c>
      <c r="J1846" s="84">
        <v>1</v>
      </c>
      <c r="K1846" s="162">
        <v>45233</v>
      </c>
      <c r="L1846" s="84">
        <v>27</v>
      </c>
      <c r="M1846" s="66">
        <v>226</v>
      </c>
      <c r="N1846" s="107">
        <v>45260</v>
      </c>
      <c r="O1846" s="99">
        <v>45267</v>
      </c>
      <c r="P1846" s="100">
        <v>34</v>
      </c>
      <c r="Q1846" s="66" t="s">
        <v>544</v>
      </c>
      <c r="R1846" s="66" t="s">
        <v>214</v>
      </c>
      <c r="S1846" s="66" t="s">
        <v>1345</v>
      </c>
      <c r="T1846" s="66" t="s">
        <v>87</v>
      </c>
      <c r="U1846" s="66">
        <v>226</v>
      </c>
      <c r="V1846" s="88" t="s">
        <v>88</v>
      </c>
      <c r="W1846" s="88" t="s">
        <v>89</v>
      </c>
      <c r="X1846" s="88" t="s">
        <v>586</v>
      </c>
      <c r="Y1846" s="117" t="s">
        <v>3312</v>
      </c>
      <c r="Z1846" s="66">
        <v>10</v>
      </c>
      <c r="AA1846" s="117" t="s">
        <v>227</v>
      </c>
      <c r="AB1846" s="66"/>
      <c r="AC1846" s="130">
        <v>33000</v>
      </c>
      <c r="AD1846" s="130"/>
      <c r="AE1846" s="48" t="s">
        <v>101</v>
      </c>
      <c r="AF1846" s="132">
        <v>45149</v>
      </c>
      <c r="AG1846" s="132">
        <v>45265</v>
      </c>
      <c r="AH1846" s="141"/>
      <c r="AI1846" s="284" t="s">
        <v>153</v>
      </c>
      <c r="AJ1846" s="368" t="s">
        <v>3313</v>
      </c>
      <c r="AK1846" s="284" t="s">
        <v>3314</v>
      </c>
      <c r="AL1846" s="284" t="s">
        <v>3315</v>
      </c>
    </row>
    <row r="1847" spans="1:51">
      <c r="A1847" s="88" t="s">
        <v>95</v>
      </c>
      <c r="B1847" s="63"/>
      <c r="C1847" s="84" t="s">
        <v>994</v>
      </c>
      <c r="D1847" s="89">
        <v>4450</v>
      </c>
      <c r="E1847" s="150" t="s">
        <v>97</v>
      </c>
      <c r="F1847" s="150" t="s">
        <v>97</v>
      </c>
      <c r="G1847" s="85" t="s">
        <v>3316</v>
      </c>
      <c r="H1847" s="89">
        <v>1969</v>
      </c>
      <c r="I1847" s="85" t="s">
        <v>99</v>
      </c>
      <c r="J1847" s="84">
        <v>1</v>
      </c>
      <c r="K1847" s="168">
        <v>45139</v>
      </c>
      <c r="L1847" s="92">
        <v>6</v>
      </c>
      <c r="M1847" s="66">
        <v>226</v>
      </c>
      <c r="N1847" s="107">
        <v>45145</v>
      </c>
      <c r="O1847" s="99">
        <v>45149</v>
      </c>
      <c r="P1847" s="100">
        <v>10</v>
      </c>
      <c r="Q1847" s="66" t="s">
        <v>544</v>
      </c>
      <c r="R1847" s="66" t="s">
        <v>214</v>
      </c>
      <c r="S1847" s="66" t="s">
        <v>1345</v>
      </c>
      <c r="T1847" s="66" t="s">
        <v>87</v>
      </c>
      <c r="U1847" s="66">
        <v>226</v>
      </c>
      <c r="V1847" s="88" t="s">
        <v>88</v>
      </c>
      <c r="W1847" s="88" t="s">
        <v>89</v>
      </c>
      <c r="X1847" s="88" t="s">
        <v>586</v>
      </c>
      <c r="Y1847" s="117" t="s">
        <v>3312</v>
      </c>
      <c r="Z1847" s="66">
        <v>10</v>
      </c>
      <c r="AA1847" s="117" t="s">
        <v>227</v>
      </c>
      <c r="AB1847" s="66"/>
      <c r="AC1847" s="130"/>
      <c r="AD1847" s="130"/>
      <c r="AE1847" s="48" t="s">
        <v>101</v>
      </c>
      <c r="AF1847" s="132">
        <v>45139</v>
      </c>
      <c r="AG1847" s="132">
        <v>45149</v>
      </c>
      <c r="AH1847" s="141"/>
      <c r="AI1847" s="284"/>
      <c r="AJ1847" s="284"/>
      <c r="AK1847" s="284"/>
      <c r="AL1847" s="284"/>
    </row>
    <row r="1848" spans="1:51">
      <c r="A1848" s="66" t="s">
        <v>3317</v>
      </c>
      <c r="B1848" s="66" t="s">
        <v>95</v>
      </c>
      <c r="C1848" s="84" t="s">
        <v>994</v>
      </c>
      <c r="D1848" s="89">
        <v>4438</v>
      </c>
      <c r="E1848" s="87" t="s">
        <v>3318</v>
      </c>
      <c r="F1848" s="87" t="s">
        <v>3319</v>
      </c>
      <c r="G1848" s="85" t="s">
        <v>3320</v>
      </c>
      <c r="H1848" s="89">
        <v>1964</v>
      </c>
      <c r="I1848" s="85" t="s">
        <v>154</v>
      </c>
      <c r="J1848" s="84">
        <v>1</v>
      </c>
      <c r="K1848" s="168">
        <v>45126</v>
      </c>
      <c r="L1848" s="92">
        <v>6</v>
      </c>
      <c r="M1848" s="66">
        <v>226</v>
      </c>
      <c r="N1848" s="107">
        <v>45132</v>
      </c>
      <c r="O1848" s="99">
        <v>45138</v>
      </c>
      <c r="P1848" s="100">
        <v>12</v>
      </c>
      <c r="Q1848" s="66" t="s">
        <v>544</v>
      </c>
      <c r="R1848" s="66" t="s">
        <v>214</v>
      </c>
      <c r="S1848" s="66" t="s">
        <v>1345</v>
      </c>
      <c r="T1848" s="66" t="s">
        <v>87</v>
      </c>
      <c r="U1848" s="66">
        <v>226</v>
      </c>
      <c r="V1848" s="88" t="s">
        <v>88</v>
      </c>
      <c r="W1848" s="88" t="s">
        <v>89</v>
      </c>
      <c r="X1848" s="88" t="s">
        <v>550</v>
      </c>
      <c r="Y1848" s="117" t="s">
        <v>3312</v>
      </c>
      <c r="Z1848" s="66">
        <v>10</v>
      </c>
      <c r="AA1848" s="117" t="s">
        <v>227</v>
      </c>
      <c r="AB1848" s="66"/>
      <c r="AC1848" s="130"/>
      <c r="AD1848" s="130"/>
      <c r="AE1848" s="48" t="s">
        <v>101</v>
      </c>
      <c r="AF1848" s="132">
        <v>45126</v>
      </c>
      <c r="AG1848" s="132">
        <v>45132</v>
      </c>
      <c r="AH1848" s="141"/>
      <c r="AI1848" s="284" t="s">
        <v>153</v>
      </c>
      <c r="AJ1848" s="254"/>
      <c r="AK1848" s="254"/>
      <c r="AL1848" s="254"/>
    </row>
    <row r="1849" spans="1:51">
      <c r="A1849" s="66">
        <v>1336</v>
      </c>
      <c r="B1849" s="63"/>
      <c r="C1849" s="84" t="s">
        <v>994</v>
      </c>
      <c r="D1849" s="89">
        <v>4382</v>
      </c>
      <c r="E1849" s="87" t="s">
        <v>3321</v>
      </c>
      <c r="F1849" s="87" t="s">
        <v>3321</v>
      </c>
      <c r="G1849" s="85" t="s">
        <v>3322</v>
      </c>
      <c r="H1849" s="89"/>
      <c r="I1849" s="85" t="s">
        <v>1151</v>
      </c>
      <c r="J1849" s="84">
        <v>1</v>
      </c>
      <c r="K1849" s="168">
        <v>45093</v>
      </c>
      <c r="L1849" s="92">
        <v>27</v>
      </c>
      <c r="M1849" s="66">
        <v>226</v>
      </c>
      <c r="N1849" s="107">
        <v>45120</v>
      </c>
      <c r="O1849" s="99">
        <v>45126</v>
      </c>
      <c r="P1849" s="100">
        <v>33</v>
      </c>
      <c r="Q1849" s="66" t="s">
        <v>544</v>
      </c>
      <c r="R1849" s="66" t="s">
        <v>214</v>
      </c>
      <c r="S1849" s="66" t="s">
        <v>1345</v>
      </c>
      <c r="T1849" s="66" t="s">
        <v>87</v>
      </c>
      <c r="U1849" s="66">
        <v>226</v>
      </c>
      <c r="V1849" s="88" t="s">
        <v>88</v>
      </c>
      <c r="W1849" s="88" t="s">
        <v>89</v>
      </c>
      <c r="X1849" s="88" t="s">
        <v>550</v>
      </c>
      <c r="Y1849" s="117" t="s">
        <v>3312</v>
      </c>
      <c r="Z1849" s="66">
        <v>10</v>
      </c>
      <c r="AA1849" s="117" t="s">
        <v>227</v>
      </c>
      <c r="AB1849" s="66"/>
      <c r="AC1849" s="130"/>
      <c r="AD1849" s="130"/>
      <c r="AE1849" s="48" t="s">
        <v>101</v>
      </c>
      <c r="AF1849" s="132">
        <v>45093</v>
      </c>
      <c r="AG1849" s="132">
        <v>45125</v>
      </c>
      <c r="AH1849" s="141"/>
      <c r="AI1849" s="367"/>
      <c r="AJ1849" s="369"/>
      <c r="AK1849" s="367"/>
      <c r="AL1849" s="367"/>
    </row>
    <row r="1850" spans="1:51">
      <c r="A1850" s="66" t="s">
        <v>3323</v>
      </c>
      <c r="B1850" s="63"/>
      <c r="C1850" s="84" t="s">
        <v>994</v>
      </c>
      <c r="D1850" s="89">
        <v>4092</v>
      </c>
      <c r="E1850" s="87" t="s">
        <v>3324</v>
      </c>
      <c r="F1850" s="151" t="s">
        <v>3325</v>
      </c>
      <c r="G1850" s="85" t="s">
        <v>3326</v>
      </c>
      <c r="H1850" s="89"/>
      <c r="I1850" s="85" t="s">
        <v>1151</v>
      </c>
      <c r="J1850" s="84">
        <v>1</v>
      </c>
      <c r="K1850" s="168">
        <v>44966</v>
      </c>
      <c r="L1850" s="92">
        <v>29</v>
      </c>
      <c r="M1850" s="51">
        <v>226</v>
      </c>
      <c r="N1850" s="107">
        <v>44995</v>
      </c>
      <c r="O1850" s="99">
        <v>45027</v>
      </c>
      <c r="P1850" s="100">
        <v>61</v>
      </c>
      <c r="Q1850" s="66" t="s">
        <v>544</v>
      </c>
      <c r="R1850" s="66" t="s">
        <v>214</v>
      </c>
      <c r="S1850" s="66" t="s">
        <v>1541</v>
      </c>
      <c r="T1850" s="66" t="s">
        <v>138</v>
      </c>
      <c r="U1850" s="66">
        <v>226</v>
      </c>
      <c r="V1850" s="88" t="s">
        <v>983</v>
      </c>
      <c r="W1850" s="88" t="s">
        <v>3327</v>
      </c>
      <c r="X1850" s="88" t="s">
        <v>3328</v>
      </c>
      <c r="Y1850" s="117" t="s">
        <v>3329</v>
      </c>
      <c r="Z1850" s="130"/>
      <c r="AA1850" s="130"/>
      <c r="AB1850" s="66">
        <v>2018</v>
      </c>
      <c r="AC1850" s="130">
        <v>90000</v>
      </c>
      <c r="AD1850" s="130"/>
      <c r="AE1850" s="48" t="s">
        <v>101</v>
      </c>
      <c r="AF1850" s="132">
        <v>44910</v>
      </c>
      <c r="AG1850" s="132">
        <v>45026</v>
      </c>
      <c r="AH1850" s="141"/>
      <c r="AI1850" s="370"/>
      <c r="AJ1850" s="377"/>
      <c r="AK1850" s="141"/>
      <c r="AL1850" s="141"/>
    </row>
    <row r="1851" spans="1:51">
      <c r="A1851" s="63"/>
      <c r="B1851" s="63"/>
      <c r="C1851" s="157" t="s">
        <v>1179</v>
      </c>
      <c r="D1851" s="190">
        <v>3902</v>
      </c>
      <c r="E1851" s="50" t="s">
        <v>193</v>
      </c>
      <c r="F1851" s="158" t="s">
        <v>1363</v>
      </c>
      <c r="G1851" s="185" t="s">
        <v>2324</v>
      </c>
      <c r="H1851" s="190">
        <v>3611</v>
      </c>
      <c r="I1851" s="185" t="s">
        <v>154</v>
      </c>
      <c r="J1851" s="157">
        <v>1</v>
      </c>
      <c r="K1851" s="215">
        <v>44846</v>
      </c>
      <c r="L1851" s="83">
        <v>27</v>
      </c>
      <c r="M1851" s="66">
        <v>226</v>
      </c>
      <c r="N1851" s="165">
        <v>44873</v>
      </c>
      <c r="O1851" s="99">
        <v>44865</v>
      </c>
      <c r="P1851" s="100">
        <v>19</v>
      </c>
      <c r="Q1851" s="66" t="s">
        <v>544</v>
      </c>
      <c r="R1851" s="66" t="s">
        <v>214</v>
      </c>
      <c r="S1851" s="66" t="s">
        <v>1152</v>
      </c>
      <c r="T1851" s="66" t="s">
        <v>87</v>
      </c>
      <c r="U1851" s="66">
        <v>226</v>
      </c>
      <c r="V1851" s="88" t="s">
        <v>88</v>
      </c>
      <c r="W1851" s="111" t="s">
        <v>89</v>
      </c>
      <c r="X1851" s="88" t="s">
        <v>586</v>
      </c>
      <c r="Y1851" s="117" t="s">
        <v>3330</v>
      </c>
      <c r="Z1851" s="130"/>
      <c r="AA1851" s="130"/>
      <c r="AB1851" s="66"/>
      <c r="AC1851" s="130">
        <v>33000</v>
      </c>
      <c r="AD1851" s="130"/>
      <c r="AE1851" s="62" t="s">
        <v>101</v>
      </c>
      <c r="AF1851" s="173">
        <v>44818</v>
      </c>
      <c r="AG1851" s="132"/>
      <c r="AH1851" s="141" t="s">
        <v>3331</v>
      </c>
      <c r="AI1851" s="284" t="s">
        <v>102</v>
      </c>
      <c r="AJ1851" s="368" t="s">
        <v>3247</v>
      </c>
      <c r="AK1851" s="284" t="s">
        <v>1005</v>
      </c>
      <c r="AL1851" s="284" t="s">
        <v>2998</v>
      </c>
    </row>
    <row r="1852" spans="1:51">
      <c r="A1852" s="88" t="s">
        <v>95</v>
      </c>
      <c r="B1852" s="63"/>
      <c r="C1852" s="157" t="s">
        <v>1179</v>
      </c>
      <c r="D1852" s="190">
        <v>3832</v>
      </c>
      <c r="E1852" s="50" t="s">
        <v>1164</v>
      </c>
      <c r="F1852" s="214" t="s">
        <v>1165</v>
      </c>
      <c r="G1852" s="185" t="s">
        <v>1166</v>
      </c>
      <c r="H1852" s="190">
        <v>3584</v>
      </c>
      <c r="I1852" s="185" t="s">
        <v>154</v>
      </c>
      <c r="J1852" s="157">
        <v>1</v>
      </c>
      <c r="K1852" s="215">
        <v>44791</v>
      </c>
      <c r="L1852" s="157">
        <v>27</v>
      </c>
      <c r="M1852" s="66">
        <v>226</v>
      </c>
      <c r="N1852" s="165">
        <v>44818</v>
      </c>
      <c r="O1852" s="99">
        <v>44816</v>
      </c>
      <c r="P1852" s="100">
        <v>25</v>
      </c>
      <c r="Q1852" s="66" t="s">
        <v>544</v>
      </c>
      <c r="R1852" s="66"/>
      <c r="S1852" s="66" t="s">
        <v>1152</v>
      </c>
      <c r="T1852" s="66" t="s">
        <v>87</v>
      </c>
      <c r="U1852" s="66">
        <v>226</v>
      </c>
      <c r="V1852" s="88" t="s">
        <v>88</v>
      </c>
      <c r="W1852" s="88" t="s">
        <v>89</v>
      </c>
      <c r="X1852" s="88" t="s">
        <v>586</v>
      </c>
      <c r="Y1852" s="117" t="s">
        <v>3330</v>
      </c>
      <c r="Z1852" s="130"/>
      <c r="AA1852" s="130"/>
      <c r="AB1852" s="66"/>
      <c r="AC1852" s="130">
        <v>30000</v>
      </c>
      <c r="AD1852" s="130"/>
      <c r="AE1852" s="62" t="s">
        <v>101</v>
      </c>
      <c r="AF1852" s="173">
        <v>44791</v>
      </c>
      <c r="AG1852" s="132"/>
      <c r="AH1852" s="141" t="s">
        <v>3332</v>
      </c>
      <c r="AI1852" s="284"/>
      <c r="AJ1852" s="284"/>
      <c r="AK1852" s="284"/>
      <c r="AL1852" s="284"/>
    </row>
    <row r="1853" spans="1:51">
      <c r="A1853" s="66" t="s">
        <v>3333</v>
      </c>
      <c r="B1853" s="66">
        <v>1412</v>
      </c>
      <c r="C1853" s="84" t="s">
        <v>1338</v>
      </c>
      <c r="D1853" s="89">
        <v>3831</v>
      </c>
      <c r="E1853" s="87" t="s">
        <v>1967</v>
      </c>
      <c r="F1853" s="151" t="s">
        <v>1968</v>
      </c>
      <c r="G1853" s="85" t="s">
        <v>1904</v>
      </c>
      <c r="H1853" s="89">
        <v>3584</v>
      </c>
      <c r="I1853" s="85" t="s">
        <v>154</v>
      </c>
      <c r="J1853" s="84">
        <v>1</v>
      </c>
      <c r="K1853" s="168">
        <v>44790</v>
      </c>
      <c r="L1853" s="92">
        <v>13</v>
      </c>
      <c r="M1853" s="66">
        <v>226</v>
      </c>
      <c r="N1853" s="165">
        <v>44803</v>
      </c>
      <c r="O1853" s="99">
        <v>44791</v>
      </c>
      <c r="P1853" s="100">
        <v>1</v>
      </c>
      <c r="Q1853" s="66" t="s">
        <v>544</v>
      </c>
      <c r="R1853" s="66"/>
      <c r="S1853" s="66" t="s">
        <v>1152</v>
      </c>
      <c r="T1853" s="66" t="s">
        <v>87</v>
      </c>
      <c r="U1853" s="66">
        <v>226</v>
      </c>
      <c r="V1853" s="88" t="s">
        <v>88</v>
      </c>
      <c r="W1853" s="111" t="s">
        <v>89</v>
      </c>
      <c r="X1853" s="111" t="s">
        <v>586</v>
      </c>
      <c r="Y1853" s="66" t="s">
        <v>3330</v>
      </c>
      <c r="Z1853" s="130"/>
      <c r="AA1853" s="130"/>
      <c r="AB1853" s="66"/>
      <c r="AC1853" s="130">
        <v>30000</v>
      </c>
      <c r="AD1853" s="130"/>
      <c r="AE1853" s="62" t="s">
        <v>101</v>
      </c>
      <c r="AF1853" s="173">
        <v>44790</v>
      </c>
      <c r="AG1853" s="132"/>
      <c r="AH1853" s="141" t="s">
        <v>1340</v>
      </c>
      <c r="AI1853" s="284" t="s">
        <v>519</v>
      </c>
      <c r="AJ1853" s="377" t="s">
        <v>3334</v>
      </c>
      <c r="AK1853" s="141" t="s">
        <v>3335</v>
      </c>
      <c r="AL1853" s="141" t="s">
        <v>3336</v>
      </c>
    </row>
    <row r="1854" spans="1:51">
      <c r="A1854" s="66">
        <v>1333</v>
      </c>
      <c r="B1854" s="63"/>
      <c r="C1854" s="92" t="s">
        <v>994</v>
      </c>
      <c r="D1854" s="89">
        <v>3621</v>
      </c>
      <c r="E1854" s="87" t="s">
        <v>267</v>
      </c>
      <c r="F1854" s="151" t="s">
        <v>1069</v>
      </c>
      <c r="G1854" s="85" t="s">
        <v>1822</v>
      </c>
      <c r="H1854" s="89">
        <v>3396</v>
      </c>
      <c r="I1854" s="85" t="s">
        <v>154</v>
      </c>
      <c r="J1854" s="84">
        <v>1</v>
      </c>
      <c r="K1854" s="168">
        <v>44757</v>
      </c>
      <c r="L1854" s="92">
        <v>29</v>
      </c>
      <c r="M1854" s="66">
        <v>226</v>
      </c>
      <c r="N1854" s="166">
        <v>44786</v>
      </c>
      <c r="O1854" s="99">
        <v>44789</v>
      </c>
      <c r="P1854" s="100">
        <v>32</v>
      </c>
      <c r="Q1854" s="66" t="s">
        <v>544</v>
      </c>
      <c r="R1854" s="66"/>
      <c r="S1854" s="66" t="s">
        <v>1152</v>
      </c>
      <c r="T1854" s="66" t="s">
        <v>87</v>
      </c>
      <c r="U1854" s="66">
        <v>226</v>
      </c>
      <c r="V1854" s="88" t="s">
        <v>88</v>
      </c>
      <c r="W1854" s="88" t="s">
        <v>89</v>
      </c>
      <c r="X1854" s="88" t="s">
        <v>586</v>
      </c>
      <c r="Y1854" s="66" t="s">
        <v>3330</v>
      </c>
      <c r="Z1854" s="130"/>
      <c r="AA1854" s="130"/>
      <c r="AB1854" s="66"/>
      <c r="AC1854" s="130">
        <v>30000</v>
      </c>
      <c r="AD1854" s="130"/>
      <c r="AE1854" s="62" t="s">
        <v>101</v>
      </c>
      <c r="AF1854" s="173">
        <v>44602</v>
      </c>
      <c r="AG1854" s="132">
        <v>44788</v>
      </c>
      <c r="AH1854" s="141"/>
      <c r="AI1854" s="284" t="s">
        <v>503</v>
      </c>
      <c r="AJ1854" s="368" t="s">
        <v>3337</v>
      </c>
      <c r="AK1854" s="284" t="s">
        <v>185</v>
      </c>
      <c r="AL1854" s="284" t="s">
        <v>192</v>
      </c>
    </row>
    <row r="1855" spans="1:51">
      <c r="A1855" s="66">
        <v>1385</v>
      </c>
      <c r="B1855" s="63"/>
      <c r="C1855" s="116" t="s">
        <v>1172</v>
      </c>
      <c r="D1855" s="195">
        <v>3475</v>
      </c>
      <c r="E1855" s="141" t="s">
        <v>1880</v>
      </c>
      <c r="F1855" s="69" t="s">
        <v>1069</v>
      </c>
      <c r="G1855" s="81" t="s">
        <v>2056</v>
      </c>
      <c r="H1855" s="195">
        <v>3396</v>
      </c>
      <c r="I1855" s="81" t="s">
        <v>154</v>
      </c>
      <c r="J1855" s="72">
        <v>1</v>
      </c>
      <c r="K1855" s="210">
        <v>44690</v>
      </c>
      <c r="L1855" s="67">
        <v>6</v>
      </c>
      <c r="M1855" s="66">
        <v>226</v>
      </c>
      <c r="N1855" s="165">
        <v>44696</v>
      </c>
      <c r="O1855" s="99">
        <v>44697</v>
      </c>
      <c r="P1855" s="100">
        <v>7</v>
      </c>
      <c r="Q1855" s="66" t="s">
        <v>544</v>
      </c>
      <c r="R1855" s="66"/>
      <c r="S1855" s="66" t="s">
        <v>1152</v>
      </c>
      <c r="T1855" s="66" t="s">
        <v>87</v>
      </c>
      <c r="U1855" s="66">
        <v>226</v>
      </c>
      <c r="V1855" s="88" t="s">
        <v>88</v>
      </c>
      <c r="W1855" s="88" t="s">
        <v>89</v>
      </c>
      <c r="X1855" s="88" t="s">
        <v>586</v>
      </c>
      <c r="Y1855" s="66" t="s">
        <v>3330</v>
      </c>
      <c r="Z1855" s="130"/>
      <c r="AA1855" s="130"/>
      <c r="AB1855" s="66"/>
      <c r="AC1855" s="130">
        <v>30000</v>
      </c>
      <c r="AD1855" s="130"/>
      <c r="AE1855" s="62" t="s">
        <v>101</v>
      </c>
      <c r="AF1855" s="173">
        <v>44697</v>
      </c>
      <c r="AG1855" s="132"/>
      <c r="AH1855" s="141"/>
      <c r="AI1855" s="284" t="s">
        <v>102</v>
      </c>
      <c r="AJ1855" s="368" t="s">
        <v>3247</v>
      </c>
      <c r="AK1855" s="284" t="s">
        <v>1005</v>
      </c>
      <c r="AL1855" s="284" t="s">
        <v>2998</v>
      </c>
      <c r="AM1855" s="353"/>
      <c r="AN1855" s="48" t="s">
        <v>214</v>
      </c>
      <c r="AO1855" s="48" t="s">
        <v>213</v>
      </c>
      <c r="AP1855" s="127" t="s">
        <v>214</v>
      </c>
      <c r="AQ1855" s="141" t="s">
        <v>343</v>
      </c>
      <c r="AR1855" s="141" t="s">
        <v>344</v>
      </c>
      <c r="AS1855" s="387">
        <v>9750</v>
      </c>
      <c r="AT1855" s="392"/>
      <c r="AU1855" s="393">
        <v>9750</v>
      </c>
      <c r="AV1855" s="141" t="s">
        <v>216</v>
      </c>
    </row>
    <row r="1856" spans="1:51">
      <c r="A1856" s="66">
        <v>1412</v>
      </c>
      <c r="B1856" s="63"/>
      <c r="C1856" s="92" t="s">
        <v>994</v>
      </c>
      <c r="D1856" s="89">
        <v>3438</v>
      </c>
      <c r="E1856" s="151" t="s">
        <v>151</v>
      </c>
      <c r="F1856" s="151" t="s">
        <v>1075</v>
      </c>
      <c r="G1856" s="85" t="s">
        <v>1501</v>
      </c>
      <c r="H1856" s="89">
        <v>3370</v>
      </c>
      <c r="I1856" s="85" t="s">
        <v>154</v>
      </c>
      <c r="J1856" s="84">
        <v>1</v>
      </c>
      <c r="K1856" s="168">
        <v>44571</v>
      </c>
      <c r="L1856" s="89">
        <v>29</v>
      </c>
      <c r="M1856" s="66">
        <v>226</v>
      </c>
      <c r="N1856" s="107">
        <v>44600</v>
      </c>
      <c r="O1856" s="99">
        <v>44601</v>
      </c>
      <c r="P1856" s="100">
        <v>30</v>
      </c>
      <c r="Q1856" s="66" t="s">
        <v>544</v>
      </c>
      <c r="R1856" s="66"/>
      <c r="S1856" s="66" t="s">
        <v>1152</v>
      </c>
      <c r="T1856" s="66" t="s">
        <v>87</v>
      </c>
      <c r="U1856" s="66">
        <v>226</v>
      </c>
      <c r="V1856" s="88" t="s">
        <v>88</v>
      </c>
      <c r="W1856" s="88" t="s">
        <v>89</v>
      </c>
      <c r="X1856" s="88" t="s">
        <v>586</v>
      </c>
      <c r="Y1856" s="66" t="s">
        <v>3330</v>
      </c>
      <c r="Z1856" s="130"/>
      <c r="AA1856" s="130"/>
      <c r="AB1856" s="66"/>
      <c r="AC1856" s="130">
        <v>30000</v>
      </c>
      <c r="AD1856" s="130"/>
      <c r="AE1856" s="62" t="s">
        <v>101</v>
      </c>
      <c r="AF1856" s="173">
        <v>44571</v>
      </c>
      <c r="AG1856" s="132">
        <v>44601</v>
      </c>
      <c r="AH1856" s="141"/>
      <c r="AI1856" s="144">
        <v>45483</v>
      </c>
      <c r="AJ1856" s="144"/>
      <c r="AK1856" s="141" t="s">
        <v>2723</v>
      </c>
      <c r="AL1856" s="284" t="s">
        <v>519</v>
      </c>
      <c r="AM1856" s="377" t="s">
        <v>3334</v>
      </c>
      <c r="AN1856" s="141" t="s">
        <v>3335</v>
      </c>
      <c r="AO1856" s="141" t="s">
        <v>3336</v>
      </c>
      <c r="AP1856" s="353"/>
      <c r="AQ1856" s="48" t="s">
        <v>214</v>
      </c>
      <c r="AR1856" s="48" t="s">
        <v>213</v>
      </c>
      <c r="AS1856" s="127" t="s">
        <v>214</v>
      </c>
      <c r="AT1856" s="141" t="s">
        <v>214</v>
      </c>
      <c r="AU1856" s="141" t="s">
        <v>214</v>
      </c>
      <c r="AV1856" s="387"/>
      <c r="AW1856" s="392">
        <v>125000</v>
      </c>
      <c r="AX1856" s="393" t="e">
        <f>IF(AY1856="mxn",AW1856/#REF!,AW1856)</f>
        <v>#REF!</v>
      </c>
      <c r="AY1856" s="141" t="s">
        <v>266</v>
      </c>
    </row>
    <row r="1857" spans="1:2575">
      <c r="A1857" s="66">
        <v>1346</v>
      </c>
      <c r="B1857" s="63"/>
      <c r="C1857" s="64" t="s">
        <v>994</v>
      </c>
      <c r="D1857" s="67">
        <v>5129</v>
      </c>
      <c r="E1857" s="68" t="s">
        <v>1967</v>
      </c>
      <c r="F1857" s="69" t="s">
        <v>1968</v>
      </c>
      <c r="G1857" s="48" t="s">
        <v>2028</v>
      </c>
      <c r="H1857" s="48">
        <v>247</v>
      </c>
      <c r="I1857" s="48" t="s">
        <v>154</v>
      </c>
      <c r="J1857" s="64">
        <v>1</v>
      </c>
      <c r="K1857" s="101">
        <v>45638</v>
      </c>
      <c r="L1857" s="48">
        <v>27</v>
      </c>
      <c r="M1857" s="104">
        <v>227</v>
      </c>
      <c r="N1857" s="102">
        <f>K1857+L1857</f>
        <v>45665</v>
      </c>
      <c r="O1857" s="99">
        <f ca="1">TODAY()</f>
        <v>45957</v>
      </c>
      <c r="P1857" s="100">
        <f ca="1">O1857-K1857</f>
        <v>319</v>
      </c>
      <c r="Q1857" s="66" t="s">
        <v>810</v>
      </c>
      <c r="R1857" s="66" t="s">
        <v>214</v>
      </c>
      <c r="S1857" s="66" t="s">
        <v>832</v>
      </c>
      <c r="T1857" s="66" t="s">
        <v>87</v>
      </c>
      <c r="U1857" s="66">
        <v>227</v>
      </c>
      <c r="V1857" s="88" t="s">
        <v>169</v>
      </c>
      <c r="W1857" s="88" t="s">
        <v>89</v>
      </c>
      <c r="X1857" s="88" t="s">
        <v>834</v>
      </c>
      <c r="Y1857" s="117" t="s">
        <v>916</v>
      </c>
      <c r="Z1857" s="66">
        <v>30</v>
      </c>
      <c r="AA1857" s="117" t="s">
        <v>92</v>
      </c>
      <c r="AB1857" s="66">
        <v>2012</v>
      </c>
      <c r="AC1857" s="130">
        <v>18000</v>
      </c>
      <c r="AD1857" s="130">
        <v>18000</v>
      </c>
      <c r="AE1857" s="48" t="s">
        <v>101</v>
      </c>
      <c r="AF1857" s="132">
        <v>45582</v>
      </c>
      <c r="AG1857" s="132">
        <v>45672</v>
      </c>
      <c r="AH1857" s="141"/>
      <c r="AI1857" s="284" t="s">
        <v>153</v>
      </c>
      <c r="AJ1857" s="368" t="s">
        <v>213</v>
      </c>
      <c r="AK1857" s="368" t="s">
        <v>213</v>
      </c>
      <c r="AL1857" s="368" t="s">
        <v>213</v>
      </c>
      <c r="AM1857" s="372" t="s">
        <v>3338</v>
      </c>
      <c r="AN1857" s="427"/>
      <c r="AO1857" s="443" t="s">
        <v>432</v>
      </c>
      <c r="AP1857" s="444">
        <v>44796</v>
      </c>
      <c r="AQ1857" s="146"/>
      <c r="AR1857" s="146"/>
      <c r="AS1857" s="445"/>
      <c r="AT1857" s="146"/>
      <c r="AU1857" s="146"/>
      <c r="AV1857" s="146"/>
    </row>
    <row r="1858" spans="1:2575">
      <c r="A1858" s="66">
        <v>1332</v>
      </c>
      <c r="B1858" s="63"/>
      <c r="C1858" s="72" t="s">
        <v>96</v>
      </c>
      <c r="D1858" s="67">
        <v>5101</v>
      </c>
      <c r="E1858" s="69" t="s">
        <v>2445</v>
      </c>
      <c r="F1858" s="69" t="s">
        <v>2445</v>
      </c>
      <c r="G1858" s="48" t="s">
        <v>2322</v>
      </c>
      <c r="H1858" s="48">
        <v>245</v>
      </c>
      <c r="I1858" s="48" t="s">
        <v>99</v>
      </c>
      <c r="J1858" s="72">
        <v>1</v>
      </c>
      <c r="K1858" s="101">
        <v>45567</v>
      </c>
      <c r="L1858" s="48">
        <v>1</v>
      </c>
      <c r="M1858" s="104">
        <v>227</v>
      </c>
      <c r="N1858" s="98">
        <f>K1858+L1858</f>
        <v>45568</v>
      </c>
      <c r="O1858" s="99">
        <f ca="1">TODAY()</f>
        <v>45957</v>
      </c>
      <c r="P1858" s="100">
        <f ca="1">O1858-K1858</f>
        <v>390</v>
      </c>
      <c r="Q1858" s="66" t="s">
        <v>810</v>
      </c>
      <c r="R1858" s="66" t="s">
        <v>214</v>
      </c>
      <c r="S1858" s="66" t="s">
        <v>832</v>
      </c>
      <c r="T1858" s="66" t="s">
        <v>87</v>
      </c>
      <c r="U1858" s="66">
        <v>227</v>
      </c>
      <c r="V1858" s="88" t="s">
        <v>169</v>
      </c>
      <c r="W1858" s="88" t="s">
        <v>89</v>
      </c>
      <c r="X1858" s="88" t="s">
        <v>834</v>
      </c>
      <c r="Y1858" s="117" t="s">
        <v>916</v>
      </c>
      <c r="Z1858" s="66">
        <v>30</v>
      </c>
      <c r="AA1858" s="117" t="s">
        <v>92</v>
      </c>
      <c r="AB1858" s="66">
        <v>2012</v>
      </c>
      <c r="AC1858" s="130">
        <v>18000</v>
      </c>
      <c r="AD1858" s="130">
        <v>18000</v>
      </c>
      <c r="AE1858" s="48" t="s">
        <v>101</v>
      </c>
      <c r="AF1858" s="132">
        <v>45567</v>
      </c>
      <c r="AG1858" s="132"/>
      <c r="AH1858" s="141"/>
      <c r="AI1858" s="265">
        <v>45526</v>
      </c>
      <c r="AM1858" s="144"/>
      <c r="AN1858" s="292"/>
      <c r="AO1858" s="284"/>
      <c r="AP1858" s="368"/>
      <c r="AQ1858" s="284"/>
      <c r="AR1858" s="284"/>
      <c r="AS1858" s="353" t="s">
        <v>800</v>
      </c>
      <c r="AT1858" s="48"/>
      <c r="AU1858" s="48"/>
      <c r="AV1858" s="127"/>
      <c r="AW1858" s="141"/>
      <c r="AX1858" s="141"/>
      <c r="AY1858" s="387"/>
      <c r="AZ1858" s="392"/>
      <c r="BA1858" s="393"/>
      <c r="BB1858" s="141"/>
    </row>
    <row r="1859" spans="1:2575">
      <c r="A1859" s="66" t="s">
        <v>3339</v>
      </c>
      <c r="B1859" s="66">
        <v>1456</v>
      </c>
      <c r="C1859" s="72" t="s">
        <v>117</v>
      </c>
      <c r="D1859" s="67">
        <v>5101</v>
      </c>
      <c r="E1859" s="69" t="s">
        <v>2445</v>
      </c>
      <c r="F1859" s="69" t="s">
        <v>2445</v>
      </c>
      <c r="G1859" s="48" t="s">
        <v>2322</v>
      </c>
      <c r="H1859" s="48">
        <v>245</v>
      </c>
      <c r="I1859" s="48" t="s">
        <v>99</v>
      </c>
      <c r="J1859" s="72">
        <v>1</v>
      </c>
      <c r="K1859" s="101">
        <v>45567</v>
      </c>
      <c r="L1859" s="48">
        <v>1</v>
      </c>
      <c r="M1859" s="104">
        <v>227</v>
      </c>
      <c r="N1859" s="98">
        <f>K1859+L1859</f>
        <v>45568</v>
      </c>
      <c r="O1859" s="99">
        <f ca="1">TODAY()</f>
        <v>45957</v>
      </c>
      <c r="P1859" s="100">
        <f ca="1">O1859-K1859</f>
        <v>390</v>
      </c>
      <c r="Q1859" s="66" t="s">
        <v>810</v>
      </c>
      <c r="R1859" s="66" t="s">
        <v>214</v>
      </c>
      <c r="S1859" s="66" t="s">
        <v>832</v>
      </c>
      <c r="T1859" s="66" t="s">
        <v>87</v>
      </c>
      <c r="U1859" s="66">
        <v>227</v>
      </c>
      <c r="V1859" s="88" t="s">
        <v>169</v>
      </c>
      <c r="W1859" s="88" t="s">
        <v>89</v>
      </c>
      <c r="X1859" s="88" t="s">
        <v>834</v>
      </c>
      <c r="Y1859" s="117" t="s">
        <v>916</v>
      </c>
      <c r="Z1859" s="66">
        <v>30</v>
      </c>
      <c r="AA1859" s="117" t="s">
        <v>92</v>
      </c>
      <c r="AB1859" s="66">
        <v>2012</v>
      </c>
      <c r="AC1859" s="130">
        <v>18000</v>
      </c>
      <c r="AD1859" s="130">
        <v>18000</v>
      </c>
      <c r="AE1859" s="48" t="s">
        <v>101</v>
      </c>
      <c r="AF1859" s="132">
        <v>45567</v>
      </c>
      <c r="AG1859" s="132">
        <v>45569</v>
      </c>
      <c r="AH1859" s="141"/>
      <c r="AI1859" s="144">
        <v>45503</v>
      </c>
      <c r="AJ1859" s="144"/>
      <c r="AK1859" s="141"/>
      <c r="AL1859" s="284"/>
      <c r="AM1859" s="368"/>
      <c r="AN1859" s="284"/>
      <c r="AO1859" s="284"/>
      <c r="AP1859" s="372" t="s">
        <v>446</v>
      </c>
      <c r="AQ1859" s="443"/>
      <c r="AR1859" s="443" t="s">
        <v>432</v>
      </c>
      <c r="AS1859" s="444">
        <v>44449</v>
      </c>
      <c r="AT1859" s="146" t="s">
        <v>343</v>
      </c>
      <c r="AU1859" s="146" t="s">
        <v>344</v>
      </c>
      <c r="AV1859" s="445">
        <v>42271.22</v>
      </c>
      <c r="AW1859" s="461"/>
      <c r="AX1859" s="462">
        <f>IF(AY1859="mxn",AV1859/#REF!,AV1859)</f>
        <v>42271.22</v>
      </c>
      <c r="AY1859" s="146" t="s">
        <v>216</v>
      </c>
    </row>
    <row r="1860" spans="1:2575">
      <c r="A1860" s="66">
        <v>1332</v>
      </c>
      <c r="B1860" s="63"/>
      <c r="C1860" s="67" t="s">
        <v>994</v>
      </c>
      <c r="D1860" s="72">
        <v>5046</v>
      </c>
      <c r="E1860" s="69" t="s">
        <v>3340</v>
      </c>
      <c r="F1860" s="69" t="s">
        <v>3340</v>
      </c>
      <c r="G1860" s="67" t="s">
        <v>3341</v>
      </c>
      <c r="H1860" s="72">
        <v>241</v>
      </c>
      <c r="I1860" s="67" t="s">
        <v>99</v>
      </c>
      <c r="J1860" s="72">
        <v>1</v>
      </c>
      <c r="K1860" s="231">
        <v>45538</v>
      </c>
      <c r="L1860" s="72">
        <v>13</v>
      </c>
      <c r="M1860" s="104">
        <v>227</v>
      </c>
      <c r="N1860" s="98">
        <f>K1860+L1860</f>
        <v>45551</v>
      </c>
      <c r="O1860" s="99">
        <f ca="1">TODAY()</f>
        <v>45957</v>
      </c>
      <c r="P1860" s="100">
        <f ca="1">O1860-K1860</f>
        <v>419</v>
      </c>
      <c r="Q1860" s="66" t="s">
        <v>810</v>
      </c>
      <c r="R1860" s="66" t="s">
        <v>214</v>
      </c>
      <c r="S1860" s="66" t="s">
        <v>832</v>
      </c>
      <c r="T1860" s="66" t="s">
        <v>87</v>
      </c>
      <c r="U1860" s="66">
        <v>227</v>
      </c>
      <c r="V1860" s="88" t="s">
        <v>169</v>
      </c>
      <c r="W1860" s="88" t="s">
        <v>89</v>
      </c>
      <c r="X1860" s="88" t="s">
        <v>834</v>
      </c>
      <c r="Y1860" s="117" t="s">
        <v>916</v>
      </c>
      <c r="Z1860" s="66">
        <v>30</v>
      </c>
      <c r="AA1860" s="117" t="s">
        <v>92</v>
      </c>
      <c r="AB1860" s="66">
        <v>2012</v>
      </c>
      <c r="AC1860" s="130">
        <v>18000</v>
      </c>
      <c r="AD1860" s="130">
        <v>18000</v>
      </c>
      <c r="AE1860" s="48" t="s">
        <v>207</v>
      </c>
      <c r="AF1860" s="132">
        <v>45297</v>
      </c>
      <c r="AG1860" s="132">
        <v>45548</v>
      </c>
      <c r="AH1860" s="73"/>
      <c r="AI1860" s="284"/>
      <c r="AJ1860" s="368"/>
      <c r="AK1860" s="284"/>
      <c r="AL1860" s="284"/>
      <c r="AM1860" s="353" t="s">
        <v>800</v>
      </c>
      <c r="AN1860" s="48"/>
      <c r="AO1860" s="48"/>
      <c r="AP1860" s="127"/>
      <c r="AQ1860" s="141"/>
      <c r="AR1860" s="141"/>
      <c r="AS1860" s="387"/>
      <c r="AT1860" s="392"/>
      <c r="AU1860" s="393"/>
      <c r="AV1860" s="141"/>
      <c r="AW1860" s="38"/>
      <c r="AX1860" s="38"/>
      <c r="AY1860" s="397"/>
      <c r="AZ1860" s="397"/>
      <c r="BA1860" s="41"/>
      <c r="BB1860" s="41"/>
      <c r="BC1860" s="41"/>
      <c r="BD1860" s="41"/>
      <c r="BE1860" s="41"/>
      <c r="BF1860" s="41"/>
      <c r="BG1860" s="41"/>
      <c r="BH1860" s="41"/>
      <c r="BI1860" s="438"/>
      <c r="BJ1860" s="41"/>
      <c r="BK1860" s="38"/>
      <c r="BL1860" s="38"/>
      <c r="BM1860" s="38"/>
      <c r="BN1860" s="38"/>
      <c r="BO1860" s="38"/>
      <c r="BP1860" s="38"/>
      <c r="BQ1860" s="38"/>
      <c r="BR1860" s="38"/>
      <c r="BS1860" s="38"/>
      <c r="BT1860" s="38"/>
      <c r="BU1860" s="38"/>
      <c r="BV1860" s="38"/>
      <c r="BW1860" s="38"/>
      <c r="BX1860" s="38"/>
      <c r="BY1860" s="38"/>
      <c r="BZ1860" s="38"/>
      <c r="CA1860" s="38"/>
      <c r="CB1860" s="38"/>
      <c r="CC1860" s="38"/>
      <c r="CD1860" s="38"/>
      <c r="CE1860" s="38"/>
      <c r="CF1860" s="38"/>
      <c r="CG1860" s="38"/>
      <c r="CH1860" s="38"/>
      <c r="CI1860" s="38"/>
      <c r="CJ1860" s="38"/>
      <c r="CK1860" s="38"/>
      <c r="CL1860" s="38"/>
      <c r="CM1860" s="38"/>
      <c r="CN1860" s="38"/>
      <c r="CO1860" s="38"/>
      <c r="CP1860" s="38"/>
      <c r="CQ1860" s="38"/>
      <c r="CR1860" s="38"/>
      <c r="CS1860" s="38"/>
      <c r="CT1860" s="38"/>
      <c r="CU1860" s="38"/>
      <c r="CV1860" s="38"/>
      <c r="CW1860" s="38"/>
      <c r="CX1860" s="38"/>
      <c r="CY1860" s="38"/>
      <c r="CZ1860" s="38"/>
      <c r="DA1860" s="38"/>
      <c r="DB1860" s="38"/>
      <c r="DC1860" s="38"/>
      <c r="DD1860" s="38"/>
      <c r="DE1860" s="38"/>
      <c r="DF1860" s="38"/>
      <c r="DG1860" s="38"/>
      <c r="DH1860" s="38"/>
      <c r="DI1860" s="38"/>
      <c r="DJ1860" s="38"/>
      <c r="DK1860" s="38"/>
      <c r="DL1860" s="38"/>
      <c r="DM1860" s="38"/>
      <c r="DN1860" s="38"/>
      <c r="DO1860" s="38"/>
      <c r="DP1860" s="38"/>
      <c r="DQ1860" s="38"/>
      <c r="DR1860" s="38"/>
      <c r="DS1860" s="38"/>
      <c r="DT1860" s="38"/>
      <c r="DU1860" s="38"/>
      <c r="DV1860" s="38"/>
      <c r="DW1860" s="38"/>
      <c r="DX1860" s="38"/>
      <c r="DY1860" s="38"/>
      <c r="DZ1860" s="38"/>
      <c r="EA1860" s="38"/>
      <c r="EB1860" s="38"/>
      <c r="EC1860" s="38"/>
      <c r="ED1860" s="38"/>
      <c r="EE1860" s="38"/>
      <c r="EF1860" s="38"/>
      <c r="EG1860" s="38"/>
      <c r="EH1860" s="38"/>
      <c r="EI1860" s="38"/>
      <c r="EJ1860" s="38"/>
      <c r="EK1860" s="38"/>
      <c r="EL1860" s="38"/>
      <c r="EM1860" s="38"/>
      <c r="EN1860" s="38"/>
      <c r="EO1860" s="38"/>
      <c r="EP1860" s="38"/>
      <c r="EQ1860" s="38"/>
      <c r="ER1860" s="38"/>
      <c r="ES1860" s="38"/>
      <c r="ET1860" s="38"/>
      <c r="EU1860" s="38"/>
      <c r="EV1860" s="38"/>
      <c r="EW1860" s="38"/>
      <c r="EX1860" s="38"/>
      <c r="EY1860" s="38"/>
      <c r="EZ1860" s="38"/>
      <c r="FA1860" s="38"/>
      <c r="FB1860" s="38"/>
      <c r="FC1860" s="38"/>
      <c r="FD1860" s="38"/>
      <c r="FE1860" s="38"/>
      <c r="FF1860" s="38"/>
      <c r="FG1860" s="38"/>
      <c r="FH1860" s="38"/>
      <c r="FI1860" s="38"/>
      <c r="FJ1860" s="38"/>
      <c r="FK1860" s="38"/>
      <c r="FL1860" s="38"/>
      <c r="FM1860" s="38"/>
      <c r="FN1860" s="38"/>
      <c r="FO1860" s="38"/>
      <c r="FP1860" s="38"/>
      <c r="FQ1860" s="38"/>
      <c r="FR1860" s="38"/>
      <c r="FS1860" s="38"/>
      <c r="FT1860" s="38"/>
      <c r="FU1860" s="38"/>
      <c r="FV1860" s="38"/>
      <c r="FW1860" s="38"/>
      <c r="FX1860" s="38"/>
      <c r="FY1860" s="38"/>
      <c r="FZ1860" s="38"/>
      <c r="GA1860" s="38"/>
      <c r="GB1860" s="38"/>
      <c r="GC1860" s="38"/>
      <c r="GD1860" s="38"/>
      <c r="GE1860" s="38"/>
      <c r="GF1860" s="38"/>
      <c r="GG1860" s="38"/>
      <c r="GH1860" s="38"/>
      <c r="GI1860" s="38"/>
      <c r="GJ1860" s="38"/>
      <c r="GK1860" s="38"/>
      <c r="GL1860" s="38"/>
      <c r="GM1860" s="38"/>
      <c r="GN1860" s="38"/>
      <c r="GO1860" s="38"/>
      <c r="GP1860" s="38"/>
      <c r="GQ1860" s="38"/>
      <c r="GR1860" s="38"/>
      <c r="GS1860" s="38"/>
      <c r="GT1860" s="38"/>
      <c r="GU1860" s="38"/>
      <c r="GV1860" s="38"/>
      <c r="GW1860" s="38"/>
      <c r="GX1860" s="38"/>
      <c r="GY1860" s="38"/>
      <c r="GZ1860" s="38"/>
      <c r="HA1860" s="38"/>
      <c r="HB1860" s="38"/>
      <c r="HC1860" s="38"/>
      <c r="HD1860" s="38"/>
      <c r="HE1860" s="38"/>
      <c r="HF1860" s="38"/>
      <c r="HG1860" s="38"/>
      <c r="HH1860" s="38"/>
      <c r="HI1860" s="38"/>
      <c r="HJ1860" s="38"/>
      <c r="HK1860" s="38"/>
      <c r="HL1860" s="38"/>
      <c r="HM1860" s="38"/>
      <c r="HN1860" s="38"/>
      <c r="HO1860" s="38"/>
      <c r="HP1860" s="38"/>
      <c r="HQ1860" s="38"/>
      <c r="HR1860" s="38"/>
      <c r="HS1860" s="38"/>
      <c r="HT1860" s="38"/>
      <c r="HU1860" s="38"/>
      <c r="HV1860" s="38"/>
      <c r="HW1860" s="38"/>
      <c r="HX1860" s="38"/>
      <c r="HY1860" s="38"/>
      <c r="HZ1860" s="38"/>
      <c r="IA1860" s="38"/>
      <c r="IB1860" s="38"/>
      <c r="IC1860" s="38"/>
      <c r="ID1860" s="38"/>
      <c r="IE1860" s="38"/>
      <c r="IF1860" s="38"/>
      <c r="IG1860" s="38"/>
      <c r="IH1860" s="38"/>
      <c r="II1860" s="38"/>
      <c r="IJ1860" s="38"/>
      <c r="IK1860" s="38"/>
      <c r="IL1860" s="38"/>
      <c r="IM1860" s="38"/>
      <c r="IN1860" s="38"/>
      <c r="IO1860" s="38"/>
      <c r="IP1860" s="38"/>
      <c r="IQ1860" s="38"/>
      <c r="IR1860" s="38"/>
      <c r="IS1860" s="38"/>
      <c r="IT1860" s="38"/>
      <c r="IU1860" s="38"/>
      <c r="IV1860" s="38"/>
      <c r="IW1860" s="38"/>
      <c r="IX1860" s="38"/>
      <c r="IY1860" s="38"/>
      <c r="IZ1860" s="38"/>
      <c r="JA1860" s="38"/>
      <c r="JB1860" s="38"/>
      <c r="JC1860" s="38"/>
      <c r="JD1860" s="38"/>
      <c r="JE1860" s="38"/>
      <c r="JF1860" s="38"/>
      <c r="JG1860" s="38"/>
      <c r="JH1860" s="38"/>
      <c r="JI1860" s="38"/>
      <c r="JJ1860" s="38"/>
      <c r="JK1860" s="38"/>
      <c r="JL1860" s="38"/>
      <c r="JM1860" s="38"/>
      <c r="JN1860" s="38"/>
      <c r="JO1860" s="38"/>
      <c r="JP1860" s="38"/>
      <c r="JQ1860" s="38"/>
      <c r="JR1860" s="38"/>
      <c r="JS1860" s="38"/>
      <c r="JT1860" s="38"/>
      <c r="JU1860" s="38"/>
      <c r="JV1860" s="38"/>
      <c r="JW1860" s="38"/>
      <c r="JX1860" s="38"/>
      <c r="JY1860" s="38"/>
      <c r="JZ1860" s="38"/>
      <c r="KA1860" s="38"/>
      <c r="KB1860" s="38"/>
      <c r="KC1860" s="38"/>
      <c r="KD1860" s="38"/>
      <c r="KE1860" s="38"/>
      <c r="KF1860" s="38"/>
      <c r="KG1860" s="38"/>
      <c r="KH1860" s="38"/>
      <c r="KI1860" s="38"/>
      <c r="KJ1860" s="38"/>
      <c r="KK1860" s="38"/>
      <c r="KL1860" s="38"/>
      <c r="KM1860" s="38"/>
      <c r="KN1860" s="38"/>
      <c r="KO1860" s="38"/>
      <c r="KP1860" s="38"/>
      <c r="KQ1860" s="38"/>
      <c r="KR1860" s="38"/>
      <c r="KS1860" s="38"/>
      <c r="KT1860" s="38"/>
      <c r="KU1860" s="38"/>
      <c r="KV1860" s="38"/>
      <c r="KW1860" s="38"/>
      <c r="KX1860" s="38"/>
      <c r="KY1860" s="38"/>
      <c r="KZ1860" s="38"/>
      <c r="LA1860" s="38"/>
      <c r="LB1860" s="38"/>
      <c r="LC1860" s="38"/>
      <c r="LD1860" s="38"/>
      <c r="LE1860" s="38"/>
      <c r="LF1860" s="38"/>
      <c r="LG1860" s="38"/>
      <c r="LH1860" s="38"/>
      <c r="LI1860" s="38"/>
      <c r="LJ1860" s="38"/>
      <c r="LK1860" s="38"/>
      <c r="LL1860" s="38"/>
      <c r="LM1860" s="38"/>
      <c r="LN1860" s="38"/>
      <c r="LO1860" s="38"/>
      <c r="LP1860" s="38"/>
      <c r="LQ1860" s="38"/>
      <c r="LR1860" s="38"/>
      <c r="LS1860" s="38"/>
      <c r="LT1860" s="38"/>
      <c r="LU1860" s="38"/>
      <c r="LV1860" s="38"/>
      <c r="LW1860" s="38"/>
      <c r="LX1860" s="38"/>
      <c r="LY1860" s="38"/>
      <c r="LZ1860" s="38"/>
      <c r="MA1860" s="38"/>
      <c r="MB1860" s="38"/>
      <c r="MC1860" s="38"/>
      <c r="MD1860" s="38"/>
      <c r="ME1860" s="38"/>
      <c r="MF1860" s="38"/>
      <c r="MG1860" s="38"/>
      <c r="MH1860" s="38"/>
      <c r="MI1860" s="38"/>
      <c r="MJ1860" s="38"/>
      <c r="MK1860" s="38"/>
      <c r="ML1860" s="38"/>
      <c r="MM1860" s="38"/>
      <c r="MN1860" s="38"/>
      <c r="MO1860" s="38"/>
      <c r="MP1860" s="38"/>
      <c r="MQ1860" s="38"/>
      <c r="MR1860" s="38"/>
      <c r="MS1860" s="38"/>
      <c r="MT1860" s="38"/>
      <c r="MU1860" s="38"/>
      <c r="MV1860" s="38"/>
      <c r="MW1860" s="38"/>
      <c r="MX1860" s="38"/>
      <c r="MY1860" s="38"/>
      <c r="MZ1860" s="38"/>
      <c r="NA1860" s="38"/>
      <c r="NB1860" s="38"/>
      <c r="NC1860" s="38"/>
      <c r="ND1860" s="38"/>
      <c r="NE1860" s="38"/>
      <c r="NF1860" s="38"/>
      <c r="NG1860" s="38"/>
      <c r="NH1860" s="38"/>
      <c r="NI1860" s="38"/>
      <c r="NJ1860" s="38"/>
      <c r="NK1860" s="38"/>
      <c r="NL1860" s="38"/>
      <c r="NM1860" s="38"/>
      <c r="NN1860" s="38"/>
      <c r="NO1860" s="38"/>
      <c r="NP1860" s="38"/>
      <c r="NQ1860" s="38"/>
      <c r="NR1860" s="38"/>
      <c r="NS1860" s="38"/>
      <c r="NT1860" s="38"/>
      <c r="NU1860" s="38"/>
      <c r="NV1860" s="38"/>
      <c r="NW1860" s="38"/>
      <c r="NX1860" s="38"/>
      <c r="NY1860" s="38"/>
      <c r="NZ1860" s="38"/>
      <c r="OA1860" s="38"/>
      <c r="OB1860" s="38"/>
      <c r="OC1860" s="38"/>
      <c r="OD1860" s="38"/>
      <c r="OE1860" s="38"/>
      <c r="OF1860" s="38"/>
      <c r="OG1860" s="38"/>
      <c r="OH1860" s="38"/>
      <c r="OI1860" s="38"/>
      <c r="OJ1860" s="38"/>
      <c r="OK1860" s="38"/>
      <c r="OL1860" s="38"/>
      <c r="OM1860" s="38"/>
      <c r="ON1860" s="38"/>
      <c r="OO1860" s="38"/>
      <c r="OP1860" s="38"/>
      <c r="OQ1860" s="38"/>
      <c r="OR1860" s="38"/>
      <c r="OS1860" s="38"/>
      <c r="OT1860" s="38"/>
      <c r="OU1860" s="38"/>
      <c r="OV1860" s="38"/>
      <c r="OW1860" s="38"/>
      <c r="OX1860" s="38"/>
      <c r="OY1860" s="38"/>
      <c r="OZ1860" s="38"/>
      <c r="PA1860" s="38"/>
      <c r="PB1860" s="38"/>
      <c r="PC1860" s="38"/>
      <c r="PD1860" s="38"/>
      <c r="PE1860" s="38"/>
      <c r="PF1860" s="38"/>
      <c r="PG1860" s="38"/>
      <c r="PH1860" s="38"/>
      <c r="PI1860" s="38"/>
      <c r="PJ1860" s="38"/>
      <c r="PK1860" s="38"/>
      <c r="PL1860" s="38"/>
      <c r="PM1860" s="38"/>
      <c r="PN1860" s="38"/>
      <c r="PO1860" s="38"/>
      <c r="PP1860" s="38"/>
      <c r="PQ1860" s="38"/>
      <c r="PR1860" s="38"/>
      <c r="PS1860" s="38"/>
      <c r="PT1860" s="38"/>
      <c r="PU1860" s="38"/>
      <c r="PV1860" s="38"/>
      <c r="PW1860" s="38"/>
      <c r="PX1860" s="38"/>
      <c r="PY1860" s="38"/>
      <c r="PZ1860" s="38"/>
      <c r="QA1860" s="38"/>
      <c r="QB1860" s="38"/>
      <c r="QC1860" s="38"/>
      <c r="QD1860" s="38"/>
      <c r="QE1860" s="38"/>
      <c r="QF1860" s="38"/>
      <c r="QG1860" s="38"/>
      <c r="QH1860" s="38"/>
      <c r="QI1860" s="38"/>
      <c r="QJ1860" s="38"/>
      <c r="QK1860" s="38"/>
      <c r="QL1860" s="38"/>
      <c r="QM1860" s="38"/>
      <c r="QN1860" s="38"/>
      <c r="QO1860" s="38"/>
      <c r="QP1860" s="38"/>
      <c r="QQ1860" s="38"/>
      <c r="QR1860" s="38"/>
      <c r="QS1860" s="38"/>
      <c r="QT1860" s="38"/>
      <c r="QU1860" s="38"/>
      <c r="QV1860" s="38"/>
      <c r="QW1860" s="38"/>
      <c r="QX1860" s="38"/>
      <c r="QY1860" s="38"/>
      <c r="QZ1860" s="38"/>
      <c r="RA1860" s="38"/>
      <c r="RB1860" s="38"/>
      <c r="RC1860" s="38"/>
      <c r="RD1860" s="38"/>
      <c r="RE1860" s="38"/>
      <c r="RF1860" s="38"/>
      <c r="RG1860" s="38"/>
      <c r="RH1860" s="38"/>
      <c r="RI1860" s="38"/>
      <c r="RJ1860" s="38"/>
      <c r="RK1860" s="38"/>
      <c r="RL1860" s="38"/>
      <c r="RM1860" s="38"/>
      <c r="RN1860" s="38"/>
      <c r="RO1860" s="38"/>
      <c r="RP1860" s="38"/>
      <c r="RQ1860" s="38"/>
      <c r="RR1860" s="38"/>
      <c r="RS1860" s="38"/>
      <c r="RT1860" s="38"/>
      <c r="RU1860" s="38"/>
      <c r="RV1860" s="38"/>
      <c r="RW1860" s="38"/>
      <c r="RX1860" s="38"/>
      <c r="RY1860" s="38"/>
      <c r="RZ1860" s="38"/>
      <c r="SA1860" s="38"/>
      <c r="SB1860" s="38"/>
      <c r="SC1860" s="38"/>
      <c r="SD1860" s="38"/>
      <c r="SE1860" s="38"/>
      <c r="SF1860" s="38"/>
      <c r="SG1860" s="38"/>
      <c r="SH1860" s="38"/>
      <c r="SI1860" s="38"/>
      <c r="SJ1860" s="38"/>
      <c r="SK1860" s="38"/>
      <c r="SL1860" s="38"/>
      <c r="SM1860" s="38"/>
      <c r="SN1860" s="38"/>
      <c r="SO1860" s="38"/>
      <c r="SP1860" s="38"/>
      <c r="SQ1860" s="38"/>
      <c r="SR1860" s="38"/>
      <c r="SS1860" s="38"/>
      <c r="ST1860" s="38"/>
      <c r="SU1860" s="38"/>
      <c r="SV1860" s="38"/>
      <c r="SW1860" s="38"/>
      <c r="SX1860" s="38"/>
      <c r="SY1860" s="38"/>
      <c r="SZ1860" s="38"/>
      <c r="TA1860" s="38"/>
      <c r="TB1860" s="38"/>
      <c r="TC1860" s="38"/>
      <c r="TD1860" s="38"/>
      <c r="TE1860" s="38"/>
      <c r="TF1860" s="38"/>
      <c r="TG1860" s="38"/>
      <c r="TH1860" s="38"/>
      <c r="TI1860" s="38"/>
      <c r="TJ1860" s="38"/>
      <c r="TK1860" s="38"/>
      <c r="TL1860" s="38"/>
      <c r="TM1860" s="38"/>
      <c r="TN1860" s="38"/>
      <c r="TO1860" s="38"/>
      <c r="TP1860" s="38"/>
      <c r="TQ1860" s="38"/>
      <c r="TR1860" s="38"/>
      <c r="TS1860" s="38"/>
      <c r="TT1860" s="38"/>
      <c r="TU1860" s="38"/>
      <c r="TV1860" s="38"/>
      <c r="TW1860" s="38"/>
      <c r="TX1860" s="38"/>
      <c r="TY1860" s="38"/>
      <c r="TZ1860" s="38"/>
      <c r="UA1860" s="38"/>
      <c r="UB1860" s="38"/>
      <c r="UC1860" s="38"/>
      <c r="UD1860" s="38"/>
      <c r="UE1860" s="38"/>
      <c r="UF1860" s="38"/>
      <c r="UG1860" s="38"/>
      <c r="UH1860" s="38"/>
      <c r="UI1860" s="38"/>
      <c r="UJ1860" s="38"/>
      <c r="UK1860" s="38"/>
      <c r="UL1860" s="38"/>
      <c r="UM1860" s="38"/>
      <c r="UN1860" s="38"/>
      <c r="UO1860" s="38"/>
      <c r="UP1860" s="38"/>
      <c r="UQ1860" s="38"/>
      <c r="UR1860" s="38"/>
      <c r="US1860" s="38"/>
      <c r="UT1860" s="38"/>
      <c r="UU1860" s="38"/>
      <c r="UV1860" s="38"/>
      <c r="UW1860" s="38"/>
      <c r="UX1860" s="38"/>
      <c r="UY1860" s="38"/>
      <c r="UZ1860" s="38"/>
      <c r="VA1860" s="38"/>
      <c r="VB1860" s="38"/>
      <c r="VC1860" s="38"/>
      <c r="VD1860" s="38"/>
      <c r="VE1860" s="38"/>
      <c r="VF1860" s="38"/>
      <c r="VG1860" s="38"/>
      <c r="VH1860" s="38"/>
      <c r="VI1860" s="38"/>
      <c r="VJ1860" s="38"/>
      <c r="VK1860" s="38"/>
      <c r="VL1860" s="38"/>
      <c r="VM1860" s="38"/>
      <c r="VN1860" s="38"/>
      <c r="VO1860" s="38"/>
      <c r="VP1860" s="38"/>
      <c r="VQ1860" s="38"/>
      <c r="VR1860" s="38"/>
      <c r="VS1860" s="38"/>
      <c r="VT1860" s="38"/>
      <c r="VU1860" s="38"/>
      <c r="VV1860" s="38"/>
      <c r="VW1860" s="38"/>
      <c r="VX1860" s="38"/>
      <c r="VY1860" s="38"/>
      <c r="VZ1860" s="38"/>
      <c r="WA1860" s="38"/>
      <c r="WB1860" s="38"/>
      <c r="WC1860" s="38"/>
      <c r="WD1860" s="38"/>
      <c r="WE1860" s="38"/>
      <c r="WF1860" s="38"/>
      <c r="WG1860" s="38"/>
      <c r="WH1860" s="38"/>
      <c r="WI1860" s="38"/>
      <c r="WJ1860" s="38"/>
      <c r="WK1860" s="38"/>
      <c r="WL1860" s="38"/>
      <c r="WM1860" s="38"/>
      <c r="WN1860" s="38"/>
      <c r="WO1860" s="38"/>
      <c r="WP1860" s="38"/>
      <c r="WQ1860" s="38"/>
      <c r="WR1860" s="38"/>
      <c r="WS1860" s="38"/>
      <c r="WT1860" s="38"/>
      <c r="WU1860" s="38"/>
      <c r="WV1860" s="38"/>
      <c r="WW1860" s="38"/>
      <c r="WX1860" s="38"/>
      <c r="WY1860" s="38"/>
      <c r="WZ1860" s="38"/>
      <c r="XA1860" s="38"/>
      <c r="XB1860" s="38"/>
      <c r="XC1860" s="38"/>
      <c r="XD1860" s="38"/>
      <c r="XE1860" s="38"/>
      <c r="XF1860" s="38"/>
      <c r="XG1860" s="38"/>
      <c r="XH1860" s="38"/>
      <c r="XI1860" s="38"/>
      <c r="XJ1860" s="38"/>
      <c r="XK1860" s="38"/>
      <c r="XL1860" s="38"/>
      <c r="XM1860" s="38"/>
      <c r="XN1860" s="38"/>
      <c r="XO1860" s="38"/>
      <c r="XP1860" s="38"/>
      <c r="XQ1860" s="38"/>
      <c r="XR1860" s="38"/>
      <c r="XS1860" s="38"/>
      <c r="XT1860" s="38"/>
      <c r="XU1860" s="38"/>
      <c r="XV1860" s="38"/>
      <c r="XW1860" s="38"/>
      <c r="XX1860" s="38"/>
      <c r="XY1860" s="38"/>
      <c r="XZ1860" s="38"/>
      <c r="YA1860" s="38"/>
      <c r="YB1860" s="38"/>
      <c r="YC1860" s="38"/>
      <c r="YD1860" s="38"/>
      <c r="YE1860" s="38"/>
      <c r="YF1860" s="38"/>
      <c r="YG1860" s="38"/>
      <c r="YH1860" s="38"/>
      <c r="YI1860" s="38"/>
      <c r="YJ1860" s="38"/>
      <c r="YK1860" s="38"/>
      <c r="YL1860" s="38"/>
      <c r="YM1860" s="38"/>
      <c r="YN1860" s="38"/>
      <c r="YO1860" s="38"/>
      <c r="YP1860" s="38"/>
      <c r="YQ1860" s="38"/>
      <c r="YR1860" s="38"/>
      <c r="YS1860" s="38"/>
      <c r="YT1860" s="38"/>
      <c r="YU1860" s="38"/>
      <c r="YV1860" s="38"/>
      <c r="YW1860" s="38"/>
      <c r="YX1860" s="38"/>
      <c r="YY1860" s="38"/>
      <c r="YZ1860" s="38"/>
      <c r="ZA1860" s="38"/>
      <c r="ZB1860" s="38"/>
      <c r="ZC1860" s="38"/>
      <c r="ZD1860" s="38"/>
      <c r="ZE1860" s="38"/>
      <c r="ZF1860" s="38"/>
      <c r="ZG1860" s="38"/>
      <c r="ZH1860" s="38"/>
      <c r="ZI1860" s="38"/>
      <c r="ZJ1860" s="38"/>
      <c r="ZK1860" s="38"/>
      <c r="ZL1860" s="38"/>
      <c r="ZM1860" s="38"/>
      <c r="ZN1860" s="38"/>
      <c r="ZO1860" s="38"/>
      <c r="ZP1860" s="38"/>
      <c r="ZQ1860" s="38"/>
      <c r="ZR1860" s="38"/>
      <c r="ZS1860" s="38"/>
      <c r="ZT1860" s="38"/>
      <c r="ZU1860" s="38"/>
      <c r="ZV1860" s="38"/>
      <c r="ZW1860" s="38"/>
      <c r="ZX1860" s="38"/>
      <c r="ZY1860" s="38"/>
      <c r="ZZ1860" s="38"/>
      <c r="AAA1860" s="38"/>
      <c r="AAB1860" s="38"/>
      <c r="AAC1860" s="38"/>
      <c r="AAD1860" s="38"/>
      <c r="AAE1860" s="38"/>
      <c r="AAF1860" s="38"/>
      <c r="AAG1860" s="38"/>
      <c r="AAH1860" s="38"/>
      <c r="AAI1860" s="38"/>
      <c r="AAJ1860" s="38"/>
      <c r="AAK1860" s="38"/>
      <c r="AAL1860" s="38"/>
      <c r="AAM1860" s="38"/>
      <c r="AAN1860" s="38"/>
      <c r="AAO1860" s="38"/>
      <c r="AAP1860" s="38"/>
      <c r="AAQ1860" s="38"/>
      <c r="AAR1860" s="38"/>
      <c r="AAS1860" s="38"/>
      <c r="AAT1860" s="38"/>
      <c r="AAU1860" s="38"/>
      <c r="AAV1860" s="38"/>
      <c r="AAW1860" s="38"/>
      <c r="AAX1860" s="38"/>
      <c r="AAY1860" s="38"/>
      <c r="AAZ1860" s="38"/>
      <c r="ABA1860" s="38"/>
      <c r="ABB1860" s="38"/>
      <c r="ABC1860" s="38"/>
      <c r="ABD1860" s="38"/>
      <c r="ABE1860" s="38"/>
      <c r="ABF1860" s="38"/>
      <c r="ABG1860" s="38"/>
      <c r="ABH1860" s="38"/>
      <c r="ABI1860" s="38"/>
      <c r="ABJ1860" s="38"/>
      <c r="ABK1860" s="38"/>
      <c r="ABL1860" s="38"/>
      <c r="ABM1860" s="38"/>
      <c r="ABN1860" s="38"/>
      <c r="ABO1860" s="38"/>
      <c r="ABP1860" s="38"/>
      <c r="ABQ1860" s="38"/>
      <c r="ABR1860" s="38"/>
      <c r="ABS1860" s="38"/>
      <c r="ABT1860" s="38"/>
      <c r="ABU1860" s="38"/>
      <c r="ABV1860" s="38"/>
      <c r="ABW1860" s="38"/>
      <c r="ABX1860" s="38"/>
      <c r="ABY1860" s="38"/>
      <c r="ABZ1860" s="38"/>
      <c r="ACA1860" s="38"/>
      <c r="ACB1860" s="38"/>
      <c r="ACC1860" s="38"/>
      <c r="ACD1860" s="38"/>
      <c r="ACE1860" s="38"/>
      <c r="ACF1860" s="38"/>
      <c r="ACG1860" s="38"/>
      <c r="ACH1860" s="38"/>
      <c r="ACI1860" s="38"/>
      <c r="ACJ1860" s="38"/>
      <c r="ACK1860" s="38"/>
      <c r="ACL1860" s="38"/>
      <c r="ACM1860" s="38"/>
      <c r="ACN1860" s="38"/>
      <c r="ACO1860" s="38"/>
      <c r="ACP1860" s="38"/>
      <c r="ACQ1860" s="38"/>
      <c r="ACR1860" s="38"/>
      <c r="ACS1860" s="38"/>
      <c r="ACT1860" s="38"/>
      <c r="ACU1860" s="38"/>
      <c r="ACV1860" s="38"/>
      <c r="ACW1860" s="38"/>
      <c r="ACX1860" s="38"/>
      <c r="ACY1860" s="38"/>
      <c r="ACZ1860" s="38"/>
      <c r="ADA1860" s="38"/>
      <c r="ADB1860" s="38"/>
      <c r="ADC1860" s="38"/>
      <c r="ADD1860" s="38"/>
      <c r="ADE1860" s="38"/>
      <c r="ADF1860" s="38"/>
      <c r="ADG1860" s="38"/>
      <c r="ADH1860" s="38"/>
      <c r="ADI1860" s="38"/>
      <c r="ADJ1860" s="38"/>
      <c r="ADK1860" s="38"/>
      <c r="ADL1860" s="38"/>
      <c r="ADM1860" s="38"/>
      <c r="ADN1860" s="38"/>
      <c r="ADO1860" s="38"/>
      <c r="ADP1860" s="38"/>
      <c r="ADQ1860" s="38"/>
      <c r="ADR1860" s="38"/>
      <c r="ADS1860" s="38"/>
      <c r="ADT1860" s="38"/>
      <c r="ADU1860" s="38"/>
      <c r="ADV1860" s="38"/>
      <c r="ADW1860" s="38"/>
      <c r="ADX1860" s="38"/>
      <c r="ADY1860" s="38"/>
      <c r="ADZ1860" s="38"/>
      <c r="AEA1860" s="38"/>
      <c r="AEB1860" s="38"/>
      <c r="AEC1860" s="38"/>
      <c r="AED1860" s="38"/>
      <c r="AEE1860" s="38"/>
      <c r="AEF1860" s="38"/>
      <c r="AEG1860" s="38"/>
      <c r="AEH1860" s="38"/>
      <c r="AEI1860" s="38"/>
      <c r="AEJ1860" s="38"/>
      <c r="AEK1860" s="38"/>
      <c r="AEL1860" s="38"/>
      <c r="AEM1860" s="38"/>
      <c r="AEN1860" s="38"/>
      <c r="AEO1860" s="38"/>
      <c r="AEP1860" s="38"/>
      <c r="AEQ1860" s="38"/>
      <c r="AER1860" s="38"/>
      <c r="AES1860" s="38"/>
      <c r="AET1860" s="38"/>
      <c r="AEU1860" s="38"/>
      <c r="AEV1860" s="38"/>
      <c r="AEW1860" s="38"/>
      <c r="AEX1860" s="38"/>
      <c r="AEY1860" s="38"/>
      <c r="AEZ1860" s="38"/>
      <c r="AFA1860" s="38"/>
      <c r="AFB1860" s="38"/>
      <c r="AFC1860" s="38"/>
      <c r="AFD1860" s="38"/>
      <c r="AFE1860" s="38"/>
      <c r="AFF1860" s="38"/>
      <c r="AFG1860" s="38"/>
      <c r="AFH1860" s="38"/>
      <c r="AFI1860" s="38"/>
      <c r="AFJ1860" s="38"/>
      <c r="AFK1860" s="38"/>
      <c r="AFL1860" s="38"/>
      <c r="AFM1860" s="38"/>
      <c r="AFN1860" s="38"/>
      <c r="AFO1860" s="38"/>
      <c r="AFP1860" s="38"/>
      <c r="AFQ1860" s="38"/>
      <c r="AFR1860" s="38"/>
      <c r="AFS1860" s="38"/>
      <c r="AFT1860" s="38"/>
      <c r="AFU1860" s="38"/>
      <c r="AFV1860" s="38"/>
      <c r="AFW1860" s="38"/>
      <c r="AFX1860" s="38"/>
      <c r="AFY1860" s="38"/>
      <c r="AFZ1860" s="38"/>
      <c r="AGA1860" s="38"/>
      <c r="AGB1860" s="38"/>
      <c r="AGC1860" s="38"/>
      <c r="AGD1860" s="38"/>
      <c r="AGE1860" s="38"/>
      <c r="AGF1860" s="38"/>
      <c r="AGG1860" s="38"/>
      <c r="AGH1860" s="38"/>
      <c r="AGI1860" s="38"/>
      <c r="AGJ1860" s="38"/>
      <c r="AGK1860" s="38"/>
      <c r="AGL1860" s="38"/>
      <c r="AGM1860" s="38"/>
      <c r="AGN1860" s="38"/>
      <c r="AGO1860" s="38"/>
      <c r="AGP1860" s="38"/>
      <c r="AGQ1860" s="38"/>
      <c r="AGR1860" s="38"/>
      <c r="AGS1860" s="38"/>
      <c r="AGT1860" s="38"/>
      <c r="AGU1860" s="38"/>
      <c r="AGV1860" s="38"/>
      <c r="AGW1860" s="38"/>
      <c r="AGX1860" s="38"/>
      <c r="AGY1860" s="38"/>
      <c r="AGZ1860" s="38"/>
      <c r="AHA1860" s="38"/>
      <c r="AHB1860" s="38"/>
      <c r="AHC1860" s="38"/>
      <c r="AHD1860" s="38"/>
      <c r="AHE1860" s="38"/>
      <c r="AHF1860" s="38"/>
      <c r="AHG1860" s="38"/>
      <c r="AHH1860" s="38"/>
      <c r="AHI1860" s="38"/>
      <c r="AHJ1860" s="38"/>
      <c r="AHK1860" s="38"/>
      <c r="AHL1860" s="38"/>
      <c r="AHM1860" s="38"/>
      <c r="AHN1860" s="38"/>
      <c r="AHO1860" s="38"/>
      <c r="AHP1860" s="38"/>
      <c r="AHQ1860" s="38"/>
      <c r="AHR1860" s="38"/>
      <c r="AHS1860" s="38"/>
      <c r="AHT1860" s="38"/>
      <c r="AHU1860" s="38"/>
      <c r="AHV1860" s="38"/>
      <c r="AHW1860" s="38"/>
      <c r="AHX1860" s="38"/>
      <c r="AHY1860" s="38"/>
      <c r="AHZ1860" s="38"/>
      <c r="AIA1860" s="38"/>
      <c r="AIB1860" s="38"/>
      <c r="AIC1860" s="38"/>
      <c r="AID1860" s="38"/>
      <c r="AIE1860" s="38"/>
      <c r="AIF1860" s="38"/>
      <c r="AIG1860" s="38"/>
      <c r="AIH1860" s="38"/>
      <c r="AII1860" s="38"/>
      <c r="AIJ1860" s="38"/>
      <c r="AIK1860" s="38"/>
      <c r="AIL1860" s="38"/>
      <c r="AIM1860" s="38"/>
      <c r="AIN1860" s="38"/>
      <c r="AIO1860" s="38"/>
      <c r="AIP1860" s="38"/>
      <c r="AIQ1860" s="38"/>
      <c r="AIR1860" s="38"/>
      <c r="AIS1860" s="38"/>
      <c r="AIT1860" s="38"/>
      <c r="AIU1860" s="38"/>
      <c r="AIV1860" s="38"/>
      <c r="AIW1860" s="38"/>
      <c r="AIX1860" s="38"/>
      <c r="AIY1860" s="38"/>
      <c r="AIZ1860" s="38"/>
      <c r="AJA1860" s="38"/>
      <c r="AJB1860" s="38"/>
      <c r="AJC1860" s="38"/>
      <c r="AJD1860" s="38"/>
      <c r="AJE1860" s="38"/>
      <c r="AJF1860" s="38"/>
      <c r="AJG1860" s="38"/>
      <c r="AJH1860" s="38"/>
      <c r="AJI1860" s="38"/>
      <c r="AJJ1860" s="38"/>
      <c r="AJK1860" s="38"/>
      <c r="AJL1860" s="38"/>
      <c r="AJM1860" s="38"/>
      <c r="AJN1860" s="38"/>
      <c r="AJO1860" s="38"/>
      <c r="AJP1860" s="38"/>
      <c r="AJQ1860" s="38"/>
      <c r="AJR1860" s="38"/>
      <c r="AJS1860" s="38"/>
      <c r="AJT1860" s="38"/>
      <c r="AJU1860" s="38"/>
      <c r="AJV1860" s="38"/>
      <c r="AJW1860" s="38"/>
      <c r="AJX1860" s="38"/>
      <c r="AJY1860" s="38"/>
      <c r="AJZ1860" s="38"/>
      <c r="AKA1860" s="38"/>
      <c r="AKB1860" s="38"/>
      <c r="AKC1860" s="38"/>
      <c r="AKD1860" s="38"/>
      <c r="AKE1860" s="38"/>
      <c r="AKF1860" s="38"/>
      <c r="AKG1860" s="38"/>
      <c r="AKH1860" s="38"/>
      <c r="AKI1860" s="38"/>
      <c r="AKJ1860" s="38"/>
      <c r="AKK1860" s="38"/>
      <c r="AKL1860" s="38"/>
      <c r="AKM1860" s="38"/>
      <c r="AKN1860" s="38"/>
      <c r="AKO1860" s="38"/>
      <c r="AKP1860" s="38"/>
      <c r="AKQ1860" s="38"/>
      <c r="AKR1860" s="38"/>
      <c r="AKS1860" s="38"/>
      <c r="AKT1860" s="38"/>
      <c r="AKU1860" s="38"/>
      <c r="AKV1860" s="38"/>
      <c r="AKW1860" s="38"/>
      <c r="AKX1860" s="38"/>
      <c r="AKY1860" s="38"/>
      <c r="AKZ1860" s="38"/>
      <c r="ALA1860" s="38"/>
      <c r="ALB1860" s="38"/>
      <c r="ALC1860" s="38"/>
      <c r="ALD1860" s="38"/>
      <c r="ALE1860" s="38"/>
      <c r="ALF1860" s="38"/>
      <c r="ALG1860" s="38"/>
      <c r="ALH1860" s="38"/>
      <c r="ALI1860" s="38"/>
      <c r="ALJ1860" s="38"/>
      <c r="ALK1860" s="38"/>
      <c r="ALL1860" s="38"/>
      <c r="ALM1860" s="38"/>
      <c r="ALN1860" s="38"/>
      <c r="ALO1860" s="38"/>
      <c r="ALP1860" s="38"/>
      <c r="ALQ1860" s="38"/>
      <c r="ALR1860" s="38"/>
      <c r="ALS1860" s="38"/>
      <c r="ALT1860" s="38"/>
      <c r="ALU1860" s="38"/>
      <c r="ALV1860" s="38"/>
      <c r="ALW1860" s="38"/>
      <c r="ALX1860" s="38"/>
      <c r="ALY1860" s="38"/>
      <c r="ALZ1860" s="38"/>
      <c r="AMA1860" s="38"/>
      <c r="AMB1860" s="38"/>
      <c r="AMC1860" s="38"/>
      <c r="AMD1860" s="38"/>
      <c r="AME1860" s="38"/>
      <c r="AMF1860" s="38"/>
      <c r="AMG1860" s="38"/>
      <c r="AMH1860" s="38"/>
      <c r="AMI1860" s="38"/>
      <c r="AMJ1860" s="38"/>
      <c r="AMK1860" s="38"/>
      <c r="AML1860" s="38"/>
      <c r="AMM1860" s="38"/>
      <c r="AMN1860" s="38"/>
      <c r="AMO1860" s="38"/>
      <c r="AMP1860" s="38"/>
      <c r="AMQ1860" s="38"/>
      <c r="AMR1860" s="38"/>
      <c r="AMS1860" s="38"/>
      <c r="AMT1860" s="38"/>
      <c r="AMU1860" s="38"/>
      <c r="AMV1860" s="38"/>
      <c r="AMW1860" s="38"/>
      <c r="AMX1860" s="38"/>
      <c r="AMY1860" s="38"/>
      <c r="AMZ1860" s="38"/>
      <c r="ANA1860" s="38"/>
      <c r="ANB1860" s="38"/>
      <c r="ANC1860" s="38"/>
      <c r="AND1860" s="38"/>
      <c r="ANE1860" s="38"/>
      <c r="ANF1860" s="38"/>
      <c r="ANG1860" s="38"/>
      <c r="ANH1860" s="38"/>
      <c r="ANI1860" s="38"/>
      <c r="ANJ1860" s="38"/>
      <c r="ANK1860" s="38"/>
      <c r="ANL1860" s="38"/>
      <c r="ANM1860" s="38"/>
      <c r="ANN1860" s="38"/>
      <c r="ANO1860" s="38"/>
      <c r="ANP1860" s="38"/>
      <c r="ANQ1860" s="38"/>
      <c r="ANR1860" s="38"/>
      <c r="ANS1860" s="38"/>
      <c r="ANT1860" s="38"/>
      <c r="ANU1860" s="38"/>
      <c r="ANV1860" s="38"/>
      <c r="ANW1860" s="38"/>
      <c r="ANX1860" s="38"/>
      <c r="ANY1860" s="38"/>
      <c r="ANZ1860" s="38"/>
      <c r="AOA1860" s="38"/>
      <c r="AOB1860" s="38"/>
      <c r="AOC1860" s="38"/>
      <c r="AOD1860" s="38"/>
      <c r="AOE1860" s="38"/>
      <c r="AOF1860" s="38"/>
      <c r="AOG1860" s="38"/>
      <c r="AOH1860" s="38"/>
      <c r="AOI1860" s="38"/>
      <c r="AOJ1860" s="38"/>
      <c r="AOK1860" s="38"/>
      <c r="AOL1860" s="38"/>
      <c r="AOM1860" s="38"/>
      <c r="AON1860" s="38"/>
      <c r="AOO1860" s="38"/>
      <c r="AOP1860" s="38"/>
      <c r="AOQ1860" s="38"/>
      <c r="AOR1860" s="38"/>
      <c r="AOS1860" s="38"/>
      <c r="AOT1860" s="38"/>
      <c r="AOU1860" s="38"/>
      <c r="AOV1860" s="38"/>
      <c r="AOW1860" s="38"/>
      <c r="AOX1860" s="38"/>
      <c r="AOY1860" s="38"/>
      <c r="AOZ1860" s="38"/>
      <c r="APA1860" s="38"/>
      <c r="APB1860" s="38"/>
      <c r="APC1860" s="38"/>
      <c r="APD1860" s="38"/>
      <c r="APE1860" s="38"/>
      <c r="APF1860" s="38"/>
      <c r="APG1860" s="38"/>
      <c r="APH1860" s="38"/>
      <c r="API1860" s="38"/>
      <c r="APJ1860" s="38"/>
      <c r="APK1860" s="38"/>
      <c r="APL1860" s="38"/>
      <c r="APM1860" s="38"/>
      <c r="APN1860" s="38"/>
      <c r="APO1860" s="38"/>
      <c r="APP1860" s="38"/>
      <c r="APQ1860" s="38"/>
      <c r="APR1860" s="38"/>
      <c r="APS1860" s="38"/>
      <c r="APT1860" s="38"/>
      <c r="APU1860" s="38"/>
      <c r="APV1860" s="38"/>
      <c r="APW1860" s="38"/>
      <c r="APX1860" s="38"/>
      <c r="APY1860" s="38"/>
      <c r="APZ1860" s="38"/>
      <c r="AQA1860" s="38"/>
      <c r="AQB1860" s="38"/>
      <c r="AQC1860" s="38"/>
      <c r="AQD1860" s="38"/>
      <c r="AQE1860" s="38"/>
      <c r="AQF1860" s="38"/>
      <c r="AQG1860" s="38"/>
      <c r="AQH1860" s="38"/>
      <c r="AQI1860" s="38"/>
      <c r="AQJ1860" s="38"/>
      <c r="AQK1860" s="38"/>
      <c r="AQL1860" s="38"/>
      <c r="AQM1860" s="38"/>
      <c r="AQN1860" s="38"/>
      <c r="AQO1860" s="38"/>
      <c r="AQP1860" s="38"/>
      <c r="AQQ1860" s="38"/>
      <c r="AQR1860" s="38"/>
      <c r="AQS1860" s="38"/>
      <c r="AQT1860" s="38"/>
      <c r="AQU1860" s="38"/>
      <c r="AQV1860" s="38"/>
      <c r="AQW1860" s="38"/>
      <c r="AQX1860" s="38"/>
      <c r="AQY1860" s="38"/>
      <c r="AQZ1860" s="38"/>
      <c r="ARA1860" s="38"/>
      <c r="ARB1860" s="38"/>
      <c r="ARC1860" s="38"/>
      <c r="ARD1860" s="38"/>
      <c r="ARE1860" s="38"/>
      <c r="ARF1860" s="38"/>
      <c r="ARG1860" s="38"/>
      <c r="ARH1860" s="38"/>
      <c r="ARI1860" s="38"/>
      <c r="ARJ1860" s="38"/>
      <c r="ARK1860" s="38"/>
      <c r="ARL1860" s="38"/>
      <c r="ARM1860" s="38"/>
      <c r="ARN1860" s="38"/>
      <c r="ARO1860" s="38"/>
      <c r="ARP1860" s="38"/>
      <c r="ARQ1860" s="38"/>
      <c r="ARR1860" s="38"/>
      <c r="ARS1860" s="38"/>
      <c r="ART1860" s="38"/>
      <c r="ARU1860" s="38"/>
      <c r="ARV1860" s="38"/>
      <c r="ARW1860" s="38"/>
      <c r="ARX1860" s="38"/>
      <c r="ARY1860" s="38"/>
      <c r="ARZ1860" s="38"/>
      <c r="ASA1860" s="38"/>
      <c r="ASB1860" s="38"/>
      <c r="ASC1860" s="38"/>
      <c r="ASD1860" s="38"/>
      <c r="ASE1860" s="38"/>
      <c r="ASF1860" s="38"/>
      <c r="ASG1860" s="38"/>
      <c r="ASH1860" s="38"/>
      <c r="ASI1860" s="38"/>
      <c r="ASJ1860" s="38"/>
      <c r="ASK1860" s="38"/>
      <c r="ASL1860" s="38"/>
      <c r="ASM1860" s="38"/>
      <c r="ASN1860" s="38"/>
      <c r="ASO1860" s="38"/>
      <c r="ASP1860" s="38"/>
      <c r="ASQ1860" s="38"/>
      <c r="ASR1860" s="38"/>
      <c r="ASS1860" s="38"/>
      <c r="AST1860" s="38"/>
      <c r="ASU1860" s="38"/>
      <c r="ASV1860" s="38"/>
      <c r="ASW1860" s="38"/>
      <c r="ASX1860" s="38"/>
      <c r="ASY1860" s="38"/>
      <c r="ASZ1860" s="38"/>
      <c r="ATA1860" s="38"/>
      <c r="ATB1860" s="38"/>
      <c r="ATC1860" s="38"/>
      <c r="ATD1860" s="38"/>
      <c r="ATE1860" s="38"/>
      <c r="ATF1860" s="38"/>
      <c r="ATG1860" s="38"/>
      <c r="ATH1860" s="38"/>
      <c r="ATI1860" s="38"/>
      <c r="ATJ1860" s="38"/>
      <c r="ATK1860" s="38"/>
      <c r="ATL1860" s="38"/>
      <c r="ATM1860" s="38"/>
      <c r="ATN1860" s="38"/>
      <c r="ATO1860" s="38"/>
      <c r="ATP1860" s="38"/>
      <c r="ATQ1860" s="38"/>
      <c r="ATR1860" s="38"/>
      <c r="ATS1860" s="38"/>
      <c r="ATT1860" s="38"/>
      <c r="ATU1860" s="38"/>
      <c r="ATV1860" s="38"/>
      <c r="ATW1860" s="38"/>
      <c r="ATX1860" s="38"/>
      <c r="ATY1860" s="38"/>
      <c r="ATZ1860" s="38"/>
      <c r="AUA1860" s="38"/>
      <c r="AUB1860" s="38"/>
      <c r="AUC1860" s="38"/>
      <c r="AUD1860" s="38"/>
      <c r="AUE1860" s="38"/>
      <c r="AUF1860" s="38"/>
      <c r="AUG1860" s="38"/>
      <c r="AUH1860" s="38"/>
      <c r="AUI1860" s="38"/>
      <c r="AUJ1860" s="38"/>
      <c r="AUK1860" s="38"/>
      <c r="AUL1860" s="38"/>
      <c r="AUM1860" s="38"/>
      <c r="AUN1860" s="38"/>
      <c r="AUO1860" s="38"/>
      <c r="AUP1860" s="38"/>
      <c r="AUQ1860" s="38"/>
      <c r="AUR1860" s="38"/>
      <c r="AUS1860" s="38"/>
      <c r="AUT1860" s="38"/>
      <c r="AUU1860" s="38"/>
      <c r="AUV1860" s="38"/>
      <c r="AUW1860" s="38"/>
      <c r="AUX1860" s="38"/>
      <c r="AUY1860" s="38"/>
      <c r="AUZ1860" s="38"/>
      <c r="AVA1860" s="38"/>
      <c r="AVB1860" s="38"/>
      <c r="AVC1860" s="38"/>
      <c r="AVD1860" s="38"/>
      <c r="AVE1860" s="38"/>
      <c r="AVF1860" s="38"/>
      <c r="AVG1860" s="38"/>
      <c r="AVH1860" s="38"/>
      <c r="AVI1860" s="38"/>
      <c r="AVJ1860" s="38"/>
      <c r="AVK1860" s="38"/>
      <c r="AVL1860" s="38"/>
      <c r="AVM1860" s="38"/>
      <c r="AVN1860" s="38"/>
      <c r="AVO1860" s="38"/>
      <c r="AVP1860" s="38"/>
      <c r="AVQ1860" s="38"/>
      <c r="AVR1860" s="38"/>
      <c r="AVS1860" s="38"/>
      <c r="AVT1860" s="38"/>
      <c r="AVU1860" s="38"/>
      <c r="AVV1860" s="38"/>
      <c r="AVW1860" s="38"/>
      <c r="AVX1860" s="38"/>
      <c r="AVY1860" s="38"/>
      <c r="AVZ1860" s="38"/>
      <c r="AWA1860" s="38"/>
      <c r="AWB1860" s="38"/>
      <c r="AWC1860" s="38"/>
      <c r="AWD1860" s="38"/>
      <c r="AWE1860" s="38"/>
      <c r="AWF1860" s="38"/>
      <c r="AWG1860" s="38"/>
      <c r="AWH1860" s="38"/>
      <c r="AWI1860" s="38"/>
      <c r="AWJ1860" s="38"/>
      <c r="AWK1860" s="38"/>
      <c r="AWL1860" s="38"/>
      <c r="AWM1860" s="38"/>
      <c r="AWN1860" s="38"/>
      <c r="AWO1860" s="38"/>
      <c r="AWP1860" s="38"/>
      <c r="AWQ1860" s="38"/>
      <c r="AWR1860" s="38"/>
      <c r="AWS1860" s="38"/>
      <c r="AWT1860" s="38"/>
      <c r="AWU1860" s="38"/>
      <c r="AWV1860" s="38"/>
      <c r="AWW1860" s="38"/>
      <c r="AWX1860" s="38"/>
      <c r="AWY1860" s="38"/>
      <c r="AWZ1860" s="38"/>
      <c r="AXA1860" s="38"/>
      <c r="AXB1860" s="38"/>
      <c r="AXC1860" s="38"/>
      <c r="AXD1860" s="38"/>
      <c r="AXE1860" s="38"/>
      <c r="AXF1860" s="38"/>
      <c r="AXG1860" s="38"/>
      <c r="AXH1860" s="38"/>
      <c r="AXI1860" s="38"/>
      <c r="AXJ1860" s="38"/>
      <c r="AXK1860" s="38"/>
      <c r="AXL1860" s="38"/>
      <c r="AXM1860" s="38"/>
      <c r="AXN1860" s="38"/>
      <c r="AXO1860" s="38"/>
      <c r="AXP1860" s="38"/>
      <c r="AXQ1860" s="38"/>
      <c r="AXR1860" s="38"/>
      <c r="AXS1860" s="38"/>
      <c r="AXT1860" s="38"/>
      <c r="AXU1860" s="38"/>
      <c r="AXV1860" s="38"/>
      <c r="AXW1860" s="38"/>
      <c r="AXX1860" s="38"/>
      <c r="AXY1860" s="38"/>
      <c r="AXZ1860" s="38"/>
      <c r="AYA1860" s="38"/>
      <c r="AYB1860" s="38"/>
      <c r="AYC1860" s="38"/>
      <c r="AYD1860" s="38"/>
      <c r="AYE1860" s="38"/>
      <c r="AYF1860" s="38"/>
      <c r="AYG1860" s="38"/>
      <c r="AYH1860" s="38"/>
      <c r="AYI1860" s="38"/>
      <c r="AYJ1860" s="38"/>
      <c r="AYK1860" s="38"/>
      <c r="AYL1860" s="38"/>
      <c r="AYM1860" s="38"/>
      <c r="AYN1860" s="38"/>
      <c r="AYO1860" s="38"/>
      <c r="AYP1860" s="38"/>
      <c r="AYQ1860" s="38"/>
      <c r="AYR1860" s="38"/>
      <c r="AYS1860" s="38"/>
      <c r="AYT1860" s="38"/>
      <c r="AYU1860" s="38"/>
      <c r="AYV1860" s="38"/>
      <c r="AYW1860" s="38"/>
      <c r="AYX1860" s="38"/>
      <c r="AYY1860" s="38"/>
      <c r="AYZ1860" s="38"/>
      <c r="AZA1860" s="38"/>
      <c r="AZB1860" s="38"/>
      <c r="AZC1860" s="38"/>
      <c r="AZD1860" s="38"/>
      <c r="AZE1860" s="38"/>
      <c r="AZF1860" s="38"/>
      <c r="AZG1860" s="38"/>
      <c r="AZH1860" s="38"/>
      <c r="AZI1860" s="38"/>
      <c r="AZJ1860" s="38"/>
      <c r="AZK1860" s="38"/>
      <c r="AZL1860" s="38"/>
      <c r="AZM1860" s="38"/>
      <c r="AZN1860" s="38"/>
      <c r="AZO1860" s="38"/>
      <c r="AZP1860" s="38"/>
      <c r="AZQ1860" s="38"/>
      <c r="AZR1860" s="38"/>
      <c r="AZS1860" s="38"/>
      <c r="AZT1860" s="38"/>
      <c r="AZU1860" s="38"/>
      <c r="AZV1860" s="38"/>
      <c r="AZW1860" s="38"/>
      <c r="AZX1860" s="38"/>
      <c r="AZY1860" s="38"/>
      <c r="AZZ1860" s="38"/>
      <c r="BAA1860" s="38"/>
      <c r="BAB1860" s="38"/>
      <c r="BAC1860" s="38"/>
      <c r="BAD1860" s="38"/>
      <c r="BAE1860" s="38"/>
      <c r="BAF1860" s="38"/>
      <c r="BAG1860" s="38"/>
      <c r="BAH1860" s="38"/>
      <c r="BAI1860" s="38"/>
      <c r="BAJ1860" s="38"/>
      <c r="BAK1860" s="38"/>
      <c r="BAL1860" s="38"/>
      <c r="BAM1860" s="38"/>
      <c r="BAN1860" s="38"/>
      <c r="BAO1860" s="38"/>
      <c r="BAP1860" s="38"/>
      <c r="BAQ1860" s="38"/>
      <c r="BAR1860" s="38"/>
      <c r="BAS1860" s="38"/>
      <c r="BAT1860" s="38"/>
      <c r="BAU1860" s="38"/>
      <c r="BAV1860" s="38"/>
      <c r="BAW1860" s="38"/>
      <c r="BAX1860" s="38"/>
      <c r="BAY1860" s="38"/>
      <c r="BAZ1860" s="38"/>
      <c r="BBA1860" s="38"/>
      <c r="BBB1860" s="38"/>
      <c r="BBC1860" s="38"/>
      <c r="BBD1860" s="38"/>
      <c r="BBE1860" s="38"/>
      <c r="BBF1860" s="38"/>
      <c r="BBG1860" s="38"/>
      <c r="BBH1860" s="38"/>
      <c r="BBI1860" s="38"/>
      <c r="BBJ1860" s="38"/>
      <c r="BBK1860" s="38"/>
      <c r="BBL1860" s="38"/>
      <c r="BBM1860" s="38"/>
      <c r="BBN1860" s="38"/>
      <c r="BBO1860" s="38"/>
      <c r="BBP1860" s="38"/>
      <c r="BBQ1860" s="38"/>
      <c r="BBR1860" s="38"/>
      <c r="BBS1860" s="38"/>
      <c r="BBT1860" s="38"/>
      <c r="BBU1860" s="38"/>
      <c r="BBV1860" s="38"/>
      <c r="BBW1860" s="38"/>
      <c r="BBX1860" s="38"/>
      <c r="BBY1860" s="38"/>
      <c r="BBZ1860" s="38"/>
      <c r="BCA1860" s="38"/>
      <c r="BCB1860" s="38"/>
      <c r="BCC1860" s="38"/>
      <c r="BCD1860" s="38"/>
      <c r="BCE1860" s="38"/>
      <c r="BCF1860" s="38"/>
      <c r="BCG1860" s="38"/>
      <c r="BCH1860" s="38"/>
      <c r="BCI1860" s="38"/>
      <c r="BCJ1860" s="38"/>
      <c r="BCK1860" s="38"/>
      <c r="BCL1860" s="38"/>
      <c r="BCM1860" s="38"/>
      <c r="BCN1860" s="38"/>
      <c r="BCO1860" s="38"/>
      <c r="BCP1860" s="38"/>
      <c r="BCQ1860" s="38"/>
      <c r="BCR1860" s="38"/>
      <c r="BCS1860" s="38"/>
      <c r="BCT1860" s="38"/>
      <c r="BCU1860" s="38"/>
      <c r="BCV1860" s="38"/>
      <c r="BCW1860" s="38"/>
      <c r="BCX1860" s="38"/>
      <c r="BCY1860" s="38"/>
      <c r="BCZ1860" s="38"/>
      <c r="BDA1860" s="38"/>
      <c r="BDB1860" s="38"/>
      <c r="BDC1860" s="38"/>
      <c r="BDD1860" s="38"/>
      <c r="BDE1860" s="38"/>
      <c r="BDF1860" s="38"/>
      <c r="BDG1860" s="38"/>
      <c r="BDH1860" s="38"/>
      <c r="BDI1860" s="38"/>
      <c r="BDJ1860" s="38"/>
      <c r="BDK1860" s="38"/>
      <c r="BDL1860" s="38"/>
      <c r="BDM1860" s="38"/>
      <c r="BDN1860" s="38"/>
      <c r="BDO1860" s="38"/>
      <c r="BDP1860" s="38"/>
      <c r="BDQ1860" s="38"/>
      <c r="BDR1860" s="38"/>
      <c r="BDS1860" s="38"/>
      <c r="BDT1860" s="38"/>
      <c r="BDU1860" s="38"/>
      <c r="BDV1860" s="38"/>
      <c r="BDW1860" s="38"/>
      <c r="BDX1860" s="38"/>
      <c r="BDY1860" s="38"/>
      <c r="BDZ1860" s="38"/>
      <c r="BEA1860" s="38"/>
      <c r="BEB1860" s="38"/>
      <c r="BEC1860" s="38"/>
      <c r="BED1860" s="38"/>
      <c r="BEE1860" s="38"/>
      <c r="BEF1860" s="38"/>
      <c r="BEG1860" s="38"/>
      <c r="BEH1860" s="38"/>
      <c r="BEI1860" s="38"/>
      <c r="BEJ1860" s="38"/>
      <c r="BEK1860" s="38"/>
      <c r="BEL1860" s="38"/>
      <c r="BEM1860" s="38"/>
      <c r="BEN1860" s="38"/>
      <c r="BEO1860" s="38"/>
      <c r="BEP1860" s="38"/>
      <c r="BEQ1860" s="38"/>
      <c r="BER1860" s="38"/>
      <c r="BES1860" s="38"/>
      <c r="BET1860" s="38"/>
      <c r="BEU1860" s="38"/>
      <c r="BEV1860" s="38"/>
      <c r="BEW1860" s="38"/>
      <c r="BEX1860" s="38"/>
      <c r="BEY1860" s="38"/>
      <c r="BEZ1860" s="38"/>
      <c r="BFA1860" s="38"/>
      <c r="BFB1860" s="38"/>
      <c r="BFC1860" s="38"/>
      <c r="BFD1860" s="38"/>
      <c r="BFE1860" s="38"/>
      <c r="BFF1860" s="38"/>
      <c r="BFG1860" s="38"/>
      <c r="BFH1860" s="38"/>
      <c r="BFI1860" s="38"/>
      <c r="BFJ1860" s="38"/>
      <c r="BFK1860" s="38"/>
      <c r="BFL1860" s="38"/>
      <c r="BFM1860" s="38"/>
      <c r="BFN1860" s="38"/>
      <c r="BFO1860" s="38"/>
      <c r="BFP1860" s="38"/>
      <c r="BFQ1860" s="38"/>
      <c r="BFR1860" s="38"/>
      <c r="BFS1860" s="38"/>
      <c r="BFT1860" s="38"/>
      <c r="BFU1860" s="38"/>
      <c r="BFV1860" s="38"/>
      <c r="BFW1860" s="38"/>
      <c r="BFX1860" s="38"/>
      <c r="BFY1860" s="38"/>
      <c r="BFZ1860" s="38"/>
      <c r="BGA1860" s="38"/>
      <c r="BGB1860" s="38"/>
      <c r="BGC1860" s="38"/>
      <c r="BGD1860" s="38"/>
      <c r="BGE1860" s="38"/>
      <c r="BGF1860" s="38"/>
      <c r="BGG1860" s="38"/>
      <c r="BGH1860" s="38"/>
      <c r="BGI1860" s="38"/>
      <c r="BGJ1860" s="38"/>
      <c r="BGK1860" s="38"/>
      <c r="BGL1860" s="38"/>
      <c r="BGM1860" s="38"/>
      <c r="BGN1860" s="38"/>
      <c r="BGO1860" s="38"/>
      <c r="BGP1860" s="38"/>
      <c r="BGQ1860" s="38"/>
      <c r="BGR1860" s="38"/>
      <c r="BGS1860" s="38"/>
      <c r="BGT1860" s="38"/>
      <c r="BGU1860" s="38"/>
      <c r="BGV1860" s="38"/>
      <c r="BGW1860" s="38"/>
      <c r="BGX1860" s="38"/>
      <c r="BGY1860" s="38"/>
      <c r="BGZ1860" s="38"/>
      <c r="BHA1860" s="38"/>
      <c r="BHB1860" s="38"/>
      <c r="BHC1860" s="38"/>
      <c r="BHD1860" s="38"/>
      <c r="BHE1860" s="38"/>
      <c r="BHF1860" s="38"/>
      <c r="BHG1860" s="38"/>
      <c r="BHH1860" s="38"/>
      <c r="BHI1860" s="38"/>
      <c r="BHJ1860" s="38"/>
      <c r="BHK1860" s="38"/>
      <c r="BHL1860" s="38"/>
      <c r="BHM1860" s="38"/>
      <c r="BHN1860" s="38"/>
      <c r="BHO1860" s="38"/>
      <c r="BHP1860" s="38"/>
      <c r="BHQ1860" s="38"/>
      <c r="BHR1860" s="38"/>
      <c r="BHS1860" s="38"/>
      <c r="BHT1860" s="38"/>
      <c r="BHU1860" s="38"/>
      <c r="BHV1860" s="38"/>
      <c r="BHW1860" s="38"/>
      <c r="BHX1860" s="38"/>
      <c r="BHY1860" s="38"/>
      <c r="BHZ1860" s="38"/>
      <c r="BIA1860" s="38"/>
      <c r="BIB1860" s="38"/>
      <c r="BIC1860" s="38"/>
      <c r="BID1860" s="38"/>
      <c r="BIE1860" s="38"/>
      <c r="BIF1860" s="38"/>
      <c r="BIG1860" s="38"/>
      <c r="BIH1860" s="38"/>
      <c r="BII1860" s="38"/>
      <c r="BIJ1860" s="38"/>
      <c r="BIK1860" s="38"/>
      <c r="BIL1860" s="38"/>
      <c r="BIM1860" s="38"/>
      <c r="BIN1860" s="38"/>
      <c r="BIO1860" s="38"/>
      <c r="BIP1860" s="38"/>
      <c r="BIQ1860" s="38"/>
      <c r="BIR1860" s="38"/>
      <c r="BIS1860" s="38"/>
      <c r="BIT1860" s="38"/>
      <c r="BIU1860" s="38"/>
      <c r="BIV1860" s="38"/>
      <c r="BIW1860" s="38"/>
      <c r="BIX1860" s="38"/>
      <c r="BIY1860" s="38"/>
      <c r="BIZ1860" s="38"/>
      <c r="BJA1860" s="38"/>
      <c r="BJB1860" s="38"/>
      <c r="BJC1860" s="38"/>
      <c r="BJD1860" s="38"/>
      <c r="BJE1860" s="38"/>
      <c r="BJF1860" s="38"/>
      <c r="BJG1860" s="38"/>
      <c r="BJH1860" s="38"/>
      <c r="BJI1860" s="38"/>
      <c r="BJJ1860" s="38"/>
      <c r="BJK1860" s="38"/>
      <c r="BJL1860" s="38"/>
      <c r="BJM1860" s="38"/>
      <c r="BJN1860" s="38"/>
      <c r="BJO1860" s="38"/>
      <c r="BJP1860" s="38"/>
      <c r="BJQ1860" s="38"/>
      <c r="BJR1860" s="38"/>
      <c r="BJS1860" s="38"/>
      <c r="BJT1860" s="38"/>
      <c r="BJU1860" s="38"/>
      <c r="BJV1860" s="38"/>
      <c r="BJW1860" s="38"/>
      <c r="BJX1860" s="38"/>
      <c r="BJY1860" s="38"/>
      <c r="BJZ1860" s="38"/>
      <c r="BKA1860" s="38"/>
      <c r="BKB1860" s="38"/>
      <c r="BKC1860" s="38"/>
      <c r="BKD1860" s="38"/>
      <c r="BKE1860" s="38"/>
      <c r="BKF1860" s="38"/>
      <c r="BKG1860" s="38"/>
      <c r="BKH1860" s="38"/>
      <c r="BKI1860" s="38"/>
      <c r="BKJ1860" s="38"/>
      <c r="BKK1860" s="38"/>
      <c r="BKL1860" s="38"/>
      <c r="BKM1860" s="38"/>
      <c r="BKN1860" s="38"/>
      <c r="BKO1860" s="38"/>
      <c r="BKP1860" s="38"/>
      <c r="BKQ1860" s="38"/>
      <c r="BKR1860" s="38"/>
      <c r="BKS1860" s="38"/>
      <c r="BKT1860" s="38"/>
      <c r="BKU1860" s="38"/>
      <c r="BKV1860" s="38"/>
      <c r="BKW1860" s="38"/>
      <c r="BKX1860" s="38"/>
      <c r="BKY1860" s="38"/>
      <c r="BKZ1860" s="38"/>
      <c r="BLA1860" s="38"/>
      <c r="BLB1860" s="38"/>
      <c r="BLC1860" s="38"/>
      <c r="BLD1860" s="38"/>
      <c r="BLE1860" s="38"/>
      <c r="BLF1860" s="38"/>
      <c r="BLG1860" s="38"/>
      <c r="BLH1860" s="38"/>
      <c r="BLI1860" s="38"/>
      <c r="BLJ1860" s="38"/>
      <c r="BLK1860" s="38"/>
      <c r="BLL1860" s="38"/>
      <c r="BLM1860" s="38"/>
      <c r="BLN1860" s="38"/>
      <c r="BLO1860" s="38"/>
      <c r="BLP1860" s="38"/>
      <c r="BLQ1860" s="38"/>
      <c r="BLR1860" s="38"/>
      <c r="BLS1860" s="38"/>
      <c r="BLT1860" s="38"/>
      <c r="BLU1860" s="38"/>
      <c r="BLV1860" s="38"/>
      <c r="BLW1860" s="38"/>
      <c r="BLX1860" s="38"/>
      <c r="BLY1860" s="38"/>
      <c r="BLZ1860" s="38"/>
      <c r="BMA1860" s="38"/>
      <c r="BMB1860" s="38"/>
      <c r="BMC1860" s="38"/>
      <c r="BMD1860" s="38"/>
      <c r="BME1860" s="38"/>
      <c r="BMF1860" s="38"/>
      <c r="BMG1860" s="38"/>
      <c r="BMH1860" s="38"/>
      <c r="BMI1860" s="38"/>
      <c r="BMJ1860" s="38"/>
      <c r="BMK1860" s="38"/>
      <c r="BML1860" s="38"/>
      <c r="BMM1860" s="38"/>
      <c r="BMN1860" s="38"/>
      <c r="BMO1860" s="38"/>
      <c r="BMP1860" s="38"/>
      <c r="BMQ1860" s="38"/>
      <c r="BMR1860" s="38"/>
      <c r="BMS1860" s="38"/>
      <c r="BMT1860" s="38"/>
      <c r="BMU1860" s="38"/>
      <c r="BMV1860" s="38"/>
      <c r="BMW1860" s="38"/>
      <c r="BMX1860" s="38"/>
      <c r="BMY1860" s="38"/>
      <c r="BMZ1860" s="38"/>
      <c r="BNA1860" s="38"/>
      <c r="BNB1860" s="38"/>
      <c r="BNC1860" s="38"/>
      <c r="BND1860" s="38"/>
      <c r="BNE1860" s="38"/>
      <c r="BNF1860" s="38"/>
      <c r="BNG1860" s="38"/>
      <c r="BNH1860" s="38"/>
      <c r="BNI1860" s="38"/>
      <c r="BNJ1860" s="38"/>
      <c r="BNK1860" s="38"/>
      <c r="BNL1860" s="38"/>
      <c r="BNM1860" s="38"/>
      <c r="BNN1860" s="38"/>
      <c r="BNO1860" s="38"/>
      <c r="BNP1860" s="38"/>
      <c r="BNQ1860" s="38"/>
      <c r="BNR1860" s="38"/>
      <c r="BNS1860" s="38"/>
      <c r="BNT1860" s="38"/>
      <c r="BNU1860" s="38"/>
      <c r="BNV1860" s="38"/>
      <c r="BNW1860" s="38"/>
      <c r="BNX1860" s="38"/>
      <c r="BNY1860" s="38"/>
      <c r="BNZ1860" s="38"/>
      <c r="BOA1860" s="38"/>
      <c r="BOB1860" s="38"/>
      <c r="BOC1860" s="38"/>
      <c r="BOD1860" s="38"/>
      <c r="BOE1860" s="38"/>
      <c r="BOF1860" s="38"/>
      <c r="BOG1860" s="38"/>
      <c r="BOH1860" s="38"/>
      <c r="BOI1860" s="38"/>
      <c r="BOJ1860" s="38"/>
      <c r="BOK1860" s="38"/>
      <c r="BOL1860" s="38"/>
      <c r="BOM1860" s="38"/>
      <c r="BON1860" s="38"/>
      <c r="BOO1860" s="38"/>
      <c r="BOP1860" s="38"/>
      <c r="BOQ1860" s="38"/>
      <c r="BOR1860" s="38"/>
      <c r="BOS1860" s="38"/>
      <c r="BOT1860" s="38"/>
      <c r="BOU1860" s="38"/>
      <c r="BOV1860" s="38"/>
      <c r="BOW1860" s="38"/>
      <c r="BOX1860" s="38"/>
      <c r="BOY1860" s="38"/>
      <c r="BOZ1860" s="38"/>
      <c r="BPA1860" s="38"/>
      <c r="BPB1860" s="38"/>
      <c r="BPC1860" s="38"/>
      <c r="BPD1860" s="38"/>
      <c r="BPE1860" s="38"/>
      <c r="BPF1860" s="38"/>
      <c r="BPG1860" s="38"/>
      <c r="BPH1860" s="38"/>
      <c r="BPI1860" s="38"/>
      <c r="BPJ1860" s="38"/>
      <c r="BPK1860" s="38"/>
      <c r="BPL1860" s="38"/>
      <c r="BPM1860" s="38"/>
      <c r="BPN1860" s="38"/>
      <c r="BPO1860" s="38"/>
      <c r="BPP1860" s="38"/>
      <c r="BPQ1860" s="38"/>
      <c r="BPR1860" s="38"/>
      <c r="BPS1860" s="38"/>
      <c r="BPT1860" s="38"/>
      <c r="BPU1860" s="38"/>
      <c r="BPV1860" s="38"/>
      <c r="BPW1860" s="38"/>
      <c r="BPX1860" s="38"/>
      <c r="BPY1860" s="38"/>
      <c r="BPZ1860" s="38"/>
      <c r="BQA1860" s="38"/>
      <c r="BQB1860" s="38"/>
      <c r="BQC1860" s="38"/>
      <c r="BQD1860" s="38"/>
      <c r="BQE1860" s="38"/>
      <c r="BQF1860" s="38"/>
      <c r="BQG1860" s="38"/>
      <c r="BQH1860" s="38"/>
      <c r="BQI1860" s="38"/>
      <c r="BQJ1860" s="38"/>
      <c r="BQK1860" s="38"/>
      <c r="BQL1860" s="38"/>
      <c r="BQM1860" s="38"/>
      <c r="BQN1860" s="38"/>
      <c r="BQO1860" s="38"/>
      <c r="BQP1860" s="38"/>
      <c r="BQQ1860" s="38"/>
      <c r="BQR1860" s="38"/>
      <c r="BQS1860" s="38"/>
      <c r="BQT1860" s="38"/>
      <c r="BQU1860" s="38"/>
      <c r="BQV1860" s="38"/>
      <c r="BQW1860" s="38"/>
      <c r="BQX1860" s="38"/>
      <c r="BQY1860" s="38"/>
      <c r="BQZ1860" s="38"/>
      <c r="BRA1860" s="38"/>
      <c r="BRB1860" s="38"/>
      <c r="BRC1860" s="38"/>
      <c r="BRD1860" s="38"/>
      <c r="BRE1860" s="38"/>
      <c r="BRF1860" s="38"/>
      <c r="BRG1860" s="38"/>
      <c r="BRH1860" s="38"/>
      <c r="BRI1860" s="38"/>
      <c r="BRJ1860" s="38"/>
      <c r="BRK1860" s="38"/>
      <c r="BRL1860" s="38"/>
      <c r="BRM1860" s="38"/>
      <c r="BRN1860" s="38"/>
      <c r="BRO1860" s="38"/>
      <c r="BRP1860" s="38"/>
      <c r="BRQ1860" s="38"/>
      <c r="BRR1860" s="38"/>
      <c r="BRS1860" s="38"/>
      <c r="BRT1860" s="38"/>
      <c r="BRU1860" s="38"/>
      <c r="BRV1860" s="38"/>
      <c r="BRW1860" s="38"/>
      <c r="BRX1860" s="38"/>
      <c r="BRY1860" s="38"/>
      <c r="BRZ1860" s="38"/>
      <c r="BSA1860" s="38"/>
      <c r="BSB1860" s="38"/>
      <c r="BSC1860" s="38"/>
      <c r="BSD1860" s="38"/>
      <c r="BSE1860" s="38"/>
      <c r="BSF1860" s="38"/>
      <c r="BSG1860" s="38"/>
      <c r="BSH1860" s="38"/>
      <c r="BSI1860" s="38"/>
      <c r="BSJ1860" s="38"/>
      <c r="BSK1860" s="38"/>
      <c r="BSL1860" s="38"/>
      <c r="BSM1860" s="38"/>
      <c r="BSN1860" s="38"/>
      <c r="BSO1860" s="38"/>
      <c r="BSP1860" s="38"/>
      <c r="BSQ1860" s="38"/>
      <c r="BSR1860" s="38"/>
      <c r="BSS1860" s="38"/>
      <c r="BST1860" s="38"/>
      <c r="BSU1860" s="38"/>
      <c r="BSV1860" s="38"/>
      <c r="BSW1860" s="38"/>
      <c r="BSX1860" s="38"/>
      <c r="BSY1860" s="38"/>
      <c r="BSZ1860" s="38"/>
      <c r="BTA1860" s="38"/>
      <c r="BTB1860" s="38"/>
      <c r="BTC1860" s="38"/>
      <c r="BTD1860" s="38"/>
      <c r="BTE1860" s="38"/>
      <c r="BTF1860" s="38"/>
      <c r="BTG1860" s="38"/>
      <c r="BTH1860" s="38"/>
      <c r="BTI1860" s="38"/>
      <c r="BTJ1860" s="38"/>
      <c r="BTK1860" s="38"/>
      <c r="BTL1860" s="38"/>
      <c r="BTM1860" s="38"/>
      <c r="BTN1860" s="38"/>
      <c r="BTO1860" s="38"/>
      <c r="BTP1860" s="38"/>
      <c r="BTQ1860" s="38"/>
      <c r="BTR1860" s="38"/>
      <c r="BTS1860" s="38"/>
      <c r="BTT1860" s="38"/>
      <c r="BTU1860" s="38"/>
      <c r="BTV1860" s="38"/>
      <c r="BTW1860" s="38"/>
      <c r="BTX1860" s="38"/>
      <c r="BTY1860" s="38"/>
      <c r="BTZ1860" s="38"/>
      <c r="BUA1860" s="38"/>
      <c r="BUB1860" s="38"/>
      <c r="BUC1860" s="38"/>
      <c r="BUD1860" s="38"/>
      <c r="BUE1860" s="38"/>
      <c r="BUF1860" s="38"/>
      <c r="BUG1860" s="38"/>
      <c r="BUH1860" s="38"/>
      <c r="BUI1860" s="38"/>
      <c r="BUJ1860" s="38"/>
      <c r="BUK1860" s="38"/>
      <c r="BUL1860" s="38"/>
      <c r="BUM1860" s="38"/>
      <c r="BUN1860" s="38"/>
      <c r="BUO1860" s="38"/>
      <c r="BUP1860" s="38"/>
      <c r="BUQ1860" s="38"/>
      <c r="BUR1860" s="38"/>
      <c r="BUS1860" s="38"/>
      <c r="BUT1860" s="38"/>
      <c r="BUU1860" s="38"/>
      <c r="BUV1860" s="38"/>
      <c r="BUW1860" s="38"/>
      <c r="BUX1860" s="38"/>
      <c r="BUY1860" s="38"/>
      <c r="BUZ1860" s="38"/>
      <c r="BVA1860" s="38"/>
      <c r="BVB1860" s="38"/>
      <c r="BVC1860" s="38"/>
      <c r="BVD1860" s="38"/>
      <c r="BVE1860" s="38"/>
      <c r="BVF1860" s="38"/>
      <c r="BVG1860" s="38"/>
      <c r="BVH1860" s="38"/>
      <c r="BVI1860" s="38"/>
      <c r="BVJ1860" s="38"/>
      <c r="BVK1860" s="38"/>
      <c r="BVL1860" s="38"/>
      <c r="BVM1860" s="38"/>
      <c r="BVN1860" s="38"/>
      <c r="BVO1860" s="38"/>
      <c r="BVP1860" s="38"/>
      <c r="BVQ1860" s="38"/>
      <c r="BVR1860" s="38"/>
      <c r="BVS1860" s="38"/>
      <c r="BVT1860" s="38"/>
      <c r="BVU1860" s="38"/>
      <c r="BVV1860" s="38"/>
      <c r="BVW1860" s="38"/>
      <c r="BVX1860" s="38"/>
      <c r="BVY1860" s="38"/>
      <c r="BVZ1860" s="38"/>
      <c r="BWA1860" s="38"/>
      <c r="BWB1860" s="38"/>
      <c r="BWC1860" s="38"/>
      <c r="BWD1860" s="38"/>
      <c r="BWE1860" s="38"/>
      <c r="BWF1860" s="38"/>
      <c r="BWG1860" s="38"/>
      <c r="BWH1860" s="38"/>
      <c r="BWI1860" s="38"/>
      <c r="BWJ1860" s="38"/>
      <c r="BWK1860" s="38"/>
      <c r="BWL1860" s="38"/>
      <c r="BWM1860" s="38"/>
      <c r="BWN1860" s="38"/>
      <c r="BWO1860" s="38"/>
      <c r="BWP1860" s="38"/>
      <c r="BWQ1860" s="38"/>
      <c r="BWR1860" s="38"/>
      <c r="BWS1860" s="38"/>
      <c r="BWT1860" s="38"/>
      <c r="BWU1860" s="38"/>
      <c r="BWV1860" s="38"/>
      <c r="BWW1860" s="38"/>
      <c r="BWX1860" s="38"/>
      <c r="BWY1860" s="38"/>
      <c r="BWZ1860" s="38"/>
      <c r="BXA1860" s="38"/>
      <c r="BXB1860" s="38"/>
      <c r="BXC1860" s="38"/>
      <c r="BXD1860" s="38"/>
      <c r="BXE1860" s="38"/>
      <c r="BXF1860" s="38"/>
      <c r="BXG1860" s="38"/>
      <c r="BXH1860" s="38"/>
      <c r="BXI1860" s="38"/>
      <c r="BXJ1860" s="38"/>
      <c r="BXK1860" s="38"/>
      <c r="BXL1860" s="38"/>
      <c r="BXM1860" s="38"/>
      <c r="BXN1860" s="38"/>
      <c r="BXO1860" s="38"/>
      <c r="BXP1860" s="38"/>
      <c r="BXQ1860" s="38"/>
      <c r="BXR1860" s="38"/>
      <c r="BXS1860" s="38"/>
      <c r="BXT1860" s="38"/>
      <c r="BXU1860" s="38"/>
      <c r="BXV1860" s="38"/>
      <c r="BXW1860" s="38"/>
      <c r="BXX1860" s="38"/>
      <c r="BXY1860" s="38"/>
      <c r="BXZ1860" s="38"/>
      <c r="BYA1860" s="38"/>
      <c r="BYB1860" s="38"/>
      <c r="BYC1860" s="38"/>
      <c r="BYD1860" s="38"/>
      <c r="BYE1860" s="38"/>
      <c r="BYF1860" s="38"/>
      <c r="BYG1860" s="38"/>
      <c r="BYH1860" s="38"/>
      <c r="BYI1860" s="38"/>
      <c r="BYJ1860" s="38"/>
      <c r="BYK1860" s="38"/>
      <c r="BYL1860" s="38"/>
      <c r="BYM1860" s="38"/>
      <c r="BYN1860" s="38"/>
      <c r="BYO1860" s="38"/>
      <c r="BYP1860" s="38"/>
      <c r="BYQ1860" s="38"/>
      <c r="BYR1860" s="38"/>
      <c r="BYS1860" s="38"/>
      <c r="BYT1860" s="38"/>
      <c r="BYU1860" s="38"/>
      <c r="BYV1860" s="38"/>
      <c r="BYW1860" s="38"/>
      <c r="BYX1860" s="38"/>
      <c r="BYY1860" s="38"/>
      <c r="BYZ1860" s="38"/>
      <c r="BZA1860" s="38"/>
      <c r="BZB1860" s="38"/>
      <c r="BZC1860" s="38"/>
      <c r="BZD1860" s="38"/>
      <c r="BZE1860" s="38"/>
      <c r="BZF1860" s="38"/>
      <c r="BZG1860" s="38"/>
      <c r="BZH1860" s="38"/>
      <c r="BZI1860" s="38"/>
      <c r="BZJ1860" s="38"/>
      <c r="BZK1860" s="38"/>
      <c r="BZL1860" s="38"/>
      <c r="BZM1860" s="38"/>
      <c r="BZN1860" s="38"/>
      <c r="BZO1860" s="38"/>
      <c r="BZP1860" s="38"/>
      <c r="BZQ1860" s="38"/>
      <c r="BZR1860" s="38"/>
      <c r="BZS1860" s="38"/>
      <c r="BZT1860" s="38"/>
      <c r="BZU1860" s="38"/>
      <c r="BZV1860" s="38"/>
      <c r="BZW1860" s="38"/>
      <c r="BZX1860" s="38"/>
      <c r="BZY1860" s="38"/>
      <c r="BZZ1860" s="38"/>
      <c r="CAA1860" s="38"/>
      <c r="CAB1860" s="38"/>
      <c r="CAC1860" s="38"/>
      <c r="CAD1860" s="38"/>
      <c r="CAE1860" s="38"/>
      <c r="CAF1860" s="38"/>
      <c r="CAG1860" s="38"/>
      <c r="CAH1860" s="38"/>
      <c r="CAI1860" s="38"/>
      <c r="CAJ1860" s="38"/>
      <c r="CAK1860" s="38"/>
      <c r="CAL1860" s="38"/>
      <c r="CAM1860" s="38"/>
      <c r="CAN1860" s="38"/>
      <c r="CAO1860" s="38"/>
      <c r="CAP1860" s="38"/>
      <c r="CAQ1860" s="38"/>
      <c r="CAR1860" s="38"/>
      <c r="CAS1860" s="38"/>
      <c r="CAT1860" s="38"/>
      <c r="CAU1860" s="38"/>
      <c r="CAV1860" s="38"/>
      <c r="CAW1860" s="38"/>
      <c r="CAX1860" s="38"/>
      <c r="CAY1860" s="38"/>
      <c r="CAZ1860" s="38"/>
      <c r="CBA1860" s="38"/>
      <c r="CBB1860" s="38"/>
      <c r="CBC1860" s="38"/>
      <c r="CBD1860" s="38"/>
      <c r="CBE1860" s="38"/>
      <c r="CBF1860" s="38"/>
      <c r="CBG1860" s="38"/>
      <c r="CBH1860" s="38"/>
      <c r="CBI1860" s="38"/>
      <c r="CBJ1860" s="38"/>
      <c r="CBK1860" s="38"/>
      <c r="CBL1860" s="38"/>
      <c r="CBM1860" s="38"/>
      <c r="CBN1860" s="38"/>
      <c r="CBO1860" s="38"/>
      <c r="CBP1860" s="38"/>
      <c r="CBQ1860" s="38"/>
      <c r="CBR1860" s="38"/>
      <c r="CBS1860" s="38"/>
      <c r="CBT1860" s="38"/>
      <c r="CBU1860" s="38"/>
      <c r="CBV1860" s="38"/>
      <c r="CBW1860" s="38"/>
      <c r="CBX1860" s="38"/>
      <c r="CBY1860" s="38"/>
      <c r="CBZ1860" s="38"/>
      <c r="CCA1860" s="38"/>
      <c r="CCB1860" s="38"/>
      <c r="CCC1860" s="38"/>
      <c r="CCD1860" s="38"/>
      <c r="CCE1860" s="38"/>
      <c r="CCF1860" s="38"/>
      <c r="CCG1860" s="38"/>
      <c r="CCH1860" s="38"/>
      <c r="CCI1860" s="38"/>
      <c r="CCJ1860" s="38"/>
      <c r="CCK1860" s="38"/>
      <c r="CCL1860" s="38"/>
      <c r="CCM1860" s="38"/>
      <c r="CCN1860" s="38"/>
      <c r="CCO1860" s="38"/>
      <c r="CCP1860" s="38"/>
      <c r="CCQ1860" s="38"/>
      <c r="CCR1860" s="38"/>
      <c r="CCS1860" s="38"/>
      <c r="CCT1860" s="38"/>
      <c r="CCU1860" s="38"/>
      <c r="CCV1860" s="38"/>
      <c r="CCW1860" s="38"/>
      <c r="CCX1860" s="38"/>
      <c r="CCY1860" s="38"/>
      <c r="CCZ1860" s="38"/>
      <c r="CDA1860" s="38"/>
      <c r="CDB1860" s="38"/>
      <c r="CDC1860" s="38"/>
      <c r="CDD1860" s="38"/>
      <c r="CDE1860" s="38"/>
      <c r="CDF1860" s="38"/>
      <c r="CDG1860" s="38"/>
      <c r="CDH1860" s="38"/>
      <c r="CDI1860" s="38"/>
      <c r="CDJ1860" s="38"/>
      <c r="CDK1860" s="38"/>
      <c r="CDL1860" s="38"/>
      <c r="CDM1860" s="38"/>
      <c r="CDN1860" s="38"/>
      <c r="CDO1860" s="38"/>
      <c r="CDP1860" s="38"/>
      <c r="CDQ1860" s="38"/>
      <c r="CDR1860" s="38"/>
      <c r="CDS1860" s="38"/>
      <c r="CDT1860" s="38"/>
      <c r="CDU1860" s="38"/>
      <c r="CDV1860" s="38"/>
      <c r="CDW1860" s="38"/>
      <c r="CDX1860" s="38"/>
      <c r="CDY1860" s="38"/>
      <c r="CDZ1860" s="38"/>
      <c r="CEA1860" s="38"/>
      <c r="CEB1860" s="38"/>
      <c r="CEC1860" s="38"/>
      <c r="CED1860" s="38"/>
      <c r="CEE1860" s="38"/>
      <c r="CEF1860" s="38"/>
      <c r="CEG1860" s="38"/>
      <c r="CEH1860" s="38"/>
      <c r="CEI1860" s="38"/>
      <c r="CEJ1860" s="38"/>
      <c r="CEK1860" s="38"/>
      <c r="CEL1860" s="38"/>
      <c r="CEM1860" s="38"/>
      <c r="CEN1860" s="38"/>
      <c r="CEO1860" s="38"/>
      <c r="CEP1860" s="38"/>
      <c r="CEQ1860" s="38"/>
      <c r="CER1860" s="38"/>
      <c r="CES1860" s="38"/>
      <c r="CET1860" s="38"/>
      <c r="CEU1860" s="38"/>
      <c r="CEV1860" s="38"/>
      <c r="CEW1860" s="38"/>
      <c r="CEX1860" s="38"/>
      <c r="CEY1860" s="38"/>
      <c r="CEZ1860" s="38"/>
      <c r="CFA1860" s="38"/>
      <c r="CFB1860" s="38"/>
      <c r="CFC1860" s="38"/>
      <c r="CFD1860" s="38"/>
      <c r="CFE1860" s="38"/>
      <c r="CFF1860" s="38"/>
      <c r="CFG1860" s="38"/>
      <c r="CFH1860" s="38"/>
      <c r="CFI1860" s="38"/>
      <c r="CFJ1860" s="38"/>
      <c r="CFK1860" s="38"/>
      <c r="CFL1860" s="38"/>
      <c r="CFM1860" s="38"/>
      <c r="CFN1860" s="38"/>
      <c r="CFO1860" s="38"/>
      <c r="CFP1860" s="38"/>
      <c r="CFQ1860" s="38"/>
      <c r="CFR1860" s="38"/>
      <c r="CFS1860" s="38"/>
      <c r="CFT1860" s="38"/>
      <c r="CFU1860" s="38"/>
      <c r="CFV1860" s="38"/>
      <c r="CFW1860" s="38"/>
      <c r="CFX1860" s="38"/>
      <c r="CFY1860" s="38"/>
      <c r="CFZ1860" s="38"/>
      <c r="CGA1860" s="38"/>
      <c r="CGB1860" s="38"/>
      <c r="CGC1860" s="38"/>
      <c r="CGD1860" s="38"/>
      <c r="CGE1860" s="38"/>
      <c r="CGF1860" s="38"/>
      <c r="CGG1860" s="38"/>
      <c r="CGH1860" s="38"/>
      <c r="CGI1860" s="38"/>
      <c r="CGJ1860" s="38"/>
      <c r="CGK1860" s="38"/>
      <c r="CGL1860" s="38"/>
      <c r="CGM1860" s="38"/>
      <c r="CGN1860" s="38"/>
      <c r="CGO1860" s="38"/>
      <c r="CGP1860" s="38"/>
      <c r="CGQ1860" s="38"/>
      <c r="CGR1860" s="38"/>
      <c r="CGS1860" s="38"/>
      <c r="CGT1860" s="38"/>
      <c r="CGU1860" s="38"/>
      <c r="CGV1860" s="38"/>
      <c r="CGW1860" s="38"/>
      <c r="CGX1860" s="38"/>
      <c r="CGY1860" s="38"/>
      <c r="CGZ1860" s="38"/>
      <c r="CHA1860" s="38"/>
      <c r="CHB1860" s="38"/>
      <c r="CHC1860" s="38"/>
      <c r="CHD1860" s="38"/>
      <c r="CHE1860" s="38"/>
      <c r="CHF1860" s="38"/>
      <c r="CHG1860" s="38"/>
      <c r="CHH1860" s="38"/>
      <c r="CHI1860" s="38"/>
      <c r="CHJ1860" s="38"/>
      <c r="CHK1860" s="38"/>
      <c r="CHL1860" s="38"/>
      <c r="CHM1860" s="38"/>
      <c r="CHN1860" s="38"/>
      <c r="CHO1860" s="38"/>
      <c r="CHP1860" s="38"/>
      <c r="CHQ1860" s="38"/>
      <c r="CHR1860" s="38"/>
      <c r="CHS1860" s="38"/>
      <c r="CHT1860" s="38"/>
      <c r="CHU1860" s="38"/>
      <c r="CHV1860" s="38"/>
      <c r="CHW1860" s="38"/>
      <c r="CHX1860" s="38"/>
      <c r="CHY1860" s="38"/>
      <c r="CHZ1860" s="38"/>
      <c r="CIA1860" s="38"/>
      <c r="CIB1860" s="38"/>
      <c r="CIC1860" s="38"/>
      <c r="CID1860" s="38"/>
      <c r="CIE1860" s="38"/>
      <c r="CIF1860" s="38"/>
      <c r="CIG1860" s="38"/>
      <c r="CIH1860" s="38"/>
      <c r="CII1860" s="38"/>
      <c r="CIJ1860" s="38"/>
      <c r="CIK1860" s="38"/>
      <c r="CIL1860" s="38"/>
      <c r="CIM1860" s="38"/>
      <c r="CIN1860" s="38"/>
      <c r="CIO1860" s="38"/>
      <c r="CIP1860" s="38"/>
      <c r="CIQ1860" s="38"/>
      <c r="CIR1860" s="38"/>
      <c r="CIS1860" s="38"/>
      <c r="CIT1860" s="38"/>
      <c r="CIU1860" s="38"/>
      <c r="CIV1860" s="38"/>
      <c r="CIW1860" s="38"/>
      <c r="CIX1860" s="38"/>
      <c r="CIY1860" s="38"/>
      <c r="CIZ1860" s="38"/>
      <c r="CJA1860" s="38"/>
      <c r="CJB1860" s="38"/>
      <c r="CJC1860" s="38"/>
      <c r="CJD1860" s="38"/>
      <c r="CJE1860" s="38"/>
      <c r="CJF1860" s="38"/>
      <c r="CJG1860" s="38"/>
      <c r="CJH1860" s="38"/>
      <c r="CJI1860" s="38"/>
      <c r="CJJ1860" s="38"/>
      <c r="CJK1860" s="38"/>
      <c r="CJL1860" s="38"/>
      <c r="CJM1860" s="38"/>
      <c r="CJN1860" s="38"/>
      <c r="CJO1860" s="38"/>
      <c r="CJP1860" s="38"/>
      <c r="CJQ1860" s="38"/>
      <c r="CJR1860" s="38"/>
      <c r="CJS1860" s="38"/>
      <c r="CJT1860" s="38"/>
      <c r="CJU1860" s="38"/>
      <c r="CJV1860" s="38"/>
      <c r="CJW1860" s="38"/>
      <c r="CJX1860" s="38"/>
      <c r="CJY1860" s="38"/>
      <c r="CJZ1860" s="38"/>
      <c r="CKA1860" s="38"/>
      <c r="CKB1860" s="38"/>
      <c r="CKC1860" s="38"/>
      <c r="CKD1860" s="38"/>
      <c r="CKE1860" s="38"/>
      <c r="CKF1860" s="38"/>
      <c r="CKG1860" s="38"/>
      <c r="CKH1860" s="38"/>
      <c r="CKI1860" s="38"/>
      <c r="CKJ1860" s="38"/>
      <c r="CKK1860" s="38"/>
      <c r="CKL1860" s="38"/>
      <c r="CKM1860" s="38"/>
      <c r="CKN1860" s="38"/>
      <c r="CKO1860" s="38"/>
      <c r="CKP1860" s="38"/>
      <c r="CKQ1860" s="38"/>
      <c r="CKR1860" s="38"/>
      <c r="CKS1860" s="38"/>
      <c r="CKT1860" s="38"/>
      <c r="CKU1860" s="38"/>
      <c r="CKV1860" s="38"/>
      <c r="CKW1860" s="38"/>
      <c r="CKX1860" s="38"/>
      <c r="CKY1860" s="38"/>
      <c r="CKZ1860" s="38"/>
      <c r="CLA1860" s="38"/>
      <c r="CLB1860" s="38"/>
      <c r="CLC1860" s="38"/>
      <c r="CLD1860" s="38"/>
      <c r="CLE1860" s="38"/>
      <c r="CLF1860" s="38"/>
      <c r="CLG1860" s="38"/>
      <c r="CLH1860" s="38"/>
      <c r="CLI1860" s="38"/>
      <c r="CLJ1860" s="38"/>
      <c r="CLK1860" s="38"/>
      <c r="CLL1860" s="38"/>
      <c r="CLM1860" s="38"/>
      <c r="CLN1860" s="38"/>
      <c r="CLO1860" s="38"/>
      <c r="CLP1860" s="38"/>
      <c r="CLQ1860" s="38"/>
      <c r="CLR1860" s="38"/>
      <c r="CLS1860" s="38"/>
      <c r="CLT1860" s="38"/>
      <c r="CLU1860" s="38"/>
      <c r="CLV1860" s="38"/>
      <c r="CLW1860" s="38"/>
      <c r="CLX1860" s="38"/>
      <c r="CLY1860" s="38"/>
      <c r="CLZ1860" s="38"/>
      <c r="CMA1860" s="38"/>
      <c r="CMB1860" s="38"/>
      <c r="CMC1860" s="38"/>
      <c r="CMD1860" s="38"/>
      <c r="CME1860" s="38"/>
      <c r="CMF1860" s="38"/>
      <c r="CMG1860" s="38"/>
      <c r="CMH1860" s="38"/>
      <c r="CMI1860" s="38"/>
      <c r="CMJ1860" s="38"/>
      <c r="CMK1860" s="38"/>
      <c r="CML1860" s="38"/>
      <c r="CMM1860" s="38"/>
      <c r="CMN1860" s="38"/>
      <c r="CMO1860" s="38"/>
      <c r="CMP1860" s="38"/>
      <c r="CMQ1860" s="38"/>
      <c r="CMR1860" s="38"/>
      <c r="CMS1860" s="38"/>
      <c r="CMT1860" s="38"/>
      <c r="CMU1860" s="38"/>
      <c r="CMV1860" s="38"/>
      <c r="CMW1860" s="38"/>
      <c r="CMX1860" s="38"/>
      <c r="CMY1860" s="38"/>
      <c r="CMZ1860" s="38"/>
      <c r="CNA1860" s="38"/>
      <c r="CNB1860" s="38"/>
      <c r="CNC1860" s="38"/>
      <c r="CND1860" s="38"/>
      <c r="CNE1860" s="38"/>
      <c r="CNF1860" s="38"/>
      <c r="CNG1860" s="38"/>
      <c r="CNH1860" s="38"/>
      <c r="CNI1860" s="38"/>
      <c r="CNJ1860" s="38"/>
      <c r="CNK1860" s="38"/>
      <c r="CNL1860" s="38"/>
      <c r="CNM1860" s="38"/>
      <c r="CNN1860" s="38"/>
      <c r="CNO1860" s="38"/>
      <c r="CNP1860" s="38"/>
      <c r="CNQ1860" s="38"/>
      <c r="CNR1860" s="38"/>
      <c r="CNS1860" s="38"/>
      <c r="CNT1860" s="38"/>
      <c r="CNU1860" s="38"/>
      <c r="CNV1860" s="38"/>
      <c r="CNW1860" s="38"/>
      <c r="CNX1860" s="38"/>
      <c r="CNY1860" s="38"/>
      <c r="CNZ1860" s="38"/>
      <c r="COA1860" s="38"/>
      <c r="COB1860" s="38"/>
      <c r="COC1860" s="38"/>
      <c r="COD1860" s="38"/>
      <c r="COE1860" s="38"/>
      <c r="COF1860" s="38"/>
      <c r="COG1860" s="38"/>
      <c r="COH1860" s="38"/>
      <c r="COI1860" s="38"/>
      <c r="COJ1860" s="38"/>
      <c r="COK1860" s="38"/>
      <c r="COL1860" s="38"/>
      <c r="COM1860" s="38"/>
      <c r="CON1860" s="38"/>
      <c r="COO1860" s="38"/>
      <c r="COP1860" s="38"/>
      <c r="COQ1860" s="38"/>
      <c r="COR1860" s="38"/>
      <c r="COS1860" s="38"/>
      <c r="COT1860" s="38"/>
      <c r="COU1860" s="38"/>
      <c r="COV1860" s="38"/>
      <c r="COW1860" s="38"/>
      <c r="COX1860" s="38"/>
      <c r="COY1860" s="38"/>
      <c r="COZ1860" s="38"/>
      <c r="CPA1860" s="38"/>
      <c r="CPB1860" s="38"/>
      <c r="CPC1860" s="38"/>
      <c r="CPD1860" s="38"/>
      <c r="CPE1860" s="38"/>
      <c r="CPF1860" s="38"/>
      <c r="CPG1860" s="38"/>
      <c r="CPH1860" s="38"/>
      <c r="CPI1860" s="38"/>
      <c r="CPJ1860" s="38"/>
      <c r="CPK1860" s="38"/>
      <c r="CPL1860" s="38"/>
      <c r="CPM1860" s="38"/>
      <c r="CPN1860" s="38"/>
      <c r="CPO1860" s="38"/>
      <c r="CPP1860" s="38"/>
      <c r="CPQ1860" s="38"/>
      <c r="CPR1860" s="38"/>
      <c r="CPS1860" s="38"/>
      <c r="CPT1860" s="38"/>
      <c r="CPU1860" s="38"/>
      <c r="CPV1860" s="38"/>
      <c r="CPW1860" s="38"/>
      <c r="CPX1860" s="38"/>
      <c r="CPY1860" s="38"/>
      <c r="CPZ1860" s="38"/>
      <c r="CQA1860" s="38"/>
      <c r="CQB1860" s="38"/>
      <c r="CQC1860" s="38"/>
      <c r="CQD1860" s="38"/>
      <c r="CQE1860" s="38"/>
      <c r="CQF1860" s="38"/>
      <c r="CQG1860" s="38"/>
      <c r="CQH1860" s="38"/>
      <c r="CQI1860" s="38"/>
      <c r="CQJ1860" s="38"/>
      <c r="CQK1860" s="38"/>
      <c r="CQL1860" s="38"/>
      <c r="CQM1860" s="38"/>
      <c r="CQN1860" s="38"/>
      <c r="CQO1860" s="38"/>
      <c r="CQP1860" s="38"/>
      <c r="CQQ1860" s="38"/>
      <c r="CQR1860" s="38"/>
      <c r="CQS1860" s="38"/>
      <c r="CQT1860" s="38"/>
      <c r="CQU1860" s="38"/>
      <c r="CQV1860" s="38"/>
      <c r="CQW1860" s="38"/>
      <c r="CQX1860" s="38"/>
      <c r="CQY1860" s="38"/>
      <c r="CQZ1860" s="38"/>
      <c r="CRA1860" s="38"/>
      <c r="CRB1860" s="38"/>
      <c r="CRC1860" s="38"/>
      <c r="CRD1860" s="38"/>
      <c r="CRE1860" s="38"/>
      <c r="CRF1860" s="38"/>
      <c r="CRG1860" s="38"/>
      <c r="CRH1860" s="38"/>
      <c r="CRI1860" s="38"/>
      <c r="CRJ1860" s="38"/>
      <c r="CRK1860" s="38"/>
      <c r="CRL1860" s="38"/>
      <c r="CRM1860" s="38"/>
      <c r="CRN1860" s="38"/>
      <c r="CRO1860" s="38"/>
      <c r="CRP1860" s="38"/>
      <c r="CRQ1860" s="38"/>
      <c r="CRR1860" s="38"/>
      <c r="CRS1860" s="38"/>
      <c r="CRT1860" s="38"/>
      <c r="CRU1860" s="38"/>
      <c r="CRV1860" s="38"/>
      <c r="CRW1860" s="38"/>
      <c r="CRX1860" s="38"/>
      <c r="CRY1860" s="38"/>
      <c r="CRZ1860" s="38"/>
      <c r="CSA1860" s="38"/>
      <c r="CSB1860" s="38"/>
      <c r="CSC1860" s="38"/>
      <c r="CSD1860" s="38"/>
      <c r="CSE1860" s="38"/>
      <c r="CSF1860" s="38"/>
      <c r="CSG1860" s="38"/>
      <c r="CSH1860" s="38"/>
      <c r="CSI1860" s="38"/>
      <c r="CSJ1860" s="38"/>
      <c r="CSK1860" s="38"/>
      <c r="CSL1860" s="38"/>
      <c r="CSM1860" s="38"/>
      <c r="CSN1860" s="38"/>
      <c r="CSO1860" s="38"/>
      <c r="CSP1860" s="38"/>
      <c r="CSQ1860" s="38"/>
      <c r="CSR1860" s="38"/>
      <c r="CSS1860" s="38"/>
      <c r="CST1860" s="38"/>
      <c r="CSU1860" s="38"/>
      <c r="CSV1860" s="38"/>
      <c r="CSW1860" s="38"/>
      <c r="CSX1860" s="38"/>
      <c r="CSY1860" s="38"/>
      <c r="CSZ1860" s="38"/>
      <c r="CTA1860" s="38"/>
      <c r="CTB1860" s="38"/>
      <c r="CTC1860" s="38"/>
      <c r="CTD1860" s="38"/>
      <c r="CTE1860" s="38"/>
      <c r="CTF1860" s="38"/>
      <c r="CTG1860" s="38"/>
      <c r="CTH1860" s="38"/>
      <c r="CTI1860" s="38"/>
      <c r="CTJ1860" s="38"/>
      <c r="CTK1860" s="38"/>
      <c r="CTL1860" s="38"/>
      <c r="CTM1860" s="38"/>
      <c r="CTN1860" s="38"/>
      <c r="CTO1860" s="38"/>
      <c r="CTP1860" s="38"/>
      <c r="CTQ1860" s="38"/>
      <c r="CTR1860" s="38"/>
      <c r="CTS1860" s="38"/>
      <c r="CTT1860" s="38"/>
      <c r="CTU1860" s="38"/>
      <c r="CTV1860" s="38"/>
      <c r="CTW1860" s="38"/>
      <c r="CTX1860" s="38"/>
      <c r="CTY1860" s="38"/>
      <c r="CTZ1860" s="38"/>
      <c r="CUA1860" s="38"/>
    </row>
    <row r="1861" spans="1:2575">
      <c r="C1861" s="84" t="s">
        <v>994</v>
      </c>
      <c r="D1861" s="84">
        <v>5033</v>
      </c>
      <c r="E1861" s="151" t="s">
        <v>97</v>
      </c>
      <c r="F1861" s="151" t="s">
        <v>97</v>
      </c>
      <c r="G1861" s="92" t="s">
        <v>1281</v>
      </c>
      <c r="H1861" s="84">
        <v>241</v>
      </c>
      <c r="I1861" s="92" t="s">
        <v>99</v>
      </c>
      <c r="J1861" s="84">
        <v>1</v>
      </c>
      <c r="K1861" s="109">
        <v>45526</v>
      </c>
      <c r="L1861" s="84">
        <v>6</v>
      </c>
      <c r="M1861" s="104">
        <v>227</v>
      </c>
      <c r="N1861" s="102">
        <v>45532</v>
      </c>
      <c r="O1861" s="99">
        <v>45534</v>
      </c>
      <c r="P1861" s="100">
        <v>8</v>
      </c>
      <c r="Q1861" s="66" t="s">
        <v>810</v>
      </c>
      <c r="R1861" s="66" t="s">
        <v>214</v>
      </c>
      <c r="S1861" s="66" t="s">
        <v>832</v>
      </c>
      <c r="T1861" s="66" t="s">
        <v>87</v>
      </c>
      <c r="U1861" s="66">
        <v>227</v>
      </c>
      <c r="V1861" s="88" t="s">
        <v>169</v>
      </c>
      <c r="W1861" s="88" t="s">
        <v>89</v>
      </c>
      <c r="X1861" s="88" t="s">
        <v>834</v>
      </c>
      <c r="Y1861" s="117" t="s">
        <v>916</v>
      </c>
      <c r="Z1861" s="66">
        <v>30</v>
      </c>
      <c r="AA1861" s="117" t="s">
        <v>92</v>
      </c>
      <c r="AB1861" s="66">
        <v>2012</v>
      </c>
      <c r="AC1861" s="130">
        <v>18000</v>
      </c>
      <c r="AD1861" s="130">
        <v>18000</v>
      </c>
      <c r="AE1861" s="48" t="s">
        <v>207</v>
      </c>
      <c r="AF1861" s="132">
        <v>45526</v>
      </c>
      <c r="AG1861" s="132">
        <v>45533</v>
      </c>
      <c r="AH1861" s="141"/>
      <c r="AI1861" s="144">
        <v>45526</v>
      </c>
    </row>
    <row r="1862" spans="1:2575">
      <c r="C1862" s="92" t="s">
        <v>994</v>
      </c>
      <c r="D1862" s="84">
        <v>4997</v>
      </c>
      <c r="E1862" s="85" t="s">
        <v>1231</v>
      </c>
      <c r="F1862" s="85" t="s">
        <v>1231</v>
      </c>
      <c r="G1862" s="84" t="s">
        <v>2467</v>
      </c>
      <c r="H1862" s="84">
        <v>240</v>
      </c>
      <c r="I1862" s="84" t="s">
        <v>99</v>
      </c>
      <c r="J1862" s="84">
        <v>1</v>
      </c>
      <c r="K1862" s="162">
        <v>45509</v>
      </c>
      <c r="L1862" s="84">
        <v>6</v>
      </c>
      <c r="M1862" s="89">
        <v>227</v>
      </c>
      <c r="N1862" s="102">
        <v>45515</v>
      </c>
      <c r="O1862" s="99">
        <v>45517</v>
      </c>
      <c r="P1862" s="100">
        <v>8</v>
      </c>
      <c r="Q1862" s="66" t="s">
        <v>810</v>
      </c>
      <c r="R1862" s="66" t="s">
        <v>214</v>
      </c>
      <c r="S1862" s="66" t="s">
        <v>832</v>
      </c>
      <c r="T1862" s="66" t="s">
        <v>87</v>
      </c>
      <c r="U1862" s="66">
        <v>227</v>
      </c>
      <c r="V1862" s="111" t="s">
        <v>169</v>
      </c>
      <c r="W1862" s="88" t="s">
        <v>89</v>
      </c>
      <c r="X1862" s="88" t="s">
        <v>834</v>
      </c>
      <c r="Y1862" s="117" t="s">
        <v>916</v>
      </c>
      <c r="Z1862" s="66">
        <v>30</v>
      </c>
      <c r="AA1862" s="117" t="s">
        <v>92</v>
      </c>
      <c r="AB1862" s="66">
        <v>2012</v>
      </c>
      <c r="AC1862" s="130">
        <v>18000</v>
      </c>
      <c r="AD1862" s="130">
        <v>18000</v>
      </c>
      <c r="AE1862" s="48" t="s">
        <v>101</v>
      </c>
      <c r="AF1862" s="132">
        <v>45509</v>
      </c>
      <c r="AG1862" s="132"/>
      <c r="AH1862" s="141"/>
      <c r="AI1862" s="265">
        <v>45538</v>
      </c>
      <c r="AJ1862" s="144"/>
      <c r="AK1862" s="141"/>
      <c r="AL1862" s="284"/>
      <c r="AM1862" s="368"/>
      <c r="AN1862" s="284"/>
      <c r="AO1862" s="284"/>
      <c r="AP1862" s="372" t="s">
        <v>917</v>
      </c>
      <c r="AQ1862" s="226"/>
      <c r="AR1862" s="226" t="s">
        <v>213</v>
      </c>
      <c r="AS1862" s="131" t="s">
        <v>214</v>
      </c>
      <c r="AT1862" s="148" t="s">
        <v>215</v>
      </c>
      <c r="AU1862" s="148">
        <v>8113817299</v>
      </c>
      <c r="AV1862" s="446">
        <v>44438</v>
      </c>
      <c r="AW1862" s="463"/>
      <c r="AX1862" s="464">
        <f>IF(AY1862="mxn",AV1862/#REF!,AV1862)</f>
        <v>44438</v>
      </c>
      <c r="AY1862" s="148" t="s">
        <v>216</v>
      </c>
    </row>
    <row r="1863" spans="1:2575">
      <c r="A1863" s="380" t="s">
        <v>3342</v>
      </c>
      <c r="B1863" s="66">
        <v>1452</v>
      </c>
      <c r="C1863" s="92" t="s">
        <v>994</v>
      </c>
      <c r="D1863" s="84">
        <v>4939</v>
      </c>
      <c r="E1863" s="85" t="s">
        <v>1134</v>
      </c>
      <c r="F1863" s="150" t="s">
        <v>3343</v>
      </c>
      <c r="G1863" s="84" t="s">
        <v>1359</v>
      </c>
      <c r="H1863" s="84">
        <v>238</v>
      </c>
      <c r="I1863" s="84" t="s">
        <v>154</v>
      </c>
      <c r="J1863" s="84">
        <v>1</v>
      </c>
      <c r="K1863" s="162">
        <v>45481</v>
      </c>
      <c r="L1863" s="84">
        <v>27</v>
      </c>
      <c r="M1863" s="104">
        <v>227</v>
      </c>
      <c r="N1863" s="98">
        <v>45508</v>
      </c>
      <c r="O1863" s="99">
        <v>45498</v>
      </c>
      <c r="P1863" s="100">
        <v>17</v>
      </c>
      <c r="Q1863" s="66" t="s">
        <v>810</v>
      </c>
      <c r="R1863" s="66" t="s">
        <v>214</v>
      </c>
      <c r="S1863" s="66" t="s">
        <v>832</v>
      </c>
      <c r="T1863" s="66" t="s">
        <v>87</v>
      </c>
      <c r="U1863" s="66">
        <v>227</v>
      </c>
      <c r="V1863" s="88" t="s">
        <v>169</v>
      </c>
      <c r="W1863" s="88" t="s">
        <v>89</v>
      </c>
      <c r="X1863" s="88" t="s">
        <v>834</v>
      </c>
      <c r="Y1863" s="117" t="s">
        <v>916</v>
      </c>
      <c r="Z1863" s="66">
        <v>30</v>
      </c>
      <c r="AA1863" s="117" t="s">
        <v>92</v>
      </c>
      <c r="AB1863" s="66">
        <v>2012</v>
      </c>
      <c r="AC1863" s="130">
        <v>18000</v>
      </c>
      <c r="AD1863" s="130">
        <v>18000</v>
      </c>
      <c r="AE1863" s="48" t="s">
        <v>101</v>
      </c>
      <c r="AF1863" s="132">
        <v>45479</v>
      </c>
      <c r="AG1863" s="132">
        <v>45498</v>
      </c>
      <c r="AH1863" s="141"/>
      <c r="AI1863" s="374" t="s">
        <v>153</v>
      </c>
      <c r="AJ1863" s="373" t="s">
        <v>3344</v>
      </c>
      <c r="AK1863" s="374" t="s">
        <v>817</v>
      </c>
      <c r="AL1863" s="374" t="s">
        <v>3345</v>
      </c>
      <c r="AM1863" s="353" t="s">
        <v>491</v>
      </c>
      <c r="AN1863" s="48" t="s">
        <v>212</v>
      </c>
      <c r="AO1863" s="48" t="s">
        <v>213</v>
      </c>
      <c r="AP1863" s="127" t="s">
        <v>214</v>
      </c>
      <c r="AQ1863" s="141" t="s">
        <v>215</v>
      </c>
      <c r="AR1863" s="141">
        <v>8112725188</v>
      </c>
      <c r="AS1863" s="387">
        <v>11546.1</v>
      </c>
      <c r="AT1863" s="392"/>
      <c r="AU1863" s="393">
        <v>11546.1</v>
      </c>
      <c r="AV1863" s="141" t="s">
        <v>216</v>
      </c>
    </row>
    <row r="1864" spans="1:2575">
      <c r="A1864" s="66">
        <v>1285</v>
      </c>
      <c r="B1864" s="66">
        <v>1502</v>
      </c>
      <c r="C1864" s="399" t="s">
        <v>994</v>
      </c>
      <c r="D1864" s="84">
        <v>4917</v>
      </c>
      <c r="E1864" s="85" t="s">
        <v>1616</v>
      </c>
      <c r="F1864" s="150" t="s">
        <v>483</v>
      </c>
      <c r="G1864" s="84" t="s">
        <v>3346</v>
      </c>
      <c r="H1864" s="84">
        <v>236</v>
      </c>
      <c r="I1864" s="84" t="s">
        <v>99</v>
      </c>
      <c r="J1864" s="84">
        <v>1</v>
      </c>
      <c r="K1864" s="162">
        <v>45448</v>
      </c>
      <c r="L1864" s="84">
        <v>27</v>
      </c>
      <c r="M1864" s="89">
        <v>227</v>
      </c>
      <c r="N1864" s="102">
        <v>45475</v>
      </c>
      <c r="O1864" s="99">
        <v>45478</v>
      </c>
      <c r="P1864" s="100">
        <v>30</v>
      </c>
      <c r="Q1864" s="66" t="s">
        <v>810</v>
      </c>
      <c r="R1864" s="66" t="s">
        <v>214</v>
      </c>
      <c r="S1864" s="66" t="s">
        <v>832</v>
      </c>
      <c r="T1864" s="66" t="s">
        <v>87</v>
      </c>
      <c r="U1864" s="66">
        <v>227</v>
      </c>
      <c r="V1864" s="111" t="s">
        <v>169</v>
      </c>
      <c r="W1864" s="88" t="s">
        <v>89</v>
      </c>
      <c r="X1864" s="88" t="s">
        <v>834</v>
      </c>
      <c r="Y1864" s="278" t="s">
        <v>916</v>
      </c>
      <c r="Z1864" s="66">
        <v>30</v>
      </c>
      <c r="AA1864" s="117" t="s">
        <v>92</v>
      </c>
      <c r="AB1864" s="66">
        <v>2012</v>
      </c>
      <c r="AC1864" s="130">
        <v>18000</v>
      </c>
      <c r="AD1864" s="130">
        <v>18000</v>
      </c>
      <c r="AE1864" s="48" t="s">
        <v>101</v>
      </c>
      <c r="AF1864" s="132">
        <v>45448</v>
      </c>
      <c r="AG1864" s="132">
        <v>45477</v>
      </c>
      <c r="AH1864" s="141"/>
      <c r="AI1864" s="144"/>
      <c r="AJ1864" s="144"/>
      <c r="AK1864" s="141"/>
      <c r="AL1864" s="284"/>
      <c r="AM1864" s="368"/>
      <c r="AN1864" s="284"/>
      <c r="AO1864" s="284"/>
      <c r="AP1864" s="354"/>
      <c r="AQ1864" s="226"/>
      <c r="AR1864" s="226"/>
      <c r="AS1864" s="131"/>
      <c r="AT1864" s="148"/>
      <c r="AU1864" s="148"/>
      <c r="AV1864" s="446"/>
      <c r="AW1864" s="463"/>
      <c r="AX1864" s="464"/>
      <c r="AY1864" s="148"/>
      <c r="BC1864" s="38"/>
      <c r="BD1864" s="41"/>
      <c r="BE1864" s="41"/>
      <c r="BF1864" s="41"/>
      <c r="BG1864" s="41"/>
      <c r="BH1864" s="41"/>
      <c r="BI1864" s="41"/>
      <c r="BJ1864" s="41"/>
      <c r="BK1864" s="41"/>
      <c r="BL1864" s="41"/>
      <c r="BM1864" s="41"/>
      <c r="BN1864" s="41"/>
      <c r="BO1864" s="438"/>
      <c r="BP1864" s="41"/>
      <c r="BQ1864" s="475" t="e">
        <f>'CONTROL DE RENTAS'!$O42:$CA274-'CONTROL DE RENTAS'!$O42:$CA274</f>
        <v>#VALUE!</v>
      </c>
    </row>
    <row r="1865" spans="1:2575">
      <c r="A1865" s="66"/>
      <c r="B1865" s="66">
        <v>1472</v>
      </c>
      <c r="C1865" s="400" t="s">
        <v>1179</v>
      </c>
      <c r="D1865" s="157">
        <v>4872</v>
      </c>
      <c r="E1865" s="185" t="s">
        <v>1616</v>
      </c>
      <c r="F1865" s="214" t="s">
        <v>483</v>
      </c>
      <c r="G1865" s="214" t="s">
        <v>3347</v>
      </c>
      <c r="H1865" s="157">
        <v>233</v>
      </c>
      <c r="I1865" s="157" t="s">
        <v>99</v>
      </c>
      <c r="J1865" s="157">
        <v>1</v>
      </c>
      <c r="K1865" s="189">
        <v>45419</v>
      </c>
      <c r="L1865" s="157">
        <v>27</v>
      </c>
      <c r="M1865" s="104">
        <v>227</v>
      </c>
      <c r="N1865" s="98">
        <v>45446</v>
      </c>
      <c r="O1865" s="99">
        <v>45437</v>
      </c>
      <c r="P1865" s="100">
        <v>18</v>
      </c>
      <c r="Q1865" s="66" t="s">
        <v>810</v>
      </c>
      <c r="R1865" s="66" t="s">
        <v>214</v>
      </c>
      <c r="S1865" s="66" t="s">
        <v>832</v>
      </c>
      <c r="T1865" s="66" t="s">
        <v>87</v>
      </c>
      <c r="U1865" s="66">
        <v>227</v>
      </c>
      <c r="V1865" s="88" t="s">
        <v>169</v>
      </c>
      <c r="W1865" s="88" t="s">
        <v>89</v>
      </c>
      <c r="X1865" s="88" t="s">
        <v>834</v>
      </c>
      <c r="Y1865" s="117" t="s">
        <v>916</v>
      </c>
      <c r="Z1865" s="66">
        <v>30</v>
      </c>
      <c r="AA1865" s="117" t="s">
        <v>92</v>
      </c>
      <c r="AB1865" s="66">
        <v>2012</v>
      </c>
      <c r="AC1865" s="130">
        <v>18000</v>
      </c>
      <c r="AD1865" s="130">
        <v>18000</v>
      </c>
      <c r="AE1865" s="48" t="s">
        <v>101</v>
      </c>
      <c r="AF1865" s="132">
        <v>45414</v>
      </c>
      <c r="AG1865" s="132"/>
      <c r="AH1865" s="141" t="s">
        <v>3348</v>
      </c>
      <c r="AI1865" s="284" t="s">
        <v>208</v>
      </c>
      <c r="AJ1865" s="368" t="s">
        <v>3024</v>
      </c>
      <c r="AK1865" s="284" t="s">
        <v>1101</v>
      </c>
      <c r="AL1865" s="284" t="s">
        <v>3349</v>
      </c>
      <c r="AM1865" s="353"/>
      <c r="AN1865" s="388"/>
      <c r="AO1865" s="388"/>
      <c r="AP1865" s="129"/>
      <c r="AQ1865" s="143"/>
      <c r="AR1865" s="143"/>
      <c r="AS1865" s="389"/>
      <c r="AT1865" s="447"/>
      <c r="AU1865" s="448"/>
      <c r="AV1865" s="143"/>
      <c r="BC1865" s="38"/>
      <c r="BD1865" s="41"/>
      <c r="BE1865" s="41"/>
      <c r="BF1865" s="41"/>
      <c r="BG1865" s="41"/>
      <c r="BH1865" s="41"/>
      <c r="BI1865" s="41"/>
      <c r="BJ1865" s="41"/>
      <c r="BK1865" s="41"/>
      <c r="BL1865" s="41"/>
      <c r="BM1865" s="41"/>
      <c r="BN1865" s="41"/>
      <c r="BO1865" s="438"/>
      <c r="BP1865" s="41"/>
      <c r="BQ1865" s="475" t="e">
        <f>'CONTROL DE RENTAS'!$O42:$CA274-'CONTROL DE RENTAS'!$O42:$CA274</f>
        <v>#VALUE!</v>
      </c>
    </row>
    <row r="1866" spans="1:2575">
      <c r="A1866" s="66">
        <v>1312</v>
      </c>
      <c r="B1866" s="66">
        <v>1468</v>
      </c>
      <c r="C1866" s="401" t="s">
        <v>994</v>
      </c>
      <c r="D1866" s="82">
        <v>4688</v>
      </c>
      <c r="E1866" s="199" t="s">
        <v>1486</v>
      </c>
      <c r="F1866" s="199" t="s">
        <v>1840</v>
      </c>
      <c r="G1866" s="198" t="s">
        <v>479</v>
      </c>
      <c r="H1866" s="198">
        <v>221</v>
      </c>
      <c r="I1866" s="198" t="s">
        <v>154</v>
      </c>
      <c r="J1866" s="198">
        <v>1</v>
      </c>
      <c r="K1866" s="211">
        <v>45350</v>
      </c>
      <c r="L1866" s="198">
        <v>6</v>
      </c>
      <c r="M1866" s="104">
        <v>227</v>
      </c>
      <c r="N1866" s="102">
        <f>K1866+L1866</f>
        <v>45356</v>
      </c>
      <c r="O1866" s="99">
        <f ca="1">TODAY()</f>
        <v>45957</v>
      </c>
      <c r="P1866" s="100">
        <f ca="1">O1866-K1866</f>
        <v>607</v>
      </c>
      <c r="Q1866" s="66" t="s">
        <v>810</v>
      </c>
      <c r="R1866" s="66" t="s">
        <v>214</v>
      </c>
      <c r="S1866" s="66" t="s">
        <v>832</v>
      </c>
      <c r="T1866" s="66" t="s">
        <v>87</v>
      </c>
      <c r="U1866" s="66">
        <v>227</v>
      </c>
      <c r="V1866" s="88" t="s">
        <v>169</v>
      </c>
      <c r="W1866" s="111" t="s">
        <v>89</v>
      </c>
      <c r="X1866" s="111" t="s">
        <v>834</v>
      </c>
      <c r="Y1866" s="117" t="s">
        <v>916</v>
      </c>
      <c r="Z1866" s="66">
        <v>30</v>
      </c>
      <c r="AA1866" s="117" t="s">
        <v>92</v>
      </c>
      <c r="AB1866" s="112">
        <v>2012</v>
      </c>
      <c r="AC1866" s="130">
        <v>18000</v>
      </c>
      <c r="AD1866" s="119">
        <v>19500</v>
      </c>
      <c r="AE1866" s="48" t="s">
        <v>101</v>
      </c>
      <c r="AF1866" s="132">
        <v>45294</v>
      </c>
      <c r="AG1866" s="132">
        <v>45357</v>
      </c>
      <c r="AH1866" s="141"/>
      <c r="AI1866" s="144">
        <v>45510</v>
      </c>
      <c r="AJ1866" s="144"/>
      <c r="AK1866" s="141"/>
      <c r="AL1866" s="284"/>
      <c r="AM1866" s="377"/>
      <c r="AN1866" s="141"/>
      <c r="AO1866" s="141"/>
      <c r="AP1866" s="353" t="s">
        <v>863</v>
      </c>
      <c r="AQ1866" s="48"/>
      <c r="AR1866" s="48" t="s">
        <v>432</v>
      </c>
      <c r="AS1866" s="127">
        <v>44518</v>
      </c>
      <c r="AT1866" s="141" t="s">
        <v>215</v>
      </c>
      <c r="AU1866" s="141">
        <v>8118691977</v>
      </c>
      <c r="AV1866" s="387">
        <v>43973</v>
      </c>
      <c r="AW1866" s="392"/>
      <c r="AX1866" s="393">
        <f>IF(AY1866="mxn",AV1866/#REF!,AV1866)</f>
        <v>43973</v>
      </c>
      <c r="AY1866" s="141" t="s">
        <v>216</v>
      </c>
    </row>
    <row r="1867" spans="1:2575">
      <c r="C1867" s="84" t="s">
        <v>994</v>
      </c>
      <c r="D1867" s="84">
        <v>4646</v>
      </c>
      <c r="E1867" s="86" t="s">
        <v>477</v>
      </c>
      <c r="F1867" s="86" t="s">
        <v>1170</v>
      </c>
      <c r="G1867" s="84" t="s">
        <v>3350</v>
      </c>
      <c r="H1867" s="84">
        <v>219</v>
      </c>
      <c r="I1867" s="84" t="s">
        <v>1151</v>
      </c>
      <c r="J1867" s="84">
        <v>1</v>
      </c>
      <c r="K1867" s="106">
        <v>45257</v>
      </c>
      <c r="L1867" s="84">
        <v>6</v>
      </c>
      <c r="M1867" s="66">
        <v>227</v>
      </c>
      <c r="N1867" s="107">
        <v>45263</v>
      </c>
      <c r="O1867" s="99">
        <v>45267</v>
      </c>
      <c r="P1867" s="100">
        <v>10</v>
      </c>
      <c r="Q1867" s="66" t="s">
        <v>810</v>
      </c>
      <c r="R1867" s="66" t="s">
        <v>214</v>
      </c>
      <c r="S1867" s="66" t="s">
        <v>832</v>
      </c>
      <c r="T1867" s="66" t="s">
        <v>87</v>
      </c>
      <c r="U1867" s="66">
        <v>227</v>
      </c>
      <c r="V1867" s="88" t="s">
        <v>169</v>
      </c>
      <c r="W1867" s="88" t="s">
        <v>89</v>
      </c>
      <c r="X1867" s="88" t="s">
        <v>834</v>
      </c>
      <c r="Y1867" s="117" t="s">
        <v>916</v>
      </c>
      <c r="Z1867" s="66">
        <v>30</v>
      </c>
      <c r="AA1867" s="117" t="s">
        <v>92</v>
      </c>
      <c r="AB1867" s="66">
        <v>2012</v>
      </c>
      <c r="AC1867" s="130">
        <v>18000</v>
      </c>
      <c r="AD1867" s="130"/>
      <c r="AE1867" s="48" t="s">
        <v>101</v>
      </c>
      <c r="AF1867" s="132">
        <v>45257</v>
      </c>
      <c r="AG1867" s="132">
        <v>45266</v>
      </c>
      <c r="AH1867" s="141"/>
      <c r="AI1867" s="144">
        <v>45374</v>
      </c>
      <c r="AJ1867" s="144"/>
      <c r="AK1867" s="141"/>
      <c r="AL1867" s="428" t="s">
        <v>262</v>
      </c>
      <c r="AM1867" s="429" t="s">
        <v>3351</v>
      </c>
      <c r="AN1867" s="428" t="s">
        <v>3143</v>
      </c>
      <c r="AO1867" s="428" t="s">
        <v>3352</v>
      </c>
      <c r="AP1867" s="449" t="s">
        <v>430</v>
      </c>
      <c r="AQ1867" s="450" t="s">
        <v>431</v>
      </c>
      <c r="AR1867" s="451" t="s">
        <v>432</v>
      </c>
      <c r="AS1867" s="452">
        <v>44586</v>
      </c>
      <c r="AT1867" s="453" t="s">
        <v>215</v>
      </c>
      <c r="AU1867" s="453">
        <v>8121257904</v>
      </c>
      <c r="AV1867" s="454">
        <v>39457</v>
      </c>
      <c r="AW1867" s="465"/>
      <c r="AX1867" s="466">
        <f>IF(AY1867="mxn",AV1867/#REF!,AV1867)</f>
        <v>39457</v>
      </c>
      <c r="AY1867" s="453" t="s">
        <v>216</v>
      </c>
    </row>
    <row r="1868" spans="1:2575" ht="17.25" customHeight="1">
      <c r="B1868" s="66">
        <v>1321</v>
      </c>
      <c r="C1868" s="399" t="s">
        <v>994</v>
      </c>
      <c r="D1868" s="84">
        <v>4646</v>
      </c>
      <c r="E1868" s="86" t="s">
        <v>477</v>
      </c>
      <c r="F1868" s="86" t="s">
        <v>1170</v>
      </c>
      <c r="G1868" s="84" t="s">
        <v>3350</v>
      </c>
      <c r="H1868" s="84">
        <v>219</v>
      </c>
      <c r="I1868" s="84" t="s">
        <v>1151</v>
      </c>
      <c r="J1868" s="84">
        <v>1</v>
      </c>
      <c r="K1868" s="106">
        <v>45257</v>
      </c>
      <c r="L1868" s="84">
        <v>6</v>
      </c>
      <c r="M1868" s="66">
        <v>227</v>
      </c>
      <c r="N1868" s="107">
        <v>45263</v>
      </c>
      <c r="O1868" s="99">
        <v>45267</v>
      </c>
      <c r="P1868" s="100">
        <v>10</v>
      </c>
      <c r="Q1868" s="66" t="s">
        <v>810</v>
      </c>
      <c r="R1868" s="66" t="s">
        <v>214</v>
      </c>
      <c r="S1868" s="66" t="s">
        <v>832</v>
      </c>
      <c r="T1868" s="66" t="s">
        <v>87</v>
      </c>
      <c r="U1868" s="66">
        <v>227</v>
      </c>
      <c r="V1868" s="88" t="s">
        <v>169</v>
      </c>
      <c r="W1868" s="88" t="s">
        <v>89</v>
      </c>
      <c r="X1868" s="88" t="s">
        <v>834</v>
      </c>
      <c r="Y1868" s="117" t="s">
        <v>916</v>
      </c>
      <c r="Z1868" s="66">
        <v>30</v>
      </c>
      <c r="AA1868" s="117" t="s">
        <v>92</v>
      </c>
      <c r="AB1868" s="66">
        <v>2012</v>
      </c>
      <c r="AC1868" s="130">
        <v>18000</v>
      </c>
      <c r="AD1868" s="130"/>
      <c r="AE1868" s="48" t="s">
        <v>101</v>
      </c>
      <c r="AF1868" s="132">
        <v>45257</v>
      </c>
      <c r="AG1868" s="132">
        <v>45266</v>
      </c>
      <c r="AH1868" s="141"/>
      <c r="AI1868" s="144">
        <v>45425</v>
      </c>
      <c r="AJ1868" s="144"/>
      <c r="AK1868" s="141"/>
      <c r="AL1868" s="284" t="s">
        <v>531</v>
      </c>
      <c r="AM1868" s="368" t="s">
        <v>3353</v>
      </c>
      <c r="AN1868" s="284" t="s">
        <v>3354</v>
      </c>
      <c r="AO1868" s="284" t="s">
        <v>3355</v>
      </c>
      <c r="AP1868" s="353"/>
      <c r="AQ1868" s="101"/>
      <c r="AR1868" s="48"/>
      <c r="AS1868" s="127"/>
      <c r="AT1868" s="141"/>
      <c r="AU1868" s="141"/>
      <c r="AV1868" s="387"/>
      <c r="AW1868" s="392"/>
      <c r="AX1868" s="393"/>
      <c r="AY1868" s="141"/>
      <c r="AZ1868" s="38"/>
      <c r="BA1868" s="41"/>
      <c r="BB1868" s="41"/>
      <c r="BC1868" s="41"/>
      <c r="BD1868" s="41"/>
      <c r="BE1868" s="41"/>
      <c r="BF1868" s="41"/>
      <c r="BG1868" s="41"/>
      <c r="BH1868" s="41"/>
      <c r="BI1868" s="41"/>
      <c r="BJ1868" s="41"/>
      <c r="BK1868" s="41"/>
      <c r="BL1868" s="438"/>
      <c r="BM1868" s="41"/>
      <c r="BN1868" s="475" t="e">
        <f>'CONTROL DE RENTAS'!$O42:$CA274-'CONTROL DE RENTAS'!$O42:$CA274</f>
        <v>#VALUE!</v>
      </c>
      <c r="BO1868" s="476" t="e">
        <f>IF(BN1868&gt;=7,"VIGENTE","POR VENCER")</f>
        <v>#VALUE!</v>
      </c>
    </row>
    <row r="1869" spans="1:2575" ht="18" customHeight="1">
      <c r="B1869" s="63"/>
      <c r="C1869" s="399" t="s">
        <v>994</v>
      </c>
      <c r="D1869" s="84">
        <v>4619</v>
      </c>
      <c r="E1869" s="86" t="s">
        <v>2374</v>
      </c>
      <c r="F1869" s="86" t="s">
        <v>3356</v>
      </c>
      <c r="G1869" s="150" t="s">
        <v>3357</v>
      </c>
      <c r="H1869" s="84">
        <v>217</v>
      </c>
      <c r="I1869" s="84" t="s">
        <v>154</v>
      </c>
      <c r="J1869" s="84">
        <v>1</v>
      </c>
      <c r="K1869" s="106">
        <v>45239</v>
      </c>
      <c r="L1869" s="84">
        <v>6</v>
      </c>
      <c r="M1869" s="66">
        <v>227</v>
      </c>
      <c r="N1869" s="107">
        <v>45245</v>
      </c>
      <c r="O1869" s="99">
        <v>45251</v>
      </c>
      <c r="P1869" s="100">
        <v>12</v>
      </c>
      <c r="Q1869" s="66" t="s">
        <v>810</v>
      </c>
      <c r="R1869" s="66" t="s">
        <v>214</v>
      </c>
      <c r="S1869" s="66" t="s">
        <v>832</v>
      </c>
      <c r="T1869" s="66" t="s">
        <v>87</v>
      </c>
      <c r="U1869" s="66">
        <v>227</v>
      </c>
      <c r="V1869" s="111" t="s">
        <v>169</v>
      </c>
      <c r="W1869" s="111" t="s">
        <v>89</v>
      </c>
      <c r="X1869" s="111" t="s">
        <v>834</v>
      </c>
      <c r="Y1869" s="117" t="s">
        <v>916</v>
      </c>
      <c r="Z1869" s="112">
        <v>30</v>
      </c>
      <c r="AA1869" s="278" t="s">
        <v>92</v>
      </c>
      <c r="AB1869" s="66">
        <v>2012</v>
      </c>
      <c r="AC1869" s="130">
        <v>18000</v>
      </c>
      <c r="AD1869" s="130"/>
      <c r="AE1869" s="48" t="s">
        <v>101</v>
      </c>
      <c r="AF1869" s="132">
        <v>45232</v>
      </c>
      <c r="AG1869" s="132">
        <v>45247</v>
      </c>
      <c r="AH1869" s="141"/>
      <c r="AI1869" s="144"/>
      <c r="AJ1869" s="266"/>
      <c r="AK1869" s="144"/>
      <c r="AL1869" s="367"/>
      <c r="AM1869" s="367"/>
      <c r="AN1869" s="367"/>
      <c r="AO1869" s="367"/>
      <c r="AP1869" s="352"/>
      <c r="AQ1869" s="48"/>
      <c r="AR1869" s="48"/>
      <c r="AS1869" s="127"/>
      <c r="AT1869" s="141"/>
      <c r="AU1869" s="141"/>
      <c r="AV1869" s="387"/>
      <c r="AW1869" s="141"/>
      <c r="AX1869" s="141"/>
      <c r="AY1869" s="141"/>
      <c r="AZ1869" s="38"/>
      <c r="BA1869" s="396"/>
      <c r="BB1869" s="397"/>
      <c r="BC1869" s="398"/>
      <c r="BD1869" s="41"/>
      <c r="BE1869" s="41"/>
      <c r="BF1869" s="41"/>
      <c r="BG1869" s="41"/>
      <c r="BH1869" s="41"/>
      <c r="BI1869" s="41"/>
      <c r="BJ1869" s="41"/>
      <c r="BK1869" s="41"/>
      <c r="BL1869" s="438"/>
      <c r="BM1869" s="41"/>
      <c r="BN1869" s="475" t="e">
        <f>'CONTROL DE RENTAS'!$O42:$CA274-'CONTROL DE RENTAS'!$O42:$CA274</f>
        <v>#VALUE!</v>
      </c>
      <c r="BO1869" s="476" t="e">
        <f>IF(BN1869&gt;=7,"VIGENTE","POR VENCER")</f>
        <v>#VALUE!</v>
      </c>
    </row>
    <row r="1870" spans="1:2575" ht="22.5" customHeight="1">
      <c r="B1870" s="63"/>
      <c r="C1870" s="399" t="s">
        <v>994</v>
      </c>
      <c r="D1870" s="84">
        <v>4609</v>
      </c>
      <c r="E1870" s="86" t="s">
        <v>97</v>
      </c>
      <c r="F1870" s="86" t="s">
        <v>97</v>
      </c>
      <c r="G1870" s="150" t="s">
        <v>2377</v>
      </c>
      <c r="H1870" s="84">
        <v>227</v>
      </c>
      <c r="I1870" s="84" t="s">
        <v>99</v>
      </c>
      <c r="J1870" s="84">
        <v>1</v>
      </c>
      <c r="K1870" s="106">
        <v>45226</v>
      </c>
      <c r="L1870" s="84">
        <v>2</v>
      </c>
      <c r="M1870" s="66">
        <v>227</v>
      </c>
      <c r="N1870" s="107">
        <v>45228</v>
      </c>
      <c r="O1870" s="99">
        <v>45230</v>
      </c>
      <c r="P1870" s="100">
        <v>4</v>
      </c>
      <c r="Q1870" s="66" t="s">
        <v>810</v>
      </c>
      <c r="R1870" s="66" t="s">
        <v>214</v>
      </c>
      <c r="S1870" s="66" t="s">
        <v>832</v>
      </c>
      <c r="T1870" s="66" t="s">
        <v>87</v>
      </c>
      <c r="U1870" s="66">
        <v>227</v>
      </c>
      <c r="V1870" s="111" t="s">
        <v>169</v>
      </c>
      <c r="W1870" s="111" t="s">
        <v>89</v>
      </c>
      <c r="X1870" s="88" t="s">
        <v>834</v>
      </c>
      <c r="Y1870" s="117" t="s">
        <v>916</v>
      </c>
      <c r="Z1870" s="112">
        <v>30</v>
      </c>
      <c r="AA1870" s="278" t="s">
        <v>92</v>
      </c>
      <c r="AB1870" s="112">
        <v>2012</v>
      </c>
      <c r="AC1870" s="130">
        <v>18000</v>
      </c>
      <c r="AD1870" s="130"/>
      <c r="AE1870" s="48" t="s">
        <v>101</v>
      </c>
      <c r="AF1870" s="132">
        <v>45226</v>
      </c>
      <c r="AG1870" s="132">
        <v>45229</v>
      </c>
      <c r="AH1870" s="141"/>
      <c r="AI1870" s="144">
        <v>45475</v>
      </c>
      <c r="AJ1870" s="144"/>
      <c r="AK1870" s="141"/>
      <c r="AL1870" s="284" t="s">
        <v>531</v>
      </c>
      <c r="AM1870" s="368" t="s">
        <v>3276</v>
      </c>
      <c r="AN1870" s="284" t="s">
        <v>3277</v>
      </c>
      <c r="AO1870" s="284" t="s">
        <v>3278</v>
      </c>
      <c r="AP1870" s="386"/>
      <c r="AQ1870" s="48"/>
      <c r="AR1870" s="48"/>
      <c r="AS1870" s="127"/>
      <c r="AT1870" s="141"/>
      <c r="AU1870" s="141"/>
      <c r="AV1870" s="387"/>
      <c r="AW1870" s="392"/>
      <c r="AX1870" s="393"/>
      <c r="AY1870" s="141"/>
      <c r="AZ1870" s="38"/>
      <c r="BA1870" s="41"/>
      <c r="BB1870" s="397"/>
      <c r="BC1870" s="397"/>
      <c r="BD1870" s="41"/>
      <c r="BE1870" s="41"/>
      <c r="BF1870" s="41"/>
      <c r="BG1870" s="41"/>
      <c r="BH1870" s="41"/>
      <c r="BI1870" s="41"/>
      <c r="BJ1870" s="41"/>
      <c r="BK1870" s="41"/>
      <c r="BL1870" s="438"/>
      <c r="BM1870" s="41"/>
      <c r="BN1870" s="475" t="e">
        <f>'CONTROL DE RENTAS'!$O42:$CA274-'CONTROL DE RENTAS'!$O42:$CA274</f>
        <v>#VALUE!</v>
      </c>
      <c r="BO1870" s="476" t="e">
        <f>IF(BN1870&gt;=7,"VIGENTE","POR VENCER")</f>
        <v>#VALUE!</v>
      </c>
    </row>
    <row r="1871" spans="1:2575" ht="19.5" customHeight="1">
      <c r="B1871" s="66">
        <v>1377</v>
      </c>
      <c r="C1871" s="399" t="s">
        <v>994</v>
      </c>
      <c r="D1871" s="84">
        <v>4592</v>
      </c>
      <c r="E1871" s="85" t="s">
        <v>97</v>
      </c>
      <c r="F1871" s="85" t="s">
        <v>97</v>
      </c>
      <c r="G1871" s="85" t="s">
        <v>3358</v>
      </c>
      <c r="H1871" s="84">
        <v>216</v>
      </c>
      <c r="I1871" s="84" t="s">
        <v>99</v>
      </c>
      <c r="J1871" s="84">
        <v>1</v>
      </c>
      <c r="K1871" s="162">
        <v>45218</v>
      </c>
      <c r="L1871" s="84">
        <v>6</v>
      </c>
      <c r="M1871" s="66">
        <v>227</v>
      </c>
      <c r="N1871" s="165">
        <v>45224</v>
      </c>
      <c r="O1871" s="99">
        <v>45224</v>
      </c>
      <c r="P1871" s="100">
        <v>6</v>
      </c>
      <c r="Q1871" s="66" t="s">
        <v>810</v>
      </c>
      <c r="R1871" s="66" t="s">
        <v>214</v>
      </c>
      <c r="S1871" s="66" t="s">
        <v>832</v>
      </c>
      <c r="T1871" s="66" t="s">
        <v>87</v>
      </c>
      <c r="U1871" s="66">
        <v>227</v>
      </c>
      <c r="V1871" s="88" t="s">
        <v>169</v>
      </c>
      <c r="W1871" s="111" t="s">
        <v>89</v>
      </c>
      <c r="X1871" s="88" t="s">
        <v>834</v>
      </c>
      <c r="Y1871" s="117" t="s">
        <v>916</v>
      </c>
      <c r="Z1871" s="66">
        <v>30</v>
      </c>
      <c r="AA1871" s="117" t="s">
        <v>92</v>
      </c>
      <c r="AB1871" s="66">
        <v>2012</v>
      </c>
      <c r="AC1871" s="130">
        <v>18000</v>
      </c>
      <c r="AD1871" s="130"/>
      <c r="AE1871" s="48" t="s">
        <v>101</v>
      </c>
      <c r="AF1871" s="260">
        <v>45218</v>
      </c>
      <c r="AG1871" s="132">
        <v>45223</v>
      </c>
      <c r="AH1871" s="141"/>
      <c r="AI1871" s="144">
        <v>45530</v>
      </c>
      <c r="AJ1871" s="144"/>
      <c r="AK1871" s="141"/>
      <c r="AL1871" s="284"/>
      <c r="AM1871" s="368"/>
      <c r="AN1871" s="284"/>
      <c r="AO1871" s="284"/>
      <c r="AP1871" s="353"/>
      <c r="AQ1871" s="48"/>
      <c r="AR1871" s="48"/>
      <c r="AS1871" s="127"/>
      <c r="AT1871" s="141"/>
      <c r="AU1871" s="141"/>
      <c r="AV1871" s="387"/>
      <c r="AW1871" s="392"/>
      <c r="AX1871" s="393"/>
      <c r="AY1871" s="141"/>
      <c r="AZ1871" s="38"/>
      <c r="BA1871" s="41"/>
      <c r="BB1871" s="397"/>
      <c r="BC1871" s="397"/>
      <c r="BD1871" s="41"/>
      <c r="BE1871" s="41"/>
      <c r="BF1871" s="41"/>
      <c r="BG1871" s="41"/>
      <c r="BH1871" s="41"/>
      <c r="BI1871" s="41"/>
      <c r="BJ1871" s="41"/>
      <c r="BK1871" s="41"/>
      <c r="BL1871" s="438"/>
      <c r="BM1871" s="41"/>
      <c r="BN1871" s="475" t="e">
        <f>'CONTROL DE RENTAS'!$O42:$CA274-'CONTROL DE RENTAS'!$O42:$CA274</f>
        <v>#VALUE!</v>
      </c>
      <c r="BO1871" s="476" t="e">
        <f>IF(BN1871&gt;=7,"VIGENTE","POR VENCER")</f>
        <v>#VALUE!</v>
      </c>
    </row>
    <row r="1872" spans="1:2575" ht="15" customHeight="1">
      <c r="B1872" s="66" t="s">
        <v>95</v>
      </c>
      <c r="C1872" s="399" t="s">
        <v>994</v>
      </c>
      <c r="D1872" s="92">
        <v>4569</v>
      </c>
      <c r="E1872" s="87" t="s">
        <v>97</v>
      </c>
      <c r="F1872" s="87" t="s">
        <v>97</v>
      </c>
      <c r="G1872" s="85" t="s">
        <v>1339</v>
      </c>
      <c r="H1872" s="84">
        <v>214</v>
      </c>
      <c r="I1872" s="150" t="s">
        <v>99</v>
      </c>
      <c r="J1872" s="84">
        <v>1</v>
      </c>
      <c r="K1872" s="106">
        <v>45206</v>
      </c>
      <c r="L1872" s="63">
        <v>6</v>
      </c>
      <c r="M1872" s="66">
        <v>227</v>
      </c>
      <c r="N1872" s="166">
        <v>45212</v>
      </c>
      <c r="O1872" s="99">
        <v>45213</v>
      </c>
      <c r="P1872" s="100">
        <v>7</v>
      </c>
      <c r="Q1872" s="66" t="s">
        <v>810</v>
      </c>
      <c r="R1872" s="66" t="s">
        <v>214</v>
      </c>
      <c r="S1872" s="66" t="s">
        <v>832</v>
      </c>
      <c r="T1872" s="66" t="s">
        <v>87</v>
      </c>
      <c r="U1872" s="66">
        <v>227</v>
      </c>
      <c r="V1872" s="88" t="s">
        <v>169</v>
      </c>
      <c r="W1872" s="88" t="s">
        <v>89</v>
      </c>
      <c r="X1872" s="88" t="s">
        <v>834</v>
      </c>
      <c r="Y1872" s="117" t="s">
        <v>916</v>
      </c>
      <c r="Z1872" s="66">
        <v>30</v>
      </c>
      <c r="AA1872" s="117" t="s">
        <v>92</v>
      </c>
      <c r="AB1872" s="66">
        <v>2012</v>
      </c>
      <c r="AC1872" s="130">
        <v>18000</v>
      </c>
      <c r="AD1872" s="130"/>
      <c r="AE1872" s="48" t="s">
        <v>101</v>
      </c>
      <c r="AF1872" s="132">
        <v>45206</v>
      </c>
      <c r="AG1872" s="132">
        <v>45213</v>
      </c>
      <c r="AH1872" s="141"/>
      <c r="AI1872" s="144"/>
      <c r="AJ1872" s="144"/>
      <c r="AK1872" s="144"/>
      <c r="AL1872" s="284"/>
      <c r="AM1872" s="254"/>
      <c r="AN1872" s="254"/>
      <c r="AO1872" s="254"/>
      <c r="AP1872" s="148"/>
      <c r="AQ1872" s="226"/>
      <c r="AR1872" s="226"/>
      <c r="AS1872" s="131"/>
      <c r="AT1872" s="148"/>
      <c r="AU1872" s="148"/>
      <c r="AV1872" s="446"/>
      <c r="AW1872" s="463"/>
      <c r="AX1872" s="464"/>
      <c r="AY1872" s="148"/>
      <c r="AZ1872" s="38" t="s">
        <v>324</v>
      </c>
      <c r="BA1872" s="38" t="s">
        <v>324</v>
      </c>
      <c r="BB1872" s="396"/>
      <c r="BC1872" s="397"/>
      <c r="BD1872" s="397"/>
      <c r="BE1872" s="41"/>
      <c r="BF1872" s="41"/>
      <c r="BG1872" s="41"/>
      <c r="BH1872" s="41"/>
      <c r="BI1872" s="41"/>
      <c r="BJ1872" s="41"/>
      <c r="BK1872" s="41"/>
      <c r="BL1872" s="41"/>
      <c r="BM1872" s="438"/>
      <c r="BN1872" s="41"/>
      <c r="BO1872" s="475" t="e">
        <f>'CONTROL DE RENTAS'!$O42:$CA274-'CONTROL DE RENTAS'!$O42:$CA274</f>
        <v>#VALUE!</v>
      </c>
      <c r="BP1872" s="476" t="e">
        <f>IF(BO1872&gt;=7,"VIGENTE","POR VENCER")</f>
        <v>#VALUE!</v>
      </c>
    </row>
    <row r="1873" spans="2:2575" ht="15" customHeight="1">
      <c r="B1873" s="66">
        <v>1440</v>
      </c>
      <c r="C1873" s="399" t="s">
        <v>994</v>
      </c>
      <c r="D1873" s="92">
        <v>4506</v>
      </c>
      <c r="E1873" s="87" t="s">
        <v>477</v>
      </c>
      <c r="F1873" s="87" t="s">
        <v>2201</v>
      </c>
      <c r="G1873" s="85" t="s">
        <v>2367</v>
      </c>
      <c r="H1873" s="84">
        <v>202</v>
      </c>
      <c r="I1873" s="150" t="s">
        <v>99</v>
      </c>
      <c r="J1873" s="84">
        <v>1</v>
      </c>
      <c r="K1873" s="106">
        <v>45169</v>
      </c>
      <c r="L1873" s="63">
        <v>27</v>
      </c>
      <c r="M1873" s="63">
        <v>227</v>
      </c>
      <c r="N1873" s="107">
        <v>45196</v>
      </c>
      <c r="O1873" s="99">
        <v>45197</v>
      </c>
      <c r="P1873" s="100">
        <v>28</v>
      </c>
      <c r="Q1873" s="66" t="s">
        <v>544</v>
      </c>
      <c r="R1873" s="66" t="s">
        <v>214</v>
      </c>
      <c r="S1873" s="66" t="s">
        <v>832</v>
      </c>
      <c r="T1873" s="66" t="s">
        <v>87</v>
      </c>
      <c r="U1873" s="66">
        <v>227</v>
      </c>
      <c r="V1873" s="88" t="s">
        <v>169</v>
      </c>
      <c r="W1873" s="88" t="s">
        <v>89</v>
      </c>
      <c r="X1873" s="73" t="s">
        <v>834</v>
      </c>
      <c r="Y1873" s="117" t="s">
        <v>916</v>
      </c>
      <c r="Z1873" s="66">
        <v>30</v>
      </c>
      <c r="AA1873" s="117" t="s">
        <v>92</v>
      </c>
      <c r="AB1873" s="66">
        <v>2012</v>
      </c>
      <c r="AC1873" s="130">
        <v>18000</v>
      </c>
      <c r="AD1873" s="130"/>
      <c r="AE1873" s="48" t="s">
        <v>101</v>
      </c>
      <c r="AF1873" s="132">
        <v>45169</v>
      </c>
      <c r="AG1873" s="132">
        <v>45196</v>
      </c>
      <c r="AH1873" s="141"/>
      <c r="AI1873" s="144">
        <v>45544</v>
      </c>
      <c r="AJ1873" s="144"/>
      <c r="AK1873" s="141"/>
      <c r="AL1873" s="284"/>
      <c r="AM1873" s="377"/>
      <c r="AN1873" s="284"/>
      <c r="AO1873" s="284"/>
      <c r="AP1873" s="353" t="s">
        <v>748</v>
      </c>
      <c r="AQ1873" s="48" t="s">
        <v>212</v>
      </c>
      <c r="AR1873" s="48" t="s">
        <v>213</v>
      </c>
      <c r="AS1873" s="127" t="s">
        <v>214</v>
      </c>
      <c r="AT1873" s="141" t="s">
        <v>215</v>
      </c>
      <c r="AU1873" s="141">
        <v>8119201920</v>
      </c>
      <c r="AV1873" s="387">
        <v>35152.800000000003</v>
      </c>
      <c r="AW1873" s="392"/>
      <c r="AX1873" s="393">
        <f>IF(AY1873="mxn",AV1873/#REF!,AV1873)</f>
        <v>35152.800000000003</v>
      </c>
      <c r="AY1873" s="141" t="s">
        <v>216</v>
      </c>
      <c r="AZ1873" s="38"/>
      <c r="BA1873" s="38"/>
      <c r="BB1873" s="41"/>
      <c r="BC1873" s="41"/>
      <c r="BD1873" s="41"/>
      <c r="BE1873" s="41"/>
      <c r="BF1873" s="41"/>
      <c r="BG1873" s="41"/>
      <c r="BH1873" s="41"/>
      <c r="BI1873" s="41"/>
      <c r="BJ1873" s="41"/>
      <c r="BK1873" s="41"/>
      <c r="BL1873" s="41"/>
      <c r="BM1873" s="438"/>
      <c r="BN1873" s="41"/>
      <c r="BO1873" s="475" t="e">
        <f>'CONTROL DE RENTAS'!$O42:$CA274-'CONTROL DE RENTAS'!$O42:$CA274</f>
        <v>#VALUE!</v>
      </c>
      <c r="BP1873" s="476" t="e">
        <f>IF(BO1873&gt;=7,"VIGENTE","POR VENCER")</f>
        <v>#VALUE!</v>
      </c>
    </row>
    <row r="1874" spans="2:2575" ht="15" customHeight="1">
      <c r="B1874" s="66"/>
      <c r="C1874" s="399" t="s">
        <v>994</v>
      </c>
      <c r="D1874" s="92">
        <v>4464</v>
      </c>
      <c r="E1874" s="150" t="s">
        <v>3359</v>
      </c>
      <c r="F1874" s="150" t="s">
        <v>3360</v>
      </c>
      <c r="G1874" s="86" t="s">
        <v>2374</v>
      </c>
      <c r="H1874" s="84">
        <v>0</v>
      </c>
      <c r="I1874" s="150" t="s">
        <v>1151</v>
      </c>
      <c r="J1874" s="84">
        <v>1</v>
      </c>
      <c r="K1874" s="106">
        <v>45154</v>
      </c>
      <c r="L1874" s="63">
        <v>1</v>
      </c>
      <c r="M1874" s="66">
        <v>227</v>
      </c>
      <c r="N1874" s="107">
        <v>45155</v>
      </c>
      <c r="O1874" s="99">
        <v>45159</v>
      </c>
      <c r="P1874" s="100">
        <v>5</v>
      </c>
      <c r="Q1874" s="66" t="s">
        <v>544</v>
      </c>
      <c r="R1874" s="66" t="s">
        <v>214</v>
      </c>
      <c r="S1874" s="66" t="s">
        <v>832</v>
      </c>
      <c r="T1874" s="66" t="s">
        <v>87</v>
      </c>
      <c r="U1874" s="66">
        <v>227</v>
      </c>
      <c r="V1874" s="111" t="s">
        <v>169</v>
      </c>
      <c r="W1874" s="111" t="s">
        <v>89</v>
      </c>
      <c r="X1874" s="111" t="s">
        <v>834</v>
      </c>
      <c r="Y1874" s="117" t="s">
        <v>916</v>
      </c>
      <c r="Z1874" s="112">
        <v>30</v>
      </c>
      <c r="AA1874" s="278" t="s">
        <v>92</v>
      </c>
      <c r="AB1874" s="66">
        <v>2012</v>
      </c>
      <c r="AC1874" s="130">
        <v>18000</v>
      </c>
      <c r="AD1874" s="130"/>
      <c r="AE1874" s="48" t="s">
        <v>101</v>
      </c>
      <c r="AF1874" s="132">
        <v>45147</v>
      </c>
      <c r="AG1874" s="132">
        <v>45157</v>
      </c>
      <c r="AH1874" s="141"/>
      <c r="AI1874" s="144"/>
      <c r="AJ1874" s="266"/>
      <c r="AK1874" s="144"/>
      <c r="AL1874" s="367"/>
      <c r="AM1874" s="367"/>
      <c r="AN1874" s="367"/>
      <c r="AO1874" s="367"/>
      <c r="AP1874" s="352"/>
      <c r="AQ1874" s="48"/>
      <c r="AR1874" s="48"/>
      <c r="AS1874" s="127"/>
      <c r="AT1874" s="141"/>
      <c r="AU1874" s="141"/>
      <c r="AV1874" s="387"/>
      <c r="AW1874" s="141"/>
      <c r="AX1874" s="141"/>
      <c r="AY1874" s="141"/>
      <c r="AZ1874" s="38"/>
      <c r="BA1874" s="38"/>
      <c r="BB1874" s="396"/>
      <c r="BC1874" s="397"/>
      <c r="BD1874" s="398"/>
      <c r="BE1874" s="41"/>
      <c r="BF1874" s="41"/>
      <c r="BG1874" s="41"/>
      <c r="BH1874" s="41"/>
      <c r="BI1874" s="41"/>
      <c r="BJ1874" s="41"/>
      <c r="BK1874" s="41"/>
      <c r="BL1874" s="41"/>
      <c r="BM1874" s="438"/>
      <c r="BN1874" s="41"/>
      <c r="BO1874" s="475" t="e">
        <f>'CONTROL DE RENTAS'!$O42:$CA274-'CONTROL DE RENTAS'!$O42:$CA274</f>
        <v>#VALUE!</v>
      </c>
      <c r="BP1874" s="476" t="e">
        <f>IF(BO1874&gt;=7,"VIGENTE","POR VENCER")</f>
        <v>#VALUE!</v>
      </c>
    </row>
    <row r="1875" spans="2:2575" ht="16.5" customHeight="1">
      <c r="B1875" s="66"/>
      <c r="C1875" s="399" t="s">
        <v>994</v>
      </c>
      <c r="D1875" s="92">
        <v>4330</v>
      </c>
      <c r="E1875" s="150" t="s">
        <v>97</v>
      </c>
      <c r="F1875" s="150" t="s">
        <v>97</v>
      </c>
      <c r="G1875" s="86" t="s">
        <v>1218</v>
      </c>
      <c r="H1875" s="84">
        <v>165</v>
      </c>
      <c r="I1875" s="150" t="s">
        <v>99</v>
      </c>
      <c r="J1875" s="84">
        <v>1</v>
      </c>
      <c r="K1875" s="106">
        <v>45118</v>
      </c>
      <c r="L1875" s="63">
        <v>27</v>
      </c>
      <c r="M1875" s="66">
        <v>227</v>
      </c>
      <c r="N1875" s="107">
        <v>45145</v>
      </c>
      <c r="O1875" s="99">
        <v>45149</v>
      </c>
      <c r="P1875" s="100">
        <v>31</v>
      </c>
      <c r="Q1875" s="66" t="s">
        <v>544</v>
      </c>
      <c r="R1875" s="66" t="s">
        <v>214</v>
      </c>
      <c r="S1875" s="66" t="s">
        <v>832</v>
      </c>
      <c r="T1875" s="66" t="s">
        <v>87</v>
      </c>
      <c r="U1875" s="66">
        <v>227</v>
      </c>
      <c r="V1875" s="88" t="s">
        <v>169</v>
      </c>
      <c r="W1875" s="88" t="s">
        <v>89</v>
      </c>
      <c r="X1875" s="88" t="s">
        <v>834</v>
      </c>
      <c r="Y1875" s="117" t="s">
        <v>916</v>
      </c>
      <c r="Z1875" s="66">
        <v>30</v>
      </c>
      <c r="AA1875" s="117" t="s">
        <v>92</v>
      </c>
      <c r="AB1875" s="66">
        <v>2012</v>
      </c>
      <c r="AC1875" s="130">
        <v>18000</v>
      </c>
      <c r="AD1875" s="130"/>
      <c r="AE1875" s="48" t="s">
        <v>101</v>
      </c>
      <c r="AF1875" s="132">
        <v>45061</v>
      </c>
      <c r="AG1875" s="132">
        <v>45147</v>
      </c>
      <c r="AH1875" s="141"/>
      <c r="AI1875" s="144">
        <v>45497</v>
      </c>
      <c r="AJ1875" s="144"/>
      <c r="AK1875" s="141"/>
      <c r="AL1875" s="284"/>
      <c r="AM1875" s="368"/>
      <c r="AN1875" s="284"/>
      <c r="AO1875" s="284"/>
      <c r="AP1875" s="383"/>
      <c r="AQ1875" s="48"/>
      <c r="AR1875" s="48"/>
      <c r="AS1875" s="127"/>
      <c r="AT1875" s="141"/>
      <c r="AU1875" s="141"/>
      <c r="AV1875" s="387"/>
      <c r="AW1875" s="392"/>
      <c r="AX1875" s="393"/>
      <c r="AY1875" s="141"/>
      <c r="AZ1875" s="38"/>
      <c r="BA1875" s="38"/>
      <c r="BB1875" s="41"/>
      <c r="BC1875" s="41"/>
      <c r="BD1875" s="41"/>
      <c r="BE1875" s="41"/>
      <c r="BF1875" s="41"/>
      <c r="BG1875" s="41"/>
      <c r="BH1875" s="41"/>
      <c r="BI1875" s="41"/>
      <c r="BJ1875" s="41"/>
      <c r="BK1875" s="41"/>
      <c r="BL1875" s="41"/>
      <c r="BM1875" s="438"/>
      <c r="BN1875" s="41"/>
      <c r="BO1875" s="475" t="e">
        <f>'CONTROL DE RENTAS'!$O42:$CA274-'CONTROL DE RENTAS'!$O42:$CA274</f>
        <v>#VALUE!</v>
      </c>
      <c r="BP1875" s="476" t="e">
        <f>IF(BO1875&gt;=7,"VIGENTE","POR VENCER")</f>
        <v>#VALUE!</v>
      </c>
    </row>
    <row r="1876" spans="2:2575" ht="14.25" customHeight="1">
      <c r="B1876" s="66" t="s">
        <v>95</v>
      </c>
      <c r="C1876" s="399" t="s">
        <v>994</v>
      </c>
      <c r="D1876" s="92">
        <v>4282</v>
      </c>
      <c r="E1876" s="150" t="s">
        <v>1217</v>
      </c>
      <c r="F1876" s="150" t="s">
        <v>1217</v>
      </c>
      <c r="G1876" s="86" t="s">
        <v>1218</v>
      </c>
      <c r="H1876" s="84">
        <v>165</v>
      </c>
      <c r="I1876" s="150" t="s">
        <v>154</v>
      </c>
      <c r="J1876" s="84">
        <v>1</v>
      </c>
      <c r="K1876" s="106">
        <v>45056</v>
      </c>
      <c r="L1876" s="63">
        <v>27</v>
      </c>
      <c r="M1876" s="66">
        <v>227</v>
      </c>
      <c r="N1876" s="165">
        <v>45083</v>
      </c>
      <c r="O1876" s="99">
        <v>45061</v>
      </c>
      <c r="P1876" s="100">
        <v>5</v>
      </c>
      <c r="Q1876" s="66" t="s">
        <v>544</v>
      </c>
      <c r="R1876" s="66" t="s">
        <v>214</v>
      </c>
      <c r="S1876" s="66" t="s">
        <v>832</v>
      </c>
      <c r="T1876" s="66" t="s">
        <v>87</v>
      </c>
      <c r="U1876" s="66">
        <v>227</v>
      </c>
      <c r="V1876" s="88" t="s">
        <v>169</v>
      </c>
      <c r="W1876" s="88" t="s">
        <v>89</v>
      </c>
      <c r="X1876" s="88" t="s">
        <v>834</v>
      </c>
      <c r="Y1876" s="117" t="s">
        <v>916</v>
      </c>
      <c r="Z1876" s="66">
        <v>30</v>
      </c>
      <c r="AA1876" s="117" t="s">
        <v>92</v>
      </c>
      <c r="AB1876" s="66">
        <v>2012</v>
      </c>
      <c r="AC1876" s="130">
        <v>18000</v>
      </c>
      <c r="AD1876" s="130"/>
      <c r="AE1876" s="48" t="s">
        <v>101</v>
      </c>
      <c r="AF1876" s="132">
        <v>45028</v>
      </c>
      <c r="AG1876" s="132">
        <v>45061</v>
      </c>
      <c r="AH1876" s="141"/>
      <c r="AI1876" s="144">
        <v>45530</v>
      </c>
      <c r="AJ1876" s="144"/>
      <c r="AK1876" s="141"/>
      <c r="AL1876" s="284"/>
      <c r="AM1876" s="368"/>
      <c r="AN1876" s="284"/>
      <c r="AO1876" s="284"/>
      <c r="AP1876" s="353"/>
      <c r="AQ1876" s="48"/>
      <c r="AR1876" s="48"/>
      <c r="AS1876" s="127"/>
      <c r="AT1876" s="141"/>
      <c r="AU1876" s="141"/>
      <c r="AV1876" s="387"/>
      <c r="AW1876" s="392"/>
      <c r="AX1876" s="393"/>
      <c r="AY1876" s="141"/>
      <c r="AZ1876" s="141"/>
      <c r="BB1876" s="38"/>
      <c r="BC1876" s="41"/>
      <c r="BD1876" s="397"/>
      <c r="BE1876" s="397"/>
      <c r="BF1876" s="41"/>
      <c r="BG1876" s="41"/>
      <c r="BH1876" s="41"/>
      <c r="BI1876" s="41"/>
      <c r="BJ1876" s="41"/>
      <c r="BK1876" s="41"/>
      <c r="BL1876" s="41"/>
      <c r="BM1876" s="41"/>
      <c r="BN1876" s="438"/>
      <c r="BO1876" s="41"/>
      <c r="BP1876" s="475" t="e">
        <f>'CONTROL DE RENTAS'!$O42:$CA274-'CONTROL DE RENTAS'!$O42:$CA274</f>
        <v>#VALUE!</v>
      </c>
      <c r="BT1876" s="476" t="e">
        <f>IF(BP1876&gt;=7,"VIGENTE","POR VENCER")</f>
        <v>#VALUE!</v>
      </c>
      <c r="BU1876" s="38"/>
      <c r="BV1876" s="38"/>
      <c r="BW1876" s="38"/>
      <c r="BX1876" s="38"/>
      <c r="BY1876" s="38"/>
      <c r="BZ1876" s="38"/>
      <c r="CA1876" s="38"/>
      <c r="CB1876" s="38"/>
      <c r="CC1876" s="38"/>
      <c r="CD1876" s="38"/>
      <c r="CE1876" s="38"/>
      <c r="CF1876" s="38"/>
      <c r="CG1876" s="38"/>
      <c r="CH1876" s="38"/>
      <c r="CI1876" s="38"/>
      <c r="CJ1876" s="38"/>
      <c r="CK1876" s="38"/>
      <c r="CL1876" s="38"/>
      <c r="CM1876" s="38"/>
      <c r="CN1876" s="38"/>
      <c r="CO1876" s="38"/>
      <c r="CP1876" s="38"/>
      <c r="CQ1876" s="38"/>
      <c r="CR1876" s="38"/>
      <c r="CS1876" s="38"/>
      <c r="CT1876" s="38"/>
      <c r="CU1876" s="38"/>
      <c r="CV1876" s="38"/>
      <c r="CW1876" s="38"/>
      <c r="CX1876" s="38"/>
      <c r="CY1876" s="38"/>
      <c r="CZ1876" s="38"/>
      <c r="DA1876" s="38"/>
      <c r="DB1876" s="38"/>
      <c r="DC1876" s="38"/>
      <c r="DD1876" s="38"/>
      <c r="DE1876" s="38"/>
      <c r="DF1876" s="38"/>
      <c r="DG1876" s="38"/>
      <c r="DH1876" s="38"/>
      <c r="DI1876" s="38"/>
      <c r="DJ1876" s="38"/>
      <c r="DK1876" s="38"/>
      <c r="DL1876" s="38"/>
      <c r="DM1876" s="38"/>
      <c r="DN1876" s="38"/>
      <c r="DO1876" s="38"/>
      <c r="DP1876" s="38"/>
      <c r="DQ1876" s="38"/>
      <c r="DR1876" s="38"/>
      <c r="DS1876" s="38"/>
      <c r="DT1876" s="38"/>
      <c r="DU1876" s="38"/>
      <c r="DV1876" s="38"/>
      <c r="DW1876" s="38"/>
      <c r="DX1876" s="38"/>
      <c r="DY1876" s="38"/>
      <c r="DZ1876" s="38"/>
      <c r="EA1876" s="38"/>
      <c r="EB1876" s="38"/>
      <c r="EC1876" s="38"/>
      <c r="ED1876" s="38"/>
      <c r="EE1876" s="38"/>
      <c r="EF1876" s="38"/>
      <c r="EG1876" s="38"/>
      <c r="EH1876" s="38"/>
      <c r="EI1876" s="38"/>
      <c r="EJ1876" s="38"/>
      <c r="EK1876" s="38"/>
      <c r="EL1876" s="38"/>
      <c r="EM1876" s="38"/>
      <c r="EN1876" s="38"/>
      <c r="EO1876" s="38"/>
      <c r="EP1876" s="38"/>
      <c r="EQ1876" s="38"/>
      <c r="ER1876" s="38"/>
      <c r="ES1876" s="38"/>
      <c r="ET1876" s="38"/>
      <c r="EU1876" s="38"/>
      <c r="EV1876" s="38"/>
      <c r="EW1876" s="38"/>
      <c r="EX1876" s="38"/>
      <c r="EY1876" s="38"/>
      <c r="EZ1876" s="38"/>
      <c r="FA1876" s="38"/>
      <c r="FB1876" s="38"/>
      <c r="FC1876" s="38"/>
      <c r="FD1876" s="38"/>
      <c r="FE1876" s="38"/>
      <c r="FF1876" s="38"/>
      <c r="FG1876" s="38"/>
      <c r="FH1876" s="38"/>
      <c r="FI1876" s="38"/>
      <c r="FJ1876" s="38"/>
      <c r="FK1876" s="38"/>
      <c r="FL1876" s="38"/>
      <c r="FM1876" s="38"/>
      <c r="FN1876" s="38"/>
      <c r="FO1876" s="38"/>
      <c r="FP1876" s="38"/>
      <c r="FQ1876" s="38"/>
      <c r="FR1876" s="38"/>
      <c r="FS1876" s="38"/>
      <c r="FT1876" s="38"/>
      <c r="FU1876" s="38"/>
      <c r="FV1876" s="38"/>
      <c r="FW1876" s="38"/>
      <c r="FX1876" s="38"/>
      <c r="FY1876" s="38"/>
      <c r="FZ1876" s="38"/>
      <c r="GA1876" s="38"/>
      <c r="GB1876" s="38"/>
      <c r="GC1876" s="38"/>
      <c r="GD1876" s="38"/>
      <c r="GE1876" s="38"/>
      <c r="GF1876" s="38"/>
      <c r="GG1876" s="38"/>
      <c r="GH1876" s="38"/>
      <c r="GI1876" s="38"/>
      <c r="GJ1876" s="38"/>
      <c r="GK1876" s="38"/>
      <c r="GL1876" s="38"/>
      <c r="GM1876" s="38"/>
      <c r="GN1876" s="38"/>
      <c r="GO1876" s="38"/>
      <c r="GP1876" s="38"/>
      <c r="GQ1876" s="38"/>
      <c r="GR1876" s="38"/>
      <c r="GS1876" s="38"/>
      <c r="GT1876" s="38"/>
      <c r="GU1876" s="38"/>
      <c r="GV1876" s="38"/>
      <c r="GW1876" s="38"/>
      <c r="GX1876" s="38"/>
      <c r="GY1876" s="38"/>
      <c r="GZ1876" s="38"/>
      <c r="HA1876" s="38"/>
      <c r="HB1876" s="38"/>
      <c r="HC1876" s="38"/>
      <c r="HD1876" s="38"/>
      <c r="HE1876" s="38"/>
      <c r="HF1876" s="38"/>
      <c r="HG1876" s="38"/>
      <c r="HH1876" s="38"/>
      <c r="HI1876" s="38"/>
      <c r="HJ1876" s="38"/>
      <c r="HK1876" s="38"/>
      <c r="HL1876" s="38"/>
      <c r="HM1876" s="38"/>
      <c r="HN1876" s="38"/>
      <c r="HO1876" s="38"/>
      <c r="HP1876" s="38"/>
      <c r="HQ1876" s="38"/>
      <c r="HR1876" s="38"/>
      <c r="HS1876" s="38"/>
      <c r="HT1876" s="38"/>
      <c r="HU1876" s="38"/>
      <c r="HV1876" s="38"/>
      <c r="HW1876" s="38"/>
      <c r="HX1876" s="38"/>
      <c r="HY1876" s="38"/>
      <c r="HZ1876" s="38"/>
      <c r="IA1876" s="38"/>
      <c r="IB1876" s="38"/>
      <c r="IC1876" s="38"/>
      <c r="ID1876" s="38"/>
      <c r="IE1876" s="38"/>
      <c r="IF1876" s="38"/>
      <c r="IG1876" s="38"/>
      <c r="IH1876" s="38"/>
      <c r="II1876" s="38"/>
      <c r="IJ1876" s="38"/>
      <c r="IK1876" s="38"/>
      <c r="IL1876" s="38"/>
      <c r="IM1876" s="38"/>
      <c r="IN1876" s="38"/>
      <c r="IO1876" s="38"/>
      <c r="IP1876" s="38"/>
      <c r="IQ1876" s="38"/>
      <c r="IR1876" s="38"/>
      <c r="IS1876" s="38"/>
      <c r="IT1876" s="38"/>
      <c r="IU1876" s="38"/>
      <c r="IV1876" s="38"/>
      <c r="IW1876" s="38"/>
      <c r="IX1876" s="38"/>
      <c r="IY1876" s="38"/>
      <c r="IZ1876" s="38"/>
      <c r="JA1876" s="38"/>
      <c r="JB1876" s="38"/>
      <c r="JC1876" s="38"/>
      <c r="JD1876" s="38"/>
      <c r="JE1876" s="38"/>
      <c r="JF1876" s="38"/>
      <c r="JG1876" s="38"/>
      <c r="JH1876" s="38"/>
      <c r="JI1876" s="38"/>
      <c r="JJ1876" s="38"/>
      <c r="JK1876" s="38"/>
      <c r="JL1876" s="38"/>
      <c r="JM1876" s="38"/>
      <c r="JN1876" s="38"/>
      <c r="JO1876" s="38"/>
      <c r="JP1876" s="38"/>
      <c r="JQ1876" s="38"/>
      <c r="JR1876" s="38"/>
      <c r="JS1876" s="38"/>
      <c r="JT1876" s="38"/>
      <c r="JU1876" s="38"/>
      <c r="JV1876" s="38"/>
      <c r="JW1876" s="38"/>
      <c r="JX1876" s="38"/>
      <c r="JY1876" s="38"/>
      <c r="JZ1876" s="38"/>
      <c r="KA1876" s="38"/>
      <c r="KB1876" s="38"/>
      <c r="KC1876" s="38"/>
      <c r="KD1876" s="38"/>
      <c r="KE1876" s="38"/>
      <c r="KF1876" s="38"/>
      <c r="KG1876" s="38"/>
      <c r="KH1876" s="38"/>
      <c r="KI1876" s="38"/>
      <c r="KJ1876" s="38"/>
      <c r="KK1876" s="38"/>
      <c r="KL1876" s="38"/>
      <c r="KM1876" s="38"/>
      <c r="KN1876" s="38"/>
      <c r="KO1876" s="38"/>
      <c r="KP1876" s="38"/>
      <c r="KQ1876" s="38"/>
      <c r="KR1876" s="38"/>
      <c r="KS1876" s="38"/>
      <c r="KT1876" s="38"/>
      <c r="KU1876" s="38"/>
      <c r="KV1876" s="38"/>
      <c r="KW1876" s="38"/>
      <c r="KX1876" s="38"/>
      <c r="KY1876" s="38"/>
      <c r="KZ1876" s="38"/>
      <c r="LA1876" s="38"/>
      <c r="LB1876" s="38"/>
      <c r="LC1876" s="38"/>
      <c r="LD1876" s="38"/>
      <c r="LE1876" s="38"/>
      <c r="LF1876" s="38"/>
      <c r="LG1876" s="38"/>
      <c r="LH1876" s="38"/>
      <c r="LI1876" s="38"/>
      <c r="LJ1876" s="38"/>
      <c r="LK1876" s="38"/>
      <c r="LL1876" s="38"/>
      <c r="LM1876" s="38"/>
      <c r="LN1876" s="38"/>
      <c r="LO1876" s="38"/>
      <c r="LP1876" s="38"/>
      <c r="LQ1876" s="38"/>
      <c r="LR1876" s="38"/>
      <c r="LS1876" s="38"/>
      <c r="LT1876" s="38"/>
      <c r="LU1876" s="38"/>
      <c r="LV1876" s="38"/>
      <c r="LW1876" s="38"/>
      <c r="LX1876" s="38"/>
      <c r="LY1876" s="38"/>
      <c r="LZ1876" s="38"/>
      <c r="MA1876" s="38"/>
      <c r="MB1876" s="38"/>
      <c r="MC1876" s="38"/>
      <c r="MD1876" s="38"/>
      <c r="ME1876" s="38"/>
      <c r="MF1876" s="38"/>
      <c r="MG1876" s="38"/>
      <c r="MH1876" s="38"/>
      <c r="MI1876" s="38"/>
      <c r="MJ1876" s="38"/>
      <c r="MK1876" s="38"/>
      <c r="ML1876" s="38"/>
      <c r="MM1876" s="38"/>
      <c r="MN1876" s="38"/>
      <c r="MO1876" s="38"/>
      <c r="MP1876" s="38"/>
      <c r="MQ1876" s="38"/>
      <c r="MR1876" s="38"/>
      <c r="MS1876" s="38"/>
      <c r="MT1876" s="38"/>
      <c r="MU1876" s="38"/>
      <c r="MV1876" s="38"/>
      <c r="MW1876" s="38"/>
      <c r="MX1876" s="38"/>
      <c r="MY1876" s="38"/>
      <c r="MZ1876" s="38"/>
      <c r="NA1876" s="38"/>
      <c r="NB1876" s="38"/>
      <c r="NC1876" s="38"/>
      <c r="ND1876" s="38"/>
      <c r="NE1876" s="38"/>
      <c r="NF1876" s="38"/>
      <c r="NG1876" s="38"/>
      <c r="NH1876" s="38"/>
      <c r="NI1876" s="38"/>
      <c r="NJ1876" s="38"/>
      <c r="NK1876" s="38"/>
      <c r="NL1876" s="38"/>
      <c r="NM1876" s="38"/>
      <c r="NN1876" s="38"/>
      <c r="NO1876" s="38"/>
      <c r="NP1876" s="38"/>
      <c r="NQ1876" s="38"/>
      <c r="NR1876" s="38"/>
      <c r="NS1876" s="38"/>
      <c r="NT1876" s="38"/>
      <c r="NU1876" s="38"/>
      <c r="NV1876" s="38"/>
      <c r="NW1876" s="38"/>
      <c r="NX1876" s="38"/>
      <c r="NY1876" s="38"/>
      <c r="NZ1876" s="38"/>
      <c r="OA1876" s="38"/>
      <c r="OB1876" s="38"/>
      <c r="OC1876" s="38"/>
      <c r="OD1876" s="38"/>
      <c r="OE1876" s="38"/>
      <c r="OF1876" s="38"/>
      <c r="OG1876" s="38"/>
      <c r="OH1876" s="38"/>
      <c r="OI1876" s="38"/>
      <c r="OJ1876" s="38"/>
      <c r="OK1876" s="38"/>
      <c r="OL1876" s="38"/>
      <c r="OM1876" s="38"/>
      <c r="ON1876" s="38"/>
      <c r="OO1876" s="38"/>
      <c r="OP1876" s="38"/>
      <c r="OQ1876" s="38"/>
      <c r="OR1876" s="38"/>
      <c r="OS1876" s="38"/>
      <c r="OT1876" s="38"/>
      <c r="OU1876" s="38"/>
      <c r="OV1876" s="38"/>
      <c r="OW1876" s="38"/>
      <c r="OX1876" s="38"/>
      <c r="OY1876" s="38"/>
      <c r="OZ1876" s="38"/>
      <c r="PA1876" s="38"/>
      <c r="PB1876" s="38"/>
      <c r="PC1876" s="38"/>
      <c r="PD1876" s="38"/>
      <c r="PE1876" s="38"/>
      <c r="PF1876" s="38"/>
      <c r="PG1876" s="38"/>
      <c r="PH1876" s="38"/>
      <c r="PI1876" s="38"/>
      <c r="PJ1876" s="38"/>
      <c r="PK1876" s="38"/>
      <c r="PL1876" s="38"/>
      <c r="PM1876" s="38"/>
      <c r="PN1876" s="38"/>
      <c r="PO1876" s="38"/>
      <c r="PP1876" s="38"/>
      <c r="PQ1876" s="38"/>
      <c r="PR1876" s="38"/>
      <c r="PS1876" s="38"/>
      <c r="PT1876" s="38"/>
      <c r="PU1876" s="38"/>
      <c r="PV1876" s="38"/>
      <c r="PW1876" s="38"/>
      <c r="PX1876" s="38"/>
      <c r="PY1876" s="38"/>
      <c r="PZ1876" s="38"/>
      <c r="QA1876" s="38"/>
      <c r="QB1876" s="38"/>
      <c r="QC1876" s="38"/>
      <c r="QD1876" s="38"/>
      <c r="QE1876" s="38"/>
      <c r="QF1876" s="38"/>
      <c r="QG1876" s="38"/>
      <c r="QH1876" s="38"/>
      <c r="QI1876" s="38"/>
      <c r="QJ1876" s="38"/>
      <c r="QK1876" s="38"/>
      <c r="QL1876" s="38"/>
      <c r="QM1876" s="38"/>
      <c r="QN1876" s="38"/>
      <c r="QO1876" s="38"/>
      <c r="QP1876" s="38"/>
      <c r="QQ1876" s="38"/>
      <c r="QR1876" s="38"/>
      <c r="QS1876" s="38"/>
      <c r="QT1876" s="38"/>
      <c r="QU1876" s="38"/>
      <c r="QV1876" s="38"/>
      <c r="QW1876" s="38"/>
      <c r="QX1876" s="38"/>
      <c r="QY1876" s="38"/>
      <c r="QZ1876" s="38"/>
      <c r="RA1876" s="38"/>
      <c r="RB1876" s="38"/>
      <c r="RC1876" s="38"/>
      <c r="RD1876" s="38"/>
      <c r="RE1876" s="38"/>
      <c r="RF1876" s="38"/>
      <c r="RG1876" s="38"/>
      <c r="RH1876" s="38"/>
      <c r="RI1876" s="38"/>
      <c r="RJ1876" s="38"/>
      <c r="RK1876" s="38"/>
      <c r="RL1876" s="38"/>
      <c r="RM1876" s="38"/>
      <c r="RN1876" s="38"/>
      <c r="RO1876" s="38"/>
      <c r="RP1876" s="38"/>
      <c r="RQ1876" s="38"/>
      <c r="RR1876" s="38"/>
      <c r="RS1876" s="38"/>
      <c r="RT1876" s="38"/>
      <c r="RU1876" s="38"/>
      <c r="RV1876" s="38"/>
      <c r="RW1876" s="38"/>
      <c r="RX1876" s="38"/>
      <c r="RY1876" s="38"/>
      <c r="RZ1876" s="38"/>
      <c r="SA1876" s="38"/>
      <c r="SB1876" s="38"/>
      <c r="SC1876" s="38"/>
      <c r="SD1876" s="38"/>
      <c r="SE1876" s="38"/>
      <c r="SF1876" s="38"/>
      <c r="SG1876" s="38"/>
      <c r="SH1876" s="38"/>
      <c r="SI1876" s="38"/>
      <c r="SJ1876" s="38"/>
      <c r="SK1876" s="38"/>
      <c r="SL1876" s="38"/>
      <c r="SM1876" s="38"/>
      <c r="SN1876" s="38"/>
      <c r="SO1876" s="38"/>
      <c r="SP1876" s="38"/>
      <c r="SQ1876" s="38"/>
      <c r="SR1876" s="38"/>
      <c r="SS1876" s="38"/>
      <c r="ST1876" s="38"/>
      <c r="SU1876" s="38"/>
      <c r="SV1876" s="38"/>
      <c r="SW1876" s="38"/>
      <c r="SX1876" s="38"/>
      <c r="SY1876" s="38"/>
      <c r="SZ1876" s="38"/>
      <c r="TA1876" s="38"/>
      <c r="TB1876" s="38"/>
      <c r="TC1876" s="38"/>
      <c r="TD1876" s="38"/>
      <c r="TE1876" s="38"/>
      <c r="TF1876" s="38"/>
      <c r="TG1876" s="38"/>
      <c r="TH1876" s="38"/>
      <c r="TI1876" s="38"/>
      <c r="TJ1876" s="38"/>
      <c r="TK1876" s="38"/>
      <c r="TL1876" s="38"/>
      <c r="TM1876" s="38"/>
      <c r="TN1876" s="38"/>
      <c r="TO1876" s="38"/>
      <c r="TP1876" s="38"/>
      <c r="TQ1876" s="38"/>
      <c r="TR1876" s="38"/>
      <c r="TS1876" s="38"/>
      <c r="TT1876" s="38"/>
      <c r="TU1876" s="38"/>
      <c r="TV1876" s="38"/>
      <c r="TW1876" s="38"/>
      <c r="TX1876" s="38"/>
      <c r="TY1876" s="38"/>
      <c r="TZ1876" s="38"/>
      <c r="UA1876" s="38"/>
      <c r="UB1876" s="38"/>
      <c r="UC1876" s="38"/>
      <c r="UD1876" s="38"/>
      <c r="UE1876" s="38"/>
      <c r="UF1876" s="38"/>
      <c r="UG1876" s="38"/>
      <c r="UH1876" s="38"/>
      <c r="UI1876" s="38"/>
      <c r="UJ1876" s="38"/>
      <c r="UK1876" s="38"/>
      <c r="UL1876" s="38"/>
      <c r="UM1876" s="38"/>
      <c r="UN1876" s="38"/>
      <c r="UO1876" s="38"/>
      <c r="UP1876" s="38"/>
      <c r="UQ1876" s="38"/>
      <c r="UR1876" s="38"/>
      <c r="US1876" s="38"/>
      <c r="UT1876" s="38"/>
      <c r="UU1876" s="38"/>
      <c r="UV1876" s="38"/>
      <c r="UW1876" s="38"/>
      <c r="UX1876" s="38"/>
      <c r="UY1876" s="38"/>
      <c r="UZ1876" s="38"/>
      <c r="VA1876" s="38"/>
      <c r="VB1876" s="38"/>
      <c r="VC1876" s="38"/>
      <c r="VD1876" s="38"/>
      <c r="VE1876" s="38"/>
      <c r="VF1876" s="38"/>
      <c r="VG1876" s="38"/>
      <c r="VH1876" s="38"/>
      <c r="VI1876" s="38"/>
      <c r="VJ1876" s="38"/>
      <c r="VK1876" s="38"/>
      <c r="VL1876" s="38"/>
      <c r="VM1876" s="38"/>
      <c r="VN1876" s="38"/>
      <c r="VO1876" s="38"/>
      <c r="VP1876" s="38"/>
      <c r="VQ1876" s="38"/>
      <c r="VR1876" s="38"/>
      <c r="VS1876" s="38"/>
      <c r="VT1876" s="38"/>
      <c r="VU1876" s="38"/>
      <c r="VV1876" s="38"/>
      <c r="VW1876" s="38"/>
      <c r="VX1876" s="38"/>
      <c r="VY1876" s="38"/>
      <c r="VZ1876" s="38"/>
      <c r="WA1876" s="38"/>
      <c r="WB1876" s="38"/>
      <c r="WC1876" s="38"/>
      <c r="WD1876" s="38"/>
      <c r="WE1876" s="38"/>
      <c r="WF1876" s="38"/>
      <c r="WG1876" s="38"/>
      <c r="WH1876" s="38"/>
      <c r="WI1876" s="38"/>
      <c r="WJ1876" s="38"/>
      <c r="WK1876" s="38"/>
      <c r="WL1876" s="38"/>
      <c r="WM1876" s="38"/>
      <c r="WN1876" s="38"/>
      <c r="WO1876" s="38"/>
      <c r="WP1876" s="38"/>
      <c r="WQ1876" s="38"/>
      <c r="WR1876" s="38"/>
      <c r="WS1876" s="38"/>
      <c r="WT1876" s="38"/>
      <c r="WU1876" s="38"/>
      <c r="WV1876" s="38"/>
      <c r="WW1876" s="38"/>
      <c r="WX1876" s="38"/>
      <c r="WY1876" s="38"/>
      <c r="WZ1876" s="38"/>
      <c r="XA1876" s="38"/>
      <c r="XB1876" s="38"/>
      <c r="XC1876" s="38"/>
      <c r="XD1876" s="38"/>
      <c r="XE1876" s="38"/>
      <c r="XF1876" s="38"/>
      <c r="XG1876" s="38"/>
      <c r="XH1876" s="38"/>
      <c r="XI1876" s="38"/>
      <c r="XJ1876" s="38"/>
      <c r="XK1876" s="38"/>
      <c r="XL1876" s="38"/>
      <c r="XM1876" s="38"/>
      <c r="XN1876" s="38"/>
      <c r="XO1876" s="38"/>
      <c r="XP1876" s="38"/>
      <c r="XQ1876" s="38"/>
      <c r="XR1876" s="38"/>
      <c r="XS1876" s="38"/>
      <c r="XT1876" s="38"/>
      <c r="XU1876" s="38"/>
      <c r="XV1876" s="38"/>
      <c r="XW1876" s="38"/>
      <c r="XX1876" s="38"/>
      <c r="XY1876" s="38"/>
      <c r="XZ1876" s="38"/>
      <c r="YA1876" s="38"/>
      <c r="YB1876" s="38"/>
      <c r="YC1876" s="38"/>
      <c r="YD1876" s="38"/>
      <c r="YE1876" s="38"/>
      <c r="YF1876" s="38"/>
      <c r="YG1876" s="38"/>
      <c r="YH1876" s="38"/>
      <c r="YI1876" s="38"/>
      <c r="YJ1876" s="38"/>
      <c r="YK1876" s="38"/>
      <c r="YL1876" s="38"/>
      <c r="YM1876" s="38"/>
      <c r="YN1876" s="38"/>
      <c r="YO1876" s="38"/>
      <c r="YP1876" s="38"/>
      <c r="YQ1876" s="38"/>
      <c r="YR1876" s="38"/>
      <c r="YS1876" s="38"/>
      <c r="YT1876" s="38"/>
      <c r="YU1876" s="38"/>
      <c r="YV1876" s="38"/>
      <c r="YW1876" s="38"/>
      <c r="YX1876" s="38"/>
      <c r="YY1876" s="38"/>
      <c r="YZ1876" s="38"/>
      <c r="ZA1876" s="38"/>
      <c r="ZB1876" s="38"/>
      <c r="ZC1876" s="38"/>
      <c r="ZD1876" s="38"/>
      <c r="ZE1876" s="38"/>
      <c r="ZF1876" s="38"/>
      <c r="ZG1876" s="38"/>
      <c r="ZH1876" s="38"/>
      <c r="ZI1876" s="38"/>
      <c r="ZJ1876" s="38"/>
      <c r="ZK1876" s="38"/>
      <c r="ZL1876" s="38"/>
      <c r="ZM1876" s="38"/>
      <c r="ZN1876" s="38"/>
      <c r="ZO1876" s="38"/>
      <c r="ZP1876" s="38"/>
      <c r="ZQ1876" s="38"/>
      <c r="ZR1876" s="38"/>
      <c r="ZS1876" s="38"/>
      <c r="ZT1876" s="38"/>
      <c r="ZU1876" s="38"/>
      <c r="ZV1876" s="38"/>
      <c r="ZW1876" s="38"/>
      <c r="ZX1876" s="38"/>
      <c r="ZY1876" s="38"/>
      <c r="ZZ1876" s="38"/>
      <c r="AAA1876" s="38"/>
      <c r="AAB1876" s="38"/>
      <c r="AAC1876" s="38"/>
      <c r="AAD1876" s="38"/>
      <c r="AAE1876" s="38"/>
      <c r="AAF1876" s="38"/>
      <c r="AAG1876" s="38"/>
      <c r="AAH1876" s="38"/>
      <c r="AAI1876" s="38"/>
      <c r="AAJ1876" s="38"/>
      <c r="AAK1876" s="38"/>
      <c r="AAL1876" s="38"/>
      <c r="AAM1876" s="38"/>
      <c r="AAN1876" s="38"/>
      <c r="AAO1876" s="38"/>
      <c r="AAP1876" s="38"/>
      <c r="AAQ1876" s="38"/>
      <c r="AAR1876" s="38"/>
      <c r="AAS1876" s="38"/>
      <c r="AAT1876" s="38"/>
      <c r="AAU1876" s="38"/>
      <c r="AAV1876" s="38"/>
      <c r="AAW1876" s="38"/>
      <c r="AAX1876" s="38"/>
      <c r="AAY1876" s="38"/>
      <c r="AAZ1876" s="38"/>
      <c r="ABA1876" s="38"/>
      <c r="ABB1876" s="38"/>
      <c r="ABC1876" s="38"/>
      <c r="ABD1876" s="38"/>
      <c r="ABE1876" s="38"/>
      <c r="ABF1876" s="38"/>
      <c r="ABG1876" s="38"/>
      <c r="ABH1876" s="38"/>
      <c r="ABI1876" s="38"/>
      <c r="ABJ1876" s="38"/>
      <c r="ABK1876" s="38"/>
      <c r="ABL1876" s="38"/>
      <c r="ABM1876" s="38"/>
      <c r="ABN1876" s="38"/>
      <c r="ABO1876" s="38"/>
      <c r="ABP1876" s="38"/>
      <c r="ABQ1876" s="38"/>
      <c r="ABR1876" s="38"/>
      <c r="ABS1876" s="38"/>
      <c r="ABT1876" s="38"/>
      <c r="ABU1876" s="38"/>
      <c r="ABV1876" s="38"/>
      <c r="ABW1876" s="38"/>
      <c r="ABX1876" s="38"/>
      <c r="ABY1876" s="38"/>
      <c r="ABZ1876" s="38"/>
      <c r="ACA1876" s="38"/>
      <c r="ACB1876" s="38"/>
      <c r="ACC1876" s="38"/>
      <c r="ACD1876" s="38"/>
      <c r="ACE1876" s="38"/>
      <c r="ACF1876" s="38"/>
      <c r="ACG1876" s="38"/>
      <c r="ACH1876" s="38"/>
      <c r="ACI1876" s="38"/>
      <c r="ACJ1876" s="38"/>
      <c r="ACK1876" s="38"/>
      <c r="ACL1876" s="38"/>
      <c r="ACM1876" s="38"/>
      <c r="ACN1876" s="38"/>
      <c r="ACO1876" s="38"/>
      <c r="ACP1876" s="38"/>
      <c r="ACQ1876" s="38"/>
      <c r="ACR1876" s="38"/>
      <c r="ACS1876" s="38"/>
      <c r="ACT1876" s="38"/>
      <c r="ACU1876" s="38"/>
      <c r="ACV1876" s="38"/>
      <c r="ACW1876" s="38"/>
      <c r="ACX1876" s="38"/>
      <c r="ACY1876" s="38"/>
      <c r="ACZ1876" s="38"/>
      <c r="ADA1876" s="38"/>
      <c r="ADB1876" s="38"/>
      <c r="ADC1876" s="38"/>
      <c r="ADD1876" s="38"/>
      <c r="ADE1876" s="38"/>
      <c r="ADF1876" s="38"/>
      <c r="ADG1876" s="38"/>
      <c r="ADH1876" s="38"/>
      <c r="ADI1876" s="38"/>
      <c r="ADJ1876" s="38"/>
      <c r="ADK1876" s="38"/>
      <c r="ADL1876" s="38"/>
      <c r="ADM1876" s="38"/>
      <c r="ADN1876" s="38"/>
      <c r="ADO1876" s="38"/>
      <c r="ADP1876" s="38"/>
      <c r="ADQ1876" s="38"/>
      <c r="ADR1876" s="38"/>
      <c r="ADS1876" s="38"/>
      <c r="ADT1876" s="38"/>
      <c r="ADU1876" s="38"/>
      <c r="ADV1876" s="38"/>
      <c r="ADW1876" s="38"/>
      <c r="ADX1876" s="38"/>
      <c r="ADY1876" s="38"/>
      <c r="ADZ1876" s="38"/>
      <c r="AEA1876" s="38"/>
      <c r="AEB1876" s="38"/>
      <c r="AEC1876" s="38"/>
      <c r="AED1876" s="38"/>
      <c r="AEE1876" s="38"/>
      <c r="AEF1876" s="38"/>
      <c r="AEG1876" s="38"/>
      <c r="AEH1876" s="38"/>
      <c r="AEI1876" s="38"/>
      <c r="AEJ1876" s="38"/>
      <c r="AEK1876" s="38"/>
      <c r="AEL1876" s="38"/>
      <c r="AEM1876" s="38"/>
      <c r="AEN1876" s="38"/>
      <c r="AEO1876" s="38"/>
      <c r="AEP1876" s="38"/>
      <c r="AEQ1876" s="38"/>
      <c r="AER1876" s="38"/>
      <c r="AES1876" s="38"/>
      <c r="AET1876" s="38"/>
      <c r="AEU1876" s="38"/>
      <c r="AEV1876" s="38"/>
      <c r="AEW1876" s="38"/>
      <c r="AEX1876" s="38"/>
      <c r="AEY1876" s="38"/>
      <c r="AEZ1876" s="38"/>
      <c r="AFA1876" s="38"/>
      <c r="AFB1876" s="38"/>
      <c r="AFC1876" s="38"/>
      <c r="AFD1876" s="38"/>
      <c r="AFE1876" s="38"/>
      <c r="AFF1876" s="38"/>
      <c r="AFG1876" s="38"/>
      <c r="AFH1876" s="38"/>
      <c r="AFI1876" s="38"/>
      <c r="AFJ1876" s="38"/>
      <c r="AFK1876" s="38"/>
      <c r="AFL1876" s="38"/>
      <c r="AFM1876" s="38"/>
      <c r="AFN1876" s="38"/>
      <c r="AFO1876" s="38"/>
      <c r="AFP1876" s="38"/>
      <c r="AFQ1876" s="38"/>
      <c r="AFR1876" s="38"/>
      <c r="AFS1876" s="38"/>
      <c r="AFT1876" s="38"/>
      <c r="AFU1876" s="38"/>
      <c r="AFV1876" s="38"/>
      <c r="AFW1876" s="38"/>
      <c r="AFX1876" s="38"/>
      <c r="AFY1876" s="38"/>
      <c r="AFZ1876" s="38"/>
      <c r="AGA1876" s="38"/>
      <c r="AGB1876" s="38"/>
      <c r="AGC1876" s="38"/>
      <c r="AGD1876" s="38"/>
      <c r="AGE1876" s="38"/>
      <c r="AGF1876" s="38"/>
      <c r="AGG1876" s="38"/>
      <c r="AGH1876" s="38"/>
      <c r="AGI1876" s="38"/>
      <c r="AGJ1876" s="38"/>
      <c r="AGK1876" s="38"/>
      <c r="AGL1876" s="38"/>
      <c r="AGM1876" s="38"/>
      <c r="AGN1876" s="38"/>
      <c r="AGO1876" s="38"/>
      <c r="AGP1876" s="38"/>
      <c r="AGQ1876" s="38"/>
      <c r="AGR1876" s="38"/>
      <c r="AGS1876" s="38"/>
      <c r="AGT1876" s="38"/>
      <c r="AGU1876" s="38"/>
      <c r="AGV1876" s="38"/>
      <c r="AGW1876" s="38"/>
      <c r="AGX1876" s="38"/>
      <c r="AGY1876" s="38"/>
      <c r="AGZ1876" s="38"/>
      <c r="AHA1876" s="38"/>
      <c r="AHB1876" s="38"/>
      <c r="AHC1876" s="38"/>
      <c r="AHD1876" s="38"/>
      <c r="AHE1876" s="38"/>
      <c r="AHF1876" s="38"/>
      <c r="AHG1876" s="38"/>
      <c r="AHH1876" s="38"/>
      <c r="AHI1876" s="38"/>
      <c r="AHJ1876" s="38"/>
      <c r="AHK1876" s="38"/>
      <c r="AHL1876" s="38"/>
      <c r="AHM1876" s="38"/>
      <c r="AHN1876" s="38"/>
      <c r="AHO1876" s="38"/>
      <c r="AHP1876" s="38"/>
      <c r="AHQ1876" s="38"/>
      <c r="AHR1876" s="38"/>
      <c r="AHS1876" s="38"/>
      <c r="AHT1876" s="38"/>
      <c r="AHU1876" s="38"/>
      <c r="AHV1876" s="38"/>
      <c r="AHW1876" s="38"/>
      <c r="AHX1876" s="38"/>
      <c r="AHY1876" s="38"/>
      <c r="AHZ1876" s="38"/>
      <c r="AIA1876" s="38"/>
      <c r="AIB1876" s="38"/>
      <c r="AIC1876" s="38"/>
      <c r="AID1876" s="38"/>
      <c r="AIE1876" s="38"/>
      <c r="AIF1876" s="38"/>
      <c r="AIG1876" s="38"/>
      <c r="AIH1876" s="38"/>
      <c r="AII1876" s="38"/>
      <c r="AIJ1876" s="38"/>
      <c r="AIK1876" s="38"/>
      <c r="AIL1876" s="38"/>
      <c r="AIM1876" s="38"/>
      <c r="AIN1876" s="38"/>
      <c r="AIO1876" s="38"/>
      <c r="AIP1876" s="38"/>
      <c r="AIQ1876" s="38"/>
      <c r="AIR1876" s="38"/>
      <c r="AIS1876" s="38"/>
      <c r="AIT1876" s="38"/>
      <c r="AIU1876" s="38"/>
      <c r="AIV1876" s="38"/>
      <c r="AIW1876" s="38"/>
      <c r="AIX1876" s="38"/>
      <c r="AIY1876" s="38"/>
      <c r="AIZ1876" s="38"/>
      <c r="AJA1876" s="38"/>
      <c r="AJB1876" s="38"/>
      <c r="AJC1876" s="38"/>
      <c r="AJD1876" s="38"/>
      <c r="AJE1876" s="38"/>
      <c r="AJF1876" s="38"/>
      <c r="AJG1876" s="38"/>
      <c r="AJH1876" s="38"/>
      <c r="AJI1876" s="38"/>
      <c r="AJJ1876" s="38"/>
      <c r="AJK1876" s="38"/>
      <c r="AJL1876" s="38"/>
      <c r="AJM1876" s="38"/>
      <c r="AJN1876" s="38"/>
      <c r="AJO1876" s="38"/>
      <c r="AJP1876" s="38"/>
      <c r="AJQ1876" s="38"/>
      <c r="AJR1876" s="38"/>
      <c r="AJS1876" s="38"/>
      <c r="AJT1876" s="38"/>
      <c r="AJU1876" s="38"/>
      <c r="AJV1876" s="38"/>
      <c r="AJW1876" s="38"/>
      <c r="AJX1876" s="38"/>
      <c r="AJY1876" s="38"/>
      <c r="AJZ1876" s="38"/>
      <c r="AKA1876" s="38"/>
      <c r="AKB1876" s="38"/>
      <c r="AKC1876" s="38"/>
      <c r="AKD1876" s="38"/>
      <c r="AKE1876" s="38"/>
      <c r="AKF1876" s="38"/>
      <c r="AKG1876" s="38"/>
      <c r="AKH1876" s="38"/>
      <c r="AKI1876" s="38"/>
      <c r="AKJ1876" s="38"/>
      <c r="AKK1876" s="38"/>
      <c r="AKL1876" s="38"/>
      <c r="AKM1876" s="38"/>
      <c r="AKN1876" s="38"/>
      <c r="AKO1876" s="38"/>
      <c r="AKP1876" s="38"/>
      <c r="AKQ1876" s="38"/>
      <c r="AKR1876" s="38"/>
      <c r="AKS1876" s="38"/>
      <c r="AKT1876" s="38"/>
      <c r="AKU1876" s="38"/>
      <c r="AKV1876" s="38"/>
      <c r="AKW1876" s="38"/>
      <c r="AKX1876" s="38"/>
      <c r="AKY1876" s="38"/>
      <c r="AKZ1876" s="38"/>
      <c r="ALA1876" s="38"/>
      <c r="ALB1876" s="38"/>
      <c r="ALC1876" s="38"/>
      <c r="ALD1876" s="38"/>
      <c r="ALE1876" s="38"/>
      <c r="ALF1876" s="38"/>
      <c r="ALG1876" s="38"/>
      <c r="ALH1876" s="38"/>
      <c r="ALI1876" s="38"/>
      <c r="ALJ1876" s="38"/>
      <c r="ALK1876" s="38"/>
      <c r="ALL1876" s="38"/>
      <c r="ALM1876" s="38"/>
      <c r="ALN1876" s="38"/>
      <c r="ALO1876" s="38"/>
      <c r="ALP1876" s="38"/>
      <c r="ALQ1876" s="38"/>
      <c r="ALR1876" s="38"/>
      <c r="ALS1876" s="38"/>
      <c r="ALT1876" s="38"/>
      <c r="ALU1876" s="38"/>
      <c r="ALV1876" s="38"/>
      <c r="ALW1876" s="38"/>
      <c r="ALX1876" s="38"/>
      <c r="ALY1876" s="38"/>
      <c r="ALZ1876" s="38"/>
      <c r="AMA1876" s="38"/>
      <c r="AMB1876" s="38"/>
      <c r="AMC1876" s="38"/>
      <c r="AMD1876" s="38"/>
      <c r="AME1876" s="38"/>
      <c r="AMF1876" s="38"/>
      <c r="AMG1876" s="38"/>
      <c r="AMH1876" s="38"/>
      <c r="AMI1876" s="38"/>
      <c r="AMJ1876" s="38"/>
      <c r="AMK1876" s="38"/>
      <c r="AML1876" s="38"/>
      <c r="AMM1876" s="38"/>
      <c r="AMN1876" s="38"/>
      <c r="AMO1876" s="38"/>
      <c r="AMP1876" s="38"/>
      <c r="AMQ1876" s="38"/>
      <c r="AMR1876" s="38"/>
      <c r="AMS1876" s="38"/>
      <c r="AMT1876" s="38"/>
      <c r="AMU1876" s="38"/>
      <c r="AMV1876" s="38"/>
      <c r="AMW1876" s="38"/>
      <c r="AMX1876" s="38"/>
      <c r="AMY1876" s="38"/>
      <c r="AMZ1876" s="38"/>
      <c r="ANA1876" s="38"/>
      <c r="ANB1876" s="38"/>
      <c r="ANC1876" s="38"/>
      <c r="AND1876" s="38"/>
      <c r="ANE1876" s="38"/>
      <c r="ANF1876" s="38"/>
      <c r="ANG1876" s="38"/>
      <c r="ANH1876" s="38"/>
      <c r="ANI1876" s="38"/>
      <c r="ANJ1876" s="38"/>
      <c r="ANK1876" s="38"/>
      <c r="ANL1876" s="38"/>
      <c r="ANM1876" s="38"/>
      <c r="ANN1876" s="38"/>
      <c r="ANO1876" s="38"/>
      <c r="ANP1876" s="38"/>
      <c r="ANQ1876" s="38"/>
      <c r="ANR1876" s="38"/>
      <c r="ANS1876" s="38"/>
      <c r="ANT1876" s="38"/>
      <c r="ANU1876" s="38"/>
      <c r="ANV1876" s="38"/>
      <c r="ANW1876" s="38"/>
      <c r="ANX1876" s="38"/>
      <c r="ANY1876" s="38"/>
      <c r="ANZ1876" s="38"/>
      <c r="AOA1876" s="38"/>
      <c r="AOB1876" s="38"/>
      <c r="AOC1876" s="38"/>
      <c r="AOD1876" s="38"/>
      <c r="AOE1876" s="38"/>
      <c r="AOF1876" s="38"/>
      <c r="AOG1876" s="38"/>
      <c r="AOH1876" s="38"/>
      <c r="AOI1876" s="38"/>
      <c r="AOJ1876" s="38"/>
      <c r="AOK1876" s="38"/>
      <c r="AOL1876" s="38"/>
      <c r="AOM1876" s="38"/>
      <c r="AON1876" s="38"/>
      <c r="AOO1876" s="38"/>
      <c r="AOP1876" s="38"/>
      <c r="AOQ1876" s="38"/>
      <c r="AOR1876" s="38"/>
      <c r="AOS1876" s="38"/>
      <c r="AOT1876" s="38"/>
      <c r="AOU1876" s="38"/>
      <c r="AOV1876" s="38"/>
      <c r="AOW1876" s="38"/>
      <c r="AOX1876" s="38"/>
      <c r="AOY1876" s="38"/>
      <c r="AOZ1876" s="38"/>
      <c r="APA1876" s="38"/>
      <c r="APB1876" s="38"/>
      <c r="APC1876" s="38"/>
      <c r="APD1876" s="38"/>
      <c r="APE1876" s="38"/>
      <c r="APF1876" s="38"/>
      <c r="APG1876" s="38"/>
      <c r="APH1876" s="38"/>
      <c r="API1876" s="38"/>
      <c r="APJ1876" s="38"/>
      <c r="APK1876" s="38"/>
      <c r="APL1876" s="38"/>
      <c r="APM1876" s="38"/>
      <c r="APN1876" s="38"/>
      <c r="APO1876" s="38"/>
      <c r="APP1876" s="38"/>
      <c r="APQ1876" s="38"/>
      <c r="APR1876" s="38"/>
      <c r="APS1876" s="38"/>
      <c r="APT1876" s="38"/>
      <c r="APU1876" s="38"/>
      <c r="APV1876" s="38"/>
      <c r="APW1876" s="38"/>
      <c r="APX1876" s="38"/>
      <c r="APY1876" s="38"/>
      <c r="APZ1876" s="38"/>
      <c r="AQA1876" s="38"/>
      <c r="AQB1876" s="38"/>
      <c r="AQC1876" s="38"/>
      <c r="AQD1876" s="38"/>
      <c r="AQE1876" s="38"/>
      <c r="AQF1876" s="38"/>
      <c r="AQG1876" s="38"/>
      <c r="AQH1876" s="38"/>
      <c r="AQI1876" s="38"/>
      <c r="AQJ1876" s="38"/>
      <c r="AQK1876" s="38"/>
      <c r="AQL1876" s="38"/>
      <c r="AQM1876" s="38"/>
      <c r="AQN1876" s="38"/>
      <c r="AQO1876" s="38"/>
      <c r="AQP1876" s="38"/>
      <c r="AQQ1876" s="38"/>
      <c r="AQR1876" s="38"/>
      <c r="AQS1876" s="38"/>
      <c r="AQT1876" s="38"/>
      <c r="AQU1876" s="38"/>
      <c r="AQV1876" s="38"/>
      <c r="AQW1876" s="38"/>
      <c r="AQX1876" s="38"/>
      <c r="AQY1876" s="38"/>
      <c r="AQZ1876" s="38"/>
      <c r="ARA1876" s="38"/>
      <c r="ARB1876" s="38"/>
      <c r="ARC1876" s="38"/>
      <c r="ARD1876" s="38"/>
      <c r="ARE1876" s="38"/>
      <c r="ARF1876" s="38"/>
      <c r="ARG1876" s="38"/>
      <c r="ARH1876" s="38"/>
      <c r="ARI1876" s="38"/>
      <c r="ARJ1876" s="38"/>
      <c r="ARK1876" s="38"/>
      <c r="ARL1876" s="38"/>
      <c r="ARM1876" s="38"/>
      <c r="ARN1876" s="38"/>
      <c r="ARO1876" s="38"/>
      <c r="ARP1876" s="38"/>
      <c r="ARQ1876" s="38"/>
      <c r="ARR1876" s="38"/>
      <c r="ARS1876" s="38"/>
      <c r="ART1876" s="38"/>
      <c r="ARU1876" s="38"/>
      <c r="ARV1876" s="38"/>
      <c r="ARW1876" s="38"/>
      <c r="ARX1876" s="38"/>
      <c r="ARY1876" s="38"/>
      <c r="ARZ1876" s="38"/>
      <c r="ASA1876" s="38"/>
      <c r="ASB1876" s="38"/>
      <c r="ASC1876" s="38"/>
      <c r="ASD1876" s="38"/>
      <c r="ASE1876" s="38"/>
      <c r="ASF1876" s="38"/>
      <c r="ASG1876" s="38"/>
      <c r="ASH1876" s="38"/>
      <c r="ASI1876" s="38"/>
      <c r="ASJ1876" s="38"/>
      <c r="ASK1876" s="38"/>
      <c r="ASL1876" s="38"/>
      <c r="ASM1876" s="38"/>
      <c r="ASN1876" s="38"/>
      <c r="ASO1876" s="38"/>
      <c r="ASP1876" s="38"/>
      <c r="ASQ1876" s="38"/>
      <c r="ASR1876" s="38"/>
      <c r="ASS1876" s="38"/>
      <c r="AST1876" s="38"/>
      <c r="ASU1876" s="38"/>
      <c r="ASV1876" s="38"/>
      <c r="ASW1876" s="38"/>
      <c r="ASX1876" s="38"/>
      <c r="ASY1876" s="38"/>
      <c r="ASZ1876" s="38"/>
      <c r="ATA1876" s="38"/>
      <c r="ATB1876" s="38"/>
      <c r="ATC1876" s="38"/>
      <c r="ATD1876" s="38"/>
      <c r="ATE1876" s="38"/>
      <c r="ATF1876" s="38"/>
      <c r="ATG1876" s="38"/>
      <c r="ATH1876" s="38"/>
      <c r="ATI1876" s="38"/>
      <c r="ATJ1876" s="38"/>
      <c r="ATK1876" s="38"/>
      <c r="ATL1876" s="38"/>
      <c r="ATM1876" s="38"/>
      <c r="ATN1876" s="38"/>
      <c r="ATO1876" s="38"/>
      <c r="ATP1876" s="38"/>
      <c r="ATQ1876" s="38"/>
      <c r="ATR1876" s="38"/>
      <c r="ATS1876" s="38"/>
      <c r="ATT1876" s="38"/>
      <c r="ATU1876" s="38"/>
      <c r="ATV1876" s="38"/>
      <c r="ATW1876" s="38"/>
      <c r="ATX1876" s="38"/>
      <c r="ATY1876" s="38"/>
      <c r="ATZ1876" s="38"/>
      <c r="AUA1876" s="38"/>
      <c r="AUB1876" s="38"/>
      <c r="AUC1876" s="38"/>
      <c r="AUD1876" s="38"/>
      <c r="AUE1876" s="38"/>
      <c r="AUF1876" s="38"/>
      <c r="AUG1876" s="38"/>
      <c r="AUH1876" s="38"/>
      <c r="AUI1876" s="38"/>
      <c r="AUJ1876" s="38"/>
      <c r="AUK1876" s="38"/>
      <c r="AUL1876" s="38"/>
      <c r="AUM1876" s="38"/>
      <c r="AUN1876" s="38"/>
      <c r="AUO1876" s="38"/>
      <c r="AUP1876" s="38"/>
      <c r="AUQ1876" s="38"/>
      <c r="AUR1876" s="38"/>
      <c r="AUS1876" s="38"/>
      <c r="AUT1876" s="38"/>
      <c r="AUU1876" s="38"/>
      <c r="AUV1876" s="38"/>
      <c r="AUW1876" s="38"/>
      <c r="AUX1876" s="38"/>
      <c r="AUY1876" s="38"/>
      <c r="AUZ1876" s="38"/>
      <c r="AVA1876" s="38"/>
      <c r="AVB1876" s="38"/>
      <c r="AVC1876" s="38"/>
      <c r="AVD1876" s="38"/>
      <c r="AVE1876" s="38"/>
      <c r="AVF1876" s="38"/>
      <c r="AVG1876" s="38"/>
      <c r="AVH1876" s="38"/>
      <c r="AVI1876" s="38"/>
      <c r="AVJ1876" s="38"/>
      <c r="AVK1876" s="38"/>
      <c r="AVL1876" s="38"/>
      <c r="AVM1876" s="38"/>
      <c r="AVN1876" s="38"/>
      <c r="AVO1876" s="38"/>
      <c r="AVP1876" s="38"/>
      <c r="AVQ1876" s="38"/>
      <c r="AVR1876" s="38"/>
      <c r="AVS1876" s="38"/>
      <c r="AVT1876" s="38"/>
      <c r="AVU1876" s="38"/>
      <c r="AVV1876" s="38"/>
      <c r="AVW1876" s="38"/>
      <c r="AVX1876" s="38"/>
      <c r="AVY1876" s="38"/>
      <c r="AVZ1876" s="38"/>
      <c r="AWA1876" s="38"/>
      <c r="AWB1876" s="38"/>
      <c r="AWC1876" s="38"/>
      <c r="AWD1876" s="38"/>
      <c r="AWE1876" s="38"/>
      <c r="AWF1876" s="38"/>
      <c r="AWG1876" s="38"/>
      <c r="AWH1876" s="38"/>
      <c r="AWI1876" s="38"/>
      <c r="AWJ1876" s="38"/>
      <c r="AWK1876" s="38"/>
      <c r="AWL1876" s="38"/>
      <c r="AWM1876" s="38"/>
      <c r="AWN1876" s="38"/>
      <c r="AWO1876" s="38"/>
      <c r="AWP1876" s="38"/>
      <c r="AWQ1876" s="38"/>
      <c r="AWR1876" s="38"/>
      <c r="AWS1876" s="38"/>
      <c r="AWT1876" s="38"/>
      <c r="AWU1876" s="38"/>
      <c r="AWV1876" s="38"/>
      <c r="AWW1876" s="38"/>
      <c r="AWX1876" s="38"/>
      <c r="AWY1876" s="38"/>
      <c r="AWZ1876" s="38"/>
      <c r="AXA1876" s="38"/>
      <c r="AXB1876" s="38"/>
      <c r="AXC1876" s="38"/>
      <c r="AXD1876" s="38"/>
      <c r="AXE1876" s="38"/>
      <c r="AXF1876" s="38"/>
      <c r="AXG1876" s="38"/>
      <c r="AXH1876" s="38"/>
      <c r="AXI1876" s="38"/>
      <c r="AXJ1876" s="38"/>
      <c r="AXK1876" s="38"/>
      <c r="AXL1876" s="38"/>
      <c r="AXM1876" s="38"/>
      <c r="AXN1876" s="38"/>
      <c r="AXO1876" s="38"/>
      <c r="AXP1876" s="38"/>
      <c r="AXQ1876" s="38"/>
      <c r="AXR1876" s="38"/>
      <c r="AXS1876" s="38"/>
      <c r="AXT1876" s="38"/>
      <c r="AXU1876" s="38"/>
      <c r="AXV1876" s="38"/>
      <c r="AXW1876" s="38"/>
      <c r="AXX1876" s="38"/>
      <c r="AXY1876" s="38"/>
      <c r="AXZ1876" s="38"/>
      <c r="AYA1876" s="38"/>
      <c r="AYB1876" s="38"/>
      <c r="AYC1876" s="38"/>
      <c r="AYD1876" s="38"/>
      <c r="AYE1876" s="38"/>
      <c r="AYF1876" s="38"/>
      <c r="AYG1876" s="38"/>
      <c r="AYH1876" s="38"/>
      <c r="AYI1876" s="38"/>
      <c r="AYJ1876" s="38"/>
      <c r="AYK1876" s="38"/>
      <c r="AYL1876" s="38"/>
      <c r="AYM1876" s="38"/>
      <c r="AYN1876" s="38"/>
      <c r="AYO1876" s="38"/>
      <c r="AYP1876" s="38"/>
      <c r="AYQ1876" s="38"/>
      <c r="AYR1876" s="38"/>
      <c r="AYS1876" s="38"/>
      <c r="AYT1876" s="38"/>
      <c r="AYU1876" s="38"/>
      <c r="AYV1876" s="38"/>
      <c r="AYW1876" s="38"/>
      <c r="AYX1876" s="38"/>
      <c r="AYY1876" s="38"/>
      <c r="AYZ1876" s="38"/>
      <c r="AZA1876" s="38"/>
      <c r="AZB1876" s="38"/>
      <c r="AZC1876" s="38"/>
      <c r="AZD1876" s="38"/>
      <c r="AZE1876" s="38"/>
      <c r="AZF1876" s="38"/>
      <c r="AZG1876" s="38"/>
      <c r="AZH1876" s="38"/>
      <c r="AZI1876" s="38"/>
      <c r="AZJ1876" s="38"/>
      <c r="AZK1876" s="38"/>
      <c r="AZL1876" s="38"/>
      <c r="AZM1876" s="38"/>
      <c r="AZN1876" s="38"/>
      <c r="AZO1876" s="38"/>
      <c r="AZP1876" s="38"/>
      <c r="AZQ1876" s="38"/>
      <c r="AZR1876" s="38"/>
      <c r="AZS1876" s="38"/>
      <c r="AZT1876" s="38"/>
      <c r="AZU1876" s="38"/>
      <c r="AZV1876" s="38"/>
      <c r="AZW1876" s="38"/>
      <c r="AZX1876" s="38"/>
      <c r="AZY1876" s="38"/>
      <c r="AZZ1876" s="38"/>
      <c r="BAA1876" s="38"/>
      <c r="BAB1876" s="38"/>
      <c r="BAC1876" s="38"/>
      <c r="BAD1876" s="38"/>
      <c r="BAE1876" s="38"/>
      <c r="BAF1876" s="38"/>
      <c r="BAG1876" s="38"/>
      <c r="BAH1876" s="38"/>
      <c r="BAI1876" s="38"/>
      <c r="BAJ1876" s="38"/>
      <c r="BAK1876" s="38"/>
      <c r="BAL1876" s="38"/>
      <c r="BAM1876" s="38"/>
      <c r="BAN1876" s="38"/>
      <c r="BAO1876" s="38"/>
      <c r="BAP1876" s="38"/>
      <c r="BAQ1876" s="38"/>
      <c r="BAR1876" s="38"/>
      <c r="BAS1876" s="38"/>
      <c r="BAT1876" s="38"/>
      <c r="BAU1876" s="38"/>
      <c r="BAV1876" s="38"/>
      <c r="BAW1876" s="38"/>
      <c r="BAX1876" s="38"/>
      <c r="BAY1876" s="38"/>
      <c r="BAZ1876" s="38"/>
      <c r="BBA1876" s="38"/>
      <c r="BBB1876" s="38"/>
      <c r="BBC1876" s="38"/>
      <c r="BBD1876" s="38"/>
      <c r="BBE1876" s="38"/>
      <c r="BBF1876" s="38"/>
      <c r="BBG1876" s="38"/>
      <c r="BBH1876" s="38"/>
      <c r="BBI1876" s="38"/>
      <c r="BBJ1876" s="38"/>
      <c r="BBK1876" s="38"/>
      <c r="BBL1876" s="38"/>
      <c r="BBM1876" s="38"/>
      <c r="BBN1876" s="38"/>
      <c r="BBO1876" s="38"/>
      <c r="BBP1876" s="38"/>
      <c r="BBQ1876" s="38"/>
      <c r="BBR1876" s="38"/>
      <c r="BBS1876" s="38"/>
      <c r="BBT1876" s="38"/>
      <c r="BBU1876" s="38"/>
      <c r="BBV1876" s="38"/>
      <c r="BBW1876" s="38"/>
      <c r="BBX1876" s="38"/>
      <c r="BBY1876" s="38"/>
      <c r="BBZ1876" s="38"/>
      <c r="BCA1876" s="38"/>
      <c r="BCB1876" s="38"/>
      <c r="BCC1876" s="38"/>
      <c r="BCD1876" s="38"/>
      <c r="BCE1876" s="38"/>
      <c r="BCF1876" s="38"/>
      <c r="BCG1876" s="38"/>
      <c r="BCH1876" s="38"/>
      <c r="BCI1876" s="38"/>
      <c r="BCJ1876" s="38"/>
      <c r="BCK1876" s="38"/>
      <c r="BCL1876" s="38"/>
      <c r="BCM1876" s="38"/>
      <c r="BCN1876" s="38"/>
      <c r="BCO1876" s="38"/>
      <c r="BCP1876" s="38"/>
      <c r="BCQ1876" s="38"/>
      <c r="BCR1876" s="38"/>
      <c r="BCS1876" s="38"/>
      <c r="BCT1876" s="38"/>
      <c r="BCU1876" s="38"/>
      <c r="BCV1876" s="38"/>
      <c r="BCW1876" s="38"/>
      <c r="BCX1876" s="38"/>
      <c r="BCY1876" s="38"/>
      <c r="BCZ1876" s="38"/>
      <c r="BDA1876" s="38"/>
      <c r="BDB1876" s="38"/>
      <c r="BDC1876" s="38"/>
      <c r="BDD1876" s="38"/>
      <c r="BDE1876" s="38"/>
      <c r="BDF1876" s="38"/>
      <c r="BDG1876" s="38"/>
      <c r="BDH1876" s="38"/>
      <c r="BDI1876" s="38"/>
      <c r="BDJ1876" s="38"/>
      <c r="BDK1876" s="38"/>
      <c r="BDL1876" s="38"/>
      <c r="BDM1876" s="38"/>
      <c r="BDN1876" s="38"/>
      <c r="BDO1876" s="38"/>
      <c r="BDP1876" s="38"/>
      <c r="BDQ1876" s="38"/>
      <c r="BDR1876" s="38"/>
      <c r="BDS1876" s="38"/>
      <c r="BDT1876" s="38"/>
      <c r="BDU1876" s="38"/>
      <c r="BDV1876" s="38"/>
      <c r="BDW1876" s="38"/>
      <c r="BDX1876" s="38"/>
      <c r="BDY1876" s="38"/>
      <c r="BDZ1876" s="38"/>
      <c r="BEA1876" s="38"/>
      <c r="BEB1876" s="38"/>
      <c r="BEC1876" s="38"/>
      <c r="BED1876" s="38"/>
      <c r="BEE1876" s="38"/>
      <c r="BEF1876" s="38"/>
      <c r="BEG1876" s="38"/>
      <c r="BEH1876" s="38"/>
      <c r="BEI1876" s="38"/>
      <c r="BEJ1876" s="38"/>
      <c r="BEK1876" s="38"/>
      <c r="BEL1876" s="38"/>
      <c r="BEM1876" s="38"/>
      <c r="BEN1876" s="38"/>
      <c r="BEO1876" s="38"/>
      <c r="BEP1876" s="38"/>
      <c r="BEQ1876" s="38"/>
      <c r="BER1876" s="38"/>
      <c r="BES1876" s="38"/>
      <c r="BET1876" s="38"/>
      <c r="BEU1876" s="38"/>
      <c r="BEV1876" s="38"/>
      <c r="BEW1876" s="38"/>
      <c r="BEX1876" s="38"/>
      <c r="BEY1876" s="38"/>
      <c r="BEZ1876" s="38"/>
      <c r="BFA1876" s="38"/>
      <c r="BFB1876" s="38"/>
      <c r="BFC1876" s="38"/>
      <c r="BFD1876" s="38"/>
      <c r="BFE1876" s="38"/>
      <c r="BFF1876" s="38"/>
      <c r="BFG1876" s="38"/>
      <c r="BFH1876" s="38"/>
      <c r="BFI1876" s="38"/>
      <c r="BFJ1876" s="38"/>
      <c r="BFK1876" s="38"/>
      <c r="BFL1876" s="38"/>
      <c r="BFM1876" s="38"/>
      <c r="BFN1876" s="38"/>
      <c r="BFO1876" s="38"/>
      <c r="BFP1876" s="38"/>
      <c r="BFQ1876" s="38"/>
      <c r="BFR1876" s="38"/>
      <c r="BFS1876" s="38"/>
      <c r="BFT1876" s="38"/>
      <c r="BFU1876" s="38"/>
      <c r="BFV1876" s="38"/>
      <c r="BFW1876" s="38"/>
      <c r="BFX1876" s="38"/>
      <c r="BFY1876" s="38"/>
      <c r="BFZ1876" s="38"/>
      <c r="BGA1876" s="38"/>
      <c r="BGB1876" s="38"/>
      <c r="BGC1876" s="38"/>
      <c r="BGD1876" s="38"/>
      <c r="BGE1876" s="38"/>
      <c r="BGF1876" s="38"/>
      <c r="BGG1876" s="38"/>
      <c r="BGH1876" s="38"/>
      <c r="BGI1876" s="38"/>
      <c r="BGJ1876" s="38"/>
      <c r="BGK1876" s="38"/>
      <c r="BGL1876" s="38"/>
      <c r="BGM1876" s="38"/>
      <c r="BGN1876" s="38"/>
      <c r="BGO1876" s="38"/>
      <c r="BGP1876" s="38"/>
      <c r="BGQ1876" s="38"/>
      <c r="BGR1876" s="38"/>
      <c r="BGS1876" s="38"/>
      <c r="BGT1876" s="38"/>
      <c r="BGU1876" s="38"/>
      <c r="BGV1876" s="38"/>
      <c r="BGW1876" s="38"/>
      <c r="BGX1876" s="38"/>
      <c r="BGY1876" s="38"/>
      <c r="BGZ1876" s="38"/>
      <c r="BHA1876" s="38"/>
      <c r="BHB1876" s="38"/>
      <c r="BHC1876" s="38"/>
      <c r="BHD1876" s="38"/>
      <c r="BHE1876" s="38"/>
      <c r="BHF1876" s="38"/>
      <c r="BHG1876" s="38"/>
      <c r="BHH1876" s="38"/>
      <c r="BHI1876" s="38"/>
      <c r="BHJ1876" s="38"/>
      <c r="BHK1876" s="38"/>
      <c r="BHL1876" s="38"/>
      <c r="BHM1876" s="38"/>
      <c r="BHN1876" s="38"/>
      <c r="BHO1876" s="38"/>
      <c r="BHP1876" s="38"/>
      <c r="BHQ1876" s="38"/>
      <c r="BHR1876" s="38"/>
      <c r="BHS1876" s="38"/>
      <c r="BHT1876" s="38"/>
      <c r="BHU1876" s="38"/>
      <c r="BHV1876" s="38"/>
      <c r="BHW1876" s="38"/>
      <c r="BHX1876" s="38"/>
      <c r="BHY1876" s="38"/>
      <c r="BHZ1876" s="38"/>
      <c r="BIA1876" s="38"/>
      <c r="BIB1876" s="38"/>
      <c r="BIC1876" s="38"/>
      <c r="BID1876" s="38"/>
      <c r="BIE1876" s="38"/>
      <c r="BIF1876" s="38"/>
      <c r="BIG1876" s="38"/>
      <c r="BIH1876" s="38"/>
      <c r="BII1876" s="38"/>
      <c r="BIJ1876" s="38"/>
      <c r="BIK1876" s="38"/>
      <c r="BIL1876" s="38"/>
      <c r="BIM1876" s="38"/>
      <c r="BIN1876" s="38"/>
      <c r="BIO1876" s="38"/>
      <c r="BIP1876" s="38"/>
      <c r="BIQ1876" s="38"/>
      <c r="BIR1876" s="38"/>
      <c r="BIS1876" s="38"/>
      <c r="BIT1876" s="38"/>
      <c r="BIU1876" s="38"/>
      <c r="BIV1876" s="38"/>
      <c r="BIW1876" s="38"/>
      <c r="BIX1876" s="38"/>
      <c r="BIY1876" s="38"/>
      <c r="BIZ1876" s="38"/>
      <c r="BJA1876" s="38"/>
      <c r="BJB1876" s="38"/>
      <c r="BJC1876" s="38"/>
      <c r="BJD1876" s="38"/>
      <c r="BJE1876" s="38"/>
      <c r="BJF1876" s="38"/>
      <c r="BJG1876" s="38"/>
      <c r="BJH1876" s="38"/>
      <c r="BJI1876" s="38"/>
      <c r="BJJ1876" s="38"/>
      <c r="BJK1876" s="38"/>
      <c r="BJL1876" s="38"/>
      <c r="BJM1876" s="38"/>
      <c r="BJN1876" s="38"/>
      <c r="BJO1876" s="38"/>
      <c r="BJP1876" s="38"/>
      <c r="BJQ1876" s="38"/>
      <c r="BJR1876" s="38"/>
      <c r="BJS1876" s="38"/>
      <c r="BJT1876" s="38"/>
      <c r="BJU1876" s="38"/>
      <c r="BJV1876" s="38"/>
      <c r="BJW1876" s="38"/>
      <c r="BJX1876" s="38"/>
      <c r="BJY1876" s="38"/>
      <c r="BJZ1876" s="38"/>
      <c r="BKA1876" s="38"/>
      <c r="BKB1876" s="38"/>
      <c r="BKC1876" s="38"/>
      <c r="BKD1876" s="38"/>
      <c r="BKE1876" s="38"/>
      <c r="BKF1876" s="38"/>
      <c r="BKG1876" s="38"/>
      <c r="BKH1876" s="38"/>
      <c r="BKI1876" s="38"/>
      <c r="BKJ1876" s="38"/>
      <c r="BKK1876" s="38"/>
      <c r="BKL1876" s="38"/>
      <c r="BKM1876" s="38"/>
      <c r="BKN1876" s="38"/>
      <c r="BKO1876" s="38"/>
      <c r="BKP1876" s="38"/>
      <c r="BKQ1876" s="38"/>
      <c r="BKR1876" s="38"/>
      <c r="BKS1876" s="38"/>
      <c r="BKT1876" s="38"/>
      <c r="BKU1876" s="38"/>
      <c r="BKV1876" s="38"/>
      <c r="BKW1876" s="38"/>
      <c r="BKX1876" s="38"/>
      <c r="BKY1876" s="38"/>
      <c r="BKZ1876" s="38"/>
      <c r="BLA1876" s="38"/>
      <c r="BLB1876" s="38"/>
      <c r="BLC1876" s="38"/>
      <c r="BLD1876" s="38"/>
      <c r="BLE1876" s="38"/>
      <c r="BLF1876" s="38"/>
      <c r="BLG1876" s="38"/>
      <c r="BLH1876" s="38"/>
      <c r="BLI1876" s="38"/>
      <c r="BLJ1876" s="38"/>
      <c r="BLK1876" s="38"/>
      <c r="BLL1876" s="38"/>
      <c r="BLM1876" s="38"/>
      <c r="BLN1876" s="38"/>
      <c r="BLO1876" s="38"/>
      <c r="BLP1876" s="38"/>
      <c r="BLQ1876" s="38"/>
      <c r="BLR1876" s="38"/>
      <c r="BLS1876" s="38"/>
      <c r="BLT1876" s="38"/>
      <c r="BLU1876" s="38"/>
      <c r="BLV1876" s="38"/>
      <c r="BLW1876" s="38"/>
      <c r="BLX1876" s="38"/>
      <c r="BLY1876" s="38"/>
      <c r="BLZ1876" s="38"/>
      <c r="BMA1876" s="38"/>
      <c r="BMB1876" s="38"/>
      <c r="BMC1876" s="38"/>
      <c r="BMD1876" s="38"/>
      <c r="BME1876" s="38"/>
      <c r="BMF1876" s="38"/>
      <c r="BMG1876" s="38"/>
      <c r="BMH1876" s="38"/>
      <c r="BMI1876" s="38"/>
      <c r="BMJ1876" s="38"/>
      <c r="BMK1876" s="38"/>
      <c r="BML1876" s="38"/>
      <c r="BMM1876" s="38"/>
      <c r="BMN1876" s="38"/>
      <c r="BMO1876" s="38"/>
      <c r="BMP1876" s="38"/>
      <c r="BMQ1876" s="38"/>
      <c r="BMR1876" s="38"/>
      <c r="BMS1876" s="38"/>
      <c r="BMT1876" s="38"/>
      <c r="BMU1876" s="38"/>
      <c r="BMV1876" s="38"/>
      <c r="BMW1876" s="38"/>
      <c r="BMX1876" s="38"/>
      <c r="BMY1876" s="38"/>
      <c r="BMZ1876" s="38"/>
      <c r="BNA1876" s="38"/>
      <c r="BNB1876" s="38"/>
      <c r="BNC1876" s="38"/>
      <c r="BND1876" s="38"/>
      <c r="BNE1876" s="38"/>
      <c r="BNF1876" s="38"/>
      <c r="BNG1876" s="38"/>
      <c r="BNH1876" s="38"/>
      <c r="BNI1876" s="38"/>
      <c r="BNJ1876" s="38"/>
      <c r="BNK1876" s="38"/>
      <c r="BNL1876" s="38"/>
      <c r="BNM1876" s="38"/>
      <c r="BNN1876" s="38"/>
      <c r="BNO1876" s="38"/>
      <c r="BNP1876" s="38"/>
      <c r="BNQ1876" s="38"/>
      <c r="BNR1876" s="38"/>
      <c r="BNS1876" s="38"/>
      <c r="BNT1876" s="38"/>
      <c r="BNU1876" s="38"/>
      <c r="BNV1876" s="38"/>
      <c r="BNW1876" s="38"/>
      <c r="BNX1876" s="38"/>
      <c r="BNY1876" s="38"/>
      <c r="BNZ1876" s="38"/>
      <c r="BOA1876" s="38"/>
      <c r="BOB1876" s="38"/>
      <c r="BOC1876" s="38"/>
      <c r="BOD1876" s="38"/>
      <c r="BOE1876" s="38"/>
      <c r="BOF1876" s="38"/>
      <c r="BOG1876" s="38"/>
      <c r="BOH1876" s="38"/>
      <c r="BOI1876" s="38"/>
      <c r="BOJ1876" s="38"/>
      <c r="BOK1876" s="38"/>
      <c r="BOL1876" s="38"/>
      <c r="BOM1876" s="38"/>
      <c r="BON1876" s="38"/>
      <c r="BOO1876" s="38"/>
      <c r="BOP1876" s="38"/>
      <c r="BOQ1876" s="38"/>
      <c r="BOR1876" s="38"/>
      <c r="BOS1876" s="38"/>
      <c r="BOT1876" s="38"/>
      <c r="BOU1876" s="38"/>
      <c r="BOV1876" s="38"/>
      <c r="BOW1876" s="38"/>
      <c r="BOX1876" s="38"/>
      <c r="BOY1876" s="38"/>
      <c r="BOZ1876" s="38"/>
      <c r="BPA1876" s="38"/>
      <c r="BPB1876" s="38"/>
      <c r="BPC1876" s="38"/>
      <c r="BPD1876" s="38"/>
      <c r="BPE1876" s="38"/>
      <c r="BPF1876" s="38"/>
      <c r="BPG1876" s="38"/>
      <c r="BPH1876" s="38"/>
      <c r="BPI1876" s="38"/>
      <c r="BPJ1876" s="38"/>
      <c r="BPK1876" s="38"/>
      <c r="BPL1876" s="38"/>
      <c r="BPM1876" s="38"/>
      <c r="BPN1876" s="38"/>
      <c r="BPO1876" s="38"/>
      <c r="BPP1876" s="38"/>
      <c r="BPQ1876" s="38"/>
      <c r="BPR1876" s="38"/>
      <c r="BPS1876" s="38"/>
      <c r="BPT1876" s="38"/>
      <c r="BPU1876" s="38"/>
      <c r="BPV1876" s="38"/>
      <c r="BPW1876" s="38"/>
      <c r="BPX1876" s="38"/>
      <c r="BPY1876" s="38"/>
      <c r="BPZ1876" s="38"/>
      <c r="BQA1876" s="38"/>
      <c r="BQB1876" s="38"/>
      <c r="BQC1876" s="38"/>
      <c r="BQD1876" s="38"/>
      <c r="BQE1876" s="38"/>
      <c r="BQF1876" s="38"/>
      <c r="BQG1876" s="38"/>
      <c r="BQH1876" s="38"/>
      <c r="BQI1876" s="38"/>
      <c r="BQJ1876" s="38"/>
      <c r="BQK1876" s="38"/>
      <c r="BQL1876" s="38"/>
      <c r="BQM1876" s="38"/>
      <c r="BQN1876" s="38"/>
      <c r="BQO1876" s="38"/>
      <c r="BQP1876" s="38"/>
      <c r="BQQ1876" s="38"/>
      <c r="BQR1876" s="38"/>
      <c r="BQS1876" s="38"/>
      <c r="BQT1876" s="38"/>
      <c r="BQU1876" s="38"/>
      <c r="BQV1876" s="38"/>
      <c r="BQW1876" s="38"/>
      <c r="BQX1876" s="38"/>
      <c r="BQY1876" s="38"/>
      <c r="BQZ1876" s="38"/>
      <c r="BRA1876" s="38"/>
      <c r="BRB1876" s="38"/>
      <c r="BRC1876" s="38"/>
      <c r="BRD1876" s="38"/>
      <c r="BRE1876" s="38"/>
      <c r="BRF1876" s="38"/>
      <c r="BRG1876" s="38"/>
      <c r="BRH1876" s="38"/>
      <c r="BRI1876" s="38"/>
      <c r="BRJ1876" s="38"/>
      <c r="BRK1876" s="38"/>
      <c r="BRL1876" s="38"/>
      <c r="BRM1876" s="38"/>
      <c r="BRN1876" s="38"/>
      <c r="BRO1876" s="38"/>
      <c r="BRP1876" s="38"/>
      <c r="BRQ1876" s="38"/>
      <c r="BRR1876" s="38"/>
      <c r="BRS1876" s="38"/>
      <c r="BRT1876" s="38"/>
      <c r="BRU1876" s="38"/>
      <c r="BRV1876" s="38"/>
      <c r="BRW1876" s="38"/>
      <c r="BRX1876" s="38"/>
      <c r="BRY1876" s="38"/>
      <c r="BRZ1876" s="38"/>
      <c r="BSA1876" s="38"/>
      <c r="BSB1876" s="38"/>
      <c r="BSC1876" s="38"/>
      <c r="BSD1876" s="38"/>
      <c r="BSE1876" s="38"/>
      <c r="BSF1876" s="38"/>
      <c r="BSG1876" s="38"/>
      <c r="BSH1876" s="38"/>
      <c r="BSI1876" s="38"/>
      <c r="BSJ1876" s="38"/>
      <c r="BSK1876" s="38"/>
      <c r="BSL1876" s="38"/>
      <c r="BSM1876" s="38"/>
      <c r="BSN1876" s="38"/>
      <c r="BSO1876" s="38"/>
      <c r="BSP1876" s="38"/>
      <c r="BSQ1876" s="38"/>
      <c r="BSR1876" s="38"/>
      <c r="BSS1876" s="38"/>
      <c r="BST1876" s="38"/>
      <c r="BSU1876" s="38"/>
      <c r="BSV1876" s="38"/>
      <c r="BSW1876" s="38"/>
      <c r="BSX1876" s="38"/>
      <c r="BSY1876" s="38"/>
      <c r="BSZ1876" s="38"/>
      <c r="BTA1876" s="38"/>
      <c r="BTB1876" s="38"/>
      <c r="BTC1876" s="38"/>
      <c r="BTD1876" s="38"/>
      <c r="BTE1876" s="38"/>
      <c r="BTF1876" s="38"/>
      <c r="BTG1876" s="38"/>
      <c r="BTH1876" s="38"/>
      <c r="BTI1876" s="38"/>
      <c r="BTJ1876" s="38"/>
      <c r="BTK1876" s="38"/>
      <c r="BTL1876" s="38"/>
      <c r="BTM1876" s="38"/>
      <c r="BTN1876" s="38"/>
      <c r="BTO1876" s="38"/>
      <c r="BTP1876" s="38"/>
      <c r="BTQ1876" s="38"/>
      <c r="BTR1876" s="38"/>
      <c r="BTS1876" s="38"/>
      <c r="BTT1876" s="38"/>
      <c r="BTU1876" s="38"/>
      <c r="BTV1876" s="38"/>
      <c r="BTW1876" s="38"/>
      <c r="BTX1876" s="38"/>
      <c r="BTY1876" s="38"/>
      <c r="BTZ1876" s="38"/>
      <c r="BUA1876" s="38"/>
      <c r="BUB1876" s="38"/>
      <c r="BUC1876" s="38"/>
      <c r="BUD1876" s="38"/>
      <c r="BUE1876" s="38"/>
      <c r="BUF1876" s="38"/>
      <c r="BUG1876" s="38"/>
      <c r="BUH1876" s="38"/>
      <c r="BUI1876" s="38"/>
      <c r="BUJ1876" s="38"/>
      <c r="BUK1876" s="38"/>
      <c r="BUL1876" s="38"/>
      <c r="BUM1876" s="38"/>
      <c r="BUN1876" s="38"/>
      <c r="BUO1876" s="38"/>
      <c r="BUP1876" s="38"/>
      <c r="BUQ1876" s="38"/>
      <c r="BUR1876" s="38"/>
      <c r="BUS1876" s="38"/>
      <c r="BUT1876" s="38"/>
      <c r="BUU1876" s="38"/>
      <c r="BUV1876" s="38"/>
      <c r="BUW1876" s="38"/>
      <c r="BUX1876" s="38"/>
      <c r="BUY1876" s="38"/>
      <c r="BUZ1876" s="38"/>
      <c r="BVA1876" s="38"/>
      <c r="BVB1876" s="38"/>
      <c r="BVC1876" s="38"/>
      <c r="BVD1876" s="38"/>
      <c r="BVE1876" s="38"/>
      <c r="BVF1876" s="38"/>
      <c r="BVG1876" s="38"/>
      <c r="BVH1876" s="38"/>
      <c r="BVI1876" s="38"/>
      <c r="BVJ1876" s="38"/>
      <c r="BVK1876" s="38"/>
      <c r="BVL1876" s="38"/>
      <c r="BVM1876" s="38"/>
      <c r="BVN1876" s="38"/>
      <c r="BVO1876" s="38"/>
      <c r="BVP1876" s="38"/>
      <c r="BVQ1876" s="38"/>
      <c r="BVR1876" s="38"/>
      <c r="BVS1876" s="38"/>
      <c r="BVT1876" s="38"/>
      <c r="BVU1876" s="38"/>
      <c r="BVV1876" s="38"/>
      <c r="BVW1876" s="38"/>
      <c r="BVX1876" s="38"/>
      <c r="BVY1876" s="38"/>
      <c r="BVZ1876" s="38"/>
      <c r="BWA1876" s="38"/>
      <c r="BWB1876" s="38"/>
      <c r="BWC1876" s="38"/>
      <c r="BWD1876" s="38"/>
      <c r="BWE1876" s="38"/>
      <c r="BWF1876" s="38"/>
      <c r="BWG1876" s="38"/>
      <c r="BWH1876" s="38"/>
      <c r="BWI1876" s="38"/>
      <c r="BWJ1876" s="38"/>
      <c r="BWK1876" s="38"/>
      <c r="BWL1876" s="38"/>
      <c r="BWM1876" s="38"/>
      <c r="BWN1876" s="38"/>
      <c r="BWO1876" s="38"/>
      <c r="BWP1876" s="38"/>
      <c r="BWQ1876" s="38"/>
      <c r="BWR1876" s="38"/>
      <c r="BWS1876" s="38"/>
      <c r="BWT1876" s="38"/>
      <c r="BWU1876" s="38"/>
      <c r="BWV1876" s="38"/>
      <c r="BWW1876" s="38"/>
      <c r="BWX1876" s="38"/>
      <c r="BWY1876" s="38"/>
      <c r="BWZ1876" s="38"/>
      <c r="BXA1876" s="38"/>
      <c r="BXB1876" s="38"/>
      <c r="BXC1876" s="38"/>
      <c r="BXD1876" s="38"/>
      <c r="BXE1876" s="38"/>
      <c r="BXF1876" s="38"/>
      <c r="BXG1876" s="38"/>
      <c r="BXH1876" s="38"/>
      <c r="BXI1876" s="38"/>
      <c r="BXJ1876" s="38"/>
      <c r="BXK1876" s="38"/>
      <c r="BXL1876" s="38"/>
      <c r="BXM1876" s="38"/>
      <c r="BXN1876" s="38"/>
      <c r="BXO1876" s="38"/>
      <c r="BXP1876" s="38"/>
      <c r="BXQ1876" s="38"/>
      <c r="BXR1876" s="38"/>
      <c r="BXS1876" s="38"/>
      <c r="BXT1876" s="38"/>
      <c r="BXU1876" s="38"/>
      <c r="BXV1876" s="38"/>
      <c r="BXW1876" s="38"/>
      <c r="BXX1876" s="38"/>
      <c r="BXY1876" s="38"/>
      <c r="BXZ1876" s="38"/>
      <c r="BYA1876" s="38"/>
      <c r="BYB1876" s="38"/>
      <c r="BYC1876" s="38"/>
      <c r="BYD1876" s="38"/>
      <c r="BYE1876" s="38"/>
      <c r="BYF1876" s="38"/>
      <c r="BYG1876" s="38"/>
      <c r="BYH1876" s="38"/>
      <c r="BYI1876" s="38"/>
      <c r="BYJ1876" s="38"/>
      <c r="BYK1876" s="38"/>
      <c r="BYL1876" s="38"/>
      <c r="BYM1876" s="38"/>
      <c r="BYN1876" s="38"/>
      <c r="BYO1876" s="38"/>
      <c r="BYP1876" s="38"/>
      <c r="BYQ1876" s="38"/>
      <c r="BYR1876" s="38"/>
      <c r="BYS1876" s="38"/>
      <c r="BYT1876" s="38"/>
      <c r="BYU1876" s="38"/>
      <c r="BYV1876" s="38"/>
      <c r="BYW1876" s="38"/>
      <c r="BYX1876" s="38"/>
      <c r="BYY1876" s="38"/>
      <c r="BYZ1876" s="38"/>
      <c r="BZA1876" s="38"/>
      <c r="BZB1876" s="38"/>
      <c r="BZC1876" s="38"/>
      <c r="BZD1876" s="38"/>
      <c r="BZE1876" s="38"/>
      <c r="BZF1876" s="38"/>
      <c r="BZG1876" s="38"/>
      <c r="BZH1876" s="38"/>
      <c r="BZI1876" s="38"/>
      <c r="BZJ1876" s="38"/>
      <c r="BZK1876" s="38"/>
      <c r="BZL1876" s="38"/>
      <c r="BZM1876" s="38"/>
      <c r="BZN1876" s="38"/>
      <c r="BZO1876" s="38"/>
      <c r="BZP1876" s="38"/>
      <c r="BZQ1876" s="38"/>
      <c r="BZR1876" s="38"/>
      <c r="BZS1876" s="38"/>
      <c r="BZT1876" s="38"/>
      <c r="BZU1876" s="38"/>
      <c r="BZV1876" s="38"/>
      <c r="BZW1876" s="38"/>
      <c r="BZX1876" s="38"/>
      <c r="BZY1876" s="38"/>
      <c r="BZZ1876" s="38"/>
      <c r="CAA1876" s="38"/>
      <c r="CAB1876" s="38"/>
      <c r="CAC1876" s="38"/>
      <c r="CAD1876" s="38"/>
      <c r="CAE1876" s="38"/>
      <c r="CAF1876" s="38"/>
      <c r="CAG1876" s="38"/>
      <c r="CAH1876" s="38"/>
      <c r="CAI1876" s="38"/>
      <c r="CAJ1876" s="38"/>
      <c r="CAK1876" s="38"/>
      <c r="CAL1876" s="38"/>
      <c r="CAM1876" s="38"/>
      <c r="CAN1876" s="38"/>
      <c r="CAO1876" s="38"/>
      <c r="CAP1876" s="38"/>
      <c r="CAQ1876" s="38"/>
      <c r="CAR1876" s="38"/>
      <c r="CAS1876" s="38"/>
      <c r="CAT1876" s="38"/>
      <c r="CAU1876" s="38"/>
      <c r="CAV1876" s="38"/>
      <c r="CAW1876" s="38"/>
      <c r="CAX1876" s="38"/>
      <c r="CAY1876" s="38"/>
      <c r="CAZ1876" s="38"/>
      <c r="CBA1876" s="38"/>
      <c r="CBB1876" s="38"/>
      <c r="CBC1876" s="38"/>
      <c r="CBD1876" s="38"/>
      <c r="CBE1876" s="38"/>
      <c r="CBF1876" s="38"/>
      <c r="CBG1876" s="38"/>
      <c r="CBH1876" s="38"/>
      <c r="CBI1876" s="38"/>
      <c r="CBJ1876" s="38"/>
      <c r="CBK1876" s="38"/>
      <c r="CBL1876" s="38"/>
      <c r="CBM1876" s="38"/>
      <c r="CBN1876" s="38"/>
      <c r="CBO1876" s="38"/>
      <c r="CBP1876" s="38"/>
      <c r="CBQ1876" s="38"/>
      <c r="CBR1876" s="38"/>
      <c r="CBS1876" s="38"/>
      <c r="CBT1876" s="38"/>
      <c r="CBU1876" s="38"/>
      <c r="CBV1876" s="38"/>
      <c r="CBW1876" s="38"/>
      <c r="CBX1876" s="38"/>
      <c r="CBY1876" s="38"/>
      <c r="CBZ1876" s="38"/>
      <c r="CCA1876" s="38"/>
      <c r="CCB1876" s="38"/>
      <c r="CCC1876" s="38"/>
      <c r="CCD1876" s="38"/>
      <c r="CCE1876" s="38"/>
      <c r="CCF1876" s="38"/>
      <c r="CCG1876" s="38"/>
      <c r="CCH1876" s="38"/>
      <c r="CCI1876" s="38"/>
      <c r="CCJ1876" s="38"/>
      <c r="CCK1876" s="38"/>
      <c r="CCL1876" s="38"/>
      <c r="CCM1876" s="38"/>
      <c r="CCN1876" s="38"/>
      <c r="CCO1876" s="38"/>
      <c r="CCP1876" s="38"/>
      <c r="CCQ1876" s="38"/>
      <c r="CCR1876" s="38"/>
      <c r="CCS1876" s="38"/>
      <c r="CCT1876" s="38"/>
      <c r="CCU1876" s="38"/>
      <c r="CCV1876" s="38"/>
      <c r="CCW1876" s="38"/>
      <c r="CCX1876" s="38"/>
      <c r="CCY1876" s="38"/>
      <c r="CCZ1876" s="38"/>
      <c r="CDA1876" s="38"/>
      <c r="CDB1876" s="38"/>
      <c r="CDC1876" s="38"/>
      <c r="CDD1876" s="38"/>
      <c r="CDE1876" s="38"/>
      <c r="CDF1876" s="38"/>
      <c r="CDG1876" s="38"/>
      <c r="CDH1876" s="38"/>
      <c r="CDI1876" s="38"/>
      <c r="CDJ1876" s="38"/>
      <c r="CDK1876" s="38"/>
      <c r="CDL1876" s="38"/>
      <c r="CDM1876" s="38"/>
      <c r="CDN1876" s="38"/>
      <c r="CDO1876" s="38"/>
      <c r="CDP1876" s="38"/>
      <c r="CDQ1876" s="38"/>
      <c r="CDR1876" s="38"/>
      <c r="CDS1876" s="38"/>
      <c r="CDT1876" s="38"/>
      <c r="CDU1876" s="38"/>
      <c r="CDV1876" s="38"/>
      <c r="CDW1876" s="38"/>
      <c r="CDX1876" s="38"/>
      <c r="CDY1876" s="38"/>
      <c r="CDZ1876" s="38"/>
      <c r="CEA1876" s="38"/>
      <c r="CEB1876" s="38"/>
      <c r="CEC1876" s="38"/>
      <c r="CED1876" s="38"/>
      <c r="CEE1876" s="38"/>
      <c r="CEF1876" s="38"/>
      <c r="CEG1876" s="38"/>
      <c r="CEH1876" s="38"/>
      <c r="CEI1876" s="38"/>
      <c r="CEJ1876" s="38"/>
      <c r="CEK1876" s="38"/>
      <c r="CEL1876" s="38"/>
      <c r="CEM1876" s="38"/>
      <c r="CEN1876" s="38"/>
      <c r="CEO1876" s="38"/>
      <c r="CEP1876" s="38"/>
      <c r="CEQ1876" s="38"/>
      <c r="CER1876" s="38"/>
      <c r="CES1876" s="38"/>
      <c r="CET1876" s="38"/>
      <c r="CEU1876" s="38"/>
      <c r="CEV1876" s="38"/>
      <c r="CEW1876" s="38"/>
      <c r="CEX1876" s="38"/>
      <c r="CEY1876" s="38"/>
      <c r="CEZ1876" s="38"/>
      <c r="CFA1876" s="38"/>
      <c r="CFB1876" s="38"/>
      <c r="CFC1876" s="38"/>
      <c r="CFD1876" s="38"/>
      <c r="CFE1876" s="38"/>
      <c r="CFF1876" s="38"/>
      <c r="CFG1876" s="38"/>
      <c r="CFH1876" s="38"/>
      <c r="CFI1876" s="38"/>
      <c r="CFJ1876" s="38"/>
      <c r="CFK1876" s="38"/>
      <c r="CFL1876" s="38"/>
      <c r="CFM1876" s="38"/>
      <c r="CFN1876" s="38"/>
      <c r="CFO1876" s="38"/>
      <c r="CFP1876" s="38"/>
      <c r="CFQ1876" s="38"/>
      <c r="CFR1876" s="38"/>
      <c r="CFS1876" s="38"/>
      <c r="CFT1876" s="38"/>
      <c r="CFU1876" s="38"/>
      <c r="CFV1876" s="38"/>
      <c r="CFW1876" s="38"/>
      <c r="CFX1876" s="38"/>
      <c r="CFY1876" s="38"/>
      <c r="CFZ1876" s="38"/>
      <c r="CGA1876" s="38"/>
      <c r="CGB1876" s="38"/>
      <c r="CGC1876" s="38"/>
      <c r="CGD1876" s="38"/>
      <c r="CGE1876" s="38"/>
      <c r="CGF1876" s="38"/>
      <c r="CGG1876" s="38"/>
      <c r="CGH1876" s="38"/>
      <c r="CGI1876" s="38"/>
      <c r="CGJ1876" s="38"/>
      <c r="CGK1876" s="38"/>
      <c r="CGL1876" s="38"/>
      <c r="CGM1876" s="38"/>
      <c r="CGN1876" s="38"/>
      <c r="CGO1876" s="38"/>
      <c r="CGP1876" s="38"/>
      <c r="CGQ1876" s="38"/>
      <c r="CGR1876" s="38"/>
      <c r="CGS1876" s="38"/>
      <c r="CGT1876" s="38"/>
      <c r="CGU1876" s="38"/>
      <c r="CGV1876" s="38"/>
      <c r="CGW1876" s="38"/>
      <c r="CGX1876" s="38"/>
      <c r="CGY1876" s="38"/>
      <c r="CGZ1876" s="38"/>
      <c r="CHA1876" s="38"/>
      <c r="CHB1876" s="38"/>
      <c r="CHC1876" s="38"/>
      <c r="CHD1876" s="38"/>
      <c r="CHE1876" s="38"/>
      <c r="CHF1876" s="38"/>
      <c r="CHG1876" s="38"/>
      <c r="CHH1876" s="38"/>
      <c r="CHI1876" s="38"/>
      <c r="CHJ1876" s="38"/>
      <c r="CHK1876" s="38"/>
      <c r="CHL1876" s="38"/>
      <c r="CHM1876" s="38"/>
      <c r="CHN1876" s="38"/>
      <c r="CHO1876" s="38"/>
      <c r="CHP1876" s="38"/>
      <c r="CHQ1876" s="38"/>
      <c r="CHR1876" s="38"/>
      <c r="CHS1876" s="38"/>
      <c r="CHT1876" s="38"/>
      <c r="CHU1876" s="38"/>
      <c r="CHV1876" s="38"/>
      <c r="CHW1876" s="38"/>
      <c r="CHX1876" s="38"/>
      <c r="CHY1876" s="38"/>
      <c r="CHZ1876" s="38"/>
      <c r="CIA1876" s="38"/>
      <c r="CIB1876" s="38"/>
      <c r="CIC1876" s="38"/>
      <c r="CID1876" s="38"/>
      <c r="CIE1876" s="38"/>
      <c r="CIF1876" s="38"/>
      <c r="CIG1876" s="38"/>
      <c r="CIH1876" s="38"/>
      <c r="CII1876" s="38"/>
      <c r="CIJ1876" s="38"/>
      <c r="CIK1876" s="38"/>
      <c r="CIL1876" s="38"/>
      <c r="CIM1876" s="38"/>
      <c r="CIN1876" s="38"/>
      <c r="CIO1876" s="38"/>
      <c r="CIP1876" s="38"/>
      <c r="CIQ1876" s="38"/>
      <c r="CIR1876" s="38"/>
      <c r="CIS1876" s="38"/>
      <c r="CIT1876" s="38"/>
      <c r="CIU1876" s="38"/>
      <c r="CIV1876" s="38"/>
      <c r="CIW1876" s="38"/>
      <c r="CIX1876" s="38"/>
      <c r="CIY1876" s="38"/>
      <c r="CIZ1876" s="38"/>
      <c r="CJA1876" s="38"/>
      <c r="CJB1876" s="38"/>
      <c r="CJC1876" s="38"/>
      <c r="CJD1876" s="38"/>
      <c r="CJE1876" s="38"/>
      <c r="CJF1876" s="38"/>
      <c r="CJG1876" s="38"/>
      <c r="CJH1876" s="38"/>
      <c r="CJI1876" s="38"/>
      <c r="CJJ1876" s="38"/>
      <c r="CJK1876" s="38"/>
      <c r="CJL1876" s="38"/>
      <c r="CJM1876" s="38"/>
      <c r="CJN1876" s="38"/>
      <c r="CJO1876" s="38"/>
      <c r="CJP1876" s="38"/>
      <c r="CJQ1876" s="38"/>
      <c r="CJR1876" s="38"/>
      <c r="CJS1876" s="38"/>
      <c r="CJT1876" s="38"/>
      <c r="CJU1876" s="38"/>
      <c r="CJV1876" s="38"/>
      <c r="CJW1876" s="38"/>
      <c r="CJX1876" s="38"/>
      <c r="CJY1876" s="38"/>
      <c r="CJZ1876" s="38"/>
      <c r="CKA1876" s="38"/>
      <c r="CKB1876" s="38"/>
      <c r="CKC1876" s="38"/>
      <c r="CKD1876" s="38"/>
      <c r="CKE1876" s="38"/>
      <c r="CKF1876" s="38"/>
      <c r="CKG1876" s="38"/>
      <c r="CKH1876" s="38"/>
      <c r="CKI1876" s="38"/>
      <c r="CKJ1876" s="38"/>
      <c r="CKK1876" s="38"/>
      <c r="CKL1876" s="38"/>
      <c r="CKM1876" s="38"/>
      <c r="CKN1876" s="38"/>
      <c r="CKO1876" s="38"/>
      <c r="CKP1876" s="38"/>
      <c r="CKQ1876" s="38"/>
      <c r="CKR1876" s="38"/>
      <c r="CKS1876" s="38"/>
      <c r="CKT1876" s="38"/>
      <c r="CKU1876" s="38"/>
      <c r="CKV1876" s="38"/>
      <c r="CKW1876" s="38"/>
      <c r="CKX1876" s="38"/>
      <c r="CKY1876" s="38"/>
      <c r="CKZ1876" s="38"/>
      <c r="CLA1876" s="38"/>
      <c r="CLB1876" s="38"/>
      <c r="CLC1876" s="38"/>
      <c r="CLD1876" s="38"/>
      <c r="CLE1876" s="38"/>
      <c r="CLF1876" s="38"/>
      <c r="CLG1876" s="38"/>
      <c r="CLH1876" s="38"/>
      <c r="CLI1876" s="38"/>
      <c r="CLJ1876" s="38"/>
      <c r="CLK1876" s="38"/>
      <c r="CLL1876" s="38"/>
      <c r="CLM1876" s="38"/>
      <c r="CLN1876" s="38"/>
      <c r="CLO1876" s="38"/>
      <c r="CLP1876" s="38"/>
      <c r="CLQ1876" s="38"/>
      <c r="CLR1876" s="38"/>
      <c r="CLS1876" s="38"/>
      <c r="CLT1876" s="38"/>
      <c r="CLU1876" s="38"/>
      <c r="CLV1876" s="38"/>
      <c r="CLW1876" s="38"/>
      <c r="CLX1876" s="38"/>
      <c r="CLY1876" s="38"/>
      <c r="CLZ1876" s="38"/>
      <c r="CMA1876" s="38"/>
      <c r="CMB1876" s="38"/>
      <c r="CMC1876" s="38"/>
      <c r="CMD1876" s="38"/>
      <c r="CME1876" s="38"/>
      <c r="CMF1876" s="38"/>
      <c r="CMG1876" s="38"/>
      <c r="CMH1876" s="38"/>
      <c r="CMI1876" s="38"/>
      <c r="CMJ1876" s="38"/>
      <c r="CMK1876" s="38"/>
      <c r="CML1876" s="38"/>
      <c r="CMM1876" s="38"/>
      <c r="CMN1876" s="38"/>
      <c r="CMO1876" s="38"/>
      <c r="CMP1876" s="38"/>
      <c r="CMQ1876" s="38"/>
      <c r="CMR1876" s="38"/>
      <c r="CMS1876" s="38"/>
      <c r="CMT1876" s="38"/>
      <c r="CMU1876" s="38"/>
      <c r="CMV1876" s="38"/>
      <c r="CMW1876" s="38"/>
      <c r="CMX1876" s="38"/>
      <c r="CMY1876" s="38"/>
      <c r="CMZ1876" s="38"/>
      <c r="CNA1876" s="38"/>
      <c r="CNB1876" s="38"/>
      <c r="CNC1876" s="38"/>
      <c r="CND1876" s="38"/>
      <c r="CNE1876" s="38"/>
      <c r="CNF1876" s="38"/>
      <c r="CNG1876" s="38"/>
      <c r="CNH1876" s="38"/>
      <c r="CNI1876" s="38"/>
      <c r="CNJ1876" s="38"/>
      <c r="CNK1876" s="38"/>
      <c r="CNL1876" s="38"/>
      <c r="CNM1876" s="38"/>
      <c r="CNN1876" s="38"/>
      <c r="CNO1876" s="38"/>
      <c r="CNP1876" s="38"/>
      <c r="CNQ1876" s="38"/>
      <c r="CNR1876" s="38"/>
      <c r="CNS1876" s="38"/>
      <c r="CNT1876" s="38"/>
      <c r="CNU1876" s="38"/>
      <c r="CNV1876" s="38"/>
      <c r="CNW1876" s="38"/>
      <c r="CNX1876" s="38"/>
      <c r="CNY1876" s="38"/>
      <c r="CNZ1876" s="38"/>
      <c r="COA1876" s="38"/>
      <c r="COB1876" s="38"/>
      <c r="COC1876" s="38"/>
      <c r="COD1876" s="38"/>
      <c r="COE1876" s="38"/>
      <c r="COF1876" s="38"/>
      <c r="COG1876" s="38"/>
      <c r="COH1876" s="38"/>
      <c r="COI1876" s="38"/>
      <c r="COJ1876" s="38"/>
      <c r="COK1876" s="38"/>
      <c r="COL1876" s="38"/>
      <c r="COM1876" s="38"/>
      <c r="CON1876" s="38"/>
      <c r="COO1876" s="38"/>
      <c r="COP1876" s="38"/>
      <c r="COQ1876" s="38"/>
      <c r="COR1876" s="38"/>
      <c r="COS1876" s="38"/>
      <c r="COT1876" s="38"/>
      <c r="COU1876" s="38"/>
      <c r="COV1876" s="38"/>
      <c r="COW1876" s="38"/>
      <c r="COX1876" s="38"/>
      <c r="COY1876" s="38"/>
      <c r="COZ1876" s="38"/>
      <c r="CPA1876" s="38"/>
      <c r="CPB1876" s="38"/>
      <c r="CPC1876" s="38"/>
      <c r="CPD1876" s="38"/>
      <c r="CPE1876" s="38"/>
      <c r="CPF1876" s="38"/>
      <c r="CPG1876" s="38"/>
      <c r="CPH1876" s="38"/>
      <c r="CPI1876" s="38"/>
      <c r="CPJ1876" s="38"/>
      <c r="CPK1876" s="38"/>
      <c r="CPL1876" s="38"/>
      <c r="CPM1876" s="38"/>
      <c r="CPN1876" s="38"/>
      <c r="CPO1876" s="38"/>
      <c r="CPP1876" s="38"/>
      <c r="CPQ1876" s="38"/>
      <c r="CPR1876" s="38"/>
      <c r="CPS1876" s="38"/>
      <c r="CPT1876" s="38"/>
      <c r="CPU1876" s="38"/>
      <c r="CPV1876" s="38"/>
      <c r="CPW1876" s="38"/>
      <c r="CPX1876" s="38"/>
      <c r="CPY1876" s="38"/>
      <c r="CPZ1876" s="38"/>
      <c r="CQA1876" s="38"/>
      <c r="CQB1876" s="38"/>
      <c r="CQC1876" s="38"/>
      <c r="CQD1876" s="38"/>
      <c r="CQE1876" s="38"/>
      <c r="CQF1876" s="38"/>
      <c r="CQG1876" s="38"/>
      <c r="CQH1876" s="38"/>
      <c r="CQI1876" s="38"/>
      <c r="CQJ1876" s="38"/>
      <c r="CQK1876" s="38"/>
      <c r="CQL1876" s="38"/>
      <c r="CQM1876" s="38"/>
      <c r="CQN1876" s="38"/>
      <c r="CQO1876" s="38"/>
      <c r="CQP1876" s="38"/>
      <c r="CQQ1876" s="38"/>
      <c r="CQR1876" s="38"/>
      <c r="CQS1876" s="38"/>
      <c r="CQT1876" s="38"/>
      <c r="CQU1876" s="38"/>
      <c r="CQV1876" s="38"/>
      <c r="CQW1876" s="38"/>
      <c r="CQX1876" s="38"/>
      <c r="CQY1876" s="38"/>
      <c r="CQZ1876" s="38"/>
      <c r="CRA1876" s="38"/>
      <c r="CRB1876" s="38"/>
      <c r="CRC1876" s="38"/>
      <c r="CRD1876" s="38"/>
      <c r="CRE1876" s="38"/>
      <c r="CRF1876" s="38"/>
      <c r="CRG1876" s="38"/>
      <c r="CRH1876" s="38"/>
      <c r="CRI1876" s="38"/>
      <c r="CRJ1876" s="38"/>
      <c r="CRK1876" s="38"/>
      <c r="CRL1876" s="38"/>
      <c r="CRM1876" s="38"/>
      <c r="CRN1876" s="38"/>
      <c r="CRO1876" s="38"/>
      <c r="CRP1876" s="38"/>
      <c r="CRQ1876" s="38"/>
      <c r="CRR1876" s="38"/>
      <c r="CRS1876" s="38"/>
      <c r="CRT1876" s="38"/>
      <c r="CRU1876" s="38"/>
      <c r="CRV1876" s="38"/>
      <c r="CRW1876" s="38"/>
      <c r="CRX1876" s="38"/>
      <c r="CRY1876" s="38"/>
      <c r="CRZ1876" s="38"/>
      <c r="CSA1876" s="38"/>
      <c r="CSB1876" s="38"/>
      <c r="CSC1876" s="38"/>
      <c r="CSD1876" s="38"/>
      <c r="CSE1876" s="38"/>
      <c r="CSF1876" s="38"/>
      <c r="CSG1876" s="38"/>
      <c r="CSH1876" s="38"/>
      <c r="CSI1876" s="38"/>
      <c r="CSJ1876" s="38"/>
      <c r="CSK1876" s="38"/>
      <c r="CSL1876" s="38"/>
      <c r="CSM1876" s="38"/>
      <c r="CSN1876" s="38"/>
      <c r="CSO1876" s="38"/>
      <c r="CSP1876" s="38"/>
      <c r="CSQ1876" s="38"/>
      <c r="CSR1876" s="38"/>
      <c r="CSS1876" s="38"/>
      <c r="CST1876" s="38"/>
      <c r="CSU1876" s="38"/>
      <c r="CSV1876" s="38"/>
      <c r="CSW1876" s="38"/>
      <c r="CSX1876" s="38"/>
      <c r="CSY1876" s="38"/>
      <c r="CSZ1876" s="38"/>
      <c r="CTA1876" s="38"/>
      <c r="CTB1876" s="38"/>
      <c r="CTC1876" s="38"/>
      <c r="CTD1876" s="38"/>
      <c r="CTE1876" s="38"/>
      <c r="CTF1876" s="38"/>
      <c r="CTG1876" s="38"/>
      <c r="CTH1876" s="38"/>
      <c r="CTI1876" s="38"/>
      <c r="CTJ1876" s="38"/>
      <c r="CTK1876" s="38"/>
      <c r="CTL1876" s="38"/>
      <c r="CTM1876" s="38"/>
      <c r="CTN1876" s="38"/>
      <c r="CTO1876" s="38"/>
      <c r="CTP1876" s="38"/>
      <c r="CTQ1876" s="38"/>
      <c r="CTR1876" s="38"/>
      <c r="CTS1876" s="38"/>
      <c r="CTT1876" s="38"/>
      <c r="CTU1876" s="38"/>
      <c r="CTV1876" s="38"/>
      <c r="CTW1876" s="38"/>
      <c r="CTX1876" s="38"/>
      <c r="CTY1876" s="38"/>
      <c r="CTZ1876" s="38"/>
      <c r="CUA1876" s="38"/>
    </row>
    <row r="1877" spans="2:2575" ht="27" customHeight="1">
      <c r="B1877" s="66">
        <v>12889</v>
      </c>
      <c r="C1877" s="399" t="s">
        <v>994</v>
      </c>
      <c r="D1877" s="92">
        <v>4175</v>
      </c>
      <c r="E1877" s="151" t="s">
        <v>97</v>
      </c>
      <c r="F1877" s="151" t="s">
        <v>97</v>
      </c>
      <c r="G1877" s="85" t="s">
        <v>3361</v>
      </c>
      <c r="H1877" s="84">
        <v>99</v>
      </c>
      <c r="I1877" s="150" t="s">
        <v>99</v>
      </c>
      <c r="J1877" s="84">
        <v>1</v>
      </c>
      <c r="K1877" s="106">
        <v>44953</v>
      </c>
      <c r="L1877" s="63">
        <v>27</v>
      </c>
      <c r="M1877" s="66">
        <v>227</v>
      </c>
      <c r="N1877" s="166">
        <v>44980</v>
      </c>
      <c r="O1877" s="99">
        <v>45022</v>
      </c>
      <c r="P1877" s="100">
        <v>69</v>
      </c>
      <c r="Q1877" s="66" t="s">
        <v>544</v>
      </c>
      <c r="R1877" s="66" t="s">
        <v>214</v>
      </c>
      <c r="S1877" s="66" t="s">
        <v>832</v>
      </c>
      <c r="T1877" s="66" t="s">
        <v>87</v>
      </c>
      <c r="U1877" s="66">
        <v>227</v>
      </c>
      <c r="V1877" s="88" t="s">
        <v>169</v>
      </c>
      <c r="W1877" s="88" t="s">
        <v>89</v>
      </c>
      <c r="X1877" s="88" t="s">
        <v>834</v>
      </c>
      <c r="Y1877" s="117" t="s">
        <v>916</v>
      </c>
      <c r="Z1877" s="130"/>
      <c r="AA1877" s="130"/>
      <c r="AB1877" s="66">
        <v>2012</v>
      </c>
      <c r="AC1877" s="130">
        <v>18000</v>
      </c>
      <c r="AD1877" s="130"/>
      <c r="AE1877" s="48" t="s">
        <v>101</v>
      </c>
      <c r="AF1877" s="132">
        <v>44953</v>
      </c>
      <c r="AG1877" s="132">
        <v>45021</v>
      </c>
      <c r="AH1877" s="141"/>
      <c r="AI1877" s="144"/>
      <c r="AJ1877" s="144"/>
      <c r="AK1877" s="144"/>
      <c r="AL1877" s="284"/>
      <c r="AM1877" s="367"/>
      <c r="AN1877" s="367"/>
      <c r="AO1877" s="367"/>
      <c r="AP1877" s="284"/>
      <c r="AQ1877" s="48"/>
      <c r="AR1877" s="48"/>
      <c r="AS1877" s="127"/>
      <c r="AT1877" s="141"/>
      <c r="AU1877" s="141"/>
      <c r="AV1877" s="387"/>
      <c r="AW1877" s="392"/>
      <c r="AX1877" s="393"/>
      <c r="AY1877" s="141"/>
      <c r="AZ1877" s="38" t="s">
        <v>324</v>
      </c>
      <c r="BA1877" s="38" t="s">
        <v>324</v>
      </c>
      <c r="BB1877" s="467"/>
      <c r="BC1877" s="397"/>
      <c r="BD1877" s="397"/>
      <c r="BE1877" s="41"/>
      <c r="BF1877" s="41"/>
      <c r="BG1877" s="41"/>
      <c r="BH1877" s="41"/>
      <c r="BI1877" s="41"/>
      <c r="BJ1877" s="41"/>
      <c r="BK1877" s="41"/>
      <c r="BL1877" s="41"/>
      <c r="BM1877" s="438"/>
      <c r="BN1877" s="41"/>
      <c r="BO1877" s="475" t="e">
        <f>'CONTROL DE RENTAS'!$O42:$CA274-'CONTROL DE RENTAS'!$O42:$CA274</f>
        <v>#VALUE!</v>
      </c>
      <c r="BP1877" s="476" t="e">
        <f>IF(BO1877&gt;=7,"VIGENTE","POR VENCER")</f>
        <v>#VALUE!</v>
      </c>
      <c r="BT1877" s="38"/>
      <c r="BU1877" s="38"/>
      <c r="BV1877" s="38"/>
      <c r="BW1877" s="38"/>
      <c r="BX1877" s="38"/>
      <c r="BY1877" s="38"/>
      <c r="BZ1877" s="38"/>
      <c r="CA1877" s="38"/>
      <c r="CB1877" s="38"/>
      <c r="CC1877" s="38"/>
      <c r="CD1877" s="38"/>
      <c r="CE1877" s="38"/>
      <c r="CF1877" s="38"/>
      <c r="CG1877" s="38"/>
      <c r="CH1877" s="38"/>
      <c r="CI1877" s="38"/>
      <c r="CJ1877" s="38"/>
      <c r="CK1877" s="38"/>
      <c r="CL1877" s="38"/>
      <c r="CM1877" s="38"/>
      <c r="CN1877" s="38"/>
      <c r="CO1877" s="38"/>
      <c r="CP1877" s="38"/>
      <c r="CQ1877" s="38"/>
      <c r="CR1877" s="38"/>
      <c r="CS1877" s="38"/>
      <c r="CT1877" s="38"/>
      <c r="CU1877" s="38"/>
      <c r="CV1877" s="38"/>
      <c r="CW1877" s="38"/>
      <c r="CX1877" s="38"/>
      <c r="CY1877" s="38"/>
      <c r="CZ1877" s="38"/>
      <c r="DA1877" s="38"/>
      <c r="DB1877" s="38"/>
      <c r="DC1877" s="38"/>
      <c r="DD1877" s="38"/>
      <c r="DE1877" s="38"/>
      <c r="DF1877" s="38"/>
      <c r="DG1877" s="38"/>
      <c r="DH1877" s="38"/>
      <c r="DI1877" s="38"/>
      <c r="DJ1877" s="38"/>
      <c r="DK1877" s="38"/>
      <c r="DL1877" s="38"/>
      <c r="DM1877" s="38"/>
      <c r="DN1877" s="38"/>
      <c r="DO1877" s="38"/>
      <c r="DP1877" s="38"/>
      <c r="DQ1877" s="38"/>
      <c r="DR1877" s="38"/>
      <c r="DS1877" s="38"/>
      <c r="DT1877" s="38"/>
      <c r="DU1877" s="38"/>
      <c r="DV1877" s="38"/>
      <c r="DW1877" s="38"/>
      <c r="DX1877" s="38"/>
      <c r="DY1877" s="38"/>
      <c r="DZ1877" s="38"/>
      <c r="EA1877" s="38"/>
      <c r="EB1877" s="38"/>
      <c r="EC1877" s="38"/>
      <c r="ED1877" s="38"/>
      <c r="EE1877" s="38"/>
      <c r="EF1877" s="38"/>
      <c r="EG1877" s="38"/>
      <c r="EH1877" s="38"/>
      <c r="EI1877" s="38"/>
      <c r="EJ1877" s="38"/>
      <c r="EK1877" s="38"/>
      <c r="EL1877" s="38"/>
      <c r="EM1877" s="38"/>
      <c r="EN1877" s="38"/>
      <c r="EO1877" s="38"/>
      <c r="EP1877" s="38"/>
      <c r="EQ1877" s="38"/>
      <c r="ER1877" s="38"/>
      <c r="ES1877" s="38"/>
      <c r="ET1877" s="38"/>
      <c r="EU1877" s="38"/>
      <c r="EV1877" s="38"/>
      <c r="EW1877" s="38"/>
      <c r="EX1877" s="38"/>
      <c r="EY1877" s="38"/>
      <c r="EZ1877" s="38"/>
      <c r="FA1877" s="38"/>
      <c r="FB1877" s="38"/>
      <c r="FC1877" s="38"/>
      <c r="FD1877" s="38"/>
      <c r="FE1877" s="38"/>
      <c r="FF1877" s="38"/>
      <c r="FG1877" s="38"/>
      <c r="FH1877" s="38"/>
      <c r="FI1877" s="38"/>
      <c r="FJ1877" s="38"/>
      <c r="FK1877" s="38"/>
      <c r="FL1877" s="38"/>
      <c r="FM1877" s="38"/>
      <c r="FN1877" s="38"/>
      <c r="FO1877" s="38"/>
      <c r="FP1877" s="38"/>
      <c r="FQ1877" s="38"/>
      <c r="FR1877" s="38"/>
      <c r="FS1877" s="38"/>
      <c r="FT1877" s="38"/>
      <c r="FU1877" s="38"/>
      <c r="FV1877" s="38"/>
      <c r="FW1877" s="38"/>
      <c r="FX1877" s="38"/>
      <c r="FY1877" s="38"/>
      <c r="FZ1877" s="38"/>
      <c r="GA1877" s="38"/>
      <c r="GB1877" s="38"/>
      <c r="GC1877" s="38"/>
      <c r="GD1877" s="38"/>
      <c r="GE1877" s="38"/>
      <c r="GF1877" s="38"/>
      <c r="GG1877" s="38"/>
      <c r="GH1877" s="38"/>
      <c r="GI1877" s="38"/>
      <c r="GJ1877" s="38"/>
      <c r="GK1877" s="38"/>
      <c r="GL1877" s="38"/>
      <c r="GM1877" s="38"/>
      <c r="GN1877" s="38"/>
      <c r="GO1877" s="38"/>
      <c r="GP1877" s="38"/>
      <c r="GQ1877" s="38"/>
      <c r="GR1877" s="38"/>
      <c r="GS1877" s="38"/>
      <c r="GT1877" s="38"/>
      <c r="GU1877" s="38"/>
      <c r="GV1877" s="38"/>
      <c r="GW1877" s="38"/>
      <c r="GX1877" s="38"/>
      <c r="GY1877" s="38"/>
      <c r="GZ1877" s="38"/>
      <c r="HA1877" s="38"/>
      <c r="HB1877" s="38"/>
      <c r="HC1877" s="38"/>
      <c r="HD1877" s="38"/>
      <c r="HE1877" s="38"/>
      <c r="HF1877" s="38"/>
      <c r="HG1877" s="38"/>
      <c r="HH1877" s="38"/>
      <c r="HI1877" s="38"/>
      <c r="HJ1877" s="38"/>
      <c r="HK1877" s="38"/>
      <c r="HL1877" s="38"/>
      <c r="HM1877" s="38"/>
      <c r="HN1877" s="38"/>
      <c r="HO1877" s="38"/>
      <c r="HP1877" s="38"/>
      <c r="HQ1877" s="38"/>
      <c r="HR1877" s="38"/>
      <c r="HS1877" s="38"/>
      <c r="HT1877" s="38"/>
      <c r="HU1877" s="38"/>
      <c r="HV1877" s="38"/>
      <c r="HW1877" s="38"/>
      <c r="HX1877" s="38"/>
      <c r="HY1877" s="38"/>
      <c r="HZ1877" s="38"/>
      <c r="IA1877" s="38"/>
      <c r="IB1877" s="38"/>
      <c r="IC1877" s="38"/>
      <c r="ID1877" s="38"/>
      <c r="IE1877" s="38"/>
      <c r="IF1877" s="38"/>
      <c r="IG1877" s="38"/>
      <c r="IH1877" s="38"/>
      <c r="II1877" s="38"/>
      <c r="IJ1877" s="38"/>
      <c r="IK1877" s="38"/>
      <c r="IL1877" s="38"/>
      <c r="IM1877" s="38"/>
      <c r="IN1877" s="38"/>
      <c r="IO1877" s="38"/>
      <c r="IP1877" s="38"/>
      <c r="IQ1877" s="38"/>
      <c r="IR1877" s="38"/>
      <c r="IS1877" s="38"/>
      <c r="IT1877" s="38"/>
      <c r="IU1877" s="38"/>
      <c r="IV1877" s="38"/>
      <c r="IW1877" s="38"/>
      <c r="IX1877" s="38"/>
      <c r="IY1877" s="38"/>
      <c r="IZ1877" s="38"/>
      <c r="JA1877" s="38"/>
      <c r="JB1877" s="38"/>
      <c r="JC1877" s="38"/>
      <c r="JD1877" s="38"/>
      <c r="JE1877" s="38"/>
      <c r="JF1877" s="38"/>
      <c r="JG1877" s="38"/>
      <c r="JH1877" s="38"/>
      <c r="JI1877" s="38"/>
      <c r="JJ1877" s="38"/>
      <c r="JK1877" s="38"/>
      <c r="JL1877" s="38"/>
      <c r="JM1877" s="38"/>
      <c r="JN1877" s="38"/>
      <c r="JO1877" s="38"/>
      <c r="JP1877" s="38"/>
      <c r="JQ1877" s="38"/>
      <c r="JR1877" s="38"/>
      <c r="JS1877" s="38"/>
      <c r="JT1877" s="38"/>
      <c r="JU1877" s="38"/>
      <c r="JV1877" s="38"/>
      <c r="JW1877" s="38"/>
      <c r="JX1877" s="38"/>
      <c r="JY1877" s="38"/>
      <c r="JZ1877" s="38"/>
      <c r="KA1877" s="38"/>
      <c r="KB1877" s="38"/>
      <c r="KC1877" s="38"/>
      <c r="KD1877" s="38"/>
      <c r="KE1877" s="38"/>
      <c r="KF1877" s="38"/>
      <c r="KG1877" s="38"/>
      <c r="KH1877" s="38"/>
      <c r="KI1877" s="38"/>
      <c r="KJ1877" s="38"/>
      <c r="KK1877" s="38"/>
      <c r="KL1877" s="38"/>
      <c r="KM1877" s="38"/>
      <c r="KN1877" s="38"/>
      <c r="KO1877" s="38"/>
      <c r="KP1877" s="38"/>
      <c r="KQ1877" s="38"/>
      <c r="KR1877" s="38"/>
      <c r="KS1877" s="38"/>
      <c r="KT1877" s="38"/>
      <c r="KU1877" s="38"/>
      <c r="KV1877" s="38"/>
      <c r="KW1877" s="38"/>
      <c r="KX1877" s="38"/>
      <c r="KY1877" s="38"/>
      <c r="KZ1877" s="38"/>
      <c r="LA1877" s="38"/>
      <c r="LB1877" s="38"/>
      <c r="LC1877" s="38"/>
      <c r="LD1877" s="38"/>
      <c r="LE1877" s="38"/>
      <c r="LF1877" s="38"/>
      <c r="LG1877" s="38"/>
      <c r="LH1877" s="38"/>
      <c r="LI1877" s="38"/>
      <c r="LJ1877" s="38"/>
      <c r="LK1877" s="38"/>
      <c r="LL1877" s="38"/>
      <c r="LM1877" s="38"/>
      <c r="LN1877" s="38"/>
      <c r="LO1877" s="38"/>
      <c r="LP1877" s="38"/>
      <c r="LQ1877" s="38"/>
      <c r="LR1877" s="38"/>
      <c r="LS1877" s="38"/>
      <c r="LT1877" s="38"/>
      <c r="LU1877" s="38"/>
      <c r="LV1877" s="38"/>
      <c r="LW1877" s="38"/>
      <c r="LX1877" s="38"/>
      <c r="LY1877" s="38"/>
      <c r="LZ1877" s="38"/>
      <c r="MA1877" s="38"/>
      <c r="MB1877" s="38"/>
      <c r="MC1877" s="38"/>
      <c r="MD1877" s="38"/>
      <c r="ME1877" s="38"/>
      <c r="MF1877" s="38"/>
      <c r="MG1877" s="38"/>
      <c r="MH1877" s="38"/>
      <c r="MI1877" s="38"/>
      <c r="MJ1877" s="38"/>
      <c r="MK1877" s="38"/>
      <c r="ML1877" s="38"/>
      <c r="MM1877" s="38"/>
      <c r="MN1877" s="38"/>
      <c r="MO1877" s="38"/>
      <c r="MP1877" s="38"/>
      <c r="MQ1877" s="38"/>
      <c r="MR1877" s="38"/>
      <c r="MS1877" s="38"/>
      <c r="MT1877" s="38"/>
      <c r="MU1877" s="38"/>
      <c r="MV1877" s="38"/>
      <c r="MW1877" s="38"/>
      <c r="MX1877" s="38"/>
      <c r="MY1877" s="38"/>
      <c r="MZ1877" s="38"/>
      <c r="NA1877" s="38"/>
      <c r="NB1877" s="38"/>
      <c r="NC1877" s="38"/>
      <c r="ND1877" s="38"/>
      <c r="NE1877" s="38"/>
      <c r="NF1877" s="38"/>
      <c r="NG1877" s="38"/>
      <c r="NH1877" s="38"/>
      <c r="NI1877" s="38"/>
      <c r="NJ1877" s="38"/>
      <c r="NK1877" s="38"/>
      <c r="NL1877" s="38"/>
      <c r="NM1877" s="38"/>
      <c r="NN1877" s="38"/>
      <c r="NO1877" s="38"/>
      <c r="NP1877" s="38"/>
      <c r="NQ1877" s="38"/>
      <c r="NR1877" s="38"/>
      <c r="NS1877" s="38"/>
      <c r="NT1877" s="38"/>
      <c r="NU1877" s="38"/>
      <c r="NV1877" s="38"/>
      <c r="NW1877" s="38"/>
      <c r="NX1877" s="38"/>
      <c r="NY1877" s="38"/>
      <c r="NZ1877" s="38"/>
      <c r="OA1877" s="38"/>
      <c r="OB1877" s="38"/>
      <c r="OC1877" s="38"/>
      <c r="OD1877" s="38"/>
      <c r="OE1877" s="38"/>
      <c r="OF1877" s="38"/>
      <c r="OG1877" s="38"/>
      <c r="OH1877" s="38"/>
      <c r="OI1877" s="38"/>
      <c r="OJ1877" s="38"/>
      <c r="OK1877" s="38"/>
      <c r="OL1877" s="38"/>
      <c r="OM1877" s="38"/>
      <c r="ON1877" s="38"/>
      <c r="OO1877" s="38"/>
      <c r="OP1877" s="38"/>
      <c r="OQ1877" s="38"/>
      <c r="OR1877" s="38"/>
      <c r="OS1877" s="38"/>
      <c r="OT1877" s="38"/>
      <c r="OU1877" s="38"/>
      <c r="OV1877" s="38"/>
      <c r="OW1877" s="38"/>
      <c r="OX1877" s="38"/>
      <c r="OY1877" s="38"/>
      <c r="OZ1877" s="38"/>
      <c r="PA1877" s="38"/>
      <c r="PB1877" s="38"/>
      <c r="PC1877" s="38"/>
      <c r="PD1877" s="38"/>
      <c r="PE1877" s="38"/>
      <c r="PF1877" s="38"/>
      <c r="PG1877" s="38"/>
      <c r="PH1877" s="38"/>
      <c r="PI1877" s="38"/>
      <c r="PJ1877" s="38"/>
      <c r="PK1877" s="38"/>
      <c r="PL1877" s="38"/>
      <c r="PM1877" s="38"/>
      <c r="PN1877" s="38"/>
      <c r="PO1877" s="38"/>
      <c r="PP1877" s="38"/>
      <c r="PQ1877" s="38"/>
      <c r="PR1877" s="38"/>
      <c r="PS1877" s="38"/>
      <c r="PT1877" s="38"/>
      <c r="PU1877" s="38"/>
      <c r="PV1877" s="38"/>
      <c r="PW1877" s="38"/>
      <c r="PX1877" s="38"/>
      <c r="PY1877" s="38"/>
      <c r="PZ1877" s="38"/>
      <c r="QA1877" s="38"/>
      <c r="QB1877" s="38"/>
      <c r="QC1877" s="38"/>
      <c r="QD1877" s="38"/>
      <c r="QE1877" s="38"/>
      <c r="QF1877" s="38"/>
      <c r="QG1877" s="38"/>
      <c r="QH1877" s="38"/>
      <c r="QI1877" s="38"/>
      <c r="QJ1877" s="38"/>
      <c r="QK1877" s="38"/>
      <c r="QL1877" s="38"/>
      <c r="QM1877" s="38"/>
      <c r="QN1877" s="38"/>
      <c r="QO1877" s="38"/>
      <c r="QP1877" s="38"/>
      <c r="QQ1877" s="38"/>
      <c r="QR1877" s="38"/>
      <c r="QS1877" s="38"/>
      <c r="QT1877" s="38"/>
      <c r="QU1877" s="38"/>
      <c r="QV1877" s="38"/>
      <c r="QW1877" s="38"/>
      <c r="QX1877" s="38"/>
      <c r="QY1877" s="38"/>
      <c r="QZ1877" s="38"/>
      <c r="RA1877" s="38"/>
      <c r="RB1877" s="38"/>
      <c r="RC1877" s="38"/>
      <c r="RD1877" s="38"/>
      <c r="RE1877" s="38"/>
      <c r="RF1877" s="38"/>
      <c r="RG1877" s="38"/>
      <c r="RH1877" s="38"/>
      <c r="RI1877" s="38"/>
      <c r="RJ1877" s="38"/>
      <c r="RK1877" s="38"/>
      <c r="RL1877" s="38"/>
      <c r="RM1877" s="38"/>
      <c r="RN1877" s="38"/>
      <c r="RO1877" s="38"/>
      <c r="RP1877" s="38"/>
      <c r="RQ1877" s="38"/>
      <c r="RR1877" s="38"/>
      <c r="RS1877" s="38"/>
      <c r="RT1877" s="38"/>
      <c r="RU1877" s="38"/>
      <c r="RV1877" s="38"/>
      <c r="RW1877" s="38"/>
      <c r="RX1877" s="38"/>
      <c r="RY1877" s="38"/>
      <c r="RZ1877" s="38"/>
      <c r="SA1877" s="38"/>
      <c r="SB1877" s="38"/>
      <c r="SC1877" s="38"/>
      <c r="SD1877" s="38"/>
      <c r="SE1877" s="38"/>
      <c r="SF1877" s="38"/>
      <c r="SG1877" s="38"/>
      <c r="SH1877" s="38"/>
      <c r="SI1877" s="38"/>
      <c r="SJ1877" s="38"/>
      <c r="SK1877" s="38"/>
      <c r="SL1877" s="38"/>
      <c r="SM1877" s="38"/>
      <c r="SN1877" s="38"/>
      <c r="SO1877" s="38"/>
      <c r="SP1877" s="38"/>
      <c r="SQ1877" s="38"/>
      <c r="SR1877" s="38"/>
      <c r="SS1877" s="38"/>
      <c r="ST1877" s="38"/>
      <c r="SU1877" s="38"/>
      <c r="SV1877" s="38"/>
      <c r="SW1877" s="38"/>
      <c r="SX1877" s="38"/>
      <c r="SY1877" s="38"/>
      <c r="SZ1877" s="38"/>
      <c r="TA1877" s="38"/>
      <c r="TB1877" s="38"/>
      <c r="TC1877" s="38"/>
      <c r="TD1877" s="38"/>
      <c r="TE1877" s="38"/>
      <c r="TF1877" s="38"/>
      <c r="TG1877" s="38"/>
      <c r="TH1877" s="38"/>
      <c r="TI1877" s="38"/>
      <c r="TJ1877" s="38"/>
      <c r="TK1877" s="38"/>
      <c r="TL1877" s="38"/>
      <c r="TM1877" s="38"/>
      <c r="TN1877" s="38"/>
      <c r="TO1877" s="38"/>
      <c r="TP1877" s="38"/>
      <c r="TQ1877" s="38"/>
      <c r="TR1877" s="38"/>
      <c r="TS1877" s="38"/>
      <c r="TT1877" s="38"/>
      <c r="TU1877" s="38"/>
      <c r="TV1877" s="38"/>
      <c r="TW1877" s="38"/>
      <c r="TX1877" s="38"/>
      <c r="TY1877" s="38"/>
      <c r="TZ1877" s="38"/>
      <c r="UA1877" s="38"/>
      <c r="UB1877" s="38"/>
      <c r="UC1877" s="38"/>
      <c r="UD1877" s="38"/>
      <c r="UE1877" s="38"/>
      <c r="UF1877" s="38"/>
      <c r="UG1877" s="38"/>
      <c r="UH1877" s="38"/>
      <c r="UI1877" s="38"/>
      <c r="UJ1877" s="38"/>
      <c r="UK1877" s="38"/>
      <c r="UL1877" s="38"/>
      <c r="UM1877" s="38"/>
      <c r="UN1877" s="38"/>
      <c r="UO1877" s="38"/>
      <c r="UP1877" s="38"/>
      <c r="UQ1877" s="38"/>
      <c r="UR1877" s="38"/>
      <c r="US1877" s="38"/>
      <c r="UT1877" s="38"/>
      <c r="UU1877" s="38"/>
      <c r="UV1877" s="38"/>
      <c r="UW1877" s="38"/>
      <c r="UX1877" s="38"/>
      <c r="UY1877" s="38"/>
      <c r="UZ1877" s="38"/>
      <c r="VA1877" s="38"/>
      <c r="VB1877" s="38"/>
      <c r="VC1877" s="38"/>
      <c r="VD1877" s="38"/>
      <c r="VE1877" s="38"/>
      <c r="VF1877" s="38"/>
      <c r="VG1877" s="38"/>
      <c r="VH1877" s="38"/>
      <c r="VI1877" s="38"/>
      <c r="VJ1877" s="38"/>
      <c r="VK1877" s="38"/>
      <c r="VL1877" s="38"/>
      <c r="VM1877" s="38"/>
      <c r="VN1877" s="38"/>
      <c r="VO1877" s="38"/>
      <c r="VP1877" s="38"/>
      <c r="VQ1877" s="38"/>
      <c r="VR1877" s="38"/>
      <c r="VS1877" s="38"/>
      <c r="VT1877" s="38"/>
      <c r="VU1877" s="38"/>
      <c r="VV1877" s="38"/>
      <c r="VW1877" s="38"/>
      <c r="VX1877" s="38"/>
      <c r="VY1877" s="38"/>
      <c r="VZ1877" s="38"/>
      <c r="WA1877" s="38"/>
      <c r="WB1877" s="38"/>
      <c r="WC1877" s="38"/>
      <c r="WD1877" s="38"/>
      <c r="WE1877" s="38"/>
      <c r="WF1877" s="38"/>
      <c r="WG1877" s="38"/>
      <c r="WH1877" s="38"/>
      <c r="WI1877" s="38"/>
      <c r="WJ1877" s="38"/>
      <c r="WK1877" s="38"/>
      <c r="WL1877" s="38"/>
      <c r="WM1877" s="38"/>
      <c r="WN1877" s="38"/>
      <c r="WO1877" s="38"/>
      <c r="WP1877" s="38"/>
      <c r="WQ1877" s="38"/>
      <c r="WR1877" s="38"/>
      <c r="WS1877" s="38"/>
      <c r="WT1877" s="38"/>
      <c r="WU1877" s="38"/>
      <c r="WV1877" s="38"/>
      <c r="WW1877" s="38"/>
      <c r="WX1877" s="38"/>
      <c r="WY1877" s="38"/>
      <c r="WZ1877" s="38"/>
      <c r="XA1877" s="38"/>
      <c r="XB1877" s="38"/>
      <c r="XC1877" s="38"/>
      <c r="XD1877" s="38"/>
      <c r="XE1877" s="38"/>
      <c r="XF1877" s="38"/>
      <c r="XG1877" s="38"/>
      <c r="XH1877" s="38"/>
      <c r="XI1877" s="38"/>
      <c r="XJ1877" s="38"/>
      <c r="XK1877" s="38"/>
      <c r="XL1877" s="38"/>
      <c r="XM1877" s="38"/>
      <c r="XN1877" s="38"/>
      <c r="XO1877" s="38"/>
      <c r="XP1877" s="38"/>
      <c r="XQ1877" s="38"/>
      <c r="XR1877" s="38"/>
      <c r="XS1877" s="38"/>
      <c r="XT1877" s="38"/>
      <c r="XU1877" s="38"/>
      <c r="XV1877" s="38"/>
      <c r="XW1877" s="38"/>
      <c r="XX1877" s="38"/>
      <c r="XY1877" s="38"/>
      <c r="XZ1877" s="38"/>
      <c r="YA1877" s="38"/>
      <c r="YB1877" s="38"/>
      <c r="YC1877" s="38"/>
      <c r="YD1877" s="38"/>
      <c r="YE1877" s="38"/>
      <c r="YF1877" s="38"/>
      <c r="YG1877" s="38"/>
      <c r="YH1877" s="38"/>
      <c r="YI1877" s="38"/>
      <c r="YJ1877" s="38"/>
      <c r="YK1877" s="38"/>
      <c r="YL1877" s="38"/>
      <c r="YM1877" s="38"/>
      <c r="YN1877" s="38"/>
      <c r="YO1877" s="38"/>
      <c r="YP1877" s="38"/>
      <c r="YQ1877" s="38"/>
      <c r="YR1877" s="38"/>
      <c r="YS1877" s="38"/>
      <c r="YT1877" s="38"/>
      <c r="YU1877" s="38"/>
      <c r="YV1877" s="38"/>
      <c r="YW1877" s="38"/>
      <c r="YX1877" s="38"/>
      <c r="YY1877" s="38"/>
      <c r="YZ1877" s="38"/>
      <c r="ZA1877" s="38"/>
      <c r="ZB1877" s="38"/>
      <c r="ZC1877" s="38"/>
      <c r="ZD1877" s="38"/>
      <c r="ZE1877" s="38"/>
      <c r="ZF1877" s="38"/>
      <c r="ZG1877" s="38"/>
      <c r="ZH1877" s="38"/>
      <c r="ZI1877" s="38"/>
      <c r="ZJ1877" s="38"/>
      <c r="ZK1877" s="38"/>
      <c r="ZL1877" s="38"/>
      <c r="ZM1877" s="38"/>
      <c r="ZN1877" s="38"/>
      <c r="ZO1877" s="38"/>
      <c r="ZP1877" s="38"/>
      <c r="ZQ1877" s="38"/>
      <c r="ZR1877" s="38"/>
      <c r="ZS1877" s="38"/>
      <c r="ZT1877" s="38"/>
      <c r="ZU1877" s="38"/>
      <c r="ZV1877" s="38"/>
      <c r="ZW1877" s="38"/>
      <c r="ZX1877" s="38"/>
      <c r="ZY1877" s="38"/>
      <c r="ZZ1877" s="38"/>
      <c r="AAA1877" s="38"/>
      <c r="AAB1877" s="38"/>
      <c r="AAC1877" s="38"/>
      <c r="AAD1877" s="38"/>
      <c r="AAE1877" s="38"/>
      <c r="AAF1877" s="38"/>
      <c r="AAG1877" s="38"/>
      <c r="AAH1877" s="38"/>
      <c r="AAI1877" s="38"/>
      <c r="AAJ1877" s="38"/>
      <c r="AAK1877" s="38"/>
      <c r="AAL1877" s="38"/>
      <c r="AAM1877" s="38"/>
      <c r="AAN1877" s="38"/>
      <c r="AAO1877" s="38"/>
      <c r="AAP1877" s="38"/>
      <c r="AAQ1877" s="38"/>
      <c r="AAR1877" s="38"/>
      <c r="AAS1877" s="38"/>
      <c r="AAT1877" s="38"/>
      <c r="AAU1877" s="38"/>
      <c r="AAV1877" s="38"/>
      <c r="AAW1877" s="38"/>
      <c r="AAX1877" s="38"/>
      <c r="AAY1877" s="38"/>
      <c r="AAZ1877" s="38"/>
      <c r="ABA1877" s="38"/>
      <c r="ABB1877" s="38"/>
      <c r="ABC1877" s="38"/>
      <c r="ABD1877" s="38"/>
      <c r="ABE1877" s="38"/>
      <c r="ABF1877" s="38"/>
      <c r="ABG1877" s="38"/>
      <c r="ABH1877" s="38"/>
      <c r="ABI1877" s="38"/>
      <c r="ABJ1877" s="38"/>
      <c r="ABK1877" s="38"/>
      <c r="ABL1877" s="38"/>
      <c r="ABM1877" s="38"/>
      <c r="ABN1877" s="38"/>
      <c r="ABO1877" s="38"/>
      <c r="ABP1877" s="38"/>
      <c r="ABQ1877" s="38"/>
      <c r="ABR1877" s="38"/>
      <c r="ABS1877" s="38"/>
      <c r="ABT1877" s="38"/>
      <c r="ABU1877" s="38"/>
      <c r="ABV1877" s="38"/>
      <c r="ABW1877" s="38"/>
      <c r="ABX1877" s="38"/>
      <c r="ABY1877" s="38"/>
      <c r="ABZ1877" s="38"/>
      <c r="ACA1877" s="38"/>
      <c r="ACB1877" s="38"/>
      <c r="ACC1877" s="38"/>
      <c r="ACD1877" s="38"/>
      <c r="ACE1877" s="38"/>
      <c r="ACF1877" s="38"/>
      <c r="ACG1877" s="38"/>
      <c r="ACH1877" s="38"/>
      <c r="ACI1877" s="38"/>
      <c r="ACJ1877" s="38"/>
      <c r="ACK1877" s="38"/>
      <c r="ACL1877" s="38"/>
      <c r="ACM1877" s="38"/>
      <c r="ACN1877" s="38"/>
      <c r="ACO1877" s="38"/>
      <c r="ACP1877" s="38"/>
      <c r="ACQ1877" s="38"/>
      <c r="ACR1877" s="38"/>
      <c r="ACS1877" s="38"/>
      <c r="ACT1877" s="38"/>
      <c r="ACU1877" s="38"/>
      <c r="ACV1877" s="38"/>
      <c r="ACW1877" s="38"/>
      <c r="ACX1877" s="38"/>
      <c r="ACY1877" s="38"/>
      <c r="ACZ1877" s="38"/>
      <c r="ADA1877" s="38"/>
      <c r="ADB1877" s="38"/>
      <c r="ADC1877" s="38"/>
      <c r="ADD1877" s="38"/>
      <c r="ADE1877" s="38"/>
      <c r="ADF1877" s="38"/>
      <c r="ADG1877" s="38"/>
      <c r="ADH1877" s="38"/>
      <c r="ADI1877" s="38"/>
      <c r="ADJ1877" s="38"/>
      <c r="ADK1877" s="38"/>
      <c r="ADL1877" s="38"/>
      <c r="ADM1877" s="38"/>
      <c r="ADN1877" s="38"/>
      <c r="ADO1877" s="38"/>
      <c r="ADP1877" s="38"/>
      <c r="ADQ1877" s="38"/>
      <c r="ADR1877" s="38"/>
      <c r="ADS1877" s="38"/>
      <c r="ADT1877" s="38"/>
      <c r="ADU1877" s="38"/>
      <c r="ADV1877" s="38"/>
      <c r="ADW1877" s="38"/>
      <c r="ADX1877" s="38"/>
      <c r="ADY1877" s="38"/>
      <c r="ADZ1877" s="38"/>
      <c r="AEA1877" s="38"/>
      <c r="AEB1877" s="38"/>
      <c r="AEC1877" s="38"/>
      <c r="AED1877" s="38"/>
      <c r="AEE1877" s="38"/>
      <c r="AEF1877" s="38"/>
      <c r="AEG1877" s="38"/>
      <c r="AEH1877" s="38"/>
      <c r="AEI1877" s="38"/>
      <c r="AEJ1877" s="38"/>
      <c r="AEK1877" s="38"/>
      <c r="AEL1877" s="38"/>
      <c r="AEM1877" s="38"/>
      <c r="AEN1877" s="38"/>
      <c r="AEO1877" s="38"/>
      <c r="AEP1877" s="38"/>
      <c r="AEQ1877" s="38"/>
      <c r="AER1877" s="38"/>
      <c r="AES1877" s="38"/>
      <c r="AET1877" s="38"/>
      <c r="AEU1877" s="38"/>
      <c r="AEV1877" s="38"/>
      <c r="AEW1877" s="38"/>
      <c r="AEX1877" s="38"/>
      <c r="AEY1877" s="38"/>
      <c r="AEZ1877" s="38"/>
      <c r="AFA1877" s="38"/>
      <c r="AFB1877" s="38"/>
      <c r="AFC1877" s="38"/>
      <c r="AFD1877" s="38"/>
      <c r="AFE1877" s="38"/>
      <c r="AFF1877" s="38"/>
      <c r="AFG1877" s="38"/>
      <c r="AFH1877" s="38"/>
      <c r="AFI1877" s="38"/>
      <c r="AFJ1877" s="38"/>
      <c r="AFK1877" s="38"/>
      <c r="AFL1877" s="38"/>
      <c r="AFM1877" s="38"/>
      <c r="AFN1877" s="38"/>
      <c r="AFO1877" s="38"/>
      <c r="AFP1877" s="38"/>
      <c r="AFQ1877" s="38"/>
      <c r="AFR1877" s="38"/>
      <c r="AFS1877" s="38"/>
      <c r="AFT1877" s="38"/>
      <c r="AFU1877" s="38"/>
      <c r="AFV1877" s="38"/>
      <c r="AFW1877" s="38"/>
      <c r="AFX1877" s="38"/>
      <c r="AFY1877" s="38"/>
      <c r="AFZ1877" s="38"/>
      <c r="AGA1877" s="38"/>
      <c r="AGB1877" s="38"/>
      <c r="AGC1877" s="38"/>
      <c r="AGD1877" s="38"/>
      <c r="AGE1877" s="38"/>
      <c r="AGF1877" s="38"/>
      <c r="AGG1877" s="38"/>
      <c r="AGH1877" s="38"/>
      <c r="AGI1877" s="38"/>
      <c r="AGJ1877" s="38"/>
      <c r="AGK1877" s="38"/>
      <c r="AGL1877" s="38"/>
      <c r="AGM1877" s="38"/>
      <c r="AGN1877" s="38"/>
      <c r="AGO1877" s="38"/>
      <c r="AGP1877" s="38"/>
      <c r="AGQ1877" s="38"/>
      <c r="AGR1877" s="38"/>
      <c r="AGS1877" s="38"/>
      <c r="AGT1877" s="38"/>
      <c r="AGU1877" s="38"/>
      <c r="AGV1877" s="38"/>
      <c r="AGW1877" s="38"/>
      <c r="AGX1877" s="38"/>
      <c r="AGY1877" s="38"/>
      <c r="AGZ1877" s="38"/>
      <c r="AHA1877" s="38"/>
      <c r="AHB1877" s="38"/>
      <c r="AHC1877" s="38"/>
      <c r="AHD1877" s="38"/>
      <c r="AHE1877" s="38"/>
      <c r="AHF1877" s="38"/>
      <c r="AHG1877" s="38"/>
      <c r="AHH1877" s="38"/>
      <c r="AHI1877" s="38"/>
      <c r="AHJ1877" s="38"/>
      <c r="AHK1877" s="38"/>
      <c r="AHL1877" s="38"/>
      <c r="AHM1877" s="38"/>
      <c r="AHN1877" s="38"/>
      <c r="AHO1877" s="38"/>
      <c r="AHP1877" s="38"/>
      <c r="AHQ1877" s="38"/>
      <c r="AHR1877" s="38"/>
      <c r="AHS1877" s="38"/>
      <c r="AHT1877" s="38"/>
      <c r="AHU1877" s="38"/>
      <c r="AHV1877" s="38"/>
      <c r="AHW1877" s="38"/>
      <c r="AHX1877" s="38"/>
      <c r="AHY1877" s="38"/>
      <c r="AHZ1877" s="38"/>
      <c r="AIA1877" s="38"/>
      <c r="AIB1877" s="38"/>
      <c r="AIC1877" s="38"/>
      <c r="AID1877" s="38"/>
      <c r="AIE1877" s="38"/>
      <c r="AIF1877" s="38"/>
      <c r="AIG1877" s="38"/>
      <c r="AIH1877" s="38"/>
      <c r="AII1877" s="38"/>
      <c r="AIJ1877" s="38"/>
      <c r="AIK1877" s="38"/>
      <c r="AIL1877" s="38"/>
      <c r="AIM1877" s="38"/>
      <c r="AIN1877" s="38"/>
      <c r="AIO1877" s="38"/>
      <c r="AIP1877" s="38"/>
      <c r="AIQ1877" s="38"/>
      <c r="AIR1877" s="38"/>
      <c r="AIS1877" s="38"/>
      <c r="AIT1877" s="38"/>
      <c r="AIU1877" s="38"/>
      <c r="AIV1877" s="38"/>
      <c r="AIW1877" s="38"/>
      <c r="AIX1877" s="38"/>
      <c r="AIY1877" s="38"/>
      <c r="AIZ1877" s="38"/>
      <c r="AJA1877" s="38"/>
      <c r="AJB1877" s="38"/>
      <c r="AJC1877" s="38"/>
      <c r="AJD1877" s="38"/>
      <c r="AJE1877" s="38"/>
      <c r="AJF1877" s="38"/>
      <c r="AJG1877" s="38"/>
      <c r="AJH1877" s="38"/>
      <c r="AJI1877" s="38"/>
      <c r="AJJ1877" s="38"/>
      <c r="AJK1877" s="38"/>
      <c r="AJL1877" s="38"/>
      <c r="AJM1877" s="38"/>
      <c r="AJN1877" s="38"/>
      <c r="AJO1877" s="38"/>
      <c r="AJP1877" s="38"/>
      <c r="AJQ1877" s="38"/>
      <c r="AJR1877" s="38"/>
      <c r="AJS1877" s="38"/>
      <c r="AJT1877" s="38"/>
      <c r="AJU1877" s="38"/>
      <c r="AJV1877" s="38"/>
      <c r="AJW1877" s="38"/>
      <c r="AJX1877" s="38"/>
      <c r="AJY1877" s="38"/>
      <c r="AJZ1877" s="38"/>
      <c r="AKA1877" s="38"/>
      <c r="AKB1877" s="38"/>
      <c r="AKC1877" s="38"/>
      <c r="AKD1877" s="38"/>
      <c r="AKE1877" s="38"/>
      <c r="AKF1877" s="38"/>
      <c r="AKG1877" s="38"/>
      <c r="AKH1877" s="38"/>
      <c r="AKI1877" s="38"/>
      <c r="AKJ1877" s="38"/>
      <c r="AKK1877" s="38"/>
      <c r="AKL1877" s="38"/>
      <c r="AKM1877" s="38"/>
      <c r="AKN1877" s="38"/>
      <c r="AKO1877" s="38"/>
      <c r="AKP1877" s="38"/>
      <c r="AKQ1877" s="38"/>
      <c r="AKR1877" s="38"/>
      <c r="AKS1877" s="38"/>
      <c r="AKT1877" s="38"/>
      <c r="AKU1877" s="38"/>
      <c r="AKV1877" s="38"/>
      <c r="AKW1877" s="38"/>
      <c r="AKX1877" s="38"/>
      <c r="AKY1877" s="38"/>
      <c r="AKZ1877" s="38"/>
      <c r="ALA1877" s="38"/>
      <c r="ALB1877" s="38"/>
      <c r="ALC1877" s="38"/>
      <c r="ALD1877" s="38"/>
      <c r="ALE1877" s="38"/>
      <c r="ALF1877" s="38"/>
      <c r="ALG1877" s="38"/>
      <c r="ALH1877" s="38"/>
      <c r="ALI1877" s="38"/>
      <c r="ALJ1877" s="38"/>
      <c r="ALK1877" s="38"/>
      <c r="ALL1877" s="38"/>
      <c r="ALM1877" s="38"/>
      <c r="ALN1877" s="38"/>
      <c r="ALO1877" s="38"/>
      <c r="ALP1877" s="38"/>
      <c r="ALQ1877" s="38"/>
      <c r="ALR1877" s="38"/>
      <c r="ALS1877" s="38"/>
      <c r="ALT1877" s="38"/>
      <c r="ALU1877" s="38"/>
      <c r="ALV1877" s="38"/>
      <c r="ALW1877" s="38"/>
      <c r="ALX1877" s="38"/>
      <c r="ALY1877" s="38"/>
      <c r="ALZ1877" s="38"/>
      <c r="AMA1877" s="38"/>
      <c r="AMB1877" s="38"/>
      <c r="AMC1877" s="38"/>
      <c r="AMD1877" s="38"/>
      <c r="AME1877" s="38"/>
      <c r="AMF1877" s="38"/>
      <c r="AMG1877" s="38"/>
      <c r="AMH1877" s="38"/>
      <c r="AMI1877" s="38"/>
      <c r="AMJ1877" s="38"/>
      <c r="AMK1877" s="38"/>
      <c r="AML1877" s="38"/>
      <c r="AMM1877" s="38"/>
      <c r="AMN1877" s="38"/>
      <c r="AMO1877" s="38"/>
      <c r="AMP1877" s="38"/>
      <c r="AMQ1877" s="38"/>
      <c r="AMR1877" s="38"/>
      <c r="AMS1877" s="38"/>
      <c r="AMT1877" s="38"/>
      <c r="AMU1877" s="38"/>
      <c r="AMV1877" s="38"/>
      <c r="AMW1877" s="38"/>
      <c r="AMX1877" s="38"/>
      <c r="AMY1877" s="38"/>
      <c r="AMZ1877" s="38"/>
      <c r="ANA1877" s="38"/>
      <c r="ANB1877" s="38"/>
      <c r="ANC1877" s="38"/>
      <c r="AND1877" s="38"/>
      <c r="ANE1877" s="38"/>
      <c r="ANF1877" s="38"/>
      <c r="ANG1877" s="38"/>
      <c r="ANH1877" s="38"/>
      <c r="ANI1877" s="38"/>
      <c r="ANJ1877" s="38"/>
      <c r="ANK1877" s="38"/>
      <c r="ANL1877" s="38"/>
      <c r="ANM1877" s="38"/>
      <c r="ANN1877" s="38"/>
      <c r="ANO1877" s="38"/>
      <c r="ANP1877" s="38"/>
      <c r="ANQ1877" s="38"/>
      <c r="ANR1877" s="38"/>
      <c r="ANS1877" s="38"/>
      <c r="ANT1877" s="38"/>
      <c r="ANU1877" s="38"/>
      <c r="ANV1877" s="38"/>
      <c r="ANW1877" s="38"/>
      <c r="ANX1877" s="38"/>
      <c r="ANY1877" s="38"/>
      <c r="ANZ1877" s="38"/>
      <c r="AOA1877" s="38"/>
      <c r="AOB1877" s="38"/>
      <c r="AOC1877" s="38"/>
      <c r="AOD1877" s="38"/>
      <c r="AOE1877" s="38"/>
      <c r="AOF1877" s="38"/>
      <c r="AOG1877" s="38"/>
      <c r="AOH1877" s="38"/>
      <c r="AOI1877" s="38"/>
      <c r="AOJ1877" s="38"/>
      <c r="AOK1877" s="38"/>
      <c r="AOL1877" s="38"/>
      <c r="AOM1877" s="38"/>
      <c r="AON1877" s="38"/>
      <c r="AOO1877" s="38"/>
      <c r="AOP1877" s="38"/>
      <c r="AOQ1877" s="38"/>
      <c r="AOR1877" s="38"/>
      <c r="AOS1877" s="38"/>
      <c r="AOT1877" s="38"/>
      <c r="AOU1877" s="38"/>
      <c r="AOV1877" s="38"/>
      <c r="AOW1877" s="38"/>
      <c r="AOX1877" s="38"/>
      <c r="AOY1877" s="38"/>
      <c r="AOZ1877" s="38"/>
      <c r="APA1877" s="38"/>
      <c r="APB1877" s="38"/>
      <c r="APC1877" s="38"/>
      <c r="APD1877" s="38"/>
      <c r="APE1877" s="38"/>
      <c r="APF1877" s="38"/>
      <c r="APG1877" s="38"/>
      <c r="APH1877" s="38"/>
      <c r="API1877" s="38"/>
      <c r="APJ1877" s="38"/>
      <c r="APK1877" s="38"/>
      <c r="APL1877" s="38"/>
      <c r="APM1877" s="38"/>
      <c r="APN1877" s="38"/>
      <c r="APO1877" s="38"/>
      <c r="APP1877" s="38"/>
      <c r="APQ1877" s="38"/>
      <c r="APR1877" s="38"/>
      <c r="APS1877" s="38"/>
      <c r="APT1877" s="38"/>
      <c r="APU1877" s="38"/>
      <c r="APV1877" s="38"/>
      <c r="APW1877" s="38"/>
      <c r="APX1877" s="38"/>
      <c r="APY1877" s="38"/>
      <c r="APZ1877" s="38"/>
      <c r="AQA1877" s="38"/>
      <c r="AQB1877" s="38"/>
      <c r="AQC1877" s="38"/>
      <c r="AQD1877" s="38"/>
      <c r="AQE1877" s="38"/>
      <c r="AQF1877" s="38"/>
      <c r="AQG1877" s="38"/>
      <c r="AQH1877" s="38"/>
      <c r="AQI1877" s="38"/>
      <c r="AQJ1877" s="38"/>
      <c r="AQK1877" s="38"/>
      <c r="AQL1877" s="38"/>
      <c r="AQM1877" s="38"/>
      <c r="AQN1877" s="38"/>
      <c r="AQO1877" s="38"/>
      <c r="AQP1877" s="38"/>
      <c r="AQQ1877" s="38"/>
      <c r="AQR1877" s="38"/>
      <c r="AQS1877" s="38"/>
      <c r="AQT1877" s="38"/>
      <c r="AQU1877" s="38"/>
      <c r="AQV1877" s="38"/>
      <c r="AQW1877" s="38"/>
      <c r="AQX1877" s="38"/>
      <c r="AQY1877" s="38"/>
      <c r="AQZ1877" s="38"/>
      <c r="ARA1877" s="38"/>
      <c r="ARB1877" s="38"/>
      <c r="ARC1877" s="38"/>
      <c r="ARD1877" s="38"/>
      <c r="ARE1877" s="38"/>
      <c r="ARF1877" s="38"/>
      <c r="ARG1877" s="38"/>
      <c r="ARH1877" s="38"/>
      <c r="ARI1877" s="38"/>
      <c r="ARJ1877" s="38"/>
      <c r="ARK1877" s="38"/>
      <c r="ARL1877" s="38"/>
      <c r="ARM1877" s="38"/>
      <c r="ARN1877" s="38"/>
      <c r="ARO1877" s="38"/>
      <c r="ARP1877" s="38"/>
      <c r="ARQ1877" s="38"/>
      <c r="ARR1877" s="38"/>
      <c r="ARS1877" s="38"/>
      <c r="ART1877" s="38"/>
      <c r="ARU1877" s="38"/>
      <c r="ARV1877" s="38"/>
      <c r="ARW1877" s="38"/>
      <c r="ARX1877" s="38"/>
      <c r="ARY1877" s="38"/>
      <c r="ARZ1877" s="38"/>
      <c r="ASA1877" s="38"/>
      <c r="ASB1877" s="38"/>
      <c r="ASC1877" s="38"/>
      <c r="ASD1877" s="38"/>
      <c r="ASE1877" s="38"/>
      <c r="ASF1877" s="38"/>
      <c r="ASG1877" s="38"/>
      <c r="ASH1877" s="38"/>
      <c r="ASI1877" s="38"/>
      <c r="ASJ1877" s="38"/>
      <c r="ASK1877" s="38"/>
      <c r="ASL1877" s="38"/>
      <c r="ASM1877" s="38"/>
      <c r="ASN1877" s="38"/>
      <c r="ASO1877" s="38"/>
      <c r="ASP1877" s="38"/>
      <c r="ASQ1877" s="38"/>
      <c r="ASR1877" s="38"/>
      <c r="ASS1877" s="38"/>
      <c r="AST1877" s="38"/>
      <c r="ASU1877" s="38"/>
      <c r="ASV1877" s="38"/>
      <c r="ASW1877" s="38"/>
      <c r="ASX1877" s="38"/>
      <c r="ASY1877" s="38"/>
      <c r="ASZ1877" s="38"/>
      <c r="ATA1877" s="38"/>
      <c r="ATB1877" s="38"/>
      <c r="ATC1877" s="38"/>
      <c r="ATD1877" s="38"/>
      <c r="ATE1877" s="38"/>
      <c r="ATF1877" s="38"/>
      <c r="ATG1877" s="38"/>
      <c r="ATH1877" s="38"/>
      <c r="ATI1877" s="38"/>
      <c r="ATJ1877" s="38"/>
      <c r="ATK1877" s="38"/>
      <c r="ATL1877" s="38"/>
      <c r="ATM1877" s="38"/>
      <c r="ATN1877" s="38"/>
      <c r="ATO1877" s="38"/>
      <c r="ATP1877" s="38"/>
      <c r="ATQ1877" s="38"/>
      <c r="ATR1877" s="38"/>
      <c r="ATS1877" s="38"/>
      <c r="ATT1877" s="38"/>
      <c r="ATU1877" s="38"/>
      <c r="ATV1877" s="38"/>
      <c r="ATW1877" s="38"/>
      <c r="ATX1877" s="38"/>
      <c r="ATY1877" s="38"/>
      <c r="ATZ1877" s="38"/>
      <c r="AUA1877" s="38"/>
      <c r="AUB1877" s="38"/>
      <c r="AUC1877" s="38"/>
      <c r="AUD1877" s="38"/>
      <c r="AUE1877" s="38"/>
      <c r="AUF1877" s="38"/>
      <c r="AUG1877" s="38"/>
      <c r="AUH1877" s="38"/>
      <c r="AUI1877" s="38"/>
      <c r="AUJ1877" s="38"/>
      <c r="AUK1877" s="38"/>
      <c r="AUL1877" s="38"/>
      <c r="AUM1877" s="38"/>
      <c r="AUN1877" s="38"/>
      <c r="AUO1877" s="38"/>
      <c r="AUP1877" s="38"/>
      <c r="AUQ1877" s="38"/>
      <c r="AUR1877" s="38"/>
      <c r="AUS1877" s="38"/>
      <c r="AUT1877" s="38"/>
      <c r="AUU1877" s="38"/>
      <c r="AUV1877" s="38"/>
      <c r="AUW1877" s="38"/>
      <c r="AUX1877" s="38"/>
      <c r="AUY1877" s="38"/>
      <c r="AUZ1877" s="38"/>
      <c r="AVA1877" s="38"/>
      <c r="AVB1877" s="38"/>
      <c r="AVC1877" s="38"/>
      <c r="AVD1877" s="38"/>
      <c r="AVE1877" s="38"/>
      <c r="AVF1877" s="38"/>
      <c r="AVG1877" s="38"/>
      <c r="AVH1877" s="38"/>
      <c r="AVI1877" s="38"/>
      <c r="AVJ1877" s="38"/>
      <c r="AVK1877" s="38"/>
      <c r="AVL1877" s="38"/>
      <c r="AVM1877" s="38"/>
      <c r="AVN1877" s="38"/>
      <c r="AVO1877" s="38"/>
      <c r="AVP1877" s="38"/>
      <c r="AVQ1877" s="38"/>
      <c r="AVR1877" s="38"/>
      <c r="AVS1877" s="38"/>
      <c r="AVT1877" s="38"/>
      <c r="AVU1877" s="38"/>
      <c r="AVV1877" s="38"/>
      <c r="AVW1877" s="38"/>
      <c r="AVX1877" s="38"/>
      <c r="AVY1877" s="38"/>
      <c r="AVZ1877" s="38"/>
      <c r="AWA1877" s="38"/>
      <c r="AWB1877" s="38"/>
      <c r="AWC1877" s="38"/>
      <c r="AWD1877" s="38"/>
      <c r="AWE1877" s="38"/>
      <c r="AWF1877" s="38"/>
      <c r="AWG1877" s="38"/>
      <c r="AWH1877" s="38"/>
      <c r="AWI1877" s="38"/>
      <c r="AWJ1877" s="38"/>
      <c r="AWK1877" s="38"/>
      <c r="AWL1877" s="38"/>
      <c r="AWM1877" s="38"/>
      <c r="AWN1877" s="38"/>
      <c r="AWO1877" s="38"/>
      <c r="AWP1877" s="38"/>
      <c r="AWQ1877" s="38"/>
      <c r="AWR1877" s="38"/>
      <c r="AWS1877" s="38"/>
      <c r="AWT1877" s="38"/>
      <c r="AWU1877" s="38"/>
      <c r="AWV1877" s="38"/>
      <c r="AWW1877" s="38"/>
      <c r="AWX1877" s="38"/>
      <c r="AWY1877" s="38"/>
      <c r="AWZ1877" s="38"/>
      <c r="AXA1877" s="38"/>
      <c r="AXB1877" s="38"/>
      <c r="AXC1877" s="38"/>
      <c r="AXD1877" s="38"/>
      <c r="AXE1877" s="38"/>
      <c r="AXF1877" s="38"/>
      <c r="AXG1877" s="38"/>
      <c r="AXH1877" s="38"/>
      <c r="AXI1877" s="38"/>
      <c r="AXJ1877" s="38"/>
      <c r="AXK1877" s="38"/>
      <c r="AXL1877" s="38"/>
      <c r="AXM1877" s="38"/>
      <c r="AXN1877" s="38"/>
      <c r="AXO1877" s="38"/>
      <c r="AXP1877" s="38"/>
      <c r="AXQ1877" s="38"/>
      <c r="AXR1877" s="38"/>
      <c r="AXS1877" s="38"/>
      <c r="AXT1877" s="38"/>
      <c r="AXU1877" s="38"/>
      <c r="AXV1877" s="38"/>
      <c r="AXW1877" s="38"/>
      <c r="AXX1877" s="38"/>
      <c r="AXY1877" s="38"/>
      <c r="AXZ1877" s="38"/>
      <c r="AYA1877" s="38"/>
      <c r="AYB1877" s="38"/>
      <c r="AYC1877" s="38"/>
      <c r="AYD1877" s="38"/>
      <c r="AYE1877" s="38"/>
      <c r="AYF1877" s="38"/>
      <c r="AYG1877" s="38"/>
      <c r="AYH1877" s="38"/>
      <c r="AYI1877" s="38"/>
      <c r="AYJ1877" s="38"/>
      <c r="AYK1877" s="38"/>
      <c r="AYL1877" s="38"/>
      <c r="AYM1877" s="38"/>
      <c r="AYN1877" s="38"/>
      <c r="AYO1877" s="38"/>
      <c r="AYP1877" s="38"/>
      <c r="AYQ1877" s="38"/>
      <c r="AYR1877" s="38"/>
      <c r="AYS1877" s="38"/>
      <c r="AYT1877" s="38"/>
      <c r="AYU1877" s="38"/>
      <c r="AYV1877" s="38"/>
      <c r="AYW1877" s="38"/>
      <c r="AYX1877" s="38"/>
      <c r="AYY1877" s="38"/>
      <c r="AYZ1877" s="38"/>
      <c r="AZA1877" s="38"/>
      <c r="AZB1877" s="38"/>
      <c r="AZC1877" s="38"/>
      <c r="AZD1877" s="38"/>
      <c r="AZE1877" s="38"/>
      <c r="AZF1877" s="38"/>
      <c r="AZG1877" s="38"/>
      <c r="AZH1877" s="38"/>
      <c r="AZI1877" s="38"/>
      <c r="AZJ1877" s="38"/>
      <c r="AZK1877" s="38"/>
      <c r="AZL1877" s="38"/>
      <c r="AZM1877" s="38"/>
      <c r="AZN1877" s="38"/>
      <c r="AZO1877" s="38"/>
      <c r="AZP1877" s="38"/>
      <c r="AZQ1877" s="38"/>
      <c r="AZR1877" s="38"/>
      <c r="AZS1877" s="38"/>
      <c r="AZT1877" s="38"/>
      <c r="AZU1877" s="38"/>
      <c r="AZV1877" s="38"/>
      <c r="AZW1877" s="38"/>
      <c r="AZX1877" s="38"/>
      <c r="AZY1877" s="38"/>
      <c r="AZZ1877" s="38"/>
      <c r="BAA1877" s="38"/>
      <c r="BAB1877" s="38"/>
      <c r="BAC1877" s="38"/>
      <c r="BAD1877" s="38"/>
      <c r="BAE1877" s="38"/>
      <c r="BAF1877" s="38"/>
      <c r="BAG1877" s="38"/>
      <c r="BAH1877" s="38"/>
      <c r="BAI1877" s="38"/>
      <c r="BAJ1877" s="38"/>
      <c r="BAK1877" s="38"/>
      <c r="BAL1877" s="38"/>
      <c r="BAM1877" s="38"/>
      <c r="BAN1877" s="38"/>
      <c r="BAO1877" s="38"/>
      <c r="BAP1877" s="38"/>
      <c r="BAQ1877" s="38"/>
      <c r="BAR1877" s="38"/>
      <c r="BAS1877" s="38"/>
      <c r="BAT1877" s="38"/>
      <c r="BAU1877" s="38"/>
      <c r="BAV1877" s="38"/>
      <c r="BAW1877" s="38"/>
      <c r="BAX1877" s="38"/>
      <c r="BAY1877" s="38"/>
      <c r="BAZ1877" s="38"/>
      <c r="BBA1877" s="38"/>
      <c r="BBB1877" s="38"/>
      <c r="BBC1877" s="38"/>
      <c r="BBD1877" s="38"/>
      <c r="BBE1877" s="38"/>
      <c r="BBF1877" s="38"/>
      <c r="BBG1877" s="38"/>
      <c r="BBH1877" s="38"/>
      <c r="BBI1877" s="38"/>
      <c r="BBJ1877" s="38"/>
      <c r="BBK1877" s="38"/>
      <c r="BBL1877" s="38"/>
      <c r="BBM1877" s="38"/>
      <c r="BBN1877" s="38"/>
      <c r="BBO1877" s="38"/>
      <c r="BBP1877" s="38"/>
      <c r="BBQ1877" s="38"/>
      <c r="BBR1877" s="38"/>
      <c r="BBS1877" s="38"/>
      <c r="BBT1877" s="38"/>
      <c r="BBU1877" s="38"/>
      <c r="BBV1877" s="38"/>
      <c r="BBW1877" s="38"/>
      <c r="BBX1877" s="38"/>
      <c r="BBY1877" s="38"/>
      <c r="BBZ1877" s="38"/>
      <c r="BCA1877" s="38"/>
      <c r="BCB1877" s="38"/>
      <c r="BCC1877" s="38"/>
      <c r="BCD1877" s="38"/>
      <c r="BCE1877" s="38"/>
      <c r="BCF1877" s="38"/>
      <c r="BCG1877" s="38"/>
      <c r="BCH1877" s="38"/>
      <c r="BCI1877" s="38"/>
      <c r="BCJ1877" s="38"/>
      <c r="BCK1877" s="38"/>
      <c r="BCL1877" s="38"/>
      <c r="BCM1877" s="38"/>
      <c r="BCN1877" s="38"/>
      <c r="BCO1877" s="38"/>
      <c r="BCP1877" s="38"/>
      <c r="BCQ1877" s="38"/>
      <c r="BCR1877" s="38"/>
      <c r="BCS1877" s="38"/>
      <c r="BCT1877" s="38"/>
      <c r="BCU1877" s="38"/>
      <c r="BCV1877" s="38"/>
      <c r="BCW1877" s="38"/>
      <c r="BCX1877" s="38"/>
      <c r="BCY1877" s="38"/>
      <c r="BCZ1877" s="38"/>
      <c r="BDA1877" s="38"/>
      <c r="BDB1877" s="38"/>
      <c r="BDC1877" s="38"/>
      <c r="BDD1877" s="38"/>
      <c r="BDE1877" s="38"/>
      <c r="BDF1877" s="38"/>
      <c r="BDG1877" s="38"/>
      <c r="BDH1877" s="38"/>
      <c r="BDI1877" s="38"/>
      <c r="BDJ1877" s="38"/>
      <c r="BDK1877" s="38"/>
      <c r="BDL1877" s="38"/>
      <c r="BDM1877" s="38"/>
      <c r="BDN1877" s="38"/>
      <c r="BDO1877" s="38"/>
      <c r="BDP1877" s="38"/>
      <c r="BDQ1877" s="38"/>
      <c r="BDR1877" s="38"/>
      <c r="BDS1877" s="38"/>
      <c r="BDT1877" s="38"/>
      <c r="BDU1877" s="38"/>
      <c r="BDV1877" s="38"/>
      <c r="BDW1877" s="38"/>
      <c r="BDX1877" s="38"/>
      <c r="BDY1877" s="38"/>
      <c r="BDZ1877" s="38"/>
      <c r="BEA1877" s="38"/>
      <c r="BEB1877" s="38"/>
      <c r="BEC1877" s="38"/>
      <c r="BED1877" s="38"/>
      <c r="BEE1877" s="38"/>
      <c r="BEF1877" s="38"/>
      <c r="BEG1877" s="38"/>
      <c r="BEH1877" s="38"/>
      <c r="BEI1877" s="38"/>
      <c r="BEJ1877" s="38"/>
      <c r="BEK1877" s="38"/>
      <c r="BEL1877" s="38"/>
      <c r="BEM1877" s="38"/>
      <c r="BEN1877" s="38"/>
      <c r="BEO1877" s="38"/>
      <c r="BEP1877" s="38"/>
      <c r="BEQ1877" s="38"/>
      <c r="BER1877" s="38"/>
      <c r="BES1877" s="38"/>
      <c r="BET1877" s="38"/>
      <c r="BEU1877" s="38"/>
      <c r="BEV1877" s="38"/>
      <c r="BEW1877" s="38"/>
      <c r="BEX1877" s="38"/>
      <c r="BEY1877" s="38"/>
      <c r="BEZ1877" s="38"/>
      <c r="BFA1877" s="38"/>
      <c r="BFB1877" s="38"/>
      <c r="BFC1877" s="38"/>
      <c r="BFD1877" s="38"/>
      <c r="BFE1877" s="38"/>
      <c r="BFF1877" s="38"/>
      <c r="BFG1877" s="38"/>
      <c r="BFH1877" s="38"/>
      <c r="BFI1877" s="38"/>
      <c r="BFJ1877" s="38"/>
      <c r="BFK1877" s="38"/>
      <c r="BFL1877" s="38"/>
      <c r="BFM1877" s="38"/>
      <c r="BFN1877" s="38"/>
      <c r="BFO1877" s="38"/>
      <c r="BFP1877" s="38"/>
      <c r="BFQ1877" s="38"/>
      <c r="BFR1877" s="38"/>
      <c r="BFS1877" s="38"/>
      <c r="BFT1877" s="38"/>
      <c r="BFU1877" s="38"/>
      <c r="BFV1877" s="38"/>
      <c r="BFW1877" s="38"/>
      <c r="BFX1877" s="38"/>
      <c r="BFY1877" s="38"/>
      <c r="BFZ1877" s="38"/>
      <c r="BGA1877" s="38"/>
      <c r="BGB1877" s="38"/>
      <c r="BGC1877" s="38"/>
      <c r="BGD1877" s="38"/>
      <c r="BGE1877" s="38"/>
      <c r="BGF1877" s="38"/>
      <c r="BGG1877" s="38"/>
      <c r="BGH1877" s="38"/>
      <c r="BGI1877" s="38"/>
      <c r="BGJ1877" s="38"/>
      <c r="BGK1877" s="38"/>
      <c r="BGL1877" s="38"/>
      <c r="BGM1877" s="38"/>
      <c r="BGN1877" s="38"/>
      <c r="BGO1877" s="38"/>
      <c r="BGP1877" s="38"/>
      <c r="BGQ1877" s="38"/>
      <c r="BGR1877" s="38"/>
      <c r="BGS1877" s="38"/>
      <c r="BGT1877" s="38"/>
      <c r="BGU1877" s="38"/>
      <c r="BGV1877" s="38"/>
      <c r="BGW1877" s="38"/>
      <c r="BGX1877" s="38"/>
      <c r="BGY1877" s="38"/>
      <c r="BGZ1877" s="38"/>
      <c r="BHA1877" s="38"/>
      <c r="BHB1877" s="38"/>
      <c r="BHC1877" s="38"/>
      <c r="BHD1877" s="38"/>
      <c r="BHE1877" s="38"/>
      <c r="BHF1877" s="38"/>
      <c r="BHG1877" s="38"/>
      <c r="BHH1877" s="38"/>
      <c r="BHI1877" s="38"/>
      <c r="BHJ1877" s="38"/>
      <c r="BHK1877" s="38"/>
      <c r="BHL1877" s="38"/>
      <c r="BHM1877" s="38"/>
      <c r="BHN1877" s="38"/>
      <c r="BHO1877" s="38"/>
      <c r="BHP1877" s="38"/>
      <c r="BHQ1877" s="38"/>
      <c r="BHR1877" s="38"/>
      <c r="BHS1877" s="38"/>
      <c r="BHT1877" s="38"/>
      <c r="BHU1877" s="38"/>
      <c r="BHV1877" s="38"/>
      <c r="BHW1877" s="38"/>
      <c r="BHX1877" s="38"/>
      <c r="BHY1877" s="38"/>
      <c r="BHZ1877" s="38"/>
      <c r="BIA1877" s="38"/>
      <c r="BIB1877" s="38"/>
      <c r="BIC1877" s="38"/>
      <c r="BID1877" s="38"/>
      <c r="BIE1877" s="38"/>
      <c r="BIF1877" s="38"/>
      <c r="BIG1877" s="38"/>
      <c r="BIH1877" s="38"/>
      <c r="BII1877" s="38"/>
      <c r="BIJ1877" s="38"/>
      <c r="BIK1877" s="38"/>
      <c r="BIL1877" s="38"/>
      <c r="BIM1877" s="38"/>
      <c r="BIN1877" s="38"/>
      <c r="BIO1877" s="38"/>
      <c r="BIP1877" s="38"/>
      <c r="BIQ1877" s="38"/>
      <c r="BIR1877" s="38"/>
      <c r="BIS1877" s="38"/>
      <c r="BIT1877" s="38"/>
      <c r="BIU1877" s="38"/>
      <c r="BIV1877" s="38"/>
      <c r="BIW1877" s="38"/>
      <c r="BIX1877" s="38"/>
      <c r="BIY1877" s="38"/>
      <c r="BIZ1877" s="38"/>
      <c r="BJA1877" s="38"/>
      <c r="BJB1877" s="38"/>
      <c r="BJC1877" s="38"/>
      <c r="BJD1877" s="38"/>
      <c r="BJE1877" s="38"/>
      <c r="BJF1877" s="38"/>
      <c r="BJG1877" s="38"/>
      <c r="BJH1877" s="38"/>
      <c r="BJI1877" s="38"/>
      <c r="BJJ1877" s="38"/>
      <c r="BJK1877" s="38"/>
      <c r="BJL1877" s="38"/>
      <c r="BJM1877" s="38"/>
      <c r="BJN1877" s="38"/>
      <c r="BJO1877" s="38"/>
      <c r="BJP1877" s="38"/>
      <c r="BJQ1877" s="38"/>
      <c r="BJR1877" s="38"/>
      <c r="BJS1877" s="38"/>
      <c r="BJT1877" s="38"/>
      <c r="BJU1877" s="38"/>
      <c r="BJV1877" s="38"/>
      <c r="BJW1877" s="38"/>
      <c r="BJX1877" s="38"/>
      <c r="BJY1877" s="38"/>
      <c r="BJZ1877" s="38"/>
      <c r="BKA1877" s="38"/>
      <c r="BKB1877" s="38"/>
      <c r="BKC1877" s="38"/>
      <c r="BKD1877" s="38"/>
      <c r="BKE1877" s="38"/>
      <c r="BKF1877" s="38"/>
      <c r="BKG1877" s="38"/>
      <c r="BKH1877" s="38"/>
      <c r="BKI1877" s="38"/>
      <c r="BKJ1877" s="38"/>
      <c r="BKK1877" s="38"/>
      <c r="BKL1877" s="38"/>
      <c r="BKM1877" s="38"/>
      <c r="BKN1877" s="38"/>
      <c r="BKO1877" s="38"/>
      <c r="BKP1877" s="38"/>
      <c r="BKQ1877" s="38"/>
      <c r="BKR1877" s="38"/>
      <c r="BKS1877" s="38"/>
      <c r="BKT1877" s="38"/>
      <c r="BKU1877" s="38"/>
      <c r="BKV1877" s="38"/>
      <c r="BKW1877" s="38"/>
      <c r="BKX1877" s="38"/>
      <c r="BKY1877" s="38"/>
      <c r="BKZ1877" s="38"/>
      <c r="BLA1877" s="38"/>
      <c r="BLB1877" s="38"/>
      <c r="BLC1877" s="38"/>
      <c r="BLD1877" s="38"/>
      <c r="BLE1877" s="38"/>
      <c r="BLF1877" s="38"/>
      <c r="BLG1877" s="38"/>
      <c r="BLH1877" s="38"/>
      <c r="BLI1877" s="38"/>
      <c r="BLJ1877" s="38"/>
      <c r="BLK1877" s="38"/>
      <c r="BLL1877" s="38"/>
      <c r="BLM1877" s="38"/>
      <c r="BLN1877" s="38"/>
      <c r="BLO1877" s="38"/>
      <c r="BLP1877" s="38"/>
      <c r="BLQ1877" s="38"/>
      <c r="BLR1877" s="38"/>
      <c r="BLS1877" s="38"/>
      <c r="BLT1877" s="38"/>
      <c r="BLU1877" s="38"/>
      <c r="BLV1877" s="38"/>
      <c r="BLW1877" s="38"/>
      <c r="BLX1877" s="38"/>
      <c r="BLY1877" s="38"/>
      <c r="BLZ1877" s="38"/>
      <c r="BMA1877" s="38"/>
      <c r="BMB1877" s="38"/>
      <c r="BMC1877" s="38"/>
      <c r="BMD1877" s="38"/>
      <c r="BME1877" s="38"/>
      <c r="BMF1877" s="38"/>
      <c r="BMG1877" s="38"/>
      <c r="BMH1877" s="38"/>
      <c r="BMI1877" s="38"/>
      <c r="BMJ1877" s="38"/>
      <c r="BMK1877" s="38"/>
      <c r="BML1877" s="38"/>
      <c r="BMM1877" s="38"/>
      <c r="BMN1877" s="38"/>
      <c r="BMO1877" s="38"/>
      <c r="BMP1877" s="38"/>
      <c r="BMQ1877" s="38"/>
      <c r="BMR1877" s="38"/>
      <c r="BMS1877" s="38"/>
      <c r="BMT1877" s="38"/>
      <c r="BMU1877" s="38"/>
      <c r="BMV1877" s="38"/>
      <c r="BMW1877" s="38"/>
      <c r="BMX1877" s="38"/>
      <c r="BMY1877" s="38"/>
      <c r="BMZ1877" s="38"/>
      <c r="BNA1877" s="38"/>
      <c r="BNB1877" s="38"/>
      <c r="BNC1877" s="38"/>
      <c r="BND1877" s="38"/>
      <c r="BNE1877" s="38"/>
      <c r="BNF1877" s="38"/>
      <c r="BNG1877" s="38"/>
      <c r="BNH1877" s="38"/>
      <c r="BNI1877" s="38"/>
      <c r="BNJ1877" s="38"/>
      <c r="BNK1877" s="38"/>
      <c r="BNL1877" s="38"/>
      <c r="BNM1877" s="38"/>
      <c r="BNN1877" s="38"/>
      <c r="BNO1877" s="38"/>
      <c r="BNP1877" s="38"/>
      <c r="BNQ1877" s="38"/>
      <c r="BNR1877" s="38"/>
      <c r="BNS1877" s="38"/>
      <c r="BNT1877" s="38"/>
      <c r="BNU1877" s="38"/>
      <c r="BNV1877" s="38"/>
      <c r="BNW1877" s="38"/>
      <c r="BNX1877" s="38"/>
      <c r="BNY1877" s="38"/>
      <c r="BNZ1877" s="38"/>
      <c r="BOA1877" s="38"/>
      <c r="BOB1877" s="38"/>
      <c r="BOC1877" s="38"/>
      <c r="BOD1877" s="38"/>
      <c r="BOE1877" s="38"/>
      <c r="BOF1877" s="38"/>
      <c r="BOG1877" s="38"/>
      <c r="BOH1877" s="38"/>
      <c r="BOI1877" s="38"/>
      <c r="BOJ1877" s="38"/>
      <c r="BOK1877" s="38"/>
      <c r="BOL1877" s="38"/>
      <c r="BOM1877" s="38"/>
      <c r="BON1877" s="38"/>
      <c r="BOO1877" s="38"/>
      <c r="BOP1877" s="38"/>
      <c r="BOQ1877" s="38"/>
      <c r="BOR1877" s="38"/>
      <c r="BOS1877" s="38"/>
      <c r="BOT1877" s="38"/>
      <c r="BOU1877" s="38"/>
      <c r="BOV1877" s="38"/>
      <c r="BOW1877" s="38"/>
      <c r="BOX1877" s="38"/>
      <c r="BOY1877" s="38"/>
      <c r="BOZ1877" s="38"/>
      <c r="BPA1877" s="38"/>
      <c r="BPB1877" s="38"/>
      <c r="BPC1877" s="38"/>
      <c r="BPD1877" s="38"/>
      <c r="BPE1877" s="38"/>
      <c r="BPF1877" s="38"/>
      <c r="BPG1877" s="38"/>
      <c r="BPH1877" s="38"/>
      <c r="BPI1877" s="38"/>
      <c r="BPJ1877" s="38"/>
      <c r="BPK1877" s="38"/>
      <c r="BPL1877" s="38"/>
      <c r="BPM1877" s="38"/>
      <c r="BPN1877" s="38"/>
      <c r="BPO1877" s="38"/>
      <c r="BPP1877" s="38"/>
      <c r="BPQ1877" s="38"/>
      <c r="BPR1877" s="38"/>
      <c r="BPS1877" s="38"/>
      <c r="BPT1877" s="38"/>
      <c r="BPU1877" s="38"/>
      <c r="BPV1877" s="38"/>
      <c r="BPW1877" s="38"/>
      <c r="BPX1877" s="38"/>
      <c r="BPY1877" s="38"/>
      <c r="BPZ1877" s="38"/>
      <c r="BQA1877" s="38"/>
      <c r="BQB1877" s="38"/>
      <c r="BQC1877" s="38"/>
      <c r="BQD1877" s="38"/>
      <c r="BQE1877" s="38"/>
      <c r="BQF1877" s="38"/>
      <c r="BQG1877" s="38"/>
      <c r="BQH1877" s="38"/>
      <c r="BQI1877" s="38"/>
      <c r="BQJ1877" s="38"/>
      <c r="BQK1877" s="38"/>
      <c r="BQL1877" s="38"/>
      <c r="BQM1877" s="38"/>
      <c r="BQN1877" s="38"/>
      <c r="BQO1877" s="38"/>
      <c r="BQP1877" s="38"/>
      <c r="BQQ1877" s="38"/>
      <c r="BQR1877" s="38"/>
      <c r="BQS1877" s="38"/>
      <c r="BQT1877" s="38"/>
      <c r="BQU1877" s="38"/>
      <c r="BQV1877" s="38"/>
      <c r="BQW1877" s="38"/>
      <c r="BQX1877" s="38"/>
      <c r="BQY1877" s="38"/>
      <c r="BQZ1877" s="38"/>
      <c r="BRA1877" s="38"/>
      <c r="BRB1877" s="38"/>
      <c r="BRC1877" s="38"/>
      <c r="BRD1877" s="38"/>
      <c r="BRE1877" s="38"/>
      <c r="BRF1877" s="38"/>
      <c r="BRG1877" s="38"/>
      <c r="BRH1877" s="38"/>
      <c r="BRI1877" s="38"/>
      <c r="BRJ1877" s="38"/>
      <c r="BRK1877" s="38"/>
      <c r="BRL1877" s="38"/>
      <c r="BRM1877" s="38"/>
      <c r="BRN1877" s="38"/>
      <c r="BRO1877" s="38"/>
      <c r="BRP1877" s="38"/>
      <c r="BRQ1877" s="38"/>
      <c r="BRR1877" s="38"/>
      <c r="BRS1877" s="38"/>
      <c r="BRT1877" s="38"/>
      <c r="BRU1877" s="38"/>
      <c r="BRV1877" s="38"/>
      <c r="BRW1877" s="38"/>
      <c r="BRX1877" s="38"/>
      <c r="BRY1877" s="38"/>
      <c r="BRZ1877" s="38"/>
      <c r="BSA1877" s="38"/>
      <c r="BSB1877" s="38"/>
      <c r="BSC1877" s="38"/>
      <c r="BSD1877" s="38"/>
      <c r="BSE1877" s="38"/>
      <c r="BSF1877" s="38"/>
      <c r="BSG1877" s="38"/>
      <c r="BSH1877" s="38"/>
      <c r="BSI1877" s="38"/>
      <c r="BSJ1877" s="38"/>
      <c r="BSK1877" s="38"/>
      <c r="BSL1877" s="38"/>
      <c r="BSM1877" s="38"/>
      <c r="BSN1877" s="38"/>
      <c r="BSO1877" s="38"/>
      <c r="BSP1877" s="38"/>
      <c r="BSQ1877" s="38"/>
      <c r="BSR1877" s="38"/>
      <c r="BSS1877" s="38"/>
      <c r="BST1877" s="38"/>
      <c r="BSU1877" s="38"/>
      <c r="BSV1877" s="38"/>
      <c r="BSW1877" s="38"/>
      <c r="BSX1877" s="38"/>
      <c r="BSY1877" s="38"/>
      <c r="BSZ1877" s="38"/>
      <c r="BTA1877" s="38"/>
      <c r="BTB1877" s="38"/>
      <c r="BTC1877" s="38"/>
      <c r="BTD1877" s="38"/>
      <c r="BTE1877" s="38"/>
      <c r="BTF1877" s="38"/>
      <c r="BTG1877" s="38"/>
      <c r="BTH1877" s="38"/>
      <c r="BTI1877" s="38"/>
      <c r="BTJ1877" s="38"/>
      <c r="BTK1877" s="38"/>
      <c r="BTL1877" s="38"/>
      <c r="BTM1877" s="38"/>
      <c r="BTN1877" s="38"/>
      <c r="BTO1877" s="38"/>
      <c r="BTP1877" s="38"/>
      <c r="BTQ1877" s="38"/>
      <c r="BTR1877" s="38"/>
      <c r="BTS1877" s="38"/>
      <c r="BTT1877" s="38"/>
      <c r="BTU1877" s="38"/>
      <c r="BTV1877" s="38"/>
      <c r="BTW1877" s="38"/>
      <c r="BTX1877" s="38"/>
      <c r="BTY1877" s="38"/>
      <c r="BTZ1877" s="38"/>
      <c r="BUA1877" s="38"/>
      <c r="BUB1877" s="38"/>
      <c r="BUC1877" s="38"/>
      <c r="BUD1877" s="38"/>
      <c r="BUE1877" s="38"/>
      <c r="BUF1877" s="38"/>
      <c r="BUG1877" s="38"/>
      <c r="BUH1877" s="38"/>
      <c r="BUI1877" s="38"/>
      <c r="BUJ1877" s="38"/>
      <c r="BUK1877" s="38"/>
      <c r="BUL1877" s="38"/>
      <c r="BUM1877" s="38"/>
      <c r="BUN1877" s="38"/>
      <c r="BUO1877" s="38"/>
      <c r="BUP1877" s="38"/>
      <c r="BUQ1877" s="38"/>
      <c r="BUR1877" s="38"/>
      <c r="BUS1877" s="38"/>
      <c r="BUT1877" s="38"/>
      <c r="BUU1877" s="38"/>
      <c r="BUV1877" s="38"/>
      <c r="BUW1877" s="38"/>
      <c r="BUX1877" s="38"/>
      <c r="BUY1877" s="38"/>
      <c r="BUZ1877" s="38"/>
      <c r="BVA1877" s="38"/>
      <c r="BVB1877" s="38"/>
      <c r="BVC1877" s="38"/>
      <c r="BVD1877" s="38"/>
      <c r="BVE1877" s="38"/>
      <c r="BVF1877" s="38"/>
      <c r="BVG1877" s="38"/>
      <c r="BVH1877" s="38"/>
      <c r="BVI1877" s="38"/>
      <c r="BVJ1877" s="38"/>
      <c r="BVK1877" s="38"/>
      <c r="BVL1877" s="38"/>
      <c r="BVM1877" s="38"/>
      <c r="BVN1877" s="38"/>
      <c r="BVO1877" s="38"/>
      <c r="BVP1877" s="38"/>
      <c r="BVQ1877" s="38"/>
      <c r="BVR1877" s="38"/>
      <c r="BVS1877" s="38"/>
      <c r="BVT1877" s="38"/>
      <c r="BVU1877" s="38"/>
      <c r="BVV1877" s="38"/>
      <c r="BVW1877" s="38"/>
      <c r="BVX1877" s="38"/>
      <c r="BVY1877" s="38"/>
      <c r="BVZ1877" s="38"/>
      <c r="BWA1877" s="38"/>
      <c r="BWB1877" s="38"/>
      <c r="BWC1877" s="38"/>
      <c r="BWD1877" s="38"/>
      <c r="BWE1877" s="38"/>
      <c r="BWF1877" s="38"/>
      <c r="BWG1877" s="38"/>
      <c r="BWH1877" s="38"/>
      <c r="BWI1877" s="38"/>
      <c r="BWJ1877" s="38"/>
      <c r="BWK1877" s="38"/>
      <c r="BWL1877" s="38"/>
      <c r="BWM1877" s="38"/>
      <c r="BWN1877" s="38"/>
      <c r="BWO1877" s="38"/>
      <c r="BWP1877" s="38"/>
      <c r="BWQ1877" s="38"/>
      <c r="BWR1877" s="38"/>
      <c r="BWS1877" s="38"/>
      <c r="BWT1877" s="38"/>
      <c r="BWU1877" s="38"/>
      <c r="BWV1877" s="38"/>
      <c r="BWW1877" s="38"/>
      <c r="BWX1877" s="38"/>
      <c r="BWY1877" s="38"/>
      <c r="BWZ1877" s="38"/>
      <c r="BXA1877" s="38"/>
      <c r="BXB1877" s="38"/>
      <c r="BXC1877" s="38"/>
      <c r="BXD1877" s="38"/>
      <c r="BXE1877" s="38"/>
      <c r="BXF1877" s="38"/>
      <c r="BXG1877" s="38"/>
      <c r="BXH1877" s="38"/>
      <c r="BXI1877" s="38"/>
      <c r="BXJ1877" s="38"/>
      <c r="BXK1877" s="38"/>
      <c r="BXL1877" s="38"/>
      <c r="BXM1877" s="38"/>
      <c r="BXN1877" s="38"/>
      <c r="BXO1877" s="38"/>
      <c r="BXP1877" s="38"/>
      <c r="BXQ1877" s="38"/>
      <c r="BXR1877" s="38"/>
      <c r="BXS1877" s="38"/>
      <c r="BXT1877" s="38"/>
      <c r="BXU1877" s="38"/>
      <c r="BXV1877" s="38"/>
      <c r="BXW1877" s="38"/>
      <c r="BXX1877" s="38"/>
      <c r="BXY1877" s="38"/>
      <c r="BXZ1877" s="38"/>
      <c r="BYA1877" s="38"/>
      <c r="BYB1877" s="38"/>
      <c r="BYC1877" s="38"/>
      <c r="BYD1877" s="38"/>
      <c r="BYE1877" s="38"/>
      <c r="BYF1877" s="38"/>
      <c r="BYG1877" s="38"/>
      <c r="BYH1877" s="38"/>
      <c r="BYI1877" s="38"/>
      <c r="BYJ1877" s="38"/>
      <c r="BYK1877" s="38"/>
      <c r="BYL1877" s="38"/>
      <c r="BYM1877" s="38"/>
      <c r="BYN1877" s="38"/>
      <c r="BYO1877" s="38"/>
      <c r="BYP1877" s="38"/>
      <c r="BYQ1877" s="38"/>
      <c r="BYR1877" s="38"/>
      <c r="BYS1877" s="38"/>
      <c r="BYT1877" s="38"/>
      <c r="BYU1877" s="38"/>
      <c r="BYV1877" s="38"/>
      <c r="BYW1877" s="38"/>
      <c r="BYX1877" s="38"/>
      <c r="BYY1877" s="38"/>
      <c r="BYZ1877" s="38"/>
      <c r="BZA1877" s="38"/>
      <c r="BZB1877" s="38"/>
      <c r="BZC1877" s="38"/>
      <c r="BZD1877" s="38"/>
      <c r="BZE1877" s="38"/>
      <c r="BZF1877" s="38"/>
      <c r="BZG1877" s="38"/>
      <c r="BZH1877" s="38"/>
      <c r="BZI1877" s="38"/>
      <c r="BZJ1877" s="38"/>
      <c r="BZK1877" s="38"/>
      <c r="BZL1877" s="38"/>
      <c r="BZM1877" s="38"/>
      <c r="BZN1877" s="38"/>
      <c r="BZO1877" s="38"/>
      <c r="BZP1877" s="38"/>
      <c r="BZQ1877" s="38"/>
      <c r="BZR1877" s="38"/>
      <c r="BZS1877" s="38"/>
      <c r="BZT1877" s="38"/>
      <c r="BZU1877" s="38"/>
      <c r="BZV1877" s="38"/>
      <c r="BZW1877" s="38"/>
      <c r="BZX1877" s="38"/>
      <c r="BZY1877" s="38"/>
      <c r="BZZ1877" s="38"/>
      <c r="CAA1877" s="38"/>
      <c r="CAB1877" s="38"/>
      <c r="CAC1877" s="38"/>
      <c r="CAD1877" s="38"/>
      <c r="CAE1877" s="38"/>
      <c r="CAF1877" s="38"/>
      <c r="CAG1877" s="38"/>
      <c r="CAH1877" s="38"/>
      <c r="CAI1877" s="38"/>
      <c r="CAJ1877" s="38"/>
      <c r="CAK1877" s="38"/>
      <c r="CAL1877" s="38"/>
      <c r="CAM1877" s="38"/>
      <c r="CAN1877" s="38"/>
      <c r="CAO1877" s="38"/>
      <c r="CAP1877" s="38"/>
      <c r="CAQ1877" s="38"/>
      <c r="CAR1877" s="38"/>
      <c r="CAS1877" s="38"/>
      <c r="CAT1877" s="38"/>
      <c r="CAU1877" s="38"/>
      <c r="CAV1877" s="38"/>
      <c r="CAW1877" s="38"/>
      <c r="CAX1877" s="38"/>
      <c r="CAY1877" s="38"/>
      <c r="CAZ1877" s="38"/>
      <c r="CBA1877" s="38"/>
      <c r="CBB1877" s="38"/>
      <c r="CBC1877" s="38"/>
      <c r="CBD1877" s="38"/>
      <c r="CBE1877" s="38"/>
      <c r="CBF1877" s="38"/>
      <c r="CBG1877" s="38"/>
      <c r="CBH1877" s="38"/>
      <c r="CBI1877" s="38"/>
      <c r="CBJ1877" s="38"/>
      <c r="CBK1877" s="38"/>
      <c r="CBL1877" s="38"/>
      <c r="CBM1877" s="38"/>
      <c r="CBN1877" s="38"/>
      <c r="CBO1877" s="38"/>
      <c r="CBP1877" s="38"/>
      <c r="CBQ1877" s="38"/>
      <c r="CBR1877" s="38"/>
      <c r="CBS1877" s="38"/>
      <c r="CBT1877" s="38"/>
      <c r="CBU1877" s="38"/>
      <c r="CBV1877" s="38"/>
      <c r="CBW1877" s="38"/>
      <c r="CBX1877" s="38"/>
      <c r="CBY1877" s="38"/>
      <c r="CBZ1877" s="38"/>
      <c r="CCA1877" s="38"/>
      <c r="CCB1877" s="38"/>
      <c r="CCC1877" s="38"/>
      <c r="CCD1877" s="38"/>
      <c r="CCE1877" s="38"/>
      <c r="CCF1877" s="38"/>
      <c r="CCG1877" s="38"/>
      <c r="CCH1877" s="38"/>
      <c r="CCI1877" s="38"/>
      <c r="CCJ1877" s="38"/>
      <c r="CCK1877" s="38"/>
      <c r="CCL1877" s="38"/>
      <c r="CCM1877" s="38"/>
      <c r="CCN1877" s="38"/>
      <c r="CCO1877" s="38"/>
      <c r="CCP1877" s="38"/>
      <c r="CCQ1877" s="38"/>
      <c r="CCR1877" s="38"/>
      <c r="CCS1877" s="38"/>
      <c r="CCT1877" s="38"/>
      <c r="CCU1877" s="38"/>
      <c r="CCV1877" s="38"/>
      <c r="CCW1877" s="38"/>
      <c r="CCX1877" s="38"/>
      <c r="CCY1877" s="38"/>
      <c r="CCZ1877" s="38"/>
      <c r="CDA1877" s="38"/>
      <c r="CDB1877" s="38"/>
      <c r="CDC1877" s="38"/>
      <c r="CDD1877" s="38"/>
      <c r="CDE1877" s="38"/>
      <c r="CDF1877" s="38"/>
      <c r="CDG1877" s="38"/>
      <c r="CDH1877" s="38"/>
      <c r="CDI1877" s="38"/>
      <c r="CDJ1877" s="38"/>
      <c r="CDK1877" s="38"/>
      <c r="CDL1877" s="38"/>
      <c r="CDM1877" s="38"/>
      <c r="CDN1877" s="38"/>
      <c r="CDO1877" s="38"/>
      <c r="CDP1877" s="38"/>
      <c r="CDQ1877" s="38"/>
      <c r="CDR1877" s="38"/>
      <c r="CDS1877" s="38"/>
      <c r="CDT1877" s="38"/>
      <c r="CDU1877" s="38"/>
      <c r="CDV1877" s="38"/>
      <c r="CDW1877" s="38"/>
      <c r="CDX1877" s="38"/>
      <c r="CDY1877" s="38"/>
      <c r="CDZ1877" s="38"/>
      <c r="CEA1877" s="38"/>
      <c r="CEB1877" s="38"/>
      <c r="CEC1877" s="38"/>
      <c r="CED1877" s="38"/>
      <c r="CEE1877" s="38"/>
      <c r="CEF1877" s="38"/>
      <c r="CEG1877" s="38"/>
      <c r="CEH1877" s="38"/>
      <c r="CEI1877" s="38"/>
      <c r="CEJ1877" s="38"/>
      <c r="CEK1877" s="38"/>
      <c r="CEL1877" s="38"/>
      <c r="CEM1877" s="38"/>
      <c r="CEN1877" s="38"/>
      <c r="CEO1877" s="38"/>
      <c r="CEP1877" s="38"/>
      <c r="CEQ1877" s="38"/>
      <c r="CER1877" s="38"/>
      <c r="CES1877" s="38"/>
      <c r="CET1877" s="38"/>
      <c r="CEU1877" s="38"/>
      <c r="CEV1877" s="38"/>
      <c r="CEW1877" s="38"/>
      <c r="CEX1877" s="38"/>
      <c r="CEY1877" s="38"/>
      <c r="CEZ1877" s="38"/>
      <c r="CFA1877" s="38"/>
      <c r="CFB1877" s="38"/>
      <c r="CFC1877" s="38"/>
      <c r="CFD1877" s="38"/>
      <c r="CFE1877" s="38"/>
      <c r="CFF1877" s="38"/>
      <c r="CFG1877" s="38"/>
      <c r="CFH1877" s="38"/>
      <c r="CFI1877" s="38"/>
      <c r="CFJ1877" s="38"/>
      <c r="CFK1877" s="38"/>
      <c r="CFL1877" s="38"/>
      <c r="CFM1877" s="38"/>
      <c r="CFN1877" s="38"/>
      <c r="CFO1877" s="38"/>
      <c r="CFP1877" s="38"/>
      <c r="CFQ1877" s="38"/>
      <c r="CFR1877" s="38"/>
      <c r="CFS1877" s="38"/>
      <c r="CFT1877" s="38"/>
      <c r="CFU1877" s="38"/>
      <c r="CFV1877" s="38"/>
      <c r="CFW1877" s="38"/>
      <c r="CFX1877" s="38"/>
      <c r="CFY1877" s="38"/>
      <c r="CFZ1877" s="38"/>
      <c r="CGA1877" s="38"/>
      <c r="CGB1877" s="38"/>
      <c r="CGC1877" s="38"/>
      <c r="CGD1877" s="38"/>
      <c r="CGE1877" s="38"/>
      <c r="CGF1877" s="38"/>
      <c r="CGG1877" s="38"/>
      <c r="CGH1877" s="38"/>
      <c r="CGI1877" s="38"/>
      <c r="CGJ1877" s="38"/>
      <c r="CGK1877" s="38"/>
      <c r="CGL1877" s="38"/>
      <c r="CGM1877" s="38"/>
      <c r="CGN1877" s="38"/>
      <c r="CGO1877" s="38"/>
      <c r="CGP1877" s="38"/>
      <c r="CGQ1877" s="38"/>
      <c r="CGR1877" s="38"/>
      <c r="CGS1877" s="38"/>
      <c r="CGT1877" s="38"/>
      <c r="CGU1877" s="38"/>
      <c r="CGV1877" s="38"/>
      <c r="CGW1877" s="38"/>
      <c r="CGX1877" s="38"/>
      <c r="CGY1877" s="38"/>
      <c r="CGZ1877" s="38"/>
      <c r="CHA1877" s="38"/>
      <c r="CHB1877" s="38"/>
      <c r="CHC1877" s="38"/>
      <c r="CHD1877" s="38"/>
      <c r="CHE1877" s="38"/>
      <c r="CHF1877" s="38"/>
      <c r="CHG1877" s="38"/>
      <c r="CHH1877" s="38"/>
      <c r="CHI1877" s="38"/>
      <c r="CHJ1877" s="38"/>
      <c r="CHK1877" s="38"/>
      <c r="CHL1877" s="38"/>
      <c r="CHM1877" s="38"/>
      <c r="CHN1877" s="38"/>
      <c r="CHO1877" s="38"/>
      <c r="CHP1877" s="38"/>
      <c r="CHQ1877" s="38"/>
      <c r="CHR1877" s="38"/>
      <c r="CHS1877" s="38"/>
      <c r="CHT1877" s="38"/>
      <c r="CHU1877" s="38"/>
      <c r="CHV1877" s="38"/>
      <c r="CHW1877" s="38"/>
      <c r="CHX1877" s="38"/>
      <c r="CHY1877" s="38"/>
      <c r="CHZ1877" s="38"/>
      <c r="CIA1877" s="38"/>
      <c r="CIB1877" s="38"/>
      <c r="CIC1877" s="38"/>
      <c r="CID1877" s="38"/>
      <c r="CIE1877" s="38"/>
      <c r="CIF1877" s="38"/>
      <c r="CIG1877" s="38"/>
      <c r="CIH1877" s="38"/>
      <c r="CII1877" s="38"/>
      <c r="CIJ1877" s="38"/>
      <c r="CIK1877" s="38"/>
      <c r="CIL1877" s="38"/>
      <c r="CIM1877" s="38"/>
      <c r="CIN1877" s="38"/>
      <c r="CIO1877" s="38"/>
      <c r="CIP1877" s="38"/>
      <c r="CIQ1877" s="38"/>
      <c r="CIR1877" s="38"/>
      <c r="CIS1877" s="38"/>
      <c r="CIT1877" s="38"/>
      <c r="CIU1877" s="38"/>
      <c r="CIV1877" s="38"/>
      <c r="CIW1877" s="38"/>
      <c r="CIX1877" s="38"/>
      <c r="CIY1877" s="38"/>
      <c r="CIZ1877" s="38"/>
      <c r="CJA1877" s="38"/>
      <c r="CJB1877" s="38"/>
      <c r="CJC1877" s="38"/>
      <c r="CJD1877" s="38"/>
      <c r="CJE1877" s="38"/>
      <c r="CJF1877" s="38"/>
      <c r="CJG1877" s="38"/>
      <c r="CJH1877" s="38"/>
      <c r="CJI1877" s="38"/>
      <c r="CJJ1877" s="38"/>
      <c r="CJK1877" s="38"/>
      <c r="CJL1877" s="38"/>
      <c r="CJM1877" s="38"/>
      <c r="CJN1877" s="38"/>
      <c r="CJO1877" s="38"/>
      <c r="CJP1877" s="38"/>
      <c r="CJQ1877" s="38"/>
      <c r="CJR1877" s="38"/>
      <c r="CJS1877" s="38"/>
      <c r="CJT1877" s="38"/>
      <c r="CJU1877" s="38"/>
      <c r="CJV1877" s="38"/>
      <c r="CJW1877" s="38"/>
      <c r="CJX1877" s="38"/>
      <c r="CJY1877" s="38"/>
      <c r="CJZ1877" s="38"/>
      <c r="CKA1877" s="38"/>
      <c r="CKB1877" s="38"/>
      <c r="CKC1877" s="38"/>
      <c r="CKD1877" s="38"/>
      <c r="CKE1877" s="38"/>
      <c r="CKF1877" s="38"/>
      <c r="CKG1877" s="38"/>
      <c r="CKH1877" s="38"/>
      <c r="CKI1877" s="38"/>
      <c r="CKJ1877" s="38"/>
      <c r="CKK1877" s="38"/>
      <c r="CKL1877" s="38"/>
      <c r="CKM1877" s="38"/>
      <c r="CKN1877" s="38"/>
      <c r="CKO1877" s="38"/>
      <c r="CKP1877" s="38"/>
      <c r="CKQ1877" s="38"/>
      <c r="CKR1877" s="38"/>
      <c r="CKS1877" s="38"/>
      <c r="CKT1877" s="38"/>
      <c r="CKU1877" s="38"/>
      <c r="CKV1877" s="38"/>
      <c r="CKW1877" s="38"/>
      <c r="CKX1877" s="38"/>
      <c r="CKY1877" s="38"/>
      <c r="CKZ1877" s="38"/>
      <c r="CLA1877" s="38"/>
      <c r="CLB1877" s="38"/>
      <c r="CLC1877" s="38"/>
      <c r="CLD1877" s="38"/>
      <c r="CLE1877" s="38"/>
      <c r="CLF1877" s="38"/>
      <c r="CLG1877" s="38"/>
      <c r="CLH1877" s="38"/>
      <c r="CLI1877" s="38"/>
      <c r="CLJ1877" s="38"/>
      <c r="CLK1877" s="38"/>
      <c r="CLL1877" s="38"/>
      <c r="CLM1877" s="38"/>
      <c r="CLN1877" s="38"/>
      <c r="CLO1877" s="38"/>
      <c r="CLP1877" s="38"/>
      <c r="CLQ1877" s="38"/>
      <c r="CLR1877" s="38"/>
      <c r="CLS1877" s="38"/>
      <c r="CLT1877" s="38"/>
      <c r="CLU1877" s="38"/>
      <c r="CLV1877" s="38"/>
      <c r="CLW1877" s="38"/>
      <c r="CLX1877" s="38"/>
      <c r="CLY1877" s="38"/>
      <c r="CLZ1877" s="38"/>
      <c r="CMA1877" s="38"/>
      <c r="CMB1877" s="38"/>
      <c r="CMC1877" s="38"/>
      <c r="CMD1877" s="38"/>
      <c r="CME1877" s="38"/>
      <c r="CMF1877" s="38"/>
      <c r="CMG1877" s="38"/>
      <c r="CMH1877" s="38"/>
      <c r="CMI1877" s="38"/>
      <c r="CMJ1877" s="38"/>
      <c r="CMK1877" s="38"/>
      <c r="CML1877" s="38"/>
      <c r="CMM1877" s="38"/>
      <c r="CMN1877" s="38"/>
      <c r="CMO1877" s="38"/>
      <c r="CMP1877" s="38"/>
      <c r="CMQ1877" s="38"/>
      <c r="CMR1877" s="38"/>
      <c r="CMS1877" s="38"/>
      <c r="CMT1877" s="38"/>
      <c r="CMU1877" s="38"/>
      <c r="CMV1877" s="38"/>
      <c r="CMW1877" s="38"/>
      <c r="CMX1877" s="38"/>
      <c r="CMY1877" s="38"/>
      <c r="CMZ1877" s="38"/>
      <c r="CNA1877" s="38"/>
      <c r="CNB1877" s="38"/>
      <c r="CNC1877" s="38"/>
      <c r="CND1877" s="38"/>
      <c r="CNE1877" s="38"/>
      <c r="CNF1877" s="38"/>
      <c r="CNG1877" s="38"/>
      <c r="CNH1877" s="38"/>
      <c r="CNI1877" s="38"/>
      <c r="CNJ1877" s="38"/>
      <c r="CNK1877" s="38"/>
      <c r="CNL1877" s="38"/>
      <c r="CNM1877" s="38"/>
      <c r="CNN1877" s="38"/>
      <c r="CNO1877" s="38"/>
      <c r="CNP1877" s="38"/>
      <c r="CNQ1877" s="38"/>
      <c r="CNR1877" s="38"/>
      <c r="CNS1877" s="38"/>
      <c r="CNT1877" s="38"/>
      <c r="CNU1877" s="38"/>
      <c r="CNV1877" s="38"/>
      <c r="CNW1877" s="38"/>
      <c r="CNX1877" s="38"/>
      <c r="CNY1877" s="38"/>
      <c r="CNZ1877" s="38"/>
      <c r="COA1877" s="38"/>
      <c r="COB1877" s="38"/>
      <c r="COC1877" s="38"/>
      <c r="COD1877" s="38"/>
      <c r="COE1877" s="38"/>
      <c r="COF1877" s="38"/>
      <c r="COG1877" s="38"/>
      <c r="COH1877" s="38"/>
      <c r="COI1877" s="38"/>
      <c r="COJ1877" s="38"/>
      <c r="COK1877" s="38"/>
      <c r="COL1877" s="38"/>
      <c r="COM1877" s="38"/>
      <c r="CON1877" s="38"/>
      <c r="COO1877" s="38"/>
      <c r="COP1877" s="38"/>
      <c r="COQ1877" s="38"/>
      <c r="COR1877" s="38"/>
      <c r="COS1877" s="38"/>
      <c r="COT1877" s="38"/>
      <c r="COU1877" s="38"/>
      <c r="COV1877" s="38"/>
      <c r="COW1877" s="38"/>
      <c r="COX1877" s="38"/>
      <c r="COY1877" s="38"/>
      <c r="COZ1877" s="38"/>
      <c r="CPA1877" s="38"/>
      <c r="CPB1877" s="38"/>
      <c r="CPC1877" s="38"/>
      <c r="CPD1877" s="38"/>
      <c r="CPE1877" s="38"/>
      <c r="CPF1877" s="38"/>
      <c r="CPG1877" s="38"/>
      <c r="CPH1877" s="38"/>
      <c r="CPI1877" s="38"/>
      <c r="CPJ1877" s="38"/>
      <c r="CPK1877" s="38"/>
      <c r="CPL1877" s="38"/>
      <c r="CPM1877" s="38"/>
      <c r="CPN1877" s="38"/>
      <c r="CPO1877" s="38"/>
      <c r="CPP1877" s="38"/>
      <c r="CPQ1877" s="38"/>
      <c r="CPR1877" s="38"/>
      <c r="CPS1877" s="38"/>
      <c r="CPT1877" s="38"/>
      <c r="CPU1877" s="38"/>
      <c r="CPV1877" s="38"/>
      <c r="CPW1877" s="38"/>
      <c r="CPX1877" s="38"/>
      <c r="CPY1877" s="38"/>
      <c r="CPZ1877" s="38"/>
      <c r="CQA1877" s="38"/>
      <c r="CQB1877" s="38"/>
      <c r="CQC1877" s="38"/>
      <c r="CQD1877" s="38"/>
      <c r="CQE1877" s="38"/>
      <c r="CQF1877" s="38"/>
      <c r="CQG1877" s="38"/>
      <c r="CQH1877" s="38"/>
      <c r="CQI1877" s="38"/>
      <c r="CQJ1877" s="38"/>
      <c r="CQK1877" s="38"/>
      <c r="CQL1877" s="38"/>
      <c r="CQM1877" s="38"/>
      <c r="CQN1877" s="38"/>
      <c r="CQO1877" s="38"/>
      <c r="CQP1877" s="38"/>
      <c r="CQQ1877" s="38"/>
      <c r="CQR1877" s="38"/>
      <c r="CQS1877" s="38"/>
      <c r="CQT1877" s="38"/>
      <c r="CQU1877" s="38"/>
      <c r="CQV1877" s="38"/>
      <c r="CQW1877" s="38"/>
      <c r="CQX1877" s="38"/>
      <c r="CQY1877" s="38"/>
      <c r="CQZ1877" s="38"/>
      <c r="CRA1877" s="38"/>
      <c r="CRB1877" s="38"/>
      <c r="CRC1877" s="38"/>
      <c r="CRD1877" s="38"/>
      <c r="CRE1877" s="38"/>
      <c r="CRF1877" s="38"/>
      <c r="CRG1877" s="38"/>
      <c r="CRH1877" s="38"/>
      <c r="CRI1877" s="38"/>
      <c r="CRJ1877" s="38"/>
      <c r="CRK1877" s="38"/>
      <c r="CRL1877" s="38"/>
      <c r="CRM1877" s="38"/>
      <c r="CRN1877" s="38"/>
      <c r="CRO1877" s="38"/>
      <c r="CRP1877" s="38"/>
      <c r="CRQ1877" s="38"/>
      <c r="CRR1877" s="38"/>
      <c r="CRS1877" s="38"/>
      <c r="CRT1877" s="38"/>
      <c r="CRU1877" s="38"/>
      <c r="CRV1877" s="38"/>
      <c r="CRW1877" s="38"/>
      <c r="CRX1877" s="38"/>
      <c r="CRY1877" s="38"/>
      <c r="CRZ1877" s="38"/>
      <c r="CSA1877" s="38"/>
      <c r="CSB1877" s="38"/>
      <c r="CSC1877" s="38"/>
      <c r="CSD1877" s="38"/>
      <c r="CSE1877" s="38"/>
      <c r="CSF1877" s="38"/>
      <c r="CSG1877" s="38"/>
      <c r="CSH1877" s="38"/>
      <c r="CSI1877" s="38"/>
      <c r="CSJ1877" s="38"/>
      <c r="CSK1877" s="38"/>
      <c r="CSL1877" s="38"/>
      <c r="CSM1877" s="38"/>
      <c r="CSN1877" s="38"/>
      <c r="CSO1877" s="38"/>
      <c r="CSP1877" s="38"/>
      <c r="CSQ1877" s="38"/>
      <c r="CSR1877" s="38"/>
      <c r="CSS1877" s="38"/>
      <c r="CST1877" s="38"/>
      <c r="CSU1877" s="38"/>
      <c r="CSV1877" s="38"/>
      <c r="CSW1877" s="38"/>
      <c r="CSX1877" s="38"/>
      <c r="CSY1877" s="38"/>
      <c r="CSZ1877" s="38"/>
      <c r="CTA1877" s="38"/>
      <c r="CTB1877" s="38"/>
      <c r="CTC1877" s="38"/>
      <c r="CTD1877" s="38"/>
      <c r="CTE1877" s="38"/>
      <c r="CTF1877" s="38"/>
      <c r="CTG1877" s="38"/>
      <c r="CTH1877" s="38"/>
      <c r="CTI1877" s="38"/>
      <c r="CTJ1877" s="38"/>
      <c r="CTK1877" s="38"/>
      <c r="CTL1877" s="38"/>
      <c r="CTM1877" s="38"/>
      <c r="CTN1877" s="38"/>
      <c r="CTO1877" s="38"/>
      <c r="CTP1877" s="38"/>
      <c r="CTQ1877" s="38"/>
      <c r="CTR1877" s="38"/>
      <c r="CTS1877" s="38"/>
      <c r="CTT1877" s="38"/>
      <c r="CTU1877" s="38"/>
      <c r="CTV1877" s="38"/>
      <c r="CTW1877" s="38"/>
      <c r="CTX1877" s="38"/>
      <c r="CTY1877" s="38"/>
      <c r="CTZ1877" s="38"/>
      <c r="CUA1877" s="38"/>
    </row>
    <row r="1878" spans="2:2575" ht="17.25" customHeight="1">
      <c r="B1878" s="63"/>
      <c r="C1878" s="399" t="s">
        <v>994</v>
      </c>
      <c r="D1878" s="92">
        <v>4131</v>
      </c>
      <c r="E1878" s="151" t="s">
        <v>1341</v>
      </c>
      <c r="F1878" s="156" t="s">
        <v>2201</v>
      </c>
      <c r="G1878" s="85" t="s">
        <v>1342</v>
      </c>
      <c r="H1878" s="84">
        <v>99</v>
      </c>
      <c r="I1878" s="150" t="s">
        <v>99</v>
      </c>
      <c r="J1878" s="84">
        <v>1</v>
      </c>
      <c r="K1878" s="106">
        <v>44946</v>
      </c>
      <c r="L1878" s="63">
        <v>6</v>
      </c>
      <c r="M1878" s="66">
        <v>227</v>
      </c>
      <c r="N1878" s="107">
        <v>44952</v>
      </c>
      <c r="O1878" s="99">
        <v>44953</v>
      </c>
      <c r="P1878" s="100">
        <v>7</v>
      </c>
      <c r="Q1878" s="66" t="s">
        <v>544</v>
      </c>
      <c r="R1878" s="66" t="s">
        <v>214</v>
      </c>
      <c r="S1878" s="66" t="s">
        <v>832</v>
      </c>
      <c r="T1878" s="66" t="s">
        <v>87</v>
      </c>
      <c r="U1878" s="66">
        <v>227</v>
      </c>
      <c r="V1878" s="88" t="s">
        <v>169</v>
      </c>
      <c r="W1878" s="88" t="s">
        <v>89</v>
      </c>
      <c r="X1878" s="88" t="s">
        <v>834</v>
      </c>
      <c r="Y1878" s="117" t="s">
        <v>916</v>
      </c>
      <c r="Z1878" s="130"/>
      <c r="AA1878" s="130"/>
      <c r="AB1878" s="66">
        <v>2012</v>
      </c>
      <c r="AC1878" s="130">
        <v>18000</v>
      </c>
      <c r="AD1878" s="130"/>
      <c r="AE1878" s="48" t="s">
        <v>101</v>
      </c>
      <c r="AF1878" s="132">
        <v>44932</v>
      </c>
      <c r="AG1878" s="132">
        <v>44953</v>
      </c>
      <c r="AH1878" s="141"/>
      <c r="AI1878" s="144">
        <v>45554</v>
      </c>
      <c r="AJ1878" s="144"/>
      <c r="AK1878" s="141"/>
      <c r="AL1878" s="284"/>
      <c r="AM1878" s="284"/>
      <c r="AN1878" s="284"/>
      <c r="AO1878" s="284"/>
      <c r="AP1878" s="353"/>
      <c r="AQ1878" s="48"/>
      <c r="AR1878" s="48"/>
      <c r="AS1878" s="127"/>
      <c r="AT1878" s="141"/>
      <c r="AU1878" s="141"/>
      <c r="AV1878" s="387"/>
      <c r="AW1878" s="392"/>
      <c r="AX1878" s="393"/>
      <c r="AY1878" s="141"/>
      <c r="AZ1878" s="38"/>
      <c r="BA1878" s="38"/>
      <c r="BB1878" s="397"/>
      <c r="BC1878" s="397"/>
      <c r="BD1878" s="397"/>
      <c r="BE1878" s="41" t="s">
        <v>275</v>
      </c>
      <c r="BF1878" s="41"/>
      <c r="BG1878" s="41"/>
      <c r="BH1878" s="41"/>
      <c r="BI1878" s="41"/>
      <c r="BJ1878" s="41"/>
      <c r="BK1878" s="41"/>
      <c r="BL1878" s="41"/>
      <c r="BM1878" s="438"/>
      <c r="BN1878" s="41"/>
      <c r="BO1878" s="475" t="e">
        <f>'CONTROL DE RENTAS'!$O42:$CA274-'CONTROL DE RENTAS'!$O42:$CA274</f>
        <v>#VALUE!</v>
      </c>
      <c r="BP1878" s="476" t="e">
        <f>IF(BO1878&gt;=7,"VIGENTE","POR VENCER")</f>
        <v>#VALUE!</v>
      </c>
    </row>
    <row r="1879" spans="2:2575" ht="17.25" customHeight="1">
      <c r="B1879" s="66">
        <v>1458</v>
      </c>
      <c r="C1879" s="402" t="s">
        <v>994</v>
      </c>
      <c r="D1879" s="92">
        <v>3899</v>
      </c>
      <c r="E1879" s="151" t="s">
        <v>877</v>
      </c>
      <c r="F1879" s="151" t="s">
        <v>1862</v>
      </c>
      <c r="G1879" s="85" t="s">
        <v>1806</v>
      </c>
      <c r="H1879" s="84"/>
      <c r="I1879" s="87" t="s">
        <v>1151</v>
      </c>
      <c r="J1879" s="84">
        <v>1</v>
      </c>
      <c r="K1879" s="106">
        <v>44817</v>
      </c>
      <c r="L1879" s="63">
        <v>27</v>
      </c>
      <c r="M1879" s="66">
        <v>227</v>
      </c>
      <c r="N1879" s="107">
        <v>44844</v>
      </c>
      <c r="O1879" s="99">
        <v>44855</v>
      </c>
      <c r="P1879" s="100">
        <v>38</v>
      </c>
      <c r="Q1879" s="66" t="s">
        <v>544</v>
      </c>
      <c r="R1879" s="66" t="s">
        <v>214</v>
      </c>
      <c r="S1879" s="66" t="s">
        <v>1938</v>
      </c>
      <c r="T1879" s="66" t="s">
        <v>138</v>
      </c>
      <c r="U1879" s="66">
        <v>227</v>
      </c>
      <c r="V1879" s="88" t="s">
        <v>236</v>
      </c>
      <c r="W1879" s="88" t="s">
        <v>89</v>
      </c>
      <c r="X1879" s="88" t="s">
        <v>383</v>
      </c>
      <c r="Y1879" s="117" t="s">
        <v>3362</v>
      </c>
      <c r="Z1879" s="118"/>
      <c r="AA1879" s="118"/>
      <c r="AB1879" s="66"/>
      <c r="AC1879" s="118">
        <v>12000</v>
      </c>
      <c r="AD1879" s="118"/>
      <c r="AE1879" s="62" t="s">
        <v>101</v>
      </c>
      <c r="AF1879" s="173">
        <v>44817</v>
      </c>
      <c r="AG1879" s="132">
        <v>44853</v>
      </c>
      <c r="AH1879" s="141"/>
      <c r="AI1879" s="144">
        <v>45456</v>
      </c>
      <c r="AJ1879" s="144"/>
      <c r="AK1879" s="141"/>
      <c r="AL1879" s="284" t="s">
        <v>102</v>
      </c>
      <c r="AM1879" s="368" t="s">
        <v>3363</v>
      </c>
      <c r="AN1879" s="284" t="s">
        <v>3364</v>
      </c>
      <c r="AO1879" s="284" t="s">
        <v>3365</v>
      </c>
    </row>
    <row r="1880" spans="2:2575" ht="18" customHeight="1">
      <c r="B1880" s="66">
        <v>1499</v>
      </c>
      <c r="C1880" s="402" t="s">
        <v>994</v>
      </c>
      <c r="D1880" s="92">
        <v>3419</v>
      </c>
      <c r="E1880" s="151" t="s">
        <v>1114</v>
      </c>
      <c r="F1880" s="151" t="s">
        <v>1717</v>
      </c>
      <c r="G1880" s="85" t="s">
        <v>529</v>
      </c>
      <c r="H1880" s="84">
        <v>4174</v>
      </c>
      <c r="I1880" s="87" t="s">
        <v>1151</v>
      </c>
      <c r="J1880" s="84">
        <v>1</v>
      </c>
      <c r="K1880" s="106">
        <v>44643</v>
      </c>
      <c r="L1880" s="63">
        <v>29</v>
      </c>
      <c r="M1880" s="66">
        <v>227</v>
      </c>
      <c r="N1880" s="107">
        <v>44672</v>
      </c>
      <c r="O1880" s="99">
        <v>44817</v>
      </c>
      <c r="P1880" s="100">
        <v>174</v>
      </c>
      <c r="Q1880" s="66" t="s">
        <v>544</v>
      </c>
      <c r="R1880" s="66"/>
      <c r="S1880" s="66"/>
      <c r="T1880" s="66" t="s">
        <v>1938</v>
      </c>
      <c r="U1880" s="66" t="s">
        <v>138</v>
      </c>
      <c r="V1880" s="66">
        <v>227</v>
      </c>
      <c r="W1880" s="111" t="s">
        <v>236</v>
      </c>
      <c r="X1880" s="88" t="s">
        <v>89</v>
      </c>
      <c r="Y1880" s="88" t="s">
        <v>383</v>
      </c>
      <c r="Z1880" s="66"/>
      <c r="AA1880" s="66"/>
      <c r="AB1880" s="117" t="s">
        <v>3362</v>
      </c>
      <c r="AC1880" s="66"/>
      <c r="AD1880" s="66"/>
      <c r="AE1880" s="62" t="s">
        <v>101</v>
      </c>
      <c r="AF1880" s="173">
        <v>44560</v>
      </c>
      <c r="AG1880" s="132">
        <v>44817</v>
      </c>
      <c r="AH1880" s="141"/>
      <c r="AI1880" s="144">
        <v>45405</v>
      </c>
      <c r="AJ1880" s="144"/>
      <c r="AK1880" s="141"/>
      <c r="AL1880" t="s">
        <v>102</v>
      </c>
      <c r="AM1880" s="430" t="s">
        <v>3366</v>
      </c>
      <c r="AN1880" t="s">
        <v>1005</v>
      </c>
      <c r="AO1880" s="284" t="s">
        <v>2998</v>
      </c>
      <c r="AP1880" s="353"/>
      <c r="AQ1880" s="101"/>
      <c r="AR1880" s="48"/>
      <c r="AS1880" s="127"/>
      <c r="AT1880" s="141"/>
      <c r="AU1880" s="141"/>
      <c r="AV1880" s="387"/>
      <c r="AW1880" s="141"/>
      <c r="AX1880" s="141"/>
      <c r="AY1880" s="141"/>
      <c r="BD1880" s="38"/>
      <c r="BE1880" s="396"/>
      <c r="BF1880" s="41"/>
      <c r="BG1880" s="41"/>
      <c r="BH1880" s="41"/>
      <c r="BI1880" s="41"/>
      <c r="BJ1880" s="41"/>
      <c r="BK1880" s="41"/>
      <c r="BL1880" s="41"/>
      <c r="BM1880" s="41"/>
      <c r="BN1880" s="41"/>
      <c r="BO1880" s="41"/>
      <c r="BP1880" s="438"/>
      <c r="BQ1880" s="41"/>
      <c r="BR1880" s="475" t="e">
        <f>'CONTROL DE RENTAS'!$O42:$CA274-'CONTROL DE RENTAS'!$O42:$CA274</f>
        <v>#VALUE!</v>
      </c>
      <c r="BS1880" s="476" t="e">
        <f>IF(BR1880&gt;=7,"VIGENTE","POR VENCER")</f>
        <v>#VALUE!</v>
      </c>
    </row>
    <row r="1881" spans="2:2575" ht="15" customHeight="1">
      <c r="B1881" s="66">
        <v>1478</v>
      </c>
      <c r="C1881" s="399" t="s">
        <v>994</v>
      </c>
      <c r="D1881" s="63">
        <v>4451</v>
      </c>
      <c r="E1881" s="87" t="s">
        <v>3199</v>
      </c>
      <c r="F1881" s="87" t="s">
        <v>3291</v>
      </c>
      <c r="G1881" s="86" t="s">
        <v>529</v>
      </c>
      <c r="H1881" s="63"/>
      <c r="I1881" s="85" t="s">
        <v>1151</v>
      </c>
      <c r="J1881" s="160">
        <v>1</v>
      </c>
      <c r="K1881" s="168">
        <v>45140</v>
      </c>
      <c r="L1881" s="92">
        <v>1</v>
      </c>
      <c r="M1881" s="66">
        <v>228</v>
      </c>
      <c r="N1881" s="107">
        <v>45141</v>
      </c>
      <c r="O1881" s="99">
        <v>45152</v>
      </c>
      <c r="P1881" s="100">
        <v>12</v>
      </c>
      <c r="Q1881" s="82" t="s">
        <v>544</v>
      </c>
      <c r="R1881" s="66" t="s">
        <v>214</v>
      </c>
      <c r="S1881" s="66" t="s">
        <v>2242</v>
      </c>
      <c r="T1881" s="66" t="s">
        <v>138</v>
      </c>
      <c r="U1881" s="66">
        <v>228</v>
      </c>
      <c r="V1881" s="88" t="s">
        <v>139</v>
      </c>
      <c r="W1881" s="88" t="s">
        <v>3367</v>
      </c>
      <c r="X1881" s="88" t="s">
        <v>3368</v>
      </c>
      <c r="Y1881" s="117" t="s">
        <v>3369</v>
      </c>
      <c r="Z1881" s="82">
        <v>40</v>
      </c>
      <c r="AA1881" s="250" t="s">
        <v>227</v>
      </c>
      <c r="AB1881" s="82"/>
      <c r="AC1881" s="118"/>
      <c r="AD1881" s="118"/>
      <c r="AE1881" s="48" t="s">
        <v>101</v>
      </c>
      <c r="AF1881" s="132">
        <v>45142</v>
      </c>
      <c r="AG1881" s="132">
        <v>45150</v>
      </c>
      <c r="AH1881" s="141"/>
      <c r="AI1881" s="144"/>
      <c r="AJ1881" s="144"/>
      <c r="AK1881" s="141"/>
      <c r="AL1881" s="284"/>
      <c r="AM1881" s="368"/>
      <c r="AN1881" s="284"/>
      <c r="AO1881" s="284"/>
      <c r="AP1881" s="353"/>
      <c r="AQ1881" s="48" t="s">
        <v>212</v>
      </c>
      <c r="AR1881" s="48" t="s">
        <v>213</v>
      </c>
      <c r="AS1881" s="127" t="s">
        <v>214</v>
      </c>
      <c r="AT1881" s="141" t="s">
        <v>215</v>
      </c>
      <c r="AU1881" s="141">
        <v>8113728489</v>
      </c>
      <c r="AV1881" s="387">
        <v>11546.1</v>
      </c>
      <c r="AW1881" s="392"/>
      <c r="AX1881" s="393">
        <f>IF(AY1881="mxn",AV1881/#REF!,AV1881)</f>
        <v>11546.1</v>
      </c>
      <c r="AY1881" s="141"/>
      <c r="BD1881" s="38"/>
      <c r="BE1881" s="41"/>
      <c r="BF1881" s="41"/>
      <c r="BG1881" s="41"/>
      <c r="BH1881" s="41"/>
      <c r="BI1881" s="41"/>
      <c r="BJ1881" s="41"/>
      <c r="BK1881" s="41"/>
      <c r="BL1881" s="41"/>
      <c r="BM1881" s="41"/>
      <c r="BN1881" s="41"/>
      <c r="BO1881" s="41"/>
      <c r="BP1881" s="438"/>
      <c r="BQ1881" s="41"/>
      <c r="BR1881" s="475" t="e">
        <f>'CONTROL DE RENTAS'!$O42:$CA274-'CONTROL DE RENTAS'!$O42:$CA274</f>
        <v>#VALUE!</v>
      </c>
      <c r="BS1881" s="476" t="e">
        <f>IF(BR1881&gt;=7,"VIGENTE","POR VENCER")</f>
        <v>#VALUE!</v>
      </c>
    </row>
    <row r="1882" spans="2:2575" ht="18" customHeight="1">
      <c r="B1882" s="66"/>
      <c r="C1882" s="399" t="s">
        <v>994</v>
      </c>
      <c r="D1882" s="63">
        <v>4401</v>
      </c>
      <c r="E1882" s="151" t="s">
        <v>1543</v>
      </c>
      <c r="F1882" s="151" t="s">
        <v>1543</v>
      </c>
      <c r="G1882" s="85" t="s">
        <v>1544</v>
      </c>
      <c r="H1882" s="63"/>
      <c r="I1882" s="150" t="s">
        <v>1151</v>
      </c>
      <c r="J1882" s="84">
        <v>1</v>
      </c>
      <c r="K1882" s="106">
        <v>45108</v>
      </c>
      <c r="L1882" s="92">
        <v>2</v>
      </c>
      <c r="M1882" s="66">
        <v>228</v>
      </c>
      <c r="N1882" s="107">
        <v>45110</v>
      </c>
      <c r="O1882" s="99">
        <v>45120</v>
      </c>
      <c r="P1882" s="100">
        <v>12</v>
      </c>
      <c r="Q1882" s="82" t="s">
        <v>85</v>
      </c>
      <c r="R1882" s="66" t="s">
        <v>214</v>
      </c>
      <c r="S1882" s="82" t="s">
        <v>1820</v>
      </c>
      <c r="T1882" s="66" t="s">
        <v>138</v>
      </c>
      <c r="U1882" s="66">
        <v>228</v>
      </c>
      <c r="V1882" s="245" t="s">
        <v>223</v>
      </c>
      <c r="W1882" s="111" t="s">
        <v>3370</v>
      </c>
      <c r="X1882" s="413" t="s">
        <v>3371</v>
      </c>
      <c r="Y1882" s="117"/>
      <c r="Z1882" s="82">
        <v>70</v>
      </c>
      <c r="AA1882" s="250" t="s">
        <v>227</v>
      </c>
      <c r="AB1882" s="247">
        <v>2015</v>
      </c>
      <c r="AC1882" s="118"/>
      <c r="AD1882" s="118"/>
      <c r="AE1882" s="48" t="s">
        <v>101</v>
      </c>
      <c r="AF1882" s="132">
        <v>45107</v>
      </c>
      <c r="AG1882" s="132">
        <v>45117</v>
      </c>
      <c r="AH1882" s="141"/>
      <c r="AI1882" s="265">
        <v>45390</v>
      </c>
      <c r="AJ1882" s="144"/>
      <c r="AK1882" s="141"/>
      <c r="AL1882" s="284" t="s">
        <v>262</v>
      </c>
      <c r="AM1882" s="368" t="s">
        <v>3372</v>
      </c>
      <c r="AN1882" s="284" t="s">
        <v>3373</v>
      </c>
      <c r="AO1882" s="284" t="s">
        <v>3374</v>
      </c>
      <c r="AP1882" s="372"/>
      <c r="AQ1882" s="48" t="s">
        <v>455</v>
      </c>
      <c r="AR1882" s="48"/>
      <c r="AS1882" s="127"/>
      <c r="AT1882" s="141"/>
      <c r="AU1882" s="141"/>
      <c r="AV1882" s="387"/>
      <c r="AW1882" s="141"/>
      <c r="AX1882" s="141"/>
      <c r="AY1882" s="141"/>
      <c r="BD1882" s="38"/>
      <c r="BE1882" s="41"/>
      <c r="BF1882" s="397"/>
      <c r="BG1882" s="397"/>
      <c r="BH1882" s="41"/>
      <c r="BI1882" s="41"/>
      <c r="BJ1882" s="41"/>
      <c r="BK1882" s="41"/>
      <c r="BL1882" s="41"/>
      <c r="BM1882" s="41"/>
      <c r="BN1882" s="41"/>
      <c r="BO1882" s="41"/>
      <c r="BP1882" s="438"/>
      <c r="BQ1882" s="41"/>
      <c r="BR1882" s="475" t="e">
        <f>'CONTROL DE RENTAS'!$O42:$CA274-'CONTROL DE RENTAS'!$O42:$CA274</f>
        <v>#VALUE!</v>
      </c>
      <c r="BS1882" s="476" t="e">
        <f>IF(BR1882&gt;=7,"VIGENTE","POR VENCER")</f>
        <v>#VALUE!</v>
      </c>
    </row>
    <row r="1883" spans="2:2575">
      <c r="C1883" s="84" t="s">
        <v>994</v>
      </c>
      <c r="D1883" s="63">
        <v>4354</v>
      </c>
      <c r="E1883" s="86" t="s">
        <v>1905</v>
      </c>
      <c r="F1883" s="156" t="s">
        <v>1906</v>
      </c>
      <c r="G1883" s="85" t="s">
        <v>1905</v>
      </c>
      <c r="H1883" s="63"/>
      <c r="I1883" s="150" t="s">
        <v>1151</v>
      </c>
      <c r="J1883" s="84">
        <v>1</v>
      </c>
      <c r="K1883" s="168">
        <v>45077</v>
      </c>
      <c r="L1883" s="92">
        <v>6</v>
      </c>
      <c r="M1883" s="63">
        <v>228</v>
      </c>
      <c r="N1883" s="107">
        <v>45083</v>
      </c>
      <c r="O1883" s="99">
        <v>45085</v>
      </c>
      <c r="P1883" s="100">
        <v>8</v>
      </c>
      <c r="Q1883" s="66" t="s">
        <v>544</v>
      </c>
      <c r="R1883" s="66" t="s">
        <v>214</v>
      </c>
      <c r="S1883" s="66" t="s">
        <v>1114</v>
      </c>
      <c r="T1883" s="66" t="s">
        <v>138</v>
      </c>
      <c r="U1883" s="66">
        <v>228</v>
      </c>
      <c r="V1883" s="88" t="s">
        <v>617</v>
      </c>
      <c r="W1883" s="88" t="s">
        <v>373</v>
      </c>
      <c r="X1883" s="414" t="s">
        <v>3375</v>
      </c>
      <c r="Y1883" s="117" t="s">
        <v>3051</v>
      </c>
      <c r="Z1883" s="66">
        <v>60</v>
      </c>
      <c r="AA1883" s="117" t="s">
        <v>92</v>
      </c>
      <c r="AB1883" s="66"/>
      <c r="AC1883" s="118"/>
      <c r="AD1883" s="118"/>
      <c r="AE1883" s="48" t="s">
        <v>101</v>
      </c>
      <c r="AF1883" s="132">
        <v>45076</v>
      </c>
      <c r="AG1883" s="132">
        <v>45084</v>
      </c>
      <c r="AH1883" s="141"/>
      <c r="AI1883" s="144">
        <v>45546</v>
      </c>
      <c r="AJ1883" s="144"/>
      <c r="AK1883" s="141"/>
      <c r="AL1883" s="428"/>
      <c r="AM1883" s="429"/>
      <c r="AN1883" s="428"/>
      <c r="AO1883" s="428"/>
      <c r="AP1883" s="455" t="s">
        <v>541</v>
      </c>
      <c r="AQ1883" s="101"/>
      <c r="AR1883" s="48" t="s">
        <v>213</v>
      </c>
      <c r="AS1883" s="127" t="s">
        <v>214</v>
      </c>
      <c r="AT1883" s="141"/>
      <c r="AU1883" s="141"/>
      <c r="AV1883" s="387"/>
      <c r="AW1883" s="141"/>
      <c r="AX1883" s="141"/>
      <c r="AY1883" s="141"/>
      <c r="AZ1883" s="468"/>
      <c r="BA1883" s="468"/>
      <c r="BB1883" s="41"/>
      <c r="BC1883" s="469"/>
      <c r="BD1883" s="469"/>
      <c r="BE1883" s="41"/>
      <c r="BF1883" s="41"/>
      <c r="BG1883" s="41"/>
      <c r="BH1883" s="41"/>
      <c r="BI1883" s="41"/>
      <c r="BJ1883" s="41"/>
      <c r="BK1883" s="41"/>
      <c r="BL1883" s="41"/>
      <c r="BM1883" s="438"/>
      <c r="BN1883" s="41"/>
      <c r="BO1883" s="473" t="e">
        <f>'CONTROL DE RENTAS'!$O42:$CA274-'CONTROL DE RENTAS'!$O42:$CA274</f>
        <v>#VALUE!</v>
      </c>
      <c r="BP1883" s="474" t="e">
        <f>IF(BO1883&gt;=7,"VIGENTE","POR VENCER")</f>
        <v>#VALUE!</v>
      </c>
    </row>
    <row r="1884" spans="2:2575" ht="15" customHeight="1">
      <c r="C1884" s="84" t="s">
        <v>994</v>
      </c>
      <c r="D1884" s="51">
        <v>4203</v>
      </c>
      <c r="E1884" s="86" t="s">
        <v>1114</v>
      </c>
      <c r="F1884" s="156" t="s">
        <v>1117</v>
      </c>
      <c r="G1884" s="85" t="s">
        <v>529</v>
      </c>
      <c r="H1884" s="63">
        <v>6518</v>
      </c>
      <c r="I1884" s="150" t="s">
        <v>1151</v>
      </c>
      <c r="J1884" s="84">
        <v>1</v>
      </c>
      <c r="K1884" s="168">
        <v>44974</v>
      </c>
      <c r="L1884" s="92">
        <v>29</v>
      </c>
      <c r="M1884" s="66">
        <v>228</v>
      </c>
      <c r="N1884" s="165">
        <v>45003</v>
      </c>
      <c r="O1884" s="99">
        <v>44985</v>
      </c>
      <c r="P1884" s="100">
        <v>11</v>
      </c>
      <c r="Q1884" s="66" t="s">
        <v>544</v>
      </c>
      <c r="R1884" s="66" t="s">
        <v>214</v>
      </c>
      <c r="S1884" s="66" t="s">
        <v>1853</v>
      </c>
      <c r="T1884" s="66" t="s">
        <v>138</v>
      </c>
      <c r="U1884" s="66">
        <v>228</v>
      </c>
      <c r="V1884" s="88" t="s">
        <v>236</v>
      </c>
      <c r="W1884" s="88" t="s">
        <v>3376</v>
      </c>
      <c r="X1884" s="414" t="s">
        <v>3377</v>
      </c>
      <c r="Y1884" s="117" t="s">
        <v>3378</v>
      </c>
      <c r="Z1884" s="118"/>
      <c r="AA1884" s="118"/>
      <c r="AB1884" s="66"/>
      <c r="AC1884" s="118"/>
      <c r="AD1884" s="118"/>
      <c r="AE1884" s="48" t="s">
        <v>101</v>
      </c>
      <c r="AF1884" s="132">
        <v>44973</v>
      </c>
      <c r="AG1884" s="132">
        <v>44984</v>
      </c>
      <c r="AH1884" s="141"/>
      <c r="AI1884" s="144">
        <v>45560</v>
      </c>
      <c r="AJ1884" s="431"/>
      <c r="AK1884" s="141"/>
      <c r="AL1884" s="432" t="s">
        <v>144</v>
      </c>
      <c r="AM1884" s="432" t="s">
        <v>3379</v>
      </c>
      <c r="AN1884" s="432" t="s">
        <v>3380</v>
      </c>
      <c r="AO1884" s="432">
        <v>4421813711</v>
      </c>
      <c r="AP1884" s="456"/>
      <c r="AQ1884" s="48"/>
      <c r="AR1884" s="48"/>
      <c r="AS1884" s="127"/>
      <c r="AT1884" s="141"/>
      <c r="AU1884" s="141"/>
      <c r="AV1884" s="387"/>
      <c r="AW1884" s="392"/>
      <c r="AX1884" s="393"/>
      <c r="AY1884" s="141"/>
      <c r="AZ1884" s="468"/>
      <c r="BA1884" s="468"/>
      <c r="BB1884" s="396"/>
      <c r="BC1884" s="41"/>
      <c r="BD1884" s="41"/>
      <c r="BE1884" s="41"/>
      <c r="BF1884" s="41"/>
      <c r="BG1884" s="41"/>
      <c r="BH1884" s="41"/>
      <c r="BI1884" s="41"/>
      <c r="BJ1884" s="41"/>
      <c r="BK1884" s="41"/>
      <c r="BL1884" s="41"/>
      <c r="BM1884" s="438"/>
      <c r="BN1884" s="41"/>
      <c r="BO1884" s="473" t="e">
        <f>'CONTROL DE RENTAS'!$O42:$CA274-'CONTROL DE RENTAS'!$O42:$CA274</f>
        <v>#VALUE!</v>
      </c>
      <c r="BP1884" s="474" t="e">
        <f>IF(BO1884&gt;=7,"VIGENTE","POR VENCER")</f>
        <v>#VALUE!</v>
      </c>
    </row>
    <row r="1885" spans="2:2575" ht="15.75" customHeight="1">
      <c r="C1885" s="84" t="s">
        <v>1338</v>
      </c>
      <c r="D1885" s="63">
        <v>4186</v>
      </c>
      <c r="E1885" s="86" t="s">
        <v>877</v>
      </c>
      <c r="F1885" s="156" t="s">
        <v>878</v>
      </c>
      <c r="G1885" s="85" t="s">
        <v>3381</v>
      </c>
      <c r="H1885" s="63"/>
      <c r="I1885" s="150" t="s">
        <v>1151</v>
      </c>
      <c r="J1885" s="84">
        <v>1</v>
      </c>
      <c r="K1885" s="106">
        <v>44965</v>
      </c>
      <c r="L1885" s="63">
        <v>27</v>
      </c>
      <c r="M1885" s="66">
        <v>228</v>
      </c>
      <c r="N1885" s="165">
        <v>44992</v>
      </c>
      <c r="O1885" s="99">
        <v>44970</v>
      </c>
      <c r="P1885" s="100">
        <v>5</v>
      </c>
      <c r="Q1885" s="66" t="s">
        <v>544</v>
      </c>
      <c r="R1885" s="66" t="s">
        <v>214</v>
      </c>
      <c r="S1885" s="66" t="s">
        <v>1820</v>
      </c>
      <c r="T1885" s="66" t="s">
        <v>138</v>
      </c>
      <c r="U1885" s="66">
        <v>228</v>
      </c>
      <c r="V1885" s="88" t="s">
        <v>3382</v>
      </c>
      <c r="W1885" s="415" t="s">
        <v>1967</v>
      </c>
      <c r="X1885" s="416" t="s">
        <v>3383</v>
      </c>
      <c r="Y1885" s="117" t="s">
        <v>3384</v>
      </c>
      <c r="Z1885" s="118"/>
      <c r="AA1885" s="118"/>
      <c r="AB1885" s="418"/>
      <c r="AC1885" s="118"/>
      <c r="AD1885" s="118"/>
      <c r="AE1885" s="48" t="s">
        <v>101</v>
      </c>
      <c r="AF1885" s="132">
        <v>44965</v>
      </c>
      <c r="AG1885" s="132"/>
      <c r="AH1885" s="141"/>
      <c r="AI1885" s="428" t="s">
        <v>338</v>
      </c>
      <c r="AJ1885" s="429" t="s">
        <v>3385</v>
      </c>
      <c r="AK1885" s="428" t="s">
        <v>3386</v>
      </c>
      <c r="AL1885" s="428" t="s">
        <v>3387</v>
      </c>
    </row>
    <row r="1886" spans="2:2575">
      <c r="C1886" s="84" t="s">
        <v>994</v>
      </c>
      <c r="D1886" s="63">
        <v>4171</v>
      </c>
      <c r="E1886" s="86" t="s">
        <v>1343</v>
      </c>
      <c r="F1886" s="156" t="s">
        <v>3388</v>
      </c>
      <c r="G1886" s="85" t="s">
        <v>1407</v>
      </c>
      <c r="H1886" s="63"/>
      <c r="I1886" s="150" t="s">
        <v>154</v>
      </c>
      <c r="J1886" s="84">
        <v>1</v>
      </c>
      <c r="K1886" s="106">
        <v>44952</v>
      </c>
      <c r="L1886" s="63">
        <v>6</v>
      </c>
      <c r="M1886" s="66">
        <v>228</v>
      </c>
      <c r="N1886" s="107">
        <v>44958</v>
      </c>
      <c r="O1886" s="99">
        <v>44959</v>
      </c>
      <c r="P1886" s="100">
        <v>7</v>
      </c>
      <c r="Q1886" s="66" t="s">
        <v>544</v>
      </c>
      <c r="R1886" s="66" t="s">
        <v>214</v>
      </c>
      <c r="S1886" s="66" t="s">
        <v>2043</v>
      </c>
      <c r="T1886" s="66" t="s">
        <v>87</v>
      </c>
      <c r="U1886" s="66">
        <v>228</v>
      </c>
      <c r="V1886" s="415" t="s">
        <v>169</v>
      </c>
      <c r="W1886" s="415" t="s">
        <v>89</v>
      </c>
      <c r="X1886" s="88" t="s">
        <v>480</v>
      </c>
      <c r="Y1886" s="117" t="s">
        <v>3389</v>
      </c>
      <c r="Z1886" s="419"/>
      <c r="AA1886" s="419"/>
      <c r="AB1886" s="420">
        <v>2015</v>
      </c>
      <c r="AC1886" s="118"/>
      <c r="AD1886" s="118"/>
      <c r="AE1886" s="48" t="s">
        <v>101</v>
      </c>
      <c r="AF1886" s="132">
        <v>44952</v>
      </c>
      <c r="AG1886" s="132">
        <v>44958</v>
      </c>
      <c r="AH1886" s="141"/>
      <c r="AI1886" s="428" t="s">
        <v>531</v>
      </c>
      <c r="AJ1886" s="429" t="s">
        <v>3276</v>
      </c>
      <c r="AK1886" s="428" t="s">
        <v>3277</v>
      </c>
      <c r="AL1886" s="428">
        <v>8123270159</v>
      </c>
      <c r="AM1886" s="433"/>
      <c r="AN1886" s="48"/>
      <c r="AO1886" s="48"/>
      <c r="AP1886" s="127"/>
      <c r="AQ1886" s="141"/>
      <c r="AR1886" s="141"/>
      <c r="AS1886" s="387"/>
      <c r="AT1886" s="392"/>
      <c r="AU1886" s="393"/>
      <c r="AV1886" s="141"/>
      <c r="AW1886" s="468"/>
      <c r="AX1886" s="41"/>
      <c r="AY1886" s="470"/>
      <c r="AZ1886" s="470"/>
      <c r="BA1886" s="41"/>
      <c r="BB1886" s="41"/>
      <c r="BC1886" s="41"/>
      <c r="BD1886" s="41"/>
      <c r="BE1886" s="41"/>
      <c r="BF1886" s="41"/>
      <c r="BG1886" s="41"/>
      <c r="BH1886" s="41"/>
      <c r="BI1886" s="438"/>
      <c r="BJ1886" s="41"/>
      <c r="BK1886" s="473" t="e">
        <f>'CONTROL DE RENTAS'!$O42:$CA274-'CONTROL DE RENTAS'!$O42:$CA274</f>
        <v>#VALUE!</v>
      </c>
      <c r="BL1886" s="474" t="e">
        <f>IF(BK1886&gt;=7,"VIGENTE","POR VENCER")</f>
        <v>#VALUE!</v>
      </c>
    </row>
    <row r="1887" spans="2:2575">
      <c r="C1887" s="399" t="s">
        <v>994</v>
      </c>
      <c r="D1887" s="63">
        <v>4162</v>
      </c>
      <c r="E1887" s="156" t="s">
        <v>2871</v>
      </c>
      <c r="F1887" s="156" t="s">
        <v>2871</v>
      </c>
      <c r="G1887" s="85" t="s">
        <v>1499</v>
      </c>
      <c r="H1887" s="63"/>
      <c r="I1887" s="150" t="s">
        <v>1151</v>
      </c>
      <c r="J1887" s="84">
        <v>1</v>
      </c>
      <c r="K1887" s="106">
        <v>44950</v>
      </c>
      <c r="L1887" s="63">
        <v>1</v>
      </c>
      <c r="M1887" s="66">
        <v>228</v>
      </c>
      <c r="N1887" s="165">
        <v>44951</v>
      </c>
      <c r="O1887" s="99">
        <v>44952</v>
      </c>
      <c r="P1887" s="100">
        <v>2</v>
      </c>
      <c r="Q1887" s="66" t="s">
        <v>544</v>
      </c>
      <c r="R1887" s="66" t="s">
        <v>214</v>
      </c>
      <c r="S1887" s="66" t="s">
        <v>2043</v>
      </c>
      <c r="T1887" s="66" t="s">
        <v>87</v>
      </c>
      <c r="U1887" s="66">
        <v>228</v>
      </c>
      <c r="V1887" s="88" t="s">
        <v>169</v>
      </c>
      <c r="W1887" s="88" t="s">
        <v>89</v>
      </c>
      <c r="X1887" s="88" t="s">
        <v>480</v>
      </c>
      <c r="Y1887" s="117" t="s">
        <v>3389</v>
      </c>
      <c r="Z1887" s="118"/>
      <c r="AA1887" s="118"/>
      <c r="AB1887" s="66">
        <v>2015</v>
      </c>
      <c r="AC1887" s="118"/>
      <c r="AD1887" s="118"/>
      <c r="AE1887" s="48" t="s">
        <v>101</v>
      </c>
      <c r="AF1887" s="132">
        <v>44950</v>
      </c>
      <c r="AG1887" s="132">
        <v>44952</v>
      </c>
      <c r="AH1887" s="141"/>
      <c r="AI1887" s="284" t="s">
        <v>153</v>
      </c>
      <c r="AJ1887" s="284" t="s">
        <v>3390</v>
      </c>
      <c r="AK1887" s="284" t="s">
        <v>1124</v>
      </c>
      <c r="AL1887" s="284">
        <v>8183850872</v>
      </c>
      <c r="AM1887" s="38"/>
      <c r="AN1887" s="38"/>
      <c r="AO1887" s="38"/>
      <c r="AP1887" s="38"/>
      <c r="AQ1887" s="38"/>
      <c r="AR1887" s="38"/>
      <c r="AS1887" s="38"/>
      <c r="AT1887" s="38"/>
      <c r="AU1887" s="38"/>
      <c r="AV1887" s="38"/>
      <c r="AW1887" s="38"/>
      <c r="AX1887" s="38"/>
      <c r="AY1887" s="38"/>
      <c r="AZ1887" s="38"/>
      <c r="BA1887" s="38"/>
      <c r="BB1887" s="38"/>
      <c r="BC1887" s="38"/>
      <c r="BD1887" s="38"/>
      <c r="BE1887" s="38"/>
      <c r="BF1887" s="38"/>
      <c r="BG1887" s="38"/>
      <c r="BH1887" s="38"/>
      <c r="BI1887" s="38"/>
      <c r="BJ1887" s="38"/>
      <c r="BK1887" s="38"/>
      <c r="BL1887" s="38"/>
      <c r="BM1887" s="38"/>
      <c r="BN1887" s="38"/>
      <c r="BO1887" s="38"/>
      <c r="BP1887" s="38"/>
      <c r="BQ1887" s="38"/>
      <c r="BR1887" s="38"/>
      <c r="BS1887" s="38"/>
      <c r="BT1887" s="38"/>
      <c r="BU1887" s="38"/>
      <c r="BV1887" s="38"/>
      <c r="BW1887" s="38"/>
      <c r="BX1887" s="38"/>
      <c r="BY1887" s="38"/>
      <c r="BZ1887" s="38"/>
      <c r="CA1887" s="38"/>
      <c r="CB1887" s="38"/>
      <c r="CC1887" s="38"/>
      <c r="CD1887" s="38"/>
      <c r="CE1887" s="38"/>
      <c r="CF1887" s="38"/>
      <c r="CG1887" s="38"/>
      <c r="CH1887" s="38"/>
      <c r="CI1887" s="38"/>
      <c r="CJ1887" s="38"/>
      <c r="CK1887" s="38"/>
      <c r="CL1887" s="38"/>
      <c r="CM1887" s="38"/>
      <c r="CN1887" s="38"/>
      <c r="CO1887" s="38"/>
      <c r="CP1887" s="38"/>
      <c r="CQ1887" s="38"/>
      <c r="CR1887" s="38"/>
      <c r="CS1887" s="38"/>
      <c r="CT1887" s="38"/>
      <c r="CU1887" s="38"/>
      <c r="CV1887" s="38"/>
      <c r="CW1887" s="38"/>
      <c r="CX1887" s="38"/>
      <c r="CY1887" s="38"/>
      <c r="CZ1887" s="38"/>
      <c r="DA1887" s="38"/>
      <c r="DB1887" s="38"/>
      <c r="DC1887" s="38"/>
      <c r="DD1887" s="38"/>
      <c r="DE1887" s="38"/>
      <c r="DF1887" s="38"/>
      <c r="DG1887" s="38"/>
      <c r="DH1887" s="38"/>
      <c r="DI1887" s="38"/>
      <c r="DJ1887" s="38"/>
      <c r="DK1887" s="38"/>
      <c r="DL1887" s="38"/>
      <c r="DM1887" s="38"/>
      <c r="DN1887" s="38"/>
      <c r="DO1887" s="38"/>
      <c r="DP1887" s="38"/>
      <c r="DQ1887" s="38"/>
      <c r="DR1887" s="38"/>
      <c r="DS1887" s="38"/>
      <c r="DT1887" s="38"/>
      <c r="DU1887" s="38"/>
      <c r="DV1887" s="38"/>
      <c r="DW1887" s="38"/>
      <c r="DX1887" s="38"/>
      <c r="DY1887" s="38"/>
      <c r="DZ1887" s="38"/>
      <c r="EA1887" s="38"/>
      <c r="EB1887" s="38"/>
      <c r="EC1887" s="38"/>
      <c r="ED1887" s="38"/>
      <c r="EE1887" s="38"/>
      <c r="EF1887" s="38"/>
      <c r="EG1887" s="38"/>
      <c r="EH1887" s="38"/>
      <c r="EI1887" s="38"/>
      <c r="EJ1887" s="38"/>
      <c r="EK1887" s="38"/>
      <c r="EL1887" s="38"/>
      <c r="EM1887" s="38"/>
      <c r="EN1887" s="38"/>
      <c r="EO1887" s="38"/>
      <c r="EP1887" s="38"/>
      <c r="EQ1887" s="38"/>
      <c r="ER1887" s="38"/>
      <c r="ES1887" s="38"/>
      <c r="ET1887" s="38"/>
      <c r="EU1887" s="38"/>
      <c r="EV1887" s="38"/>
      <c r="EW1887" s="38"/>
      <c r="EX1887" s="38"/>
      <c r="EY1887" s="38"/>
      <c r="EZ1887" s="38"/>
      <c r="FA1887" s="38"/>
      <c r="FB1887" s="38"/>
      <c r="FC1887" s="38"/>
      <c r="FD1887" s="38"/>
      <c r="FE1887" s="38"/>
      <c r="FF1887" s="38"/>
      <c r="FG1887" s="38"/>
      <c r="FH1887" s="38"/>
      <c r="FI1887" s="38"/>
      <c r="FJ1887" s="38"/>
      <c r="FK1887" s="38"/>
      <c r="FL1887" s="38"/>
      <c r="FM1887" s="38"/>
      <c r="FN1887" s="38"/>
      <c r="FO1887" s="38"/>
      <c r="FP1887" s="38"/>
      <c r="FQ1887" s="38"/>
      <c r="FR1887" s="38"/>
      <c r="FS1887" s="38"/>
      <c r="FT1887" s="38"/>
      <c r="FU1887" s="38"/>
      <c r="FV1887" s="38"/>
      <c r="FW1887" s="38"/>
      <c r="FX1887" s="38"/>
      <c r="FY1887" s="38"/>
      <c r="FZ1887" s="38"/>
      <c r="GA1887" s="38"/>
      <c r="GB1887" s="38"/>
      <c r="GC1887" s="38"/>
      <c r="GD1887" s="38"/>
      <c r="GE1887" s="38"/>
      <c r="GF1887" s="38"/>
      <c r="GG1887" s="38"/>
      <c r="GH1887" s="38"/>
      <c r="GI1887" s="38"/>
      <c r="GJ1887" s="38"/>
      <c r="GK1887" s="38"/>
      <c r="GL1887" s="38"/>
      <c r="GM1887" s="38"/>
      <c r="GN1887" s="38"/>
      <c r="GO1887" s="38"/>
      <c r="GP1887" s="38"/>
      <c r="GQ1887" s="38"/>
      <c r="GR1887" s="38"/>
      <c r="GS1887" s="38"/>
      <c r="GT1887" s="38"/>
      <c r="GU1887" s="38"/>
      <c r="GV1887" s="38"/>
      <c r="GW1887" s="38"/>
      <c r="GX1887" s="38"/>
      <c r="GY1887" s="38"/>
      <c r="GZ1887" s="38"/>
      <c r="HA1887" s="38"/>
      <c r="HB1887" s="38"/>
      <c r="HC1887" s="38"/>
      <c r="HD1887" s="38"/>
      <c r="HE1887" s="38"/>
      <c r="HF1887" s="38"/>
      <c r="HG1887" s="38"/>
      <c r="HH1887" s="38"/>
      <c r="HI1887" s="38"/>
      <c r="HJ1887" s="38"/>
      <c r="HK1887" s="38"/>
      <c r="HL1887" s="38"/>
      <c r="HM1887" s="38"/>
      <c r="HN1887" s="38"/>
      <c r="HO1887" s="38"/>
      <c r="HP1887" s="38"/>
      <c r="HQ1887" s="38"/>
      <c r="HR1887" s="38"/>
      <c r="HS1887" s="38"/>
      <c r="HT1887" s="38"/>
      <c r="HU1887" s="38"/>
      <c r="HV1887" s="38"/>
      <c r="HW1887" s="38"/>
      <c r="HX1887" s="38"/>
      <c r="HY1887" s="38"/>
      <c r="HZ1887" s="38"/>
      <c r="IA1887" s="38"/>
      <c r="IB1887" s="38"/>
      <c r="IC1887" s="38"/>
      <c r="ID1887" s="38"/>
      <c r="IE1887" s="38"/>
      <c r="IF1887" s="38"/>
      <c r="IG1887" s="38"/>
      <c r="IH1887" s="38"/>
      <c r="II1887" s="38"/>
      <c r="IJ1887" s="38"/>
      <c r="IK1887" s="38"/>
      <c r="IL1887" s="38"/>
      <c r="IM1887" s="38"/>
      <c r="IN1887" s="38"/>
      <c r="IO1887" s="38"/>
      <c r="IP1887" s="38"/>
      <c r="IQ1887" s="38"/>
      <c r="IR1887" s="38"/>
      <c r="IS1887" s="38"/>
      <c r="IT1887" s="38"/>
      <c r="IU1887" s="38"/>
      <c r="IV1887" s="38"/>
      <c r="IW1887" s="38"/>
      <c r="IX1887" s="38"/>
      <c r="IY1887" s="38"/>
      <c r="IZ1887" s="38"/>
      <c r="JA1887" s="38"/>
      <c r="JB1887" s="38"/>
      <c r="JC1887" s="38"/>
      <c r="JD1887" s="38"/>
      <c r="JE1887" s="38"/>
      <c r="JF1887" s="38"/>
      <c r="JG1887" s="38"/>
      <c r="JH1887" s="38"/>
      <c r="JI1887" s="38"/>
      <c r="JJ1887" s="38"/>
      <c r="JK1887" s="38"/>
      <c r="JL1887" s="38"/>
      <c r="JM1887" s="38"/>
      <c r="JN1887" s="38"/>
      <c r="JO1887" s="38"/>
      <c r="JP1887" s="38"/>
      <c r="JQ1887" s="38"/>
      <c r="JR1887" s="38"/>
      <c r="JS1887" s="38"/>
      <c r="JT1887" s="38"/>
      <c r="JU1887" s="38"/>
      <c r="JV1887" s="38"/>
      <c r="JW1887" s="38"/>
      <c r="JX1887" s="38"/>
      <c r="JY1887" s="38"/>
      <c r="JZ1887" s="38"/>
      <c r="KA1887" s="38"/>
      <c r="KB1887" s="38"/>
      <c r="KC1887" s="38"/>
      <c r="KD1887" s="38"/>
      <c r="KE1887" s="38"/>
      <c r="KF1887" s="38"/>
      <c r="KG1887" s="38"/>
      <c r="KH1887" s="38"/>
      <c r="KI1887" s="38"/>
      <c r="KJ1887" s="38"/>
      <c r="KK1887" s="38"/>
      <c r="KL1887" s="38"/>
      <c r="KM1887" s="38"/>
      <c r="KN1887" s="38"/>
      <c r="KO1887" s="38"/>
      <c r="KP1887" s="38"/>
      <c r="KQ1887" s="38"/>
      <c r="KR1887" s="38"/>
      <c r="KS1887" s="38"/>
      <c r="KT1887" s="38"/>
      <c r="KU1887" s="38"/>
      <c r="KV1887" s="38"/>
      <c r="KW1887" s="38"/>
      <c r="KX1887" s="38"/>
      <c r="KY1887" s="38"/>
      <c r="KZ1887" s="38"/>
      <c r="LA1887" s="38"/>
      <c r="LB1887" s="38"/>
      <c r="LC1887" s="38"/>
      <c r="LD1887" s="38"/>
      <c r="LE1887" s="38"/>
      <c r="LF1887" s="38"/>
      <c r="LG1887" s="38"/>
      <c r="LH1887" s="38"/>
      <c r="LI1887" s="38"/>
      <c r="LJ1887" s="38"/>
      <c r="LK1887" s="38"/>
      <c r="LL1887" s="38"/>
      <c r="LM1887" s="38"/>
      <c r="LN1887" s="38"/>
      <c r="LO1887" s="38"/>
      <c r="LP1887" s="38"/>
      <c r="LQ1887" s="38"/>
      <c r="LR1887" s="38"/>
      <c r="LS1887" s="38"/>
      <c r="LT1887" s="38"/>
      <c r="LU1887" s="38"/>
      <c r="LV1887" s="38"/>
      <c r="LW1887" s="38"/>
      <c r="LX1887" s="38"/>
      <c r="LY1887" s="38"/>
      <c r="LZ1887" s="38"/>
      <c r="MA1887" s="38"/>
      <c r="MB1887" s="38"/>
      <c r="MC1887" s="38"/>
      <c r="MD1887" s="38"/>
      <c r="ME1887" s="38"/>
      <c r="MF1887" s="38"/>
      <c r="MG1887" s="38"/>
      <c r="MH1887" s="38"/>
      <c r="MI1887" s="38"/>
      <c r="MJ1887" s="38"/>
      <c r="MK1887" s="38"/>
      <c r="ML1887" s="38"/>
      <c r="MM1887" s="38"/>
      <c r="MN1887" s="38"/>
      <c r="MO1887" s="38"/>
      <c r="MP1887" s="38"/>
      <c r="MQ1887" s="38"/>
      <c r="MR1887" s="38"/>
      <c r="MS1887" s="38"/>
      <c r="MT1887" s="38"/>
      <c r="MU1887" s="38"/>
      <c r="MV1887" s="38"/>
      <c r="MW1887" s="38"/>
      <c r="MX1887" s="38"/>
      <c r="MY1887" s="38"/>
      <c r="MZ1887" s="38"/>
      <c r="NA1887" s="38"/>
      <c r="NB1887" s="38"/>
      <c r="NC1887" s="38"/>
      <c r="ND1887" s="38"/>
      <c r="NE1887" s="38"/>
      <c r="NF1887" s="38"/>
      <c r="NG1887" s="38"/>
      <c r="NH1887" s="38"/>
      <c r="NI1887" s="38"/>
      <c r="NJ1887" s="38"/>
      <c r="NK1887" s="38"/>
      <c r="NL1887" s="38"/>
      <c r="NM1887" s="38"/>
      <c r="NN1887" s="38"/>
      <c r="NO1887" s="38"/>
      <c r="NP1887" s="38"/>
      <c r="NQ1887" s="38"/>
      <c r="NR1887" s="38"/>
      <c r="NS1887" s="38"/>
      <c r="NT1887" s="38"/>
      <c r="NU1887" s="38"/>
      <c r="NV1887" s="38"/>
      <c r="NW1887" s="38"/>
      <c r="NX1887" s="38"/>
      <c r="NY1887" s="38"/>
      <c r="NZ1887" s="38"/>
      <c r="OA1887" s="38"/>
      <c r="OB1887" s="38"/>
      <c r="OC1887" s="38"/>
      <c r="OD1887" s="38"/>
      <c r="OE1887" s="38"/>
      <c r="OF1887" s="38"/>
      <c r="OG1887" s="38"/>
      <c r="OH1887" s="38"/>
      <c r="OI1887" s="38"/>
      <c r="OJ1887" s="38"/>
      <c r="OK1887" s="38"/>
      <c r="OL1887" s="38"/>
      <c r="OM1887" s="38"/>
      <c r="ON1887" s="38"/>
      <c r="OO1887" s="38"/>
      <c r="OP1887" s="38"/>
      <c r="OQ1887" s="38"/>
      <c r="OR1887" s="38"/>
      <c r="OS1887" s="38"/>
      <c r="OT1887" s="38"/>
      <c r="OU1887" s="38"/>
      <c r="OV1887" s="38"/>
      <c r="OW1887" s="38"/>
      <c r="OX1887" s="38"/>
      <c r="OY1887" s="38"/>
      <c r="OZ1887" s="38"/>
      <c r="PA1887" s="38"/>
      <c r="PB1887" s="38"/>
      <c r="PC1887" s="38"/>
      <c r="PD1887" s="38"/>
      <c r="PE1887" s="38"/>
      <c r="PF1887" s="38"/>
      <c r="PG1887" s="38"/>
      <c r="PH1887" s="38"/>
      <c r="PI1887" s="38"/>
      <c r="PJ1887" s="38"/>
      <c r="PK1887" s="38"/>
      <c r="PL1887" s="38"/>
      <c r="PM1887" s="38"/>
      <c r="PN1887" s="38"/>
      <c r="PO1887" s="38"/>
      <c r="PP1887" s="38"/>
      <c r="PQ1887" s="38"/>
      <c r="PR1887" s="38"/>
      <c r="PS1887" s="38"/>
      <c r="PT1887" s="38"/>
      <c r="PU1887" s="38"/>
      <c r="PV1887" s="38"/>
      <c r="PW1887" s="38"/>
      <c r="PX1887" s="38"/>
      <c r="PY1887" s="38"/>
      <c r="PZ1887" s="38"/>
      <c r="QA1887" s="38"/>
      <c r="QB1887" s="38"/>
      <c r="QC1887" s="38"/>
      <c r="QD1887" s="38"/>
      <c r="QE1887" s="38"/>
      <c r="QF1887" s="38"/>
      <c r="QG1887" s="38"/>
      <c r="QH1887" s="38"/>
      <c r="QI1887" s="38"/>
      <c r="QJ1887" s="38"/>
      <c r="QK1887" s="38"/>
      <c r="QL1887" s="38"/>
      <c r="QM1887" s="38"/>
      <c r="QN1887" s="38"/>
      <c r="QO1887" s="38"/>
      <c r="QP1887" s="38"/>
      <c r="QQ1887" s="38"/>
      <c r="QR1887" s="38"/>
      <c r="QS1887" s="38"/>
      <c r="QT1887" s="38"/>
      <c r="QU1887" s="38"/>
      <c r="QV1887" s="38"/>
      <c r="QW1887" s="38"/>
      <c r="QX1887" s="38"/>
      <c r="QY1887" s="38"/>
      <c r="QZ1887" s="38"/>
      <c r="RA1887" s="38"/>
      <c r="RB1887" s="38"/>
      <c r="RC1887" s="38"/>
      <c r="RD1887" s="38"/>
      <c r="RE1887" s="38"/>
      <c r="RF1887" s="38"/>
      <c r="RG1887" s="38"/>
      <c r="RH1887" s="38"/>
      <c r="RI1887" s="38"/>
      <c r="RJ1887" s="38"/>
      <c r="RK1887" s="38"/>
      <c r="RL1887" s="38"/>
      <c r="RM1887" s="38"/>
      <c r="RN1887" s="38"/>
      <c r="RO1887" s="38"/>
      <c r="RP1887" s="38"/>
      <c r="RQ1887" s="38"/>
      <c r="RR1887" s="38"/>
      <c r="RS1887" s="38"/>
      <c r="RT1887" s="38"/>
      <c r="RU1887" s="38"/>
      <c r="RV1887" s="38"/>
      <c r="RW1887" s="38"/>
      <c r="RX1887" s="38"/>
      <c r="RY1887" s="38"/>
      <c r="RZ1887" s="38"/>
      <c r="SA1887" s="38"/>
      <c r="SB1887" s="38"/>
      <c r="SC1887" s="38"/>
      <c r="SD1887" s="38"/>
      <c r="SE1887" s="38"/>
      <c r="SF1887" s="38"/>
      <c r="SG1887" s="38"/>
      <c r="SH1887" s="38"/>
      <c r="SI1887" s="38"/>
      <c r="SJ1887" s="38"/>
      <c r="SK1887" s="38"/>
      <c r="SL1887" s="38"/>
      <c r="SM1887" s="38"/>
      <c r="SN1887" s="38"/>
      <c r="SO1887" s="38"/>
      <c r="SP1887" s="38"/>
      <c r="SQ1887" s="38"/>
      <c r="SR1887" s="38"/>
      <c r="SS1887" s="38"/>
      <c r="ST1887" s="38"/>
      <c r="SU1887" s="38"/>
      <c r="SV1887" s="38"/>
      <c r="SW1887" s="38"/>
      <c r="SX1887" s="38"/>
      <c r="SY1887" s="38"/>
      <c r="SZ1887" s="38"/>
      <c r="TA1887" s="38"/>
      <c r="TB1887" s="38"/>
      <c r="TC1887" s="38"/>
      <c r="TD1887" s="38"/>
      <c r="TE1887" s="38"/>
      <c r="TF1887" s="38"/>
      <c r="TG1887" s="38"/>
      <c r="TH1887" s="38"/>
      <c r="TI1887" s="38"/>
      <c r="TJ1887" s="38"/>
      <c r="TK1887" s="38"/>
      <c r="TL1887" s="38"/>
      <c r="TM1887" s="38"/>
      <c r="TN1887" s="38"/>
      <c r="TO1887" s="38"/>
      <c r="TP1887" s="38"/>
      <c r="TQ1887" s="38"/>
      <c r="TR1887" s="38"/>
      <c r="TS1887" s="38"/>
      <c r="TT1887" s="38"/>
      <c r="TU1887" s="38"/>
      <c r="TV1887" s="38"/>
      <c r="TW1887" s="38"/>
      <c r="TX1887" s="38"/>
      <c r="TY1887" s="38"/>
      <c r="TZ1887" s="38"/>
      <c r="UA1887" s="38"/>
      <c r="UB1887" s="38"/>
      <c r="UC1887" s="38"/>
      <c r="UD1887" s="38"/>
      <c r="UE1887" s="38"/>
      <c r="UF1887" s="38"/>
      <c r="UG1887" s="38"/>
      <c r="UH1887" s="38"/>
      <c r="UI1887" s="38"/>
      <c r="UJ1887" s="38"/>
      <c r="UK1887" s="38"/>
      <c r="UL1887" s="38"/>
      <c r="UM1887" s="38"/>
      <c r="UN1887" s="38"/>
      <c r="UO1887" s="38"/>
      <c r="UP1887" s="38"/>
      <c r="UQ1887" s="38"/>
      <c r="UR1887" s="38"/>
      <c r="US1887" s="38"/>
      <c r="UT1887" s="38"/>
      <c r="UU1887" s="38"/>
      <c r="UV1887" s="38"/>
      <c r="UW1887" s="38"/>
      <c r="UX1887" s="38"/>
      <c r="UY1887" s="38"/>
      <c r="UZ1887" s="38"/>
      <c r="VA1887" s="38"/>
      <c r="VB1887" s="38"/>
      <c r="VC1887" s="38"/>
      <c r="VD1887" s="38"/>
      <c r="VE1887" s="38"/>
      <c r="VF1887" s="38"/>
      <c r="VG1887" s="38"/>
      <c r="VH1887" s="38"/>
      <c r="VI1887" s="38"/>
      <c r="VJ1887" s="38"/>
      <c r="VK1887" s="38"/>
      <c r="VL1887" s="38"/>
      <c r="VM1887" s="38"/>
      <c r="VN1887" s="38"/>
      <c r="VO1887" s="38"/>
      <c r="VP1887" s="38"/>
      <c r="VQ1887" s="38"/>
      <c r="VR1887" s="38"/>
      <c r="VS1887" s="38"/>
      <c r="VT1887" s="38"/>
      <c r="VU1887" s="38"/>
      <c r="VV1887" s="38"/>
      <c r="VW1887" s="38"/>
      <c r="VX1887" s="38"/>
      <c r="VY1887" s="38"/>
      <c r="VZ1887" s="38"/>
      <c r="WA1887" s="38"/>
      <c r="WB1887" s="38"/>
      <c r="WC1887" s="38"/>
      <c r="WD1887" s="38"/>
      <c r="WE1887" s="38"/>
      <c r="WF1887" s="38"/>
      <c r="WG1887" s="38"/>
      <c r="WH1887" s="38"/>
      <c r="WI1887" s="38"/>
      <c r="WJ1887" s="38"/>
      <c r="WK1887" s="38"/>
      <c r="WL1887" s="38"/>
      <c r="WM1887" s="38"/>
      <c r="WN1887" s="38"/>
      <c r="WO1887" s="38"/>
      <c r="WP1887" s="38"/>
      <c r="WQ1887" s="38"/>
      <c r="WR1887" s="38"/>
      <c r="WS1887" s="38"/>
      <c r="WT1887" s="38"/>
      <c r="WU1887" s="38"/>
      <c r="WV1887" s="38"/>
      <c r="WW1887" s="38"/>
      <c r="WX1887" s="38"/>
      <c r="WY1887" s="38"/>
      <c r="WZ1887" s="38"/>
      <c r="XA1887" s="38"/>
      <c r="XB1887" s="38"/>
      <c r="XC1887" s="38"/>
      <c r="XD1887" s="38"/>
      <c r="XE1887" s="38"/>
      <c r="XF1887" s="38"/>
      <c r="XG1887" s="38"/>
      <c r="XH1887" s="38"/>
      <c r="XI1887" s="38"/>
      <c r="XJ1887" s="38"/>
      <c r="XK1887" s="38"/>
      <c r="XL1887" s="38"/>
      <c r="XM1887" s="38"/>
      <c r="XN1887" s="38"/>
      <c r="XO1887" s="38"/>
      <c r="XP1887" s="38"/>
      <c r="XQ1887" s="38"/>
      <c r="XR1887" s="38"/>
      <c r="XS1887" s="38"/>
      <c r="XT1887" s="38"/>
      <c r="XU1887" s="38"/>
      <c r="XV1887" s="38"/>
      <c r="XW1887" s="38"/>
      <c r="XX1887" s="38"/>
      <c r="XY1887" s="38"/>
      <c r="XZ1887" s="38"/>
      <c r="YA1887" s="38"/>
      <c r="YB1887" s="38"/>
      <c r="YC1887" s="38"/>
      <c r="YD1887" s="38"/>
      <c r="YE1887" s="38"/>
      <c r="YF1887" s="38"/>
      <c r="YG1887" s="38"/>
      <c r="YH1887" s="38"/>
      <c r="YI1887" s="38"/>
      <c r="YJ1887" s="38"/>
      <c r="YK1887" s="38"/>
      <c r="YL1887" s="38"/>
      <c r="YM1887" s="38"/>
      <c r="YN1887" s="38"/>
      <c r="YO1887" s="38"/>
      <c r="YP1887" s="38"/>
      <c r="YQ1887" s="38"/>
      <c r="YR1887" s="38"/>
      <c r="YS1887" s="38"/>
      <c r="YT1887" s="38"/>
      <c r="YU1887" s="38"/>
      <c r="YV1887" s="38"/>
      <c r="YW1887" s="38"/>
      <c r="YX1887" s="38"/>
      <c r="YY1887" s="38"/>
      <c r="YZ1887" s="38"/>
      <c r="ZA1887" s="38"/>
      <c r="ZB1887" s="38"/>
      <c r="ZC1887" s="38"/>
      <c r="ZD1887" s="38"/>
      <c r="ZE1887" s="38"/>
      <c r="ZF1887" s="38"/>
      <c r="ZG1887" s="38"/>
      <c r="ZH1887" s="38"/>
      <c r="ZI1887" s="38"/>
      <c r="ZJ1887" s="38"/>
      <c r="ZK1887" s="38"/>
      <c r="ZL1887" s="38"/>
      <c r="ZM1887" s="38"/>
      <c r="ZN1887" s="38"/>
      <c r="ZO1887" s="38"/>
      <c r="ZP1887" s="38"/>
      <c r="ZQ1887" s="38"/>
      <c r="ZR1887" s="38"/>
      <c r="ZS1887" s="38"/>
      <c r="ZT1887" s="38"/>
      <c r="ZU1887" s="38"/>
      <c r="ZV1887" s="38"/>
      <c r="ZW1887" s="38"/>
      <c r="ZX1887" s="38"/>
      <c r="ZY1887" s="38"/>
      <c r="ZZ1887" s="38"/>
      <c r="AAA1887" s="38"/>
      <c r="AAB1887" s="38"/>
      <c r="AAC1887" s="38"/>
      <c r="AAD1887" s="38"/>
      <c r="AAE1887" s="38"/>
      <c r="AAF1887" s="38"/>
      <c r="AAG1887" s="38"/>
      <c r="AAH1887" s="38"/>
      <c r="AAI1887" s="38"/>
      <c r="AAJ1887" s="38"/>
      <c r="AAK1887" s="38"/>
      <c r="AAL1887" s="38"/>
      <c r="AAM1887" s="38"/>
      <c r="AAN1887" s="38"/>
      <c r="AAO1887" s="38"/>
      <c r="AAP1887" s="38"/>
      <c r="AAQ1887" s="38"/>
      <c r="AAR1887" s="38"/>
      <c r="AAS1887" s="38"/>
      <c r="AAT1887" s="38"/>
      <c r="AAU1887" s="38"/>
      <c r="AAV1887" s="38"/>
      <c r="AAW1887" s="38"/>
      <c r="AAX1887" s="38"/>
      <c r="AAY1887" s="38"/>
      <c r="AAZ1887" s="38"/>
      <c r="ABA1887" s="38"/>
      <c r="ABB1887" s="38"/>
      <c r="ABC1887" s="38"/>
      <c r="ABD1887" s="38"/>
      <c r="ABE1887" s="38"/>
      <c r="ABF1887" s="38"/>
      <c r="ABG1887" s="38"/>
      <c r="ABH1887" s="38"/>
      <c r="ABI1887" s="38"/>
      <c r="ABJ1887" s="38"/>
      <c r="ABK1887" s="38"/>
      <c r="ABL1887" s="38"/>
      <c r="ABM1887" s="38"/>
      <c r="ABN1887" s="38"/>
      <c r="ABO1887" s="38"/>
      <c r="ABP1887" s="38"/>
      <c r="ABQ1887" s="38"/>
      <c r="ABR1887" s="38"/>
      <c r="ABS1887" s="38"/>
      <c r="ABT1887" s="38"/>
      <c r="ABU1887" s="38"/>
      <c r="ABV1887" s="38"/>
      <c r="ABW1887" s="38"/>
      <c r="ABX1887" s="38"/>
      <c r="ABY1887" s="38"/>
      <c r="ABZ1887" s="38"/>
      <c r="ACA1887" s="38"/>
      <c r="ACB1887" s="38"/>
      <c r="ACC1887" s="38"/>
      <c r="ACD1887" s="38"/>
      <c r="ACE1887" s="38"/>
      <c r="ACF1887" s="38"/>
      <c r="ACG1887" s="38"/>
      <c r="ACH1887" s="38"/>
      <c r="ACI1887" s="38"/>
      <c r="ACJ1887" s="38"/>
      <c r="ACK1887" s="38"/>
      <c r="ACL1887" s="38"/>
      <c r="ACM1887" s="38"/>
      <c r="ACN1887" s="38"/>
      <c r="ACO1887" s="38"/>
      <c r="ACP1887" s="38"/>
      <c r="ACQ1887" s="38"/>
      <c r="ACR1887" s="38"/>
      <c r="ACS1887" s="38"/>
      <c r="ACT1887" s="38"/>
      <c r="ACU1887" s="38"/>
      <c r="ACV1887" s="38"/>
      <c r="ACW1887" s="38"/>
      <c r="ACX1887" s="38"/>
      <c r="ACY1887" s="38"/>
      <c r="ACZ1887" s="38"/>
      <c r="ADA1887" s="38"/>
      <c r="ADB1887" s="38"/>
      <c r="ADC1887" s="38"/>
      <c r="ADD1887" s="38"/>
      <c r="ADE1887" s="38"/>
      <c r="ADF1887" s="38"/>
      <c r="ADG1887" s="38"/>
      <c r="ADH1887" s="38"/>
      <c r="ADI1887" s="38"/>
      <c r="ADJ1887" s="38"/>
      <c r="ADK1887" s="38"/>
      <c r="ADL1887" s="38"/>
      <c r="ADM1887" s="38"/>
      <c r="ADN1887" s="38"/>
      <c r="ADO1887" s="38"/>
      <c r="ADP1887" s="38"/>
      <c r="ADQ1887" s="38"/>
      <c r="ADR1887" s="38"/>
      <c r="ADS1887" s="38"/>
      <c r="ADT1887" s="38"/>
      <c r="ADU1887" s="38"/>
      <c r="ADV1887" s="38"/>
      <c r="ADW1887" s="38"/>
      <c r="ADX1887" s="38"/>
      <c r="ADY1887" s="38"/>
      <c r="ADZ1887" s="38"/>
      <c r="AEA1887" s="38"/>
      <c r="AEB1887" s="38"/>
      <c r="AEC1887" s="38"/>
      <c r="AED1887" s="38"/>
      <c r="AEE1887" s="38"/>
      <c r="AEF1887" s="38"/>
      <c r="AEG1887" s="38"/>
      <c r="AEH1887" s="38"/>
      <c r="AEI1887" s="38"/>
      <c r="AEJ1887" s="38"/>
      <c r="AEK1887" s="38"/>
      <c r="AEL1887" s="38"/>
      <c r="AEM1887" s="38"/>
      <c r="AEN1887" s="38"/>
      <c r="AEO1887" s="38"/>
      <c r="AEP1887" s="38"/>
      <c r="AEQ1887" s="38"/>
      <c r="AER1887" s="38"/>
      <c r="AES1887" s="38"/>
      <c r="AET1887" s="38"/>
      <c r="AEU1887" s="38"/>
      <c r="AEV1887" s="38"/>
      <c r="AEW1887" s="38"/>
      <c r="AEX1887" s="38"/>
      <c r="AEY1887" s="38"/>
      <c r="AEZ1887" s="38"/>
      <c r="AFA1887" s="38"/>
      <c r="AFB1887" s="38"/>
      <c r="AFC1887" s="38"/>
      <c r="AFD1887" s="38"/>
      <c r="AFE1887" s="38"/>
      <c r="AFF1887" s="38"/>
      <c r="AFG1887" s="38"/>
      <c r="AFH1887" s="38"/>
      <c r="AFI1887" s="38"/>
      <c r="AFJ1887" s="38"/>
      <c r="AFK1887" s="38"/>
      <c r="AFL1887" s="38"/>
      <c r="AFM1887" s="38"/>
      <c r="AFN1887" s="38"/>
      <c r="AFO1887" s="38"/>
      <c r="AFP1887" s="38"/>
      <c r="AFQ1887" s="38"/>
      <c r="AFR1887" s="38"/>
      <c r="AFS1887" s="38"/>
      <c r="AFT1887" s="38"/>
      <c r="AFU1887" s="38"/>
      <c r="AFV1887" s="38"/>
      <c r="AFW1887" s="38"/>
      <c r="AFX1887" s="38"/>
      <c r="AFY1887" s="38"/>
      <c r="AFZ1887" s="38"/>
      <c r="AGA1887" s="38"/>
      <c r="AGB1887" s="38"/>
      <c r="AGC1887" s="38"/>
      <c r="AGD1887" s="38"/>
      <c r="AGE1887" s="38"/>
      <c r="AGF1887" s="38"/>
      <c r="AGG1887" s="38"/>
      <c r="AGH1887" s="38"/>
      <c r="AGI1887" s="38"/>
      <c r="AGJ1887" s="38"/>
      <c r="AGK1887" s="38"/>
      <c r="AGL1887" s="38"/>
      <c r="AGM1887" s="38"/>
      <c r="AGN1887" s="38"/>
      <c r="AGO1887" s="38"/>
      <c r="AGP1887" s="38"/>
      <c r="AGQ1887" s="38"/>
      <c r="AGR1887" s="38"/>
      <c r="AGS1887" s="38"/>
      <c r="AGT1887" s="38"/>
      <c r="AGU1887" s="38"/>
      <c r="AGV1887" s="38"/>
      <c r="AGW1887" s="38"/>
      <c r="AGX1887" s="38"/>
      <c r="AGY1887" s="38"/>
      <c r="AGZ1887" s="38"/>
      <c r="AHA1887" s="38"/>
      <c r="AHB1887" s="38"/>
      <c r="AHC1887" s="38"/>
      <c r="AHD1887" s="38"/>
      <c r="AHE1887" s="38"/>
      <c r="AHF1887" s="38"/>
      <c r="AHG1887" s="38"/>
      <c r="AHH1887" s="38"/>
      <c r="AHI1887" s="38"/>
      <c r="AHJ1887" s="38"/>
      <c r="AHK1887" s="38"/>
      <c r="AHL1887" s="38"/>
      <c r="AHM1887" s="38"/>
      <c r="AHN1887" s="38"/>
      <c r="AHO1887" s="38"/>
      <c r="AHP1887" s="38"/>
      <c r="AHQ1887" s="38"/>
      <c r="AHR1887" s="38"/>
      <c r="AHS1887" s="38"/>
      <c r="AHT1887" s="38"/>
      <c r="AHU1887" s="38"/>
      <c r="AHV1887" s="38"/>
      <c r="AHW1887" s="38"/>
      <c r="AHX1887" s="38"/>
      <c r="AHY1887" s="38"/>
      <c r="AHZ1887" s="38"/>
      <c r="AIA1887" s="38"/>
      <c r="AIB1887" s="38"/>
      <c r="AIC1887" s="38"/>
      <c r="AID1887" s="38"/>
      <c r="AIE1887" s="38"/>
      <c r="AIF1887" s="38"/>
      <c r="AIG1887" s="38"/>
      <c r="AIH1887" s="38"/>
      <c r="AII1887" s="38"/>
      <c r="AIJ1887" s="38"/>
      <c r="AIK1887" s="38"/>
      <c r="AIL1887" s="38"/>
      <c r="AIM1887" s="38"/>
      <c r="AIN1887" s="38"/>
      <c r="AIO1887" s="38"/>
      <c r="AIP1887" s="38"/>
      <c r="AIQ1887" s="38"/>
      <c r="AIR1887" s="38"/>
      <c r="AIS1887" s="38"/>
      <c r="AIT1887" s="38"/>
      <c r="AIU1887" s="38"/>
      <c r="AIV1887" s="38"/>
      <c r="AIW1887" s="38"/>
      <c r="AIX1887" s="38"/>
      <c r="AIY1887" s="38"/>
      <c r="AIZ1887" s="38"/>
      <c r="AJA1887" s="38"/>
      <c r="AJB1887" s="38"/>
      <c r="AJC1887" s="38"/>
      <c r="AJD1887" s="38"/>
      <c r="AJE1887" s="38"/>
      <c r="AJF1887" s="38"/>
      <c r="AJG1887" s="38"/>
      <c r="AJH1887" s="38"/>
      <c r="AJI1887" s="38"/>
      <c r="AJJ1887" s="38"/>
      <c r="AJK1887" s="38"/>
      <c r="AJL1887" s="38"/>
      <c r="AJM1887" s="38"/>
      <c r="AJN1887" s="38"/>
      <c r="AJO1887" s="38"/>
      <c r="AJP1887" s="38"/>
      <c r="AJQ1887" s="38"/>
      <c r="AJR1887" s="38"/>
      <c r="AJS1887" s="38"/>
      <c r="AJT1887" s="38"/>
      <c r="AJU1887" s="38"/>
      <c r="AJV1887" s="38"/>
      <c r="AJW1887" s="38"/>
      <c r="AJX1887" s="38"/>
      <c r="AJY1887" s="38"/>
      <c r="AJZ1887" s="38"/>
      <c r="AKA1887" s="38"/>
      <c r="AKB1887" s="38"/>
      <c r="AKC1887" s="38"/>
      <c r="AKD1887" s="38"/>
      <c r="AKE1887" s="38"/>
      <c r="AKF1887" s="38"/>
      <c r="AKG1887" s="38"/>
      <c r="AKH1887" s="38"/>
      <c r="AKI1887" s="38"/>
      <c r="AKJ1887" s="38"/>
      <c r="AKK1887" s="38"/>
      <c r="AKL1887" s="38"/>
      <c r="AKM1887" s="38"/>
      <c r="AKN1887" s="38"/>
      <c r="AKO1887" s="38"/>
      <c r="AKP1887" s="38"/>
      <c r="AKQ1887" s="38"/>
      <c r="AKR1887" s="38"/>
      <c r="AKS1887" s="38"/>
      <c r="AKT1887" s="38"/>
      <c r="AKU1887" s="38"/>
      <c r="AKV1887" s="38"/>
      <c r="AKW1887" s="38"/>
      <c r="AKX1887" s="38"/>
      <c r="AKY1887" s="38"/>
      <c r="AKZ1887" s="38"/>
      <c r="ALA1887" s="38"/>
      <c r="ALB1887" s="38"/>
      <c r="ALC1887" s="38"/>
      <c r="ALD1887" s="38"/>
      <c r="ALE1887" s="38"/>
      <c r="ALF1887" s="38"/>
      <c r="ALG1887" s="38"/>
      <c r="ALH1887" s="38"/>
      <c r="ALI1887" s="38"/>
      <c r="ALJ1887" s="38"/>
      <c r="ALK1887" s="38"/>
      <c r="ALL1887" s="38"/>
      <c r="ALM1887" s="38"/>
      <c r="ALN1887" s="38"/>
      <c r="ALO1887" s="38"/>
      <c r="ALP1887" s="38"/>
      <c r="ALQ1887" s="38"/>
      <c r="ALR1887" s="38"/>
      <c r="ALS1887" s="38"/>
      <c r="ALT1887" s="38"/>
      <c r="ALU1887" s="38"/>
      <c r="ALV1887" s="38"/>
      <c r="ALW1887" s="38"/>
      <c r="ALX1887" s="38"/>
      <c r="ALY1887" s="38"/>
      <c r="ALZ1887" s="38"/>
      <c r="AMA1887" s="38"/>
      <c r="AMB1887" s="38"/>
      <c r="AMC1887" s="38"/>
      <c r="AMD1887" s="38"/>
      <c r="AME1887" s="38"/>
      <c r="AMF1887" s="38"/>
      <c r="AMG1887" s="38"/>
      <c r="AMH1887" s="38"/>
      <c r="AMI1887" s="38"/>
      <c r="AMJ1887" s="38"/>
      <c r="AMK1887" s="38"/>
      <c r="AML1887" s="38"/>
      <c r="AMM1887" s="38"/>
      <c r="AMN1887" s="38"/>
      <c r="AMO1887" s="38"/>
      <c r="AMP1887" s="38"/>
      <c r="AMQ1887" s="38"/>
      <c r="AMR1887" s="38"/>
      <c r="AMS1887" s="38"/>
      <c r="AMT1887" s="38"/>
      <c r="AMU1887" s="38"/>
      <c r="AMV1887" s="38"/>
      <c r="AMW1887" s="38"/>
      <c r="AMX1887" s="38"/>
      <c r="AMY1887" s="38"/>
      <c r="AMZ1887" s="38"/>
      <c r="ANA1887" s="38"/>
      <c r="ANB1887" s="38"/>
      <c r="ANC1887" s="38"/>
      <c r="AND1887" s="38"/>
      <c r="ANE1887" s="38"/>
      <c r="ANF1887" s="38"/>
      <c r="ANG1887" s="38"/>
      <c r="ANH1887" s="38"/>
      <c r="ANI1887" s="38"/>
      <c r="ANJ1887" s="38"/>
      <c r="ANK1887" s="38"/>
      <c r="ANL1887" s="38"/>
      <c r="ANM1887" s="38"/>
      <c r="ANN1887" s="38"/>
      <c r="ANO1887" s="38"/>
      <c r="ANP1887" s="38"/>
      <c r="ANQ1887" s="38"/>
      <c r="ANR1887" s="38"/>
      <c r="ANS1887" s="38"/>
      <c r="ANT1887" s="38"/>
      <c r="ANU1887" s="38"/>
      <c r="ANV1887" s="38"/>
      <c r="ANW1887" s="38"/>
      <c r="ANX1887" s="38"/>
      <c r="ANY1887" s="38"/>
      <c r="ANZ1887" s="38"/>
      <c r="AOA1887" s="38"/>
      <c r="AOB1887" s="38"/>
      <c r="AOC1887" s="38"/>
      <c r="AOD1887" s="38"/>
      <c r="AOE1887" s="38"/>
      <c r="AOF1887" s="38"/>
      <c r="AOG1887" s="38"/>
      <c r="AOH1887" s="38"/>
      <c r="AOI1887" s="38"/>
      <c r="AOJ1887" s="38"/>
      <c r="AOK1887" s="38"/>
      <c r="AOL1887" s="38"/>
      <c r="AOM1887" s="38"/>
      <c r="AON1887" s="38"/>
      <c r="AOO1887" s="38"/>
      <c r="AOP1887" s="38"/>
      <c r="AOQ1887" s="38"/>
      <c r="AOR1887" s="38"/>
      <c r="AOS1887" s="38"/>
      <c r="AOT1887" s="38"/>
      <c r="AOU1887" s="38"/>
      <c r="AOV1887" s="38"/>
      <c r="AOW1887" s="38"/>
      <c r="AOX1887" s="38"/>
      <c r="AOY1887" s="38"/>
      <c r="AOZ1887" s="38"/>
      <c r="APA1887" s="38"/>
      <c r="APB1887" s="38"/>
      <c r="APC1887" s="38"/>
      <c r="APD1887" s="38"/>
      <c r="APE1887" s="38"/>
      <c r="APF1887" s="38"/>
      <c r="APG1887" s="38"/>
      <c r="APH1887" s="38"/>
      <c r="API1887" s="38"/>
      <c r="APJ1887" s="38"/>
      <c r="APK1887" s="38"/>
      <c r="APL1887" s="38"/>
      <c r="APM1887" s="38"/>
      <c r="APN1887" s="38"/>
      <c r="APO1887" s="38"/>
      <c r="APP1887" s="38"/>
      <c r="APQ1887" s="38"/>
      <c r="APR1887" s="38"/>
      <c r="APS1887" s="38"/>
      <c r="APT1887" s="38"/>
      <c r="APU1887" s="38"/>
      <c r="APV1887" s="38"/>
      <c r="APW1887" s="38"/>
      <c r="APX1887" s="38"/>
      <c r="APY1887" s="38"/>
      <c r="APZ1887" s="38"/>
      <c r="AQA1887" s="38"/>
      <c r="AQB1887" s="38"/>
      <c r="AQC1887" s="38"/>
      <c r="AQD1887" s="38"/>
      <c r="AQE1887" s="38"/>
      <c r="AQF1887" s="38"/>
      <c r="AQG1887" s="38"/>
      <c r="AQH1887" s="38"/>
      <c r="AQI1887" s="38"/>
      <c r="AQJ1887" s="38"/>
      <c r="AQK1887" s="38"/>
      <c r="AQL1887" s="38"/>
      <c r="AQM1887" s="38"/>
      <c r="AQN1887" s="38"/>
      <c r="AQO1887" s="38"/>
      <c r="AQP1887" s="38"/>
      <c r="AQQ1887" s="38"/>
      <c r="AQR1887" s="38"/>
      <c r="AQS1887" s="38"/>
      <c r="AQT1887" s="38"/>
      <c r="AQU1887" s="38"/>
      <c r="AQV1887" s="38"/>
      <c r="AQW1887" s="38"/>
      <c r="AQX1887" s="38"/>
      <c r="AQY1887" s="38"/>
      <c r="AQZ1887" s="38"/>
      <c r="ARA1887" s="38"/>
      <c r="ARB1887" s="38"/>
      <c r="ARC1887" s="38"/>
      <c r="ARD1887" s="38"/>
      <c r="ARE1887" s="38"/>
      <c r="ARF1887" s="38"/>
      <c r="ARG1887" s="38"/>
      <c r="ARH1887" s="38"/>
      <c r="ARI1887" s="38"/>
      <c r="ARJ1887" s="38"/>
      <c r="ARK1887" s="38"/>
      <c r="ARL1887" s="38"/>
      <c r="ARM1887" s="38"/>
      <c r="ARN1887" s="38"/>
      <c r="ARO1887" s="38"/>
      <c r="ARP1887" s="38"/>
      <c r="ARQ1887" s="38"/>
      <c r="ARR1887" s="38"/>
      <c r="ARS1887" s="38"/>
      <c r="ART1887" s="38"/>
      <c r="ARU1887" s="38"/>
      <c r="ARV1887" s="38"/>
      <c r="ARW1887" s="38"/>
      <c r="ARX1887" s="38"/>
      <c r="ARY1887" s="38"/>
      <c r="ARZ1887" s="38"/>
      <c r="ASA1887" s="38"/>
      <c r="ASB1887" s="38"/>
      <c r="ASC1887" s="38"/>
      <c r="ASD1887" s="38"/>
      <c r="ASE1887" s="38"/>
      <c r="ASF1887" s="38"/>
      <c r="ASG1887" s="38"/>
      <c r="ASH1887" s="38"/>
      <c r="ASI1887" s="38"/>
      <c r="ASJ1887" s="38"/>
      <c r="ASK1887" s="38"/>
      <c r="ASL1887" s="38"/>
      <c r="ASM1887" s="38"/>
      <c r="ASN1887" s="38"/>
      <c r="ASO1887" s="38"/>
      <c r="ASP1887" s="38"/>
      <c r="ASQ1887" s="38"/>
      <c r="ASR1887" s="38"/>
      <c r="ASS1887" s="38"/>
      <c r="AST1887" s="38"/>
      <c r="ASU1887" s="38"/>
      <c r="ASV1887" s="38"/>
      <c r="ASW1887" s="38"/>
      <c r="ASX1887" s="38"/>
      <c r="ASY1887" s="38"/>
      <c r="ASZ1887" s="38"/>
      <c r="ATA1887" s="38"/>
      <c r="ATB1887" s="38"/>
      <c r="ATC1887" s="38"/>
      <c r="ATD1887" s="38"/>
      <c r="ATE1887" s="38"/>
      <c r="ATF1887" s="38"/>
      <c r="ATG1887" s="38"/>
      <c r="ATH1887" s="38"/>
      <c r="ATI1887" s="38"/>
      <c r="ATJ1887" s="38"/>
      <c r="ATK1887" s="38"/>
      <c r="ATL1887" s="38"/>
      <c r="ATM1887" s="38"/>
      <c r="ATN1887" s="38"/>
      <c r="ATO1887" s="38"/>
      <c r="ATP1887" s="38"/>
      <c r="ATQ1887" s="38"/>
      <c r="ATR1887" s="38"/>
      <c r="ATS1887" s="38"/>
      <c r="ATT1887" s="38"/>
      <c r="ATU1887" s="38"/>
      <c r="ATV1887" s="38"/>
      <c r="ATW1887" s="38"/>
      <c r="ATX1887" s="38"/>
      <c r="ATY1887" s="38"/>
      <c r="ATZ1887" s="38"/>
      <c r="AUA1887" s="38"/>
      <c r="AUB1887" s="38"/>
      <c r="AUC1887" s="38"/>
      <c r="AUD1887" s="38"/>
      <c r="AUE1887" s="38"/>
      <c r="AUF1887" s="38"/>
      <c r="AUG1887" s="38"/>
      <c r="AUH1887" s="38"/>
      <c r="AUI1887" s="38"/>
      <c r="AUJ1887" s="38"/>
      <c r="AUK1887" s="38"/>
      <c r="AUL1887" s="38"/>
      <c r="AUM1887" s="38"/>
      <c r="AUN1887" s="38"/>
      <c r="AUO1887" s="38"/>
      <c r="AUP1887" s="38"/>
      <c r="AUQ1887" s="38"/>
      <c r="AUR1887" s="38"/>
      <c r="AUS1887" s="38"/>
      <c r="AUT1887" s="38"/>
      <c r="AUU1887" s="38"/>
      <c r="AUV1887" s="38"/>
      <c r="AUW1887" s="38"/>
      <c r="AUX1887" s="38"/>
      <c r="AUY1887" s="38"/>
      <c r="AUZ1887" s="38"/>
      <c r="AVA1887" s="38"/>
      <c r="AVB1887" s="38"/>
      <c r="AVC1887" s="38"/>
      <c r="AVD1887" s="38"/>
      <c r="AVE1887" s="38"/>
      <c r="AVF1887" s="38"/>
      <c r="AVG1887" s="38"/>
      <c r="AVH1887" s="38"/>
      <c r="AVI1887" s="38"/>
      <c r="AVJ1887" s="38"/>
      <c r="AVK1887" s="38"/>
      <c r="AVL1887" s="38"/>
      <c r="AVM1887" s="38"/>
      <c r="AVN1887" s="38"/>
      <c r="AVO1887" s="38"/>
      <c r="AVP1887" s="38"/>
      <c r="AVQ1887" s="38"/>
      <c r="AVR1887" s="38"/>
      <c r="AVS1887" s="38"/>
      <c r="AVT1887" s="38"/>
      <c r="AVU1887" s="38"/>
      <c r="AVV1887" s="38"/>
      <c r="AVW1887" s="38"/>
      <c r="AVX1887" s="38"/>
      <c r="AVY1887" s="38"/>
      <c r="AVZ1887" s="38"/>
      <c r="AWA1887" s="38"/>
      <c r="AWB1887" s="38"/>
      <c r="AWC1887" s="38"/>
      <c r="AWD1887" s="38"/>
      <c r="AWE1887" s="38"/>
      <c r="AWF1887" s="38"/>
      <c r="AWG1887" s="38"/>
      <c r="AWH1887" s="38"/>
      <c r="AWI1887" s="38"/>
      <c r="AWJ1887" s="38"/>
      <c r="AWK1887" s="38"/>
      <c r="AWL1887" s="38"/>
      <c r="AWM1887" s="38"/>
      <c r="AWN1887" s="38"/>
      <c r="AWO1887" s="38"/>
      <c r="AWP1887" s="38"/>
      <c r="AWQ1887" s="38"/>
      <c r="AWR1887" s="38"/>
      <c r="AWS1887" s="38"/>
      <c r="AWT1887" s="38"/>
      <c r="AWU1887" s="38"/>
      <c r="AWV1887" s="38"/>
      <c r="AWW1887" s="38"/>
      <c r="AWX1887" s="38"/>
      <c r="AWY1887" s="38"/>
      <c r="AWZ1887" s="38"/>
      <c r="AXA1887" s="38"/>
      <c r="AXB1887" s="38"/>
      <c r="AXC1887" s="38"/>
      <c r="AXD1887" s="38"/>
      <c r="AXE1887" s="38"/>
      <c r="AXF1887" s="38"/>
      <c r="AXG1887" s="38"/>
      <c r="AXH1887" s="38"/>
      <c r="AXI1887" s="38"/>
      <c r="AXJ1887" s="38"/>
      <c r="AXK1887" s="38"/>
      <c r="AXL1887" s="38"/>
      <c r="AXM1887" s="38"/>
      <c r="AXN1887" s="38"/>
      <c r="AXO1887" s="38"/>
      <c r="AXP1887" s="38"/>
      <c r="AXQ1887" s="38"/>
      <c r="AXR1887" s="38"/>
      <c r="AXS1887" s="38"/>
      <c r="AXT1887" s="38"/>
      <c r="AXU1887" s="38"/>
      <c r="AXV1887" s="38"/>
      <c r="AXW1887" s="38"/>
      <c r="AXX1887" s="38"/>
      <c r="AXY1887" s="38"/>
      <c r="AXZ1887" s="38"/>
      <c r="AYA1887" s="38"/>
      <c r="AYB1887" s="38"/>
      <c r="AYC1887" s="38"/>
      <c r="AYD1887" s="38"/>
      <c r="AYE1887" s="38"/>
      <c r="AYF1887" s="38"/>
      <c r="AYG1887" s="38"/>
      <c r="AYH1887" s="38"/>
      <c r="AYI1887" s="38"/>
      <c r="AYJ1887" s="38"/>
      <c r="AYK1887" s="38"/>
      <c r="AYL1887" s="38"/>
      <c r="AYM1887" s="38"/>
      <c r="AYN1887" s="38"/>
      <c r="AYO1887" s="38"/>
      <c r="AYP1887" s="38"/>
      <c r="AYQ1887" s="38"/>
      <c r="AYR1887" s="38"/>
      <c r="AYS1887" s="38"/>
      <c r="AYT1887" s="38"/>
      <c r="AYU1887" s="38"/>
      <c r="AYV1887" s="38"/>
      <c r="AYW1887" s="38"/>
      <c r="AYX1887" s="38"/>
      <c r="AYY1887" s="38"/>
      <c r="AYZ1887" s="38"/>
      <c r="AZA1887" s="38"/>
      <c r="AZB1887" s="38"/>
      <c r="AZC1887" s="38"/>
      <c r="AZD1887" s="38"/>
      <c r="AZE1887" s="38"/>
      <c r="AZF1887" s="38"/>
      <c r="AZG1887" s="38"/>
      <c r="AZH1887" s="38"/>
      <c r="AZI1887" s="38"/>
      <c r="AZJ1887" s="38"/>
      <c r="AZK1887" s="38"/>
      <c r="AZL1887" s="38"/>
      <c r="AZM1887" s="38"/>
      <c r="AZN1887" s="38"/>
      <c r="AZO1887" s="38"/>
      <c r="AZP1887" s="38"/>
      <c r="AZQ1887" s="38"/>
      <c r="AZR1887" s="38"/>
      <c r="AZS1887" s="38"/>
      <c r="AZT1887" s="38"/>
      <c r="AZU1887" s="38"/>
      <c r="AZV1887" s="38"/>
      <c r="AZW1887" s="38"/>
      <c r="AZX1887" s="38"/>
      <c r="AZY1887" s="38"/>
      <c r="AZZ1887" s="38"/>
      <c r="BAA1887" s="38"/>
      <c r="BAB1887" s="38"/>
      <c r="BAC1887" s="38"/>
      <c r="BAD1887" s="38"/>
      <c r="BAE1887" s="38"/>
      <c r="BAF1887" s="38"/>
      <c r="BAG1887" s="38"/>
      <c r="BAH1887" s="38"/>
      <c r="BAI1887" s="38"/>
      <c r="BAJ1887" s="38"/>
      <c r="BAK1887" s="38"/>
      <c r="BAL1887" s="38"/>
      <c r="BAM1887" s="38"/>
      <c r="BAN1887" s="38"/>
      <c r="BAO1887" s="38"/>
      <c r="BAP1887" s="38"/>
      <c r="BAQ1887" s="38"/>
      <c r="BAR1887" s="38"/>
      <c r="BAS1887" s="38"/>
      <c r="BAT1887" s="38"/>
      <c r="BAU1887" s="38"/>
      <c r="BAV1887" s="38"/>
      <c r="BAW1887" s="38"/>
      <c r="BAX1887" s="38"/>
      <c r="BAY1887" s="38"/>
      <c r="BAZ1887" s="38"/>
      <c r="BBA1887" s="38"/>
      <c r="BBB1887" s="38"/>
      <c r="BBC1887" s="38"/>
      <c r="BBD1887" s="38"/>
      <c r="BBE1887" s="38"/>
      <c r="BBF1887" s="38"/>
      <c r="BBG1887" s="38"/>
      <c r="BBH1887" s="38"/>
      <c r="BBI1887" s="38"/>
      <c r="BBJ1887" s="38"/>
      <c r="BBK1887" s="38"/>
      <c r="BBL1887" s="38"/>
      <c r="BBM1887" s="38"/>
      <c r="BBN1887" s="38"/>
      <c r="BBO1887" s="38"/>
      <c r="BBP1887" s="38"/>
      <c r="BBQ1887" s="38"/>
      <c r="BBR1887" s="38"/>
      <c r="BBS1887" s="38"/>
      <c r="BBT1887" s="38"/>
      <c r="BBU1887" s="38"/>
      <c r="BBV1887" s="38"/>
      <c r="BBW1887" s="38"/>
      <c r="BBX1887" s="38"/>
      <c r="BBY1887" s="38"/>
      <c r="BBZ1887" s="38"/>
      <c r="BCA1887" s="38"/>
      <c r="BCB1887" s="38"/>
      <c r="BCC1887" s="38"/>
      <c r="BCD1887" s="38"/>
      <c r="BCE1887" s="38"/>
      <c r="BCF1887" s="38"/>
      <c r="BCG1887" s="38"/>
      <c r="BCH1887" s="38"/>
      <c r="BCI1887" s="38"/>
      <c r="BCJ1887" s="38"/>
      <c r="BCK1887" s="38"/>
      <c r="BCL1887" s="38"/>
      <c r="BCM1887" s="38"/>
      <c r="BCN1887" s="38"/>
      <c r="BCO1887" s="38"/>
      <c r="BCP1887" s="38"/>
      <c r="BCQ1887" s="38"/>
      <c r="BCR1887" s="38"/>
      <c r="BCS1887" s="38"/>
      <c r="BCT1887" s="38"/>
      <c r="BCU1887" s="38"/>
      <c r="BCV1887" s="38"/>
      <c r="BCW1887" s="38"/>
      <c r="BCX1887" s="38"/>
      <c r="BCY1887" s="38"/>
      <c r="BCZ1887" s="38"/>
      <c r="BDA1887" s="38"/>
      <c r="BDB1887" s="38"/>
      <c r="BDC1887" s="38"/>
      <c r="BDD1887" s="38"/>
      <c r="BDE1887" s="38"/>
      <c r="BDF1887" s="38"/>
      <c r="BDG1887" s="38"/>
      <c r="BDH1887" s="38"/>
      <c r="BDI1887" s="38"/>
      <c r="BDJ1887" s="38"/>
      <c r="BDK1887" s="38"/>
      <c r="BDL1887" s="38"/>
      <c r="BDM1887" s="38"/>
      <c r="BDN1887" s="38"/>
      <c r="BDO1887" s="38"/>
      <c r="BDP1887" s="38"/>
      <c r="BDQ1887" s="38"/>
      <c r="BDR1887" s="38"/>
      <c r="BDS1887" s="38"/>
      <c r="BDT1887" s="38"/>
      <c r="BDU1887" s="38"/>
      <c r="BDV1887" s="38"/>
      <c r="BDW1887" s="38"/>
      <c r="BDX1887" s="38"/>
      <c r="BDY1887" s="38"/>
      <c r="BDZ1887" s="38"/>
      <c r="BEA1887" s="38"/>
      <c r="BEB1887" s="38"/>
      <c r="BEC1887" s="38"/>
      <c r="BED1887" s="38"/>
      <c r="BEE1887" s="38"/>
      <c r="BEF1887" s="38"/>
      <c r="BEG1887" s="38"/>
      <c r="BEH1887" s="38"/>
      <c r="BEI1887" s="38"/>
      <c r="BEJ1887" s="38"/>
      <c r="BEK1887" s="38"/>
      <c r="BEL1887" s="38"/>
      <c r="BEM1887" s="38"/>
      <c r="BEN1887" s="38"/>
      <c r="BEO1887" s="38"/>
      <c r="BEP1887" s="38"/>
      <c r="BEQ1887" s="38"/>
      <c r="BER1887" s="38"/>
      <c r="BES1887" s="38"/>
      <c r="BET1887" s="38"/>
      <c r="BEU1887" s="38"/>
      <c r="BEV1887" s="38"/>
      <c r="BEW1887" s="38"/>
      <c r="BEX1887" s="38"/>
      <c r="BEY1887" s="38"/>
      <c r="BEZ1887" s="38"/>
      <c r="BFA1887" s="38"/>
      <c r="BFB1887" s="38"/>
      <c r="BFC1887" s="38"/>
      <c r="BFD1887" s="38"/>
      <c r="BFE1887" s="38"/>
      <c r="BFF1887" s="38"/>
      <c r="BFG1887" s="38"/>
      <c r="BFH1887" s="38"/>
      <c r="BFI1887" s="38"/>
      <c r="BFJ1887" s="38"/>
      <c r="BFK1887" s="38"/>
      <c r="BFL1887" s="38"/>
      <c r="BFM1887" s="38"/>
      <c r="BFN1887" s="38"/>
      <c r="BFO1887" s="38"/>
      <c r="BFP1887" s="38"/>
      <c r="BFQ1887" s="38"/>
      <c r="BFR1887" s="38"/>
      <c r="BFS1887" s="38"/>
      <c r="BFT1887" s="38"/>
      <c r="BFU1887" s="38"/>
      <c r="BFV1887" s="38"/>
      <c r="BFW1887" s="38"/>
      <c r="BFX1887" s="38"/>
      <c r="BFY1887" s="38"/>
      <c r="BFZ1887" s="38"/>
      <c r="BGA1887" s="38"/>
      <c r="BGB1887" s="38"/>
      <c r="BGC1887" s="38"/>
      <c r="BGD1887" s="38"/>
      <c r="BGE1887" s="38"/>
      <c r="BGF1887" s="38"/>
      <c r="BGG1887" s="38"/>
      <c r="BGH1887" s="38"/>
      <c r="BGI1887" s="38"/>
      <c r="BGJ1887" s="38"/>
      <c r="BGK1887" s="38"/>
      <c r="BGL1887" s="38"/>
      <c r="BGM1887" s="38"/>
      <c r="BGN1887" s="38"/>
      <c r="BGO1887" s="38"/>
      <c r="BGP1887" s="38"/>
      <c r="BGQ1887" s="38"/>
      <c r="BGR1887" s="38"/>
      <c r="BGS1887" s="38"/>
      <c r="BGT1887" s="38"/>
      <c r="BGU1887" s="38"/>
      <c r="BGV1887" s="38"/>
      <c r="BGW1887" s="38"/>
      <c r="BGX1887" s="38"/>
      <c r="BGY1887" s="38"/>
      <c r="BGZ1887" s="38"/>
      <c r="BHA1887" s="38"/>
      <c r="BHB1887" s="38"/>
      <c r="BHC1887" s="38"/>
      <c r="BHD1887" s="38"/>
      <c r="BHE1887" s="38"/>
      <c r="BHF1887" s="38"/>
      <c r="BHG1887" s="38"/>
      <c r="BHH1887" s="38"/>
      <c r="BHI1887" s="38"/>
      <c r="BHJ1887" s="38"/>
      <c r="BHK1887" s="38"/>
      <c r="BHL1887" s="38"/>
      <c r="BHM1887" s="38"/>
      <c r="BHN1887" s="38"/>
      <c r="BHO1887" s="38"/>
      <c r="BHP1887" s="38"/>
      <c r="BHQ1887" s="38"/>
      <c r="BHR1887" s="38"/>
      <c r="BHS1887" s="38"/>
      <c r="BHT1887" s="38"/>
      <c r="BHU1887" s="38"/>
      <c r="BHV1887" s="38"/>
      <c r="BHW1887" s="38"/>
      <c r="BHX1887" s="38"/>
      <c r="BHY1887" s="38"/>
      <c r="BHZ1887" s="38"/>
      <c r="BIA1887" s="38"/>
      <c r="BIB1887" s="38"/>
      <c r="BIC1887" s="38"/>
      <c r="BID1887" s="38"/>
      <c r="BIE1887" s="38"/>
      <c r="BIF1887" s="38"/>
      <c r="BIG1887" s="38"/>
      <c r="BIH1887" s="38"/>
      <c r="BII1887" s="38"/>
      <c r="BIJ1887" s="38"/>
      <c r="BIK1887" s="38"/>
      <c r="BIL1887" s="38"/>
      <c r="BIM1887" s="38"/>
      <c r="BIN1887" s="38"/>
      <c r="BIO1887" s="38"/>
      <c r="BIP1887" s="38"/>
      <c r="BIQ1887" s="38"/>
      <c r="BIR1887" s="38"/>
      <c r="BIS1887" s="38"/>
      <c r="BIT1887" s="38"/>
      <c r="BIU1887" s="38"/>
      <c r="BIV1887" s="38"/>
      <c r="BIW1887" s="38"/>
      <c r="BIX1887" s="38"/>
      <c r="BIY1887" s="38"/>
      <c r="BIZ1887" s="38"/>
      <c r="BJA1887" s="38"/>
      <c r="BJB1887" s="38"/>
      <c r="BJC1887" s="38"/>
      <c r="BJD1887" s="38"/>
      <c r="BJE1887" s="38"/>
      <c r="BJF1887" s="38"/>
      <c r="BJG1887" s="38"/>
      <c r="BJH1887" s="38"/>
      <c r="BJI1887" s="38"/>
      <c r="BJJ1887" s="38"/>
      <c r="BJK1887" s="38"/>
      <c r="BJL1887" s="38"/>
      <c r="BJM1887" s="38"/>
      <c r="BJN1887" s="38"/>
      <c r="BJO1887" s="38"/>
      <c r="BJP1887" s="38"/>
      <c r="BJQ1887" s="38"/>
      <c r="BJR1887" s="38"/>
      <c r="BJS1887" s="38"/>
      <c r="BJT1887" s="38"/>
      <c r="BJU1887" s="38"/>
      <c r="BJV1887" s="38"/>
      <c r="BJW1887" s="38"/>
      <c r="BJX1887" s="38"/>
      <c r="BJY1887" s="38"/>
      <c r="BJZ1887" s="38"/>
      <c r="BKA1887" s="38"/>
      <c r="BKB1887" s="38"/>
      <c r="BKC1887" s="38"/>
      <c r="BKD1887" s="38"/>
      <c r="BKE1887" s="38"/>
      <c r="BKF1887" s="38"/>
      <c r="BKG1887" s="38"/>
      <c r="BKH1887" s="38"/>
      <c r="BKI1887" s="38"/>
      <c r="BKJ1887" s="38"/>
      <c r="BKK1887" s="38"/>
      <c r="BKL1887" s="38"/>
      <c r="BKM1887" s="38"/>
      <c r="BKN1887" s="38"/>
      <c r="BKO1887" s="38"/>
      <c r="BKP1887" s="38"/>
      <c r="BKQ1887" s="38"/>
      <c r="BKR1887" s="38"/>
      <c r="BKS1887" s="38"/>
      <c r="BKT1887" s="38"/>
      <c r="BKU1887" s="38"/>
      <c r="BKV1887" s="38"/>
      <c r="BKW1887" s="38"/>
      <c r="BKX1887" s="38"/>
      <c r="BKY1887" s="38"/>
      <c r="BKZ1887" s="38"/>
      <c r="BLA1887" s="38"/>
      <c r="BLB1887" s="38"/>
      <c r="BLC1887" s="38"/>
      <c r="BLD1887" s="38"/>
      <c r="BLE1887" s="38"/>
      <c r="BLF1887" s="38"/>
      <c r="BLG1887" s="38"/>
      <c r="BLH1887" s="38"/>
      <c r="BLI1887" s="38"/>
      <c r="BLJ1887" s="38"/>
      <c r="BLK1887" s="38"/>
      <c r="BLL1887" s="38"/>
      <c r="BLM1887" s="38"/>
      <c r="BLN1887" s="38"/>
      <c r="BLO1887" s="38"/>
      <c r="BLP1887" s="38"/>
      <c r="BLQ1887" s="38"/>
      <c r="BLR1887" s="38"/>
      <c r="BLS1887" s="38"/>
      <c r="BLT1887" s="38"/>
      <c r="BLU1887" s="38"/>
      <c r="BLV1887" s="38"/>
      <c r="BLW1887" s="38"/>
      <c r="BLX1887" s="38"/>
      <c r="BLY1887" s="38"/>
      <c r="BLZ1887" s="38"/>
      <c r="BMA1887" s="38"/>
      <c r="BMB1887" s="38"/>
      <c r="BMC1887" s="38"/>
      <c r="BMD1887" s="38"/>
      <c r="BME1887" s="38"/>
      <c r="BMF1887" s="38"/>
      <c r="BMG1887" s="38"/>
      <c r="BMH1887" s="38"/>
      <c r="BMI1887" s="38"/>
      <c r="BMJ1887" s="38"/>
      <c r="BMK1887" s="38"/>
      <c r="BML1887" s="38"/>
      <c r="BMM1887" s="38"/>
      <c r="BMN1887" s="38"/>
      <c r="BMO1887" s="38"/>
      <c r="BMP1887" s="38"/>
      <c r="BMQ1887" s="38"/>
      <c r="BMR1887" s="38"/>
      <c r="BMS1887" s="38"/>
      <c r="BMT1887" s="38"/>
      <c r="BMU1887" s="38"/>
      <c r="BMV1887" s="38"/>
      <c r="BMW1887" s="38"/>
      <c r="BMX1887" s="38"/>
      <c r="BMY1887" s="38"/>
      <c r="BMZ1887" s="38"/>
      <c r="BNA1887" s="38"/>
      <c r="BNB1887" s="38"/>
      <c r="BNC1887" s="38"/>
      <c r="BND1887" s="38"/>
      <c r="BNE1887" s="38"/>
      <c r="BNF1887" s="38"/>
      <c r="BNG1887" s="38"/>
      <c r="BNH1887" s="38"/>
      <c r="BNI1887" s="38"/>
      <c r="BNJ1887" s="38"/>
      <c r="BNK1887" s="38"/>
      <c r="BNL1887" s="38"/>
      <c r="BNM1887" s="38"/>
      <c r="BNN1887" s="38"/>
      <c r="BNO1887" s="38"/>
      <c r="BNP1887" s="38"/>
      <c r="BNQ1887" s="38"/>
      <c r="BNR1887" s="38"/>
      <c r="BNS1887" s="38"/>
      <c r="BNT1887" s="38"/>
      <c r="BNU1887" s="38"/>
      <c r="BNV1887" s="38"/>
      <c r="BNW1887" s="38"/>
      <c r="BNX1887" s="38"/>
      <c r="BNY1887" s="38"/>
      <c r="BNZ1887" s="38"/>
      <c r="BOA1887" s="38"/>
      <c r="BOB1887" s="38"/>
      <c r="BOC1887" s="38"/>
      <c r="BOD1887" s="38"/>
      <c r="BOE1887" s="38"/>
      <c r="BOF1887" s="38"/>
      <c r="BOG1887" s="38"/>
      <c r="BOH1887" s="38"/>
      <c r="BOI1887" s="38"/>
      <c r="BOJ1887" s="38"/>
      <c r="BOK1887" s="38"/>
      <c r="BOL1887" s="38"/>
      <c r="BOM1887" s="38"/>
      <c r="BON1887" s="38"/>
      <c r="BOO1887" s="38"/>
      <c r="BOP1887" s="38"/>
      <c r="BOQ1887" s="38"/>
      <c r="BOR1887" s="38"/>
      <c r="BOS1887" s="38"/>
      <c r="BOT1887" s="38"/>
      <c r="BOU1887" s="38"/>
      <c r="BOV1887" s="38"/>
      <c r="BOW1887" s="38"/>
      <c r="BOX1887" s="38"/>
      <c r="BOY1887" s="38"/>
      <c r="BOZ1887" s="38"/>
      <c r="BPA1887" s="38"/>
      <c r="BPB1887" s="38"/>
      <c r="BPC1887" s="38"/>
      <c r="BPD1887" s="38"/>
      <c r="BPE1887" s="38"/>
      <c r="BPF1887" s="38"/>
      <c r="BPG1887" s="38"/>
      <c r="BPH1887" s="38"/>
      <c r="BPI1887" s="38"/>
      <c r="BPJ1887" s="38"/>
      <c r="BPK1887" s="38"/>
      <c r="BPL1887" s="38"/>
      <c r="BPM1887" s="38"/>
      <c r="BPN1887" s="38"/>
      <c r="BPO1887" s="38"/>
      <c r="BPP1887" s="38"/>
      <c r="BPQ1887" s="38"/>
      <c r="BPR1887" s="38"/>
      <c r="BPS1887" s="38"/>
      <c r="BPT1887" s="38"/>
      <c r="BPU1887" s="38"/>
      <c r="BPV1887" s="38"/>
      <c r="BPW1887" s="38"/>
      <c r="BPX1887" s="38"/>
      <c r="BPY1887" s="38"/>
      <c r="BPZ1887" s="38"/>
      <c r="BQA1887" s="38"/>
      <c r="BQB1887" s="38"/>
      <c r="BQC1887" s="38"/>
      <c r="BQD1887" s="38"/>
      <c r="BQE1887" s="38"/>
      <c r="BQF1887" s="38"/>
      <c r="BQG1887" s="38"/>
      <c r="BQH1887" s="38"/>
      <c r="BQI1887" s="38"/>
      <c r="BQJ1887" s="38"/>
      <c r="BQK1887" s="38"/>
      <c r="BQL1887" s="38"/>
      <c r="BQM1887" s="38"/>
      <c r="BQN1887" s="38"/>
      <c r="BQO1887" s="38"/>
      <c r="BQP1887" s="38"/>
      <c r="BQQ1887" s="38"/>
      <c r="BQR1887" s="38"/>
      <c r="BQS1887" s="38"/>
      <c r="BQT1887" s="38"/>
      <c r="BQU1887" s="38"/>
      <c r="BQV1887" s="38"/>
      <c r="BQW1887" s="38"/>
      <c r="BQX1887" s="38"/>
      <c r="BQY1887" s="38"/>
      <c r="BQZ1887" s="38"/>
      <c r="BRA1887" s="38"/>
      <c r="BRB1887" s="38"/>
      <c r="BRC1887" s="38"/>
      <c r="BRD1887" s="38"/>
      <c r="BRE1887" s="38"/>
      <c r="BRF1887" s="38"/>
      <c r="BRG1887" s="38"/>
      <c r="BRH1887" s="38"/>
      <c r="BRI1887" s="38"/>
      <c r="BRJ1887" s="38"/>
      <c r="BRK1887" s="38"/>
      <c r="BRL1887" s="38"/>
      <c r="BRM1887" s="38"/>
      <c r="BRN1887" s="38"/>
      <c r="BRO1887" s="38"/>
      <c r="BRP1887" s="38"/>
      <c r="BRQ1887" s="38"/>
      <c r="BRR1887" s="38"/>
      <c r="BRS1887" s="38"/>
      <c r="BRT1887" s="38"/>
      <c r="BRU1887" s="38"/>
      <c r="BRV1887" s="38"/>
      <c r="BRW1887" s="38"/>
      <c r="BRX1887" s="38"/>
      <c r="BRY1887" s="38"/>
      <c r="BRZ1887" s="38"/>
      <c r="BSA1887" s="38"/>
      <c r="BSB1887" s="38"/>
      <c r="BSC1887" s="38"/>
      <c r="BSD1887" s="38"/>
      <c r="BSE1887" s="38"/>
      <c r="BSF1887" s="38"/>
      <c r="BSG1887" s="38"/>
      <c r="BSH1887" s="38"/>
      <c r="BSI1887" s="38"/>
      <c r="BSJ1887" s="38"/>
      <c r="BSK1887" s="38"/>
      <c r="BSL1887" s="38"/>
      <c r="BSM1887" s="38"/>
      <c r="BSN1887" s="38"/>
      <c r="BSO1887" s="38"/>
      <c r="BSP1887" s="38"/>
      <c r="BSQ1887" s="38"/>
      <c r="BSR1887" s="38"/>
      <c r="BSS1887" s="38"/>
      <c r="BST1887" s="38"/>
      <c r="BSU1887" s="38"/>
      <c r="BSV1887" s="38"/>
      <c r="BSW1887" s="38"/>
      <c r="BSX1887" s="38"/>
      <c r="BSY1887" s="38"/>
      <c r="BSZ1887" s="38"/>
      <c r="BTA1887" s="38"/>
      <c r="BTB1887" s="38"/>
      <c r="BTC1887" s="38"/>
      <c r="BTD1887" s="38"/>
      <c r="BTE1887" s="38"/>
      <c r="BTF1887" s="38"/>
      <c r="BTG1887" s="38"/>
      <c r="BTH1887" s="38"/>
      <c r="BTI1887" s="38"/>
      <c r="BTJ1887" s="38"/>
      <c r="BTK1887" s="38"/>
      <c r="BTL1887" s="38"/>
      <c r="BTM1887" s="38"/>
      <c r="BTN1887" s="38"/>
      <c r="BTO1887" s="38"/>
      <c r="BTP1887" s="38"/>
      <c r="BTQ1887" s="38"/>
      <c r="BTR1887" s="38"/>
      <c r="BTS1887" s="38"/>
      <c r="BTT1887" s="38"/>
      <c r="BTU1887" s="38"/>
      <c r="BTV1887" s="38"/>
      <c r="BTW1887" s="38"/>
      <c r="BTX1887" s="38"/>
      <c r="BTY1887" s="38"/>
      <c r="BTZ1887" s="38"/>
      <c r="BUA1887" s="38"/>
      <c r="BUB1887" s="38"/>
      <c r="BUC1887" s="38"/>
      <c r="BUD1887" s="38"/>
      <c r="BUE1887" s="38"/>
      <c r="BUF1887" s="38"/>
      <c r="BUG1887" s="38"/>
      <c r="BUH1887" s="38"/>
      <c r="BUI1887" s="38"/>
      <c r="BUJ1887" s="38"/>
      <c r="BUK1887" s="38"/>
      <c r="BUL1887" s="38"/>
      <c r="BUM1887" s="38"/>
      <c r="BUN1887" s="38"/>
      <c r="BUO1887" s="38"/>
      <c r="BUP1887" s="38"/>
      <c r="BUQ1887" s="38"/>
      <c r="BUR1887" s="38"/>
      <c r="BUS1887" s="38"/>
      <c r="BUT1887" s="38"/>
      <c r="BUU1887" s="38"/>
      <c r="BUV1887" s="38"/>
      <c r="BUW1887" s="38"/>
      <c r="BUX1887" s="38"/>
      <c r="BUY1887" s="38"/>
      <c r="BUZ1887" s="38"/>
      <c r="BVA1887" s="38"/>
      <c r="BVB1887" s="38"/>
      <c r="BVC1887" s="38"/>
      <c r="BVD1887" s="38"/>
      <c r="BVE1887" s="38"/>
      <c r="BVF1887" s="38"/>
      <c r="BVG1887" s="38"/>
      <c r="BVH1887" s="38"/>
      <c r="BVI1887" s="38"/>
      <c r="BVJ1887" s="38"/>
      <c r="BVK1887" s="38"/>
      <c r="BVL1887" s="38"/>
      <c r="BVM1887" s="38"/>
      <c r="BVN1887" s="38"/>
      <c r="BVO1887" s="38"/>
      <c r="BVP1887" s="38"/>
      <c r="BVQ1887" s="38"/>
      <c r="BVR1887" s="38"/>
      <c r="BVS1887" s="38"/>
      <c r="BVT1887" s="38"/>
      <c r="BVU1887" s="38"/>
      <c r="BVV1887" s="38"/>
      <c r="BVW1887" s="38"/>
      <c r="BVX1887" s="38"/>
      <c r="BVY1887" s="38"/>
      <c r="BVZ1887" s="38"/>
      <c r="BWA1887" s="38"/>
      <c r="BWB1887" s="38"/>
      <c r="BWC1887" s="38"/>
      <c r="BWD1887" s="38"/>
      <c r="BWE1887" s="38"/>
      <c r="BWF1887" s="38"/>
      <c r="BWG1887" s="38"/>
      <c r="BWH1887" s="38"/>
      <c r="BWI1887" s="38"/>
      <c r="BWJ1887" s="38"/>
      <c r="BWK1887" s="38"/>
      <c r="BWL1887" s="38"/>
      <c r="BWM1887" s="38"/>
      <c r="BWN1887" s="38"/>
      <c r="BWO1887" s="38"/>
      <c r="BWP1887" s="38"/>
      <c r="BWQ1887" s="38"/>
      <c r="BWR1887" s="38"/>
      <c r="BWS1887" s="38"/>
      <c r="BWT1887" s="38"/>
      <c r="BWU1887" s="38"/>
      <c r="BWV1887" s="38"/>
      <c r="BWW1887" s="38"/>
      <c r="BWX1887" s="38"/>
      <c r="BWY1887" s="38"/>
      <c r="BWZ1887" s="38"/>
      <c r="BXA1887" s="38"/>
      <c r="BXB1887" s="38"/>
      <c r="BXC1887" s="38"/>
      <c r="BXD1887" s="38"/>
      <c r="BXE1887" s="38"/>
      <c r="BXF1887" s="38"/>
      <c r="BXG1887" s="38"/>
      <c r="BXH1887" s="38"/>
      <c r="BXI1887" s="38"/>
      <c r="BXJ1887" s="38"/>
      <c r="BXK1887" s="38"/>
      <c r="BXL1887" s="38"/>
      <c r="BXM1887" s="38"/>
      <c r="BXN1887" s="38"/>
      <c r="BXO1887" s="38"/>
      <c r="BXP1887" s="38"/>
      <c r="BXQ1887" s="38"/>
      <c r="BXR1887" s="38"/>
      <c r="BXS1887" s="38"/>
      <c r="BXT1887" s="38"/>
      <c r="BXU1887" s="38"/>
      <c r="BXV1887" s="38"/>
      <c r="BXW1887" s="38"/>
      <c r="BXX1887" s="38"/>
      <c r="BXY1887" s="38"/>
      <c r="BXZ1887" s="38"/>
      <c r="BYA1887" s="38"/>
      <c r="BYB1887" s="38"/>
      <c r="BYC1887" s="38"/>
      <c r="BYD1887" s="38"/>
      <c r="BYE1887" s="38"/>
      <c r="BYF1887" s="38"/>
      <c r="BYG1887" s="38"/>
      <c r="BYH1887" s="38"/>
      <c r="BYI1887" s="38"/>
      <c r="BYJ1887" s="38"/>
      <c r="BYK1887" s="38"/>
      <c r="BYL1887" s="38"/>
      <c r="BYM1887" s="38"/>
      <c r="BYN1887" s="38"/>
      <c r="BYO1887" s="38"/>
      <c r="BYP1887" s="38"/>
      <c r="BYQ1887" s="38"/>
      <c r="BYR1887" s="38"/>
      <c r="BYS1887" s="38"/>
      <c r="BYT1887" s="38"/>
      <c r="BYU1887" s="38"/>
      <c r="BYV1887" s="38"/>
      <c r="BYW1887" s="38"/>
      <c r="BYX1887" s="38"/>
      <c r="BYY1887" s="38"/>
      <c r="BYZ1887" s="38"/>
      <c r="BZA1887" s="38"/>
      <c r="BZB1887" s="38"/>
      <c r="BZC1887" s="38"/>
      <c r="BZD1887" s="38"/>
      <c r="BZE1887" s="38"/>
      <c r="BZF1887" s="38"/>
      <c r="BZG1887" s="38"/>
      <c r="BZH1887" s="38"/>
      <c r="BZI1887" s="38"/>
      <c r="BZJ1887" s="38"/>
      <c r="BZK1887" s="38"/>
      <c r="BZL1887" s="38"/>
      <c r="BZM1887" s="38"/>
      <c r="BZN1887" s="38"/>
      <c r="BZO1887" s="38"/>
      <c r="BZP1887" s="38"/>
      <c r="BZQ1887" s="38"/>
      <c r="BZR1887" s="38"/>
      <c r="BZS1887" s="38"/>
      <c r="BZT1887" s="38"/>
      <c r="BZU1887" s="38"/>
      <c r="BZV1887" s="38"/>
      <c r="BZW1887" s="38"/>
      <c r="BZX1887" s="38"/>
      <c r="BZY1887" s="38"/>
      <c r="BZZ1887" s="38"/>
      <c r="CAA1887" s="38"/>
      <c r="CAB1887" s="38"/>
      <c r="CAC1887" s="38"/>
      <c r="CAD1887" s="38"/>
      <c r="CAE1887" s="38"/>
      <c r="CAF1887" s="38"/>
      <c r="CAG1887" s="38"/>
      <c r="CAH1887" s="38"/>
      <c r="CAI1887" s="38"/>
      <c r="CAJ1887" s="38"/>
      <c r="CAK1887" s="38"/>
      <c r="CAL1887" s="38"/>
      <c r="CAM1887" s="38"/>
      <c r="CAN1887" s="38"/>
      <c r="CAO1887" s="38"/>
      <c r="CAP1887" s="38"/>
      <c r="CAQ1887" s="38"/>
      <c r="CAR1887" s="38"/>
      <c r="CAS1887" s="38"/>
      <c r="CAT1887" s="38"/>
      <c r="CAU1887" s="38"/>
      <c r="CAV1887" s="38"/>
      <c r="CAW1887" s="38"/>
      <c r="CAX1887" s="38"/>
      <c r="CAY1887" s="38"/>
      <c r="CAZ1887" s="38"/>
      <c r="CBA1887" s="38"/>
      <c r="CBB1887" s="38"/>
      <c r="CBC1887" s="38"/>
      <c r="CBD1887" s="38"/>
      <c r="CBE1887" s="38"/>
      <c r="CBF1887" s="38"/>
      <c r="CBG1887" s="38"/>
      <c r="CBH1887" s="38"/>
      <c r="CBI1887" s="38"/>
      <c r="CBJ1887" s="38"/>
      <c r="CBK1887" s="38"/>
      <c r="CBL1887" s="38"/>
      <c r="CBM1887" s="38"/>
      <c r="CBN1887" s="38"/>
      <c r="CBO1887" s="38"/>
      <c r="CBP1887" s="38"/>
      <c r="CBQ1887" s="38"/>
      <c r="CBR1887" s="38"/>
      <c r="CBS1887" s="38"/>
      <c r="CBT1887" s="38"/>
      <c r="CBU1887" s="38"/>
      <c r="CBV1887" s="38"/>
      <c r="CBW1887" s="38"/>
      <c r="CBX1887" s="38"/>
      <c r="CBY1887" s="38"/>
      <c r="CBZ1887" s="38"/>
      <c r="CCA1887" s="38"/>
      <c r="CCB1887" s="38"/>
      <c r="CCC1887" s="38"/>
      <c r="CCD1887" s="38"/>
      <c r="CCE1887" s="38"/>
      <c r="CCF1887" s="38"/>
      <c r="CCG1887" s="38"/>
      <c r="CCH1887" s="38"/>
      <c r="CCI1887" s="38"/>
      <c r="CCJ1887" s="38"/>
      <c r="CCK1887" s="38"/>
      <c r="CCL1887" s="38"/>
      <c r="CCM1887" s="38"/>
      <c r="CCN1887" s="38"/>
      <c r="CCO1887" s="38"/>
      <c r="CCP1887" s="38"/>
      <c r="CCQ1887" s="38"/>
      <c r="CCR1887" s="38"/>
      <c r="CCS1887" s="38"/>
      <c r="CCT1887" s="38"/>
      <c r="CCU1887" s="38"/>
      <c r="CCV1887" s="38"/>
      <c r="CCW1887" s="38"/>
      <c r="CCX1887" s="38"/>
      <c r="CCY1887" s="38"/>
      <c r="CCZ1887" s="38"/>
      <c r="CDA1887" s="38"/>
      <c r="CDB1887" s="38"/>
      <c r="CDC1887" s="38"/>
      <c r="CDD1887" s="38"/>
      <c r="CDE1887" s="38"/>
      <c r="CDF1887" s="38"/>
      <c r="CDG1887" s="38"/>
      <c r="CDH1887" s="38"/>
      <c r="CDI1887" s="38"/>
      <c r="CDJ1887" s="38"/>
      <c r="CDK1887" s="38"/>
      <c r="CDL1887" s="38"/>
      <c r="CDM1887" s="38"/>
      <c r="CDN1887" s="38"/>
      <c r="CDO1887" s="38"/>
      <c r="CDP1887" s="38"/>
      <c r="CDQ1887" s="38"/>
      <c r="CDR1887" s="38"/>
      <c r="CDS1887" s="38"/>
      <c r="CDT1887" s="38"/>
      <c r="CDU1887" s="38"/>
      <c r="CDV1887" s="38"/>
      <c r="CDW1887" s="38"/>
      <c r="CDX1887" s="38"/>
      <c r="CDY1887" s="38"/>
      <c r="CDZ1887" s="38"/>
      <c r="CEA1887" s="38"/>
      <c r="CEB1887" s="38"/>
      <c r="CEC1887" s="38"/>
      <c r="CED1887" s="38"/>
      <c r="CEE1887" s="38"/>
      <c r="CEF1887" s="38"/>
      <c r="CEG1887" s="38"/>
      <c r="CEH1887" s="38"/>
      <c r="CEI1887" s="38"/>
      <c r="CEJ1887" s="38"/>
      <c r="CEK1887" s="38"/>
      <c r="CEL1887" s="38"/>
      <c r="CEM1887" s="38"/>
      <c r="CEN1887" s="38"/>
      <c r="CEO1887" s="38"/>
      <c r="CEP1887" s="38"/>
      <c r="CEQ1887" s="38"/>
      <c r="CER1887" s="38"/>
      <c r="CES1887" s="38"/>
      <c r="CET1887" s="38"/>
      <c r="CEU1887" s="38"/>
      <c r="CEV1887" s="38"/>
      <c r="CEW1887" s="38"/>
      <c r="CEX1887" s="38"/>
      <c r="CEY1887" s="38"/>
      <c r="CEZ1887" s="38"/>
      <c r="CFA1887" s="38"/>
      <c r="CFB1887" s="38"/>
      <c r="CFC1887" s="38"/>
      <c r="CFD1887" s="38"/>
      <c r="CFE1887" s="38"/>
      <c r="CFF1887" s="38"/>
      <c r="CFG1887" s="38"/>
      <c r="CFH1887" s="38"/>
      <c r="CFI1887" s="38"/>
      <c r="CFJ1887" s="38"/>
      <c r="CFK1887" s="38"/>
      <c r="CFL1887" s="38"/>
      <c r="CFM1887" s="38"/>
      <c r="CFN1887" s="38"/>
      <c r="CFO1887" s="38"/>
      <c r="CFP1887" s="38"/>
      <c r="CFQ1887" s="38"/>
      <c r="CFR1887" s="38"/>
      <c r="CFS1887" s="38"/>
      <c r="CFT1887" s="38"/>
      <c r="CFU1887" s="38"/>
      <c r="CFV1887" s="38"/>
      <c r="CFW1887" s="38"/>
      <c r="CFX1887" s="38"/>
      <c r="CFY1887" s="38"/>
      <c r="CFZ1887" s="38"/>
      <c r="CGA1887" s="38"/>
      <c r="CGB1887" s="38"/>
      <c r="CGC1887" s="38"/>
      <c r="CGD1887" s="38"/>
      <c r="CGE1887" s="38"/>
      <c r="CGF1887" s="38"/>
      <c r="CGG1887" s="38"/>
      <c r="CGH1887" s="38"/>
      <c r="CGI1887" s="38"/>
      <c r="CGJ1887" s="38"/>
      <c r="CGK1887" s="38"/>
      <c r="CGL1887" s="38"/>
      <c r="CGM1887" s="38"/>
      <c r="CGN1887" s="38"/>
      <c r="CGO1887" s="38"/>
      <c r="CGP1887" s="38"/>
      <c r="CGQ1887" s="38"/>
      <c r="CGR1887" s="38"/>
      <c r="CGS1887" s="38"/>
      <c r="CGT1887" s="38"/>
      <c r="CGU1887" s="38"/>
      <c r="CGV1887" s="38"/>
      <c r="CGW1887" s="38"/>
      <c r="CGX1887" s="38"/>
      <c r="CGY1887" s="38"/>
      <c r="CGZ1887" s="38"/>
      <c r="CHA1887" s="38"/>
      <c r="CHB1887" s="38"/>
      <c r="CHC1887" s="38"/>
      <c r="CHD1887" s="38"/>
      <c r="CHE1887" s="38"/>
      <c r="CHF1887" s="38"/>
      <c r="CHG1887" s="38"/>
      <c r="CHH1887" s="38"/>
      <c r="CHI1887" s="38"/>
      <c r="CHJ1887" s="38"/>
      <c r="CHK1887" s="38"/>
      <c r="CHL1887" s="38"/>
      <c r="CHM1887" s="38"/>
      <c r="CHN1887" s="38"/>
      <c r="CHO1887" s="38"/>
      <c r="CHP1887" s="38"/>
      <c r="CHQ1887" s="38"/>
      <c r="CHR1887" s="38"/>
      <c r="CHS1887" s="38"/>
      <c r="CHT1887" s="38"/>
      <c r="CHU1887" s="38"/>
      <c r="CHV1887" s="38"/>
      <c r="CHW1887" s="38"/>
      <c r="CHX1887" s="38"/>
      <c r="CHY1887" s="38"/>
      <c r="CHZ1887" s="38"/>
      <c r="CIA1887" s="38"/>
      <c r="CIB1887" s="38"/>
      <c r="CIC1887" s="38"/>
      <c r="CID1887" s="38"/>
      <c r="CIE1887" s="38"/>
      <c r="CIF1887" s="38"/>
      <c r="CIG1887" s="38"/>
      <c r="CIH1887" s="38"/>
      <c r="CII1887" s="38"/>
      <c r="CIJ1887" s="38"/>
      <c r="CIK1887" s="38"/>
      <c r="CIL1887" s="38"/>
      <c r="CIM1887" s="38"/>
      <c r="CIN1887" s="38"/>
      <c r="CIO1887" s="38"/>
      <c r="CIP1887" s="38"/>
      <c r="CIQ1887" s="38"/>
      <c r="CIR1887" s="38"/>
      <c r="CIS1887" s="38"/>
      <c r="CIT1887" s="38"/>
      <c r="CIU1887" s="38"/>
      <c r="CIV1887" s="38"/>
      <c r="CIW1887" s="38"/>
      <c r="CIX1887" s="38"/>
      <c r="CIY1887" s="38"/>
      <c r="CIZ1887" s="38"/>
      <c r="CJA1887" s="38"/>
      <c r="CJB1887" s="38"/>
      <c r="CJC1887" s="38"/>
      <c r="CJD1887" s="38"/>
      <c r="CJE1887" s="38"/>
      <c r="CJF1887" s="38"/>
      <c r="CJG1887" s="38"/>
      <c r="CJH1887" s="38"/>
      <c r="CJI1887" s="38"/>
      <c r="CJJ1887" s="38"/>
      <c r="CJK1887" s="38"/>
      <c r="CJL1887" s="38"/>
      <c r="CJM1887" s="38"/>
      <c r="CJN1887" s="38"/>
      <c r="CJO1887" s="38"/>
      <c r="CJP1887" s="38"/>
      <c r="CJQ1887" s="38"/>
      <c r="CJR1887" s="38"/>
      <c r="CJS1887" s="38"/>
      <c r="CJT1887" s="38"/>
      <c r="CJU1887" s="38"/>
      <c r="CJV1887" s="38"/>
      <c r="CJW1887" s="38"/>
      <c r="CJX1887" s="38"/>
      <c r="CJY1887" s="38"/>
      <c r="CJZ1887" s="38"/>
      <c r="CKA1887" s="38"/>
      <c r="CKB1887" s="38"/>
      <c r="CKC1887" s="38"/>
      <c r="CKD1887" s="38"/>
      <c r="CKE1887" s="38"/>
      <c r="CKF1887" s="38"/>
      <c r="CKG1887" s="38"/>
      <c r="CKH1887" s="38"/>
      <c r="CKI1887" s="38"/>
      <c r="CKJ1887" s="38"/>
      <c r="CKK1887" s="38"/>
      <c r="CKL1887" s="38"/>
      <c r="CKM1887" s="38"/>
      <c r="CKN1887" s="38"/>
      <c r="CKO1887" s="38"/>
      <c r="CKP1887" s="38"/>
      <c r="CKQ1887" s="38"/>
      <c r="CKR1887" s="38"/>
      <c r="CKS1887" s="38"/>
      <c r="CKT1887" s="38"/>
      <c r="CKU1887" s="38"/>
      <c r="CKV1887" s="38"/>
      <c r="CKW1887" s="38"/>
      <c r="CKX1887" s="38"/>
      <c r="CKY1887" s="38"/>
      <c r="CKZ1887" s="38"/>
      <c r="CLA1887" s="38"/>
      <c r="CLB1887" s="38"/>
      <c r="CLC1887" s="38"/>
      <c r="CLD1887" s="38"/>
      <c r="CLE1887" s="38"/>
      <c r="CLF1887" s="38"/>
      <c r="CLG1887" s="38"/>
      <c r="CLH1887" s="38"/>
      <c r="CLI1887" s="38"/>
      <c r="CLJ1887" s="38"/>
      <c r="CLK1887" s="38"/>
      <c r="CLL1887" s="38"/>
      <c r="CLM1887" s="38"/>
      <c r="CLN1887" s="38"/>
      <c r="CLO1887" s="38"/>
      <c r="CLP1887" s="38"/>
      <c r="CLQ1887" s="38"/>
      <c r="CLR1887" s="38"/>
      <c r="CLS1887" s="38"/>
      <c r="CLT1887" s="38"/>
      <c r="CLU1887" s="38"/>
      <c r="CLV1887" s="38"/>
      <c r="CLW1887" s="38"/>
      <c r="CLX1887" s="38"/>
      <c r="CLY1887" s="38"/>
      <c r="CLZ1887" s="38"/>
      <c r="CMA1887" s="38"/>
      <c r="CMB1887" s="38"/>
      <c r="CMC1887" s="38"/>
      <c r="CMD1887" s="38"/>
      <c r="CME1887" s="38"/>
      <c r="CMF1887" s="38"/>
      <c r="CMG1887" s="38"/>
      <c r="CMH1887" s="38"/>
      <c r="CMI1887" s="38"/>
      <c r="CMJ1887" s="38"/>
      <c r="CMK1887" s="38"/>
      <c r="CML1887" s="38"/>
      <c r="CMM1887" s="38"/>
      <c r="CMN1887" s="38"/>
      <c r="CMO1887" s="38"/>
      <c r="CMP1887" s="38"/>
      <c r="CMQ1887" s="38"/>
      <c r="CMR1887" s="38"/>
      <c r="CMS1887" s="38"/>
      <c r="CMT1887" s="38"/>
      <c r="CMU1887" s="38"/>
      <c r="CMV1887" s="38"/>
      <c r="CMW1887" s="38"/>
      <c r="CMX1887" s="38"/>
      <c r="CMY1887" s="38"/>
      <c r="CMZ1887" s="38"/>
      <c r="CNA1887" s="38"/>
      <c r="CNB1887" s="38"/>
      <c r="CNC1887" s="38"/>
      <c r="CND1887" s="38"/>
      <c r="CNE1887" s="38"/>
      <c r="CNF1887" s="38"/>
      <c r="CNG1887" s="38"/>
      <c r="CNH1887" s="38"/>
      <c r="CNI1887" s="38"/>
      <c r="CNJ1887" s="38"/>
      <c r="CNK1887" s="38"/>
      <c r="CNL1887" s="38"/>
      <c r="CNM1887" s="38"/>
      <c r="CNN1887" s="38"/>
      <c r="CNO1887" s="38"/>
      <c r="CNP1887" s="38"/>
      <c r="CNQ1887" s="38"/>
      <c r="CNR1887" s="38"/>
      <c r="CNS1887" s="38"/>
      <c r="CNT1887" s="38"/>
      <c r="CNU1887" s="38"/>
      <c r="CNV1887" s="38"/>
      <c r="CNW1887" s="38"/>
      <c r="CNX1887" s="38"/>
      <c r="CNY1887" s="38"/>
      <c r="CNZ1887" s="38"/>
      <c r="COA1887" s="38"/>
      <c r="COB1887" s="38"/>
      <c r="COC1887" s="38"/>
      <c r="COD1887" s="38"/>
      <c r="COE1887" s="38"/>
      <c r="COF1887" s="38"/>
      <c r="COG1887" s="38"/>
      <c r="COH1887" s="38"/>
      <c r="COI1887" s="38"/>
      <c r="COJ1887" s="38"/>
      <c r="COK1887" s="38"/>
      <c r="COL1887" s="38"/>
      <c r="COM1887" s="38"/>
      <c r="CON1887" s="38"/>
      <c r="COO1887" s="38"/>
      <c r="COP1887" s="38"/>
      <c r="COQ1887" s="38"/>
      <c r="COR1887" s="38"/>
      <c r="COS1887" s="38"/>
      <c r="COT1887" s="38"/>
      <c r="COU1887" s="38"/>
      <c r="COV1887" s="38"/>
      <c r="COW1887" s="38"/>
      <c r="COX1887" s="38"/>
      <c r="COY1887" s="38"/>
      <c r="COZ1887" s="38"/>
      <c r="CPA1887" s="38"/>
      <c r="CPB1887" s="38"/>
      <c r="CPC1887" s="38"/>
      <c r="CPD1887" s="38"/>
      <c r="CPE1887" s="38"/>
      <c r="CPF1887" s="38"/>
      <c r="CPG1887" s="38"/>
      <c r="CPH1887" s="38"/>
      <c r="CPI1887" s="38"/>
      <c r="CPJ1887" s="38"/>
      <c r="CPK1887" s="38"/>
      <c r="CPL1887" s="38"/>
      <c r="CPM1887" s="38"/>
      <c r="CPN1887" s="38"/>
      <c r="CPO1887" s="38"/>
      <c r="CPP1887" s="38"/>
      <c r="CPQ1887" s="38"/>
      <c r="CPR1887" s="38"/>
      <c r="CPS1887" s="38"/>
      <c r="CPT1887" s="38"/>
      <c r="CPU1887" s="38"/>
      <c r="CPV1887" s="38"/>
      <c r="CPW1887" s="38"/>
      <c r="CPX1887" s="38"/>
      <c r="CPY1887" s="38"/>
      <c r="CPZ1887" s="38"/>
      <c r="CQA1887" s="38"/>
      <c r="CQB1887" s="38"/>
      <c r="CQC1887" s="38"/>
      <c r="CQD1887" s="38"/>
      <c r="CQE1887" s="38"/>
      <c r="CQF1887" s="38"/>
      <c r="CQG1887" s="38"/>
      <c r="CQH1887" s="38"/>
      <c r="CQI1887" s="38"/>
      <c r="CQJ1887" s="38"/>
      <c r="CQK1887" s="38"/>
      <c r="CQL1887" s="38"/>
      <c r="CQM1887" s="38"/>
      <c r="CQN1887" s="38"/>
      <c r="CQO1887" s="38"/>
      <c r="CQP1887" s="38"/>
      <c r="CQQ1887" s="38"/>
      <c r="CQR1887" s="38"/>
      <c r="CQS1887" s="38"/>
      <c r="CQT1887" s="38"/>
      <c r="CQU1887" s="38"/>
      <c r="CQV1887" s="38"/>
      <c r="CQW1887" s="38"/>
      <c r="CQX1887" s="38"/>
      <c r="CQY1887" s="38"/>
      <c r="CQZ1887" s="38"/>
      <c r="CRA1887" s="38"/>
      <c r="CRB1887" s="38"/>
      <c r="CRC1887" s="38"/>
      <c r="CRD1887" s="38"/>
      <c r="CRE1887" s="38"/>
      <c r="CRF1887" s="38"/>
      <c r="CRG1887" s="38"/>
      <c r="CRH1887" s="38"/>
      <c r="CRI1887" s="38"/>
      <c r="CRJ1887" s="38"/>
      <c r="CRK1887" s="38"/>
      <c r="CRL1887" s="38"/>
      <c r="CRM1887" s="38"/>
      <c r="CRN1887" s="38"/>
      <c r="CRO1887" s="38"/>
      <c r="CRP1887" s="38"/>
      <c r="CRQ1887" s="38"/>
      <c r="CRR1887" s="38"/>
      <c r="CRS1887" s="38"/>
      <c r="CRT1887" s="38"/>
      <c r="CRU1887" s="38"/>
      <c r="CRV1887" s="38"/>
      <c r="CRW1887" s="38"/>
      <c r="CRX1887" s="38"/>
      <c r="CRY1887" s="38"/>
      <c r="CRZ1887" s="38"/>
      <c r="CSA1887" s="38"/>
      <c r="CSB1887" s="38"/>
      <c r="CSC1887" s="38"/>
      <c r="CSD1887" s="38"/>
      <c r="CSE1887" s="38"/>
      <c r="CSF1887" s="38"/>
      <c r="CSG1887" s="38"/>
      <c r="CSH1887" s="38"/>
      <c r="CSI1887" s="38"/>
      <c r="CSJ1887" s="38"/>
      <c r="CSK1887" s="38"/>
      <c r="CSL1887" s="38"/>
      <c r="CSM1887" s="38"/>
      <c r="CSN1887" s="38"/>
      <c r="CSO1887" s="38"/>
      <c r="CSP1887" s="38"/>
      <c r="CSQ1887" s="38"/>
      <c r="CSR1887" s="38"/>
      <c r="CSS1887" s="38"/>
      <c r="CST1887" s="38"/>
      <c r="CSU1887" s="38"/>
      <c r="CSV1887" s="38"/>
      <c r="CSW1887" s="38"/>
      <c r="CSX1887" s="38"/>
      <c r="CSY1887" s="38"/>
      <c r="CSZ1887" s="38"/>
      <c r="CTA1887" s="38"/>
      <c r="CTB1887" s="38"/>
      <c r="CTC1887" s="38"/>
      <c r="CTD1887" s="38"/>
      <c r="CTE1887" s="38"/>
      <c r="CTF1887" s="38"/>
      <c r="CTG1887" s="38"/>
      <c r="CTH1887" s="38"/>
      <c r="CTI1887" s="38"/>
      <c r="CTJ1887" s="38"/>
      <c r="CTK1887" s="38"/>
      <c r="CTL1887" s="38"/>
      <c r="CTM1887" s="38"/>
      <c r="CTN1887" s="38"/>
      <c r="CTO1887" s="38"/>
      <c r="CTP1887" s="38"/>
      <c r="CTQ1887" s="38"/>
      <c r="CTR1887" s="38"/>
      <c r="CTS1887" s="38"/>
      <c r="CTT1887" s="38"/>
      <c r="CTU1887" s="38"/>
      <c r="CTV1887" s="38"/>
      <c r="CTW1887" s="38"/>
      <c r="CTX1887" s="38"/>
      <c r="CTY1887" s="38"/>
      <c r="CTZ1887" s="38"/>
      <c r="CUA1887" s="38"/>
    </row>
    <row r="1888" spans="2:2575">
      <c r="C1888" s="83" t="s">
        <v>1179</v>
      </c>
      <c r="D1888" s="51">
        <v>4115</v>
      </c>
      <c r="E1888" s="206" t="s">
        <v>742</v>
      </c>
      <c r="F1888" s="206" t="s">
        <v>1372</v>
      </c>
      <c r="G1888" s="185" t="s">
        <v>1373</v>
      </c>
      <c r="H1888" s="51"/>
      <c r="I1888" s="214" t="s">
        <v>154</v>
      </c>
      <c r="J1888" s="157">
        <v>1</v>
      </c>
      <c r="K1888" s="167">
        <v>44922</v>
      </c>
      <c r="L1888" s="51">
        <v>27</v>
      </c>
      <c r="M1888" s="66">
        <v>228</v>
      </c>
      <c r="N1888" s="165">
        <v>44949</v>
      </c>
      <c r="O1888" s="99">
        <v>44930</v>
      </c>
      <c r="P1888" s="100">
        <v>8</v>
      </c>
      <c r="Q1888" s="66" t="s">
        <v>544</v>
      </c>
      <c r="R1888" s="66" t="s">
        <v>214</v>
      </c>
      <c r="S1888" s="66" t="s">
        <v>1938</v>
      </c>
      <c r="T1888" s="66" t="s">
        <v>138</v>
      </c>
      <c r="U1888" s="66">
        <v>228</v>
      </c>
      <c r="V1888" s="88" t="s">
        <v>236</v>
      </c>
      <c r="W1888" s="415" t="s">
        <v>89</v>
      </c>
      <c r="X1888" s="415" t="s">
        <v>383</v>
      </c>
      <c r="Y1888" s="117" t="s">
        <v>3391</v>
      </c>
      <c r="Z1888" s="118"/>
      <c r="AA1888" s="118"/>
      <c r="AB1888" s="420">
        <v>2016</v>
      </c>
      <c r="AC1888" s="118">
        <v>12000</v>
      </c>
      <c r="AD1888" s="118"/>
      <c r="AE1888" s="48" t="s">
        <v>101</v>
      </c>
      <c r="AF1888" s="132">
        <v>44922</v>
      </c>
      <c r="AG1888" s="132"/>
      <c r="AH1888" s="141"/>
      <c r="AI1888" s="428"/>
      <c r="AJ1888" s="144"/>
      <c r="AK1888" s="141"/>
      <c r="AL1888" s="428"/>
      <c r="AM1888" s="429" t="s">
        <v>3392</v>
      </c>
      <c r="AN1888" s="428" t="s">
        <v>3393</v>
      </c>
      <c r="AO1888" s="428" t="s">
        <v>3394</v>
      </c>
    </row>
    <row r="1889" spans="3:2575">
      <c r="C1889" s="84" t="s">
        <v>994</v>
      </c>
      <c r="D1889" s="51">
        <v>4058</v>
      </c>
      <c r="E1889" s="151" t="s">
        <v>1114</v>
      </c>
      <c r="F1889" s="151" t="s">
        <v>1117</v>
      </c>
      <c r="G1889" s="85" t="s">
        <v>529</v>
      </c>
      <c r="H1889" s="63">
        <v>4867</v>
      </c>
      <c r="I1889" s="202" t="s">
        <v>1151</v>
      </c>
      <c r="J1889" s="84">
        <v>1</v>
      </c>
      <c r="K1889" s="106">
        <v>44890</v>
      </c>
      <c r="L1889" s="63">
        <v>29</v>
      </c>
      <c r="M1889" s="66">
        <v>228</v>
      </c>
      <c r="N1889" s="107">
        <v>44919</v>
      </c>
      <c r="O1889" s="99">
        <v>44918</v>
      </c>
      <c r="P1889" s="100">
        <v>28</v>
      </c>
      <c r="Q1889" s="66" t="s">
        <v>544</v>
      </c>
      <c r="R1889" s="66" t="s">
        <v>214</v>
      </c>
      <c r="S1889" s="66" t="s">
        <v>1938</v>
      </c>
      <c r="T1889" s="66" t="s">
        <v>138</v>
      </c>
      <c r="U1889" s="66">
        <v>228</v>
      </c>
      <c r="V1889" s="88" t="s">
        <v>236</v>
      </c>
      <c r="W1889" s="88" t="s">
        <v>89</v>
      </c>
      <c r="X1889" s="88" t="s">
        <v>383</v>
      </c>
      <c r="Y1889" s="117" t="s">
        <v>3391</v>
      </c>
      <c r="Z1889" s="118"/>
      <c r="AA1889" s="118"/>
      <c r="AB1889" s="66">
        <v>2016</v>
      </c>
      <c r="AC1889" s="118">
        <v>12000</v>
      </c>
      <c r="AD1889" s="118"/>
      <c r="AE1889" s="801"/>
      <c r="AF1889" s="72" t="s">
        <v>101</v>
      </c>
      <c r="AG1889" s="132">
        <v>44890</v>
      </c>
      <c r="AH1889" s="144">
        <v>44918</v>
      </c>
      <c r="AI1889" s="144">
        <v>45560</v>
      </c>
      <c r="AJ1889" s="144"/>
      <c r="AK1889" s="141"/>
      <c r="AL1889" s="428" t="s">
        <v>251</v>
      </c>
      <c r="AM1889" s="429" t="s">
        <v>3395</v>
      </c>
      <c r="AN1889" s="428" t="s">
        <v>3396</v>
      </c>
      <c r="AO1889" s="428">
        <v>8126870147</v>
      </c>
    </row>
    <row r="1890" spans="3:2575">
      <c r="C1890" s="92" t="s">
        <v>994</v>
      </c>
      <c r="D1890" s="63">
        <v>3900</v>
      </c>
      <c r="E1890" s="151" t="s">
        <v>877</v>
      </c>
      <c r="F1890" s="151" t="s">
        <v>1805</v>
      </c>
      <c r="G1890" s="86" t="s">
        <v>1806</v>
      </c>
      <c r="H1890" s="63">
        <v>4787</v>
      </c>
      <c r="I1890" s="156" t="s">
        <v>1151</v>
      </c>
      <c r="J1890" s="84">
        <v>1</v>
      </c>
      <c r="K1890" s="106">
        <v>44845</v>
      </c>
      <c r="L1890" s="63">
        <v>27</v>
      </c>
      <c r="M1890" s="66">
        <v>228</v>
      </c>
      <c r="N1890" s="166">
        <v>44872</v>
      </c>
      <c r="O1890" s="99">
        <v>44876</v>
      </c>
      <c r="P1890" s="100">
        <v>31</v>
      </c>
      <c r="Q1890" s="66" t="s">
        <v>544</v>
      </c>
      <c r="R1890" s="66" t="s">
        <v>214</v>
      </c>
      <c r="S1890" s="66" t="s">
        <v>1938</v>
      </c>
      <c r="T1890" s="66" t="s">
        <v>138</v>
      </c>
      <c r="U1890" s="66">
        <v>228</v>
      </c>
      <c r="V1890" s="88" t="s">
        <v>236</v>
      </c>
      <c r="W1890" s="88" t="s">
        <v>89</v>
      </c>
      <c r="X1890" s="88" t="s">
        <v>383</v>
      </c>
      <c r="Y1890" s="117" t="s">
        <v>3397</v>
      </c>
      <c r="Z1890" s="118"/>
      <c r="AA1890" s="118"/>
      <c r="AB1890" s="66"/>
      <c r="AC1890" s="118">
        <v>12000</v>
      </c>
      <c r="AD1890" s="118"/>
      <c r="AE1890" s="62" t="s">
        <v>101</v>
      </c>
      <c r="AF1890" s="173">
        <v>44817</v>
      </c>
      <c r="AG1890" s="132">
        <v>44875</v>
      </c>
      <c r="AH1890" s="141"/>
      <c r="AI1890" s="144">
        <v>45560</v>
      </c>
      <c r="AJ1890" s="144"/>
      <c r="AK1890" s="141"/>
      <c r="AL1890" s="428" t="s">
        <v>251</v>
      </c>
    </row>
    <row r="1891" spans="3:2575">
      <c r="C1891" s="92" t="s">
        <v>994</v>
      </c>
      <c r="D1891" s="63">
        <v>3549</v>
      </c>
      <c r="E1891" s="151" t="s">
        <v>1114</v>
      </c>
      <c r="F1891" s="151" t="s">
        <v>1117</v>
      </c>
      <c r="G1891" s="86" t="s">
        <v>529</v>
      </c>
      <c r="H1891" s="63">
        <v>4249</v>
      </c>
      <c r="I1891" s="156" t="s">
        <v>1151</v>
      </c>
      <c r="J1891" s="84">
        <v>1</v>
      </c>
      <c r="K1891" s="106">
        <v>44774</v>
      </c>
      <c r="L1891" s="63">
        <v>29</v>
      </c>
      <c r="M1891" s="66">
        <v>228</v>
      </c>
      <c r="N1891" s="107">
        <v>44803</v>
      </c>
      <c r="O1891" s="99">
        <v>44839</v>
      </c>
      <c r="P1891" s="100">
        <v>65</v>
      </c>
      <c r="Q1891" s="66" t="s">
        <v>544</v>
      </c>
      <c r="R1891" s="66"/>
      <c r="S1891" s="66" t="s">
        <v>1938</v>
      </c>
      <c r="T1891" s="66" t="s">
        <v>138</v>
      </c>
      <c r="U1891" s="66">
        <v>228</v>
      </c>
      <c r="V1891" s="88" t="s">
        <v>236</v>
      </c>
      <c r="W1891" s="88" t="s">
        <v>89</v>
      </c>
      <c r="X1891" s="88" t="s">
        <v>383</v>
      </c>
      <c r="Y1891" s="117" t="s">
        <v>3397</v>
      </c>
      <c r="Z1891" s="118"/>
      <c r="AA1891" s="118"/>
      <c r="AB1891" s="66"/>
      <c r="AC1891" s="118">
        <v>12000</v>
      </c>
      <c r="AD1891" s="118"/>
      <c r="AE1891" s="62" t="s">
        <v>101</v>
      </c>
      <c r="AF1891" s="173">
        <v>44645</v>
      </c>
      <c r="AG1891" s="132">
        <v>44838</v>
      </c>
      <c r="AH1891" s="141"/>
      <c r="AI1891" s="428" t="s">
        <v>3398</v>
      </c>
      <c r="AJ1891" s="434" t="s">
        <v>3399</v>
      </c>
      <c r="AK1891" s="434" t="s">
        <v>3400</v>
      </c>
      <c r="AL1891" s="435">
        <v>8128966120</v>
      </c>
    </row>
    <row r="1892" spans="3:2575">
      <c r="C1892" s="92" t="s">
        <v>994</v>
      </c>
      <c r="D1892" s="63">
        <v>3267</v>
      </c>
      <c r="E1892" s="151" t="s">
        <v>2004</v>
      </c>
      <c r="F1892" s="151" t="s">
        <v>2005</v>
      </c>
      <c r="G1892" s="86" t="s">
        <v>1994</v>
      </c>
      <c r="H1892" s="63">
        <v>3464</v>
      </c>
      <c r="I1892" s="156" t="s">
        <v>154</v>
      </c>
      <c r="J1892" s="84">
        <v>1</v>
      </c>
      <c r="K1892" s="168">
        <v>44602</v>
      </c>
      <c r="L1892" s="89">
        <v>27</v>
      </c>
      <c r="M1892" s="66">
        <v>228</v>
      </c>
      <c r="N1892" s="107">
        <v>44629</v>
      </c>
      <c r="O1892" s="99">
        <v>44645</v>
      </c>
      <c r="P1892" s="100">
        <v>43</v>
      </c>
      <c r="Q1892" s="66" t="s">
        <v>544</v>
      </c>
      <c r="R1892" s="66"/>
      <c r="S1892" s="66" t="s">
        <v>1938</v>
      </c>
      <c r="T1892" s="66" t="s">
        <v>138</v>
      </c>
      <c r="U1892" s="66">
        <v>228</v>
      </c>
      <c r="V1892" s="415" t="s">
        <v>236</v>
      </c>
      <c r="W1892" s="88" t="s">
        <v>89</v>
      </c>
      <c r="X1892" s="88" t="s">
        <v>383</v>
      </c>
      <c r="Y1892" s="117" t="s">
        <v>3397</v>
      </c>
      <c r="Z1892" s="118"/>
      <c r="AA1892" s="118"/>
      <c r="AB1892" s="66"/>
      <c r="AC1892" s="118">
        <v>12000</v>
      </c>
      <c r="AD1892" s="118"/>
      <c r="AE1892" s="62" t="s">
        <v>101</v>
      </c>
      <c r="AF1892" s="132">
        <v>44466</v>
      </c>
      <c r="AG1892" s="132">
        <v>44638</v>
      </c>
      <c r="AH1892" s="141" t="s">
        <v>3401</v>
      </c>
      <c r="AI1892" s="428" t="s">
        <v>3402</v>
      </c>
      <c r="AJ1892" s="429" t="s">
        <v>3403</v>
      </c>
      <c r="AK1892" s="428" t="s">
        <v>2445</v>
      </c>
      <c r="AL1892" s="428">
        <v>6862168940</v>
      </c>
      <c r="AM1892" s="429" t="s">
        <v>3403</v>
      </c>
      <c r="AN1892" s="428" t="s">
        <v>2445</v>
      </c>
      <c r="AO1892" s="428">
        <v>6862168940</v>
      </c>
      <c r="AP1892" s="449" t="s">
        <v>917</v>
      </c>
      <c r="AQ1892" s="457"/>
      <c r="AR1892" s="457" t="s">
        <v>213</v>
      </c>
      <c r="AS1892" s="458" t="s">
        <v>214</v>
      </c>
      <c r="AT1892" s="459" t="s">
        <v>215</v>
      </c>
      <c r="AU1892" s="459">
        <v>8113817299</v>
      </c>
      <c r="AV1892" s="460">
        <v>44438</v>
      </c>
      <c r="AW1892" s="471"/>
      <c r="AX1892" s="472">
        <f>IF(AY1892="mxn",AV1892/#REF!,AV1892)</f>
        <v>44438</v>
      </c>
      <c r="AY1892" s="459" t="s">
        <v>216</v>
      </c>
      <c r="AZ1892" s="468"/>
      <c r="BA1892" s="41"/>
      <c r="BB1892" s="41"/>
      <c r="BC1892" s="41"/>
      <c r="BD1892" s="41"/>
      <c r="BE1892" s="41"/>
      <c r="BF1892" s="41"/>
      <c r="BG1892" s="41"/>
      <c r="BH1892" s="41"/>
      <c r="BI1892" s="41"/>
      <c r="BJ1892" s="41"/>
      <c r="BK1892" s="41"/>
      <c r="BL1892" s="438"/>
      <c r="BM1892" s="41"/>
      <c r="BN1892" s="473"/>
      <c r="BO1892" s="474" t="str">
        <f>IF(BN1892&gt;=7,"VIGENTE","POR VENCER")</f>
        <v>POR VENCER</v>
      </c>
    </row>
    <row r="1893" spans="3:2575">
      <c r="C1893" s="399" t="s">
        <v>994</v>
      </c>
      <c r="D1893" s="63">
        <v>4457</v>
      </c>
      <c r="E1893" s="87" t="s">
        <v>2313</v>
      </c>
      <c r="F1893" s="151" t="s">
        <v>2314</v>
      </c>
      <c r="G1893" s="85" t="s">
        <v>1574</v>
      </c>
      <c r="H1893" s="63"/>
      <c r="I1893" s="85" t="s">
        <v>154</v>
      </c>
      <c r="J1893" s="160">
        <v>1</v>
      </c>
      <c r="K1893" s="168">
        <v>45174</v>
      </c>
      <c r="L1893" s="84">
        <v>6</v>
      </c>
      <c r="M1893" s="66">
        <v>229</v>
      </c>
      <c r="N1893" s="107">
        <v>45180</v>
      </c>
      <c r="O1893" s="99">
        <v>45182</v>
      </c>
      <c r="P1893" s="100">
        <v>8</v>
      </c>
      <c r="Q1893" s="66" t="s">
        <v>544</v>
      </c>
      <c r="R1893" s="66" t="s">
        <v>214</v>
      </c>
      <c r="S1893" s="66" t="s">
        <v>2192</v>
      </c>
      <c r="T1893" s="66" t="s">
        <v>87</v>
      </c>
      <c r="U1893" s="66">
        <v>229</v>
      </c>
      <c r="V1893" s="88" t="s">
        <v>88</v>
      </c>
      <c r="W1893" s="88" t="s">
        <v>89</v>
      </c>
      <c r="X1893" s="88" t="s">
        <v>586</v>
      </c>
      <c r="Y1893" s="117" t="s">
        <v>3404</v>
      </c>
      <c r="Z1893" s="66">
        <v>10</v>
      </c>
      <c r="AA1893" s="117" t="s">
        <v>227</v>
      </c>
      <c r="AB1893" s="66"/>
      <c r="AC1893" s="118"/>
      <c r="AD1893" s="118"/>
      <c r="AE1893" s="48" t="s">
        <v>101</v>
      </c>
      <c r="AF1893" s="132">
        <v>45142</v>
      </c>
      <c r="AG1893" s="132">
        <v>45182</v>
      </c>
      <c r="AH1893" s="141"/>
      <c r="AI1893" s="284"/>
      <c r="AJ1893" s="368"/>
      <c r="AK1893" s="284"/>
      <c r="AL1893" s="284"/>
      <c r="AM1893" s="38"/>
      <c r="AN1893" s="38"/>
      <c r="AO1893" s="38"/>
      <c r="AP1893" s="38"/>
      <c r="AQ1893" s="38"/>
      <c r="AR1893" s="38"/>
      <c r="AS1893" s="38"/>
      <c r="AT1893" s="38"/>
      <c r="AU1893" s="38"/>
      <c r="AV1893" s="38"/>
      <c r="AW1893" s="38"/>
      <c r="AX1893" s="38"/>
      <c r="AY1893" s="38"/>
      <c r="AZ1893" s="38"/>
      <c r="BA1893" s="38"/>
      <c r="BB1893" s="38"/>
      <c r="BC1893" s="38"/>
      <c r="BD1893" s="38"/>
      <c r="BE1893" s="38"/>
      <c r="BF1893" s="38"/>
      <c r="BG1893" s="38"/>
      <c r="BH1893" s="38"/>
      <c r="BI1893" s="38"/>
      <c r="BJ1893" s="38"/>
      <c r="BK1893" s="38"/>
      <c r="BL1893" s="38"/>
      <c r="BM1893" s="38"/>
      <c r="BN1893" s="38"/>
      <c r="BO1893" s="38"/>
      <c r="BP1893" s="38"/>
      <c r="BQ1893" s="38"/>
      <c r="BR1893" s="38"/>
      <c r="BS1893" s="38"/>
      <c r="BT1893" s="38"/>
      <c r="BU1893" s="38"/>
      <c r="BV1893" s="38"/>
      <c r="BW1893" s="38"/>
      <c r="BX1893" s="38"/>
      <c r="BY1893" s="38"/>
      <c r="BZ1893" s="38"/>
      <c r="CA1893" s="38"/>
      <c r="CB1893" s="38"/>
      <c r="CC1893" s="38"/>
      <c r="CD1893" s="38"/>
      <c r="CE1893" s="38"/>
      <c r="CF1893" s="38"/>
      <c r="CG1893" s="38"/>
      <c r="CH1893" s="38"/>
      <c r="CI1893" s="38"/>
      <c r="CJ1893" s="38"/>
      <c r="CK1893" s="38"/>
      <c r="CL1893" s="38"/>
      <c r="CM1893" s="38"/>
      <c r="CN1893" s="38"/>
      <c r="CO1893" s="38"/>
      <c r="CP1893" s="38"/>
      <c r="CQ1893" s="38"/>
      <c r="CR1893" s="38"/>
      <c r="CS1893" s="38"/>
      <c r="CT1893" s="38"/>
      <c r="CU1893" s="38"/>
      <c r="CV1893" s="38"/>
      <c r="CW1893" s="38"/>
      <c r="CX1893" s="38"/>
      <c r="CY1893" s="38"/>
      <c r="CZ1893" s="38"/>
      <c r="DA1893" s="38"/>
      <c r="DB1893" s="38"/>
      <c r="DC1893" s="38"/>
      <c r="DD1893" s="38"/>
      <c r="DE1893" s="38"/>
      <c r="DF1893" s="38"/>
      <c r="DG1893" s="38"/>
      <c r="DH1893" s="38"/>
      <c r="DI1893" s="38"/>
      <c r="DJ1893" s="38"/>
      <c r="DK1893" s="38"/>
      <c r="DL1893" s="38"/>
      <c r="DM1893" s="38"/>
      <c r="DN1893" s="38"/>
      <c r="DO1893" s="38"/>
      <c r="DP1893" s="38"/>
      <c r="DQ1893" s="38"/>
      <c r="DR1893" s="38"/>
      <c r="DS1893" s="38"/>
      <c r="DT1893" s="38"/>
      <c r="DU1893" s="38"/>
      <c r="DV1893" s="38"/>
      <c r="DW1893" s="38"/>
      <c r="DX1893" s="38"/>
      <c r="DY1893" s="38"/>
      <c r="DZ1893" s="38"/>
      <c r="EA1893" s="38"/>
      <c r="EB1893" s="38"/>
      <c r="EC1893" s="38"/>
      <c r="ED1893" s="38"/>
      <c r="EE1893" s="38"/>
      <c r="EF1893" s="38"/>
      <c r="EG1893" s="38"/>
      <c r="EH1893" s="38"/>
      <c r="EI1893" s="38"/>
      <c r="EJ1893" s="38"/>
      <c r="EK1893" s="38"/>
      <c r="EL1893" s="38"/>
      <c r="EM1893" s="38"/>
      <c r="EN1893" s="38"/>
      <c r="EO1893" s="38"/>
      <c r="EP1893" s="38"/>
      <c r="EQ1893" s="38"/>
      <c r="ER1893" s="38"/>
      <c r="ES1893" s="38"/>
      <c r="ET1893" s="38"/>
      <c r="EU1893" s="38"/>
      <c r="EV1893" s="38"/>
      <c r="EW1893" s="38"/>
      <c r="EX1893" s="38"/>
      <c r="EY1893" s="38"/>
      <c r="EZ1893" s="38"/>
      <c r="FA1893" s="38"/>
      <c r="FB1893" s="38"/>
      <c r="FC1893" s="38"/>
      <c r="FD1893" s="38"/>
      <c r="FE1893" s="38"/>
      <c r="FF1893" s="38"/>
      <c r="FG1893" s="38"/>
      <c r="FH1893" s="38"/>
      <c r="FI1893" s="38"/>
      <c r="FJ1893" s="38"/>
      <c r="FK1893" s="38"/>
      <c r="FL1893" s="38"/>
      <c r="FM1893" s="38"/>
      <c r="FN1893" s="38"/>
      <c r="FO1893" s="38"/>
      <c r="FP1893" s="38"/>
      <c r="FQ1893" s="38"/>
      <c r="FR1893" s="38"/>
      <c r="FS1893" s="38"/>
      <c r="FT1893" s="38"/>
      <c r="FU1893" s="38"/>
      <c r="FV1893" s="38"/>
      <c r="FW1893" s="38"/>
      <c r="FX1893" s="38"/>
      <c r="FY1893" s="38"/>
      <c r="FZ1893" s="38"/>
      <c r="GA1893" s="38"/>
      <c r="GB1893" s="38"/>
      <c r="GC1893" s="38"/>
      <c r="GD1893" s="38"/>
      <c r="GE1893" s="38"/>
      <c r="GF1893" s="38"/>
      <c r="GG1893" s="38"/>
      <c r="GH1893" s="38"/>
      <c r="GI1893" s="38"/>
      <c r="GJ1893" s="38"/>
      <c r="GK1893" s="38"/>
      <c r="GL1893" s="38"/>
      <c r="GM1893" s="38"/>
      <c r="GN1893" s="38"/>
      <c r="GO1893" s="38"/>
      <c r="GP1893" s="38"/>
      <c r="GQ1893" s="38"/>
      <c r="GR1893" s="38"/>
      <c r="GS1893" s="38"/>
      <c r="GT1893" s="38"/>
      <c r="GU1893" s="38"/>
      <c r="GV1893" s="38"/>
      <c r="GW1893" s="38"/>
      <c r="GX1893" s="38"/>
      <c r="GY1893" s="38"/>
      <c r="GZ1893" s="38"/>
      <c r="HA1893" s="38"/>
      <c r="HB1893" s="38"/>
      <c r="HC1893" s="38"/>
      <c r="HD1893" s="38"/>
      <c r="HE1893" s="38"/>
      <c r="HF1893" s="38"/>
      <c r="HG1893" s="38"/>
      <c r="HH1893" s="38"/>
      <c r="HI1893" s="38"/>
      <c r="HJ1893" s="38"/>
      <c r="HK1893" s="38"/>
      <c r="HL1893" s="38"/>
      <c r="HM1893" s="38"/>
      <c r="HN1893" s="38"/>
      <c r="HO1893" s="38"/>
      <c r="HP1893" s="38"/>
      <c r="HQ1893" s="38"/>
      <c r="HR1893" s="38"/>
      <c r="HS1893" s="38"/>
      <c r="HT1893" s="38"/>
      <c r="HU1893" s="38"/>
      <c r="HV1893" s="38"/>
      <c r="HW1893" s="38"/>
      <c r="HX1893" s="38"/>
      <c r="HY1893" s="38"/>
      <c r="HZ1893" s="38"/>
      <c r="IA1893" s="38"/>
      <c r="IB1893" s="38"/>
      <c r="IC1893" s="38"/>
      <c r="ID1893" s="38"/>
      <c r="IE1893" s="38"/>
      <c r="IF1893" s="38"/>
      <c r="IG1893" s="38"/>
      <c r="IH1893" s="38"/>
      <c r="II1893" s="38"/>
      <c r="IJ1893" s="38"/>
      <c r="IK1893" s="38"/>
      <c r="IL1893" s="38"/>
      <c r="IM1893" s="38"/>
      <c r="IN1893" s="38"/>
      <c r="IO1893" s="38"/>
      <c r="IP1893" s="38"/>
      <c r="IQ1893" s="38"/>
      <c r="IR1893" s="38"/>
      <c r="IS1893" s="38"/>
      <c r="IT1893" s="38"/>
      <c r="IU1893" s="38"/>
      <c r="IV1893" s="38"/>
      <c r="IW1893" s="38"/>
      <c r="IX1893" s="38"/>
      <c r="IY1893" s="38"/>
      <c r="IZ1893" s="38"/>
      <c r="JA1893" s="38"/>
      <c r="JB1893" s="38"/>
      <c r="JC1893" s="38"/>
      <c r="JD1893" s="38"/>
      <c r="JE1893" s="38"/>
      <c r="JF1893" s="38"/>
      <c r="JG1893" s="38"/>
      <c r="JH1893" s="38"/>
      <c r="JI1893" s="38"/>
      <c r="JJ1893" s="38"/>
      <c r="JK1893" s="38"/>
      <c r="JL1893" s="38"/>
      <c r="JM1893" s="38"/>
      <c r="JN1893" s="38"/>
      <c r="JO1893" s="38"/>
      <c r="JP1893" s="38"/>
      <c r="JQ1893" s="38"/>
      <c r="JR1893" s="38"/>
      <c r="JS1893" s="38"/>
      <c r="JT1893" s="38"/>
      <c r="JU1893" s="38"/>
      <c r="JV1893" s="38"/>
      <c r="JW1893" s="38"/>
      <c r="JX1893" s="38"/>
      <c r="JY1893" s="38"/>
      <c r="JZ1893" s="38"/>
      <c r="KA1893" s="38"/>
      <c r="KB1893" s="38"/>
      <c r="KC1893" s="38"/>
      <c r="KD1893" s="38"/>
      <c r="KE1893" s="38"/>
      <c r="KF1893" s="38"/>
      <c r="KG1893" s="38"/>
      <c r="KH1893" s="38"/>
      <c r="KI1893" s="38"/>
      <c r="KJ1893" s="38"/>
      <c r="KK1893" s="38"/>
      <c r="KL1893" s="38"/>
      <c r="KM1893" s="38"/>
      <c r="KN1893" s="38"/>
      <c r="KO1893" s="38"/>
      <c r="KP1893" s="38"/>
      <c r="KQ1893" s="38"/>
      <c r="KR1893" s="38"/>
      <c r="KS1893" s="38"/>
      <c r="KT1893" s="38"/>
      <c r="KU1893" s="38"/>
      <c r="KV1893" s="38"/>
      <c r="KW1893" s="38"/>
      <c r="KX1893" s="38"/>
      <c r="KY1893" s="38"/>
      <c r="KZ1893" s="38"/>
      <c r="LA1893" s="38"/>
      <c r="LB1893" s="38"/>
      <c r="LC1893" s="38"/>
      <c r="LD1893" s="38"/>
      <c r="LE1893" s="38"/>
      <c r="LF1893" s="38"/>
      <c r="LG1893" s="38"/>
      <c r="LH1893" s="38"/>
      <c r="LI1893" s="38"/>
      <c r="LJ1893" s="38"/>
      <c r="LK1893" s="38"/>
      <c r="LL1893" s="38"/>
      <c r="LM1893" s="38"/>
      <c r="LN1893" s="38"/>
      <c r="LO1893" s="38"/>
      <c r="LP1893" s="38"/>
      <c r="LQ1893" s="38"/>
      <c r="LR1893" s="38"/>
      <c r="LS1893" s="38"/>
      <c r="LT1893" s="38"/>
      <c r="LU1893" s="38"/>
      <c r="LV1893" s="38"/>
      <c r="LW1893" s="38"/>
      <c r="LX1893" s="38"/>
      <c r="LY1893" s="38"/>
      <c r="LZ1893" s="38"/>
      <c r="MA1893" s="38"/>
      <c r="MB1893" s="38"/>
      <c r="MC1893" s="38"/>
      <c r="MD1893" s="38"/>
      <c r="ME1893" s="38"/>
      <c r="MF1893" s="38"/>
      <c r="MG1893" s="38"/>
      <c r="MH1893" s="38"/>
      <c r="MI1893" s="38"/>
      <c r="MJ1893" s="38"/>
      <c r="MK1893" s="38"/>
      <c r="ML1893" s="38"/>
      <c r="MM1893" s="38"/>
      <c r="MN1893" s="38"/>
      <c r="MO1893" s="38"/>
      <c r="MP1893" s="38"/>
      <c r="MQ1893" s="38"/>
      <c r="MR1893" s="38"/>
      <c r="MS1893" s="38"/>
      <c r="MT1893" s="38"/>
      <c r="MU1893" s="38"/>
      <c r="MV1893" s="38"/>
      <c r="MW1893" s="38"/>
      <c r="MX1893" s="38"/>
      <c r="MY1893" s="38"/>
      <c r="MZ1893" s="38"/>
      <c r="NA1893" s="38"/>
      <c r="NB1893" s="38"/>
      <c r="NC1893" s="38"/>
      <c r="ND1893" s="38"/>
      <c r="NE1893" s="38"/>
      <c r="NF1893" s="38"/>
      <c r="NG1893" s="38"/>
      <c r="NH1893" s="38"/>
      <c r="NI1893" s="38"/>
      <c r="NJ1893" s="38"/>
      <c r="NK1893" s="38"/>
      <c r="NL1893" s="38"/>
      <c r="NM1893" s="38"/>
      <c r="NN1893" s="38"/>
      <c r="NO1893" s="38"/>
      <c r="NP1893" s="38"/>
      <c r="NQ1893" s="38"/>
      <c r="NR1893" s="38"/>
      <c r="NS1893" s="38"/>
      <c r="NT1893" s="38"/>
      <c r="NU1893" s="38"/>
      <c r="NV1893" s="38"/>
      <c r="NW1893" s="38"/>
      <c r="NX1893" s="38"/>
      <c r="NY1893" s="38"/>
      <c r="NZ1893" s="38"/>
      <c r="OA1893" s="38"/>
      <c r="OB1893" s="38"/>
      <c r="OC1893" s="38"/>
      <c r="OD1893" s="38"/>
      <c r="OE1893" s="38"/>
      <c r="OF1893" s="38"/>
      <c r="OG1893" s="38"/>
      <c r="OH1893" s="38"/>
      <c r="OI1893" s="38"/>
      <c r="OJ1893" s="38"/>
      <c r="OK1893" s="38"/>
      <c r="OL1893" s="38"/>
      <c r="OM1893" s="38"/>
      <c r="ON1893" s="38"/>
      <c r="OO1893" s="38"/>
      <c r="OP1893" s="38"/>
      <c r="OQ1893" s="38"/>
      <c r="OR1893" s="38"/>
      <c r="OS1893" s="38"/>
      <c r="OT1893" s="38"/>
      <c r="OU1893" s="38"/>
      <c r="OV1893" s="38"/>
      <c r="OW1893" s="38"/>
      <c r="OX1893" s="38"/>
      <c r="OY1893" s="38"/>
      <c r="OZ1893" s="38"/>
      <c r="PA1893" s="38"/>
      <c r="PB1893" s="38"/>
      <c r="PC1893" s="38"/>
      <c r="PD1893" s="38"/>
      <c r="PE1893" s="38"/>
      <c r="PF1893" s="38"/>
      <c r="PG1893" s="38"/>
      <c r="PH1893" s="38"/>
      <c r="PI1893" s="38"/>
      <c r="PJ1893" s="38"/>
      <c r="PK1893" s="38"/>
      <c r="PL1893" s="38"/>
      <c r="PM1893" s="38"/>
      <c r="PN1893" s="38"/>
      <c r="PO1893" s="38"/>
      <c r="PP1893" s="38"/>
      <c r="PQ1893" s="38"/>
      <c r="PR1893" s="38"/>
      <c r="PS1893" s="38"/>
      <c r="PT1893" s="38"/>
      <c r="PU1893" s="38"/>
      <c r="PV1893" s="38"/>
      <c r="PW1893" s="38"/>
      <c r="PX1893" s="38"/>
      <c r="PY1893" s="38"/>
      <c r="PZ1893" s="38"/>
      <c r="QA1893" s="38"/>
      <c r="QB1893" s="38"/>
      <c r="QC1893" s="38"/>
      <c r="QD1893" s="38"/>
      <c r="QE1893" s="38"/>
      <c r="QF1893" s="38"/>
      <c r="QG1893" s="38"/>
      <c r="QH1893" s="38"/>
      <c r="QI1893" s="38"/>
      <c r="QJ1893" s="38"/>
      <c r="QK1893" s="38"/>
      <c r="QL1893" s="38"/>
      <c r="QM1893" s="38"/>
      <c r="QN1893" s="38"/>
      <c r="QO1893" s="38"/>
      <c r="QP1893" s="38"/>
      <c r="QQ1893" s="38"/>
      <c r="QR1893" s="38"/>
      <c r="QS1893" s="38"/>
      <c r="QT1893" s="38"/>
      <c r="QU1893" s="38"/>
      <c r="QV1893" s="38"/>
      <c r="QW1893" s="38"/>
      <c r="QX1893" s="38"/>
      <c r="QY1893" s="38"/>
      <c r="QZ1893" s="38"/>
      <c r="RA1893" s="38"/>
      <c r="RB1893" s="38"/>
      <c r="RC1893" s="38"/>
      <c r="RD1893" s="38"/>
      <c r="RE1893" s="38"/>
      <c r="RF1893" s="38"/>
      <c r="RG1893" s="38"/>
      <c r="RH1893" s="38"/>
      <c r="RI1893" s="38"/>
      <c r="RJ1893" s="38"/>
      <c r="RK1893" s="38"/>
      <c r="RL1893" s="38"/>
      <c r="RM1893" s="38"/>
      <c r="RN1893" s="38"/>
      <c r="RO1893" s="38"/>
      <c r="RP1893" s="38"/>
      <c r="RQ1893" s="38"/>
      <c r="RR1893" s="38"/>
      <c r="RS1893" s="38"/>
      <c r="RT1893" s="38"/>
      <c r="RU1893" s="38"/>
      <c r="RV1893" s="38"/>
      <c r="RW1893" s="38"/>
      <c r="RX1893" s="38"/>
      <c r="RY1893" s="38"/>
      <c r="RZ1893" s="38"/>
      <c r="SA1893" s="38"/>
      <c r="SB1893" s="38"/>
      <c r="SC1893" s="38"/>
      <c r="SD1893" s="38"/>
      <c r="SE1893" s="38"/>
      <c r="SF1893" s="38"/>
      <c r="SG1893" s="38"/>
      <c r="SH1893" s="38"/>
      <c r="SI1893" s="38"/>
      <c r="SJ1893" s="38"/>
      <c r="SK1893" s="38"/>
      <c r="SL1893" s="38"/>
      <c r="SM1893" s="38"/>
      <c r="SN1893" s="38"/>
      <c r="SO1893" s="38"/>
      <c r="SP1893" s="38"/>
      <c r="SQ1893" s="38"/>
      <c r="SR1893" s="38"/>
      <c r="SS1893" s="38"/>
      <c r="ST1893" s="38"/>
      <c r="SU1893" s="38"/>
      <c r="SV1893" s="38"/>
      <c r="SW1893" s="38"/>
      <c r="SX1893" s="38"/>
      <c r="SY1893" s="38"/>
      <c r="SZ1893" s="38"/>
      <c r="TA1893" s="38"/>
      <c r="TB1893" s="38"/>
      <c r="TC1893" s="38"/>
      <c r="TD1893" s="38"/>
      <c r="TE1893" s="38"/>
      <c r="TF1893" s="38"/>
      <c r="TG1893" s="38"/>
      <c r="TH1893" s="38"/>
      <c r="TI1893" s="38"/>
      <c r="TJ1893" s="38"/>
      <c r="TK1893" s="38"/>
      <c r="TL1893" s="38"/>
      <c r="TM1893" s="38"/>
      <c r="TN1893" s="38"/>
      <c r="TO1893" s="38"/>
      <c r="TP1893" s="38"/>
      <c r="TQ1893" s="38"/>
      <c r="TR1893" s="38"/>
      <c r="TS1893" s="38"/>
      <c r="TT1893" s="38"/>
      <c r="TU1893" s="38"/>
      <c r="TV1893" s="38"/>
      <c r="TW1893" s="38"/>
      <c r="TX1893" s="38"/>
      <c r="TY1893" s="38"/>
      <c r="TZ1893" s="38"/>
      <c r="UA1893" s="38"/>
      <c r="UB1893" s="38"/>
      <c r="UC1893" s="38"/>
      <c r="UD1893" s="38"/>
      <c r="UE1893" s="38"/>
      <c r="UF1893" s="38"/>
      <c r="UG1893" s="38"/>
      <c r="UH1893" s="38"/>
      <c r="UI1893" s="38"/>
      <c r="UJ1893" s="38"/>
      <c r="UK1893" s="38"/>
      <c r="UL1893" s="38"/>
      <c r="UM1893" s="38"/>
      <c r="UN1893" s="38"/>
      <c r="UO1893" s="38"/>
      <c r="UP1893" s="38"/>
      <c r="UQ1893" s="38"/>
      <c r="UR1893" s="38"/>
      <c r="US1893" s="38"/>
      <c r="UT1893" s="38"/>
      <c r="UU1893" s="38"/>
      <c r="UV1893" s="38"/>
      <c r="UW1893" s="38"/>
      <c r="UX1893" s="38"/>
      <c r="UY1893" s="38"/>
      <c r="UZ1893" s="38"/>
      <c r="VA1893" s="38"/>
      <c r="VB1893" s="38"/>
      <c r="VC1893" s="38"/>
      <c r="VD1893" s="38"/>
      <c r="VE1893" s="38"/>
      <c r="VF1893" s="38"/>
      <c r="VG1893" s="38"/>
      <c r="VH1893" s="38"/>
      <c r="VI1893" s="38"/>
      <c r="VJ1893" s="38"/>
      <c r="VK1893" s="38"/>
      <c r="VL1893" s="38"/>
      <c r="VM1893" s="38"/>
      <c r="VN1893" s="38"/>
      <c r="VO1893" s="38"/>
      <c r="VP1893" s="38"/>
      <c r="VQ1893" s="38"/>
      <c r="VR1893" s="38"/>
      <c r="VS1893" s="38"/>
      <c r="VT1893" s="38"/>
      <c r="VU1893" s="38"/>
      <c r="VV1893" s="38"/>
      <c r="VW1893" s="38"/>
      <c r="VX1893" s="38"/>
      <c r="VY1893" s="38"/>
      <c r="VZ1893" s="38"/>
      <c r="WA1893" s="38"/>
      <c r="WB1893" s="38"/>
      <c r="WC1893" s="38"/>
      <c r="WD1893" s="38"/>
      <c r="WE1893" s="38"/>
      <c r="WF1893" s="38"/>
      <c r="WG1893" s="38"/>
      <c r="WH1893" s="38"/>
      <c r="WI1893" s="38"/>
      <c r="WJ1893" s="38"/>
      <c r="WK1893" s="38"/>
      <c r="WL1893" s="38"/>
      <c r="WM1893" s="38"/>
      <c r="WN1893" s="38"/>
      <c r="WO1893" s="38"/>
      <c r="WP1893" s="38"/>
      <c r="WQ1893" s="38"/>
      <c r="WR1893" s="38"/>
      <c r="WS1893" s="38"/>
      <c r="WT1893" s="38"/>
      <c r="WU1893" s="38"/>
      <c r="WV1893" s="38"/>
      <c r="WW1893" s="38"/>
      <c r="WX1893" s="38"/>
      <c r="WY1893" s="38"/>
      <c r="WZ1893" s="38"/>
      <c r="XA1893" s="38"/>
      <c r="XB1893" s="38"/>
      <c r="XC1893" s="38"/>
      <c r="XD1893" s="38"/>
      <c r="XE1893" s="38"/>
      <c r="XF1893" s="38"/>
      <c r="XG1893" s="38"/>
      <c r="XH1893" s="38"/>
      <c r="XI1893" s="38"/>
      <c r="XJ1893" s="38"/>
      <c r="XK1893" s="38"/>
      <c r="XL1893" s="38"/>
      <c r="XM1893" s="38"/>
      <c r="XN1893" s="38"/>
      <c r="XO1893" s="38"/>
      <c r="XP1893" s="38"/>
      <c r="XQ1893" s="38"/>
      <c r="XR1893" s="38"/>
      <c r="XS1893" s="38"/>
      <c r="XT1893" s="38"/>
      <c r="XU1893" s="38"/>
      <c r="XV1893" s="38"/>
      <c r="XW1893" s="38"/>
      <c r="XX1893" s="38"/>
      <c r="XY1893" s="38"/>
      <c r="XZ1893" s="38"/>
      <c r="YA1893" s="38"/>
      <c r="YB1893" s="38"/>
      <c r="YC1893" s="38"/>
      <c r="YD1893" s="38"/>
      <c r="YE1893" s="38"/>
      <c r="YF1893" s="38"/>
      <c r="YG1893" s="38"/>
      <c r="YH1893" s="38"/>
      <c r="YI1893" s="38"/>
      <c r="YJ1893" s="38"/>
      <c r="YK1893" s="38"/>
      <c r="YL1893" s="38"/>
      <c r="YM1893" s="38"/>
      <c r="YN1893" s="38"/>
      <c r="YO1893" s="38"/>
      <c r="YP1893" s="38"/>
      <c r="YQ1893" s="38"/>
      <c r="YR1893" s="38"/>
      <c r="YS1893" s="38"/>
      <c r="YT1893" s="38"/>
      <c r="YU1893" s="38"/>
      <c r="YV1893" s="38"/>
      <c r="YW1893" s="38"/>
      <c r="YX1893" s="38"/>
      <c r="YY1893" s="38"/>
      <c r="YZ1893" s="38"/>
      <c r="ZA1893" s="38"/>
      <c r="ZB1893" s="38"/>
      <c r="ZC1893" s="38"/>
      <c r="ZD1893" s="38"/>
      <c r="ZE1893" s="38"/>
      <c r="ZF1893" s="38"/>
      <c r="ZG1893" s="38"/>
      <c r="ZH1893" s="38"/>
      <c r="ZI1893" s="38"/>
      <c r="ZJ1893" s="38"/>
      <c r="ZK1893" s="38"/>
      <c r="ZL1893" s="38"/>
      <c r="ZM1893" s="38"/>
      <c r="ZN1893" s="38"/>
      <c r="ZO1893" s="38"/>
      <c r="ZP1893" s="38"/>
      <c r="ZQ1893" s="38"/>
      <c r="ZR1893" s="38"/>
      <c r="ZS1893" s="38"/>
      <c r="ZT1893" s="38"/>
      <c r="ZU1893" s="38"/>
      <c r="ZV1893" s="38"/>
      <c r="ZW1893" s="38"/>
      <c r="ZX1893" s="38"/>
      <c r="ZY1893" s="38"/>
      <c r="ZZ1893" s="38"/>
      <c r="AAA1893" s="38"/>
      <c r="AAB1893" s="38"/>
      <c r="AAC1893" s="38"/>
      <c r="AAD1893" s="38"/>
      <c r="AAE1893" s="38"/>
      <c r="AAF1893" s="38"/>
      <c r="AAG1893" s="38"/>
      <c r="AAH1893" s="38"/>
      <c r="AAI1893" s="38"/>
      <c r="AAJ1893" s="38"/>
      <c r="AAK1893" s="38"/>
      <c r="AAL1893" s="38"/>
      <c r="AAM1893" s="38"/>
      <c r="AAN1893" s="38"/>
      <c r="AAO1893" s="38"/>
      <c r="AAP1893" s="38"/>
      <c r="AAQ1893" s="38"/>
      <c r="AAR1893" s="38"/>
      <c r="AAS1893" s="38"/>
      <c r="AAT1893" s="38"/>
      <c r="AAU1893" s="38"/>
      <c r="AAV1893" s="38"/>
      <c r="AAW1893" s="38"/>
      <c r="AAX1893" s="38"/>
      <c r="AAY1893" s="38"/>
      <c r="AAZ1893" s="38"/>
      <c r="ABA1893" s="38"/>
      <c r="ABB1893" s="38"/>
      <c r="ABC1893" s="38"/>
      <c r="ABD1893" s="38"/>
      <c r="ABE1893" s="38"/>
      <c r="ABF1893" s="38"/>
      <c r="ABG1893" s="38"/>
      <c r="ABH1893" s="38"/>
      <c r="ABI1893" s="38"/>
      <c r="ABJ1893" s="38"/>
      <c r="ABK1893" s="38"/>
      <c r="ABL1893" s="38"/>
      <c r="ABM1893" s="38"/>
      <c r="ABN1893" s="38"/>
      <c r="ABO1893" s="38"/>
      <c r="ABP1893" s="38"/>
      <c r="ABQ1893" s="38"/>
      <c r="ABR1893" s="38"/>
      <c r="ABS1893" s="38"/>
      <c r="ABT1893" s="38"/>
      <c r="ABU1893" s="38"/>
      <c r="ABV1893" s="38"/>
      <c r="ABW1893" s="38"/>
      <c r="ABX1893" s="38"/>
      <c r="ABY1893" s="38"/>
      <c r="ABZ1893" s="38"/>
      <c r="ACA1893" s="38"/>
      <c r="ACB1893" s="38"/>
      <c r="ACC1893" s="38"/>
      <c r="ACD1893" s="38"/>
      <c r="ACE1893" s="38"/>
      <c r="ACF1893" s="38"/>
      <c r="ACG1893" s="38"/>
      <c r="ACH1893" s="38"/>
      <c r="ACI1893" s="38"/>
      <c r="ACJ1893" s="38"/>
      <c r="ACK1893" s="38"/>
      <c r="ACL1893" s="38"/>
      <c r="ACM1893" s="38"/>
      <c r="ACN1893" s="38"/>
      <c r="ACO1893" s="38"/>
      <c r="ACP1893" s="38"/>
      <c r="ACQ1893" s="38"/>
      <c r="ACR1893" s="38"/>
      <c r="ACS1893" s="38"/>
      <c r="ACT1893" s="38"/>
      <c r="ACU1893" s="38"/>
      <c r="ACV1893" s="38"/>
      <c r="ACW1893" s="38"/>
      <c r="ACX1893" s="38"/>
      <c r="ACY1893" s="38"/>
      <c r="ACZ1893" s="38"/>
      <c r="ADA1893" s="38"/>
      <c r="ADB1893" s="38"/>
      <c r="ADC1893" s="38"/>
      <c r="ADD1893" s="38"/>
      <c r="ADE1893" s="38"/>
      <c r="ADF1893" s="38"/>
      <c r="ADG1893" s="38"/>
      <c r="ADH1893" s="38"/>
      <c r="ADI1893" s="38"/>
      <c r="ADJ1893" s="38"/>
      <c r="ADK1893" s="38"/>
      <c r="ADL1893" s="38"/>
      <c r="ADM1893" s="38"/>
      <c r="ADN1893" s="38"/>
      <c r="ADO1893" s="38"/>
      <c r="ADP1893" s="38"/>
      <c r="ADQ1893" s="38"/>
      <c r="ADR1893" s="38"/>
      <c r="ADS1893" s="38"/>
      <c r="ADT1893" s="38"/>
      <c r="ADU1893" s="38"/>
      <c r="ADV1893" s="38"/>
      <c r="ADW1893" s="38"/>
      <c r="ADX1893" s="38"/>
      <c r="ADY1893" s="38"/>
      <c r="ADZ1893" s="38"/>
      <c r="AEA1893" s="38"/>
      <c r="AEB1893" s="38"/>
      <c r="AEC1893" s="38"/>
      <c r="AED1893" s="38"/>
      <c r="AEE1893" s="38"/>
      <c r="AEF1893" s="38"/>
      <c r="AEG1893" s="38"/>
      <c r="AEH1893" s="38"/>
      <c r="AEI1893" s="38"/>
      <c r="AEJ1893" s="38"/>
      <c r="AEK1893" s="38"/>
      <c r="AEL1893" s="38"/>
      <c r="AEM1893" s="38"/>
      <c r="AEN1893" s="38"/>
      <c r="AEO1893" s="38"/>
      <c r="AEP1893" s="38"/>
      <c r="AEQ1893" s="38"/>
      <c r="AER1893" s="38"/>
      <c r="AES1893" s="38"/>
      <c r="AET1893" s="38"/>
      <c r="AEU1893" s="38"/>
      <c r="AEV1893" s="38"/>
      <c r="AEW1893" s="38"/>
      <c r="AEX1893" s="38"/>
      <c r="AEY1893" s="38"/>
      <c r="AEZ1893" s="38"/>
      <c r="AFA1893" s="38"/>
      <c r="AFB1893" s="38"/>
      <c r="AFC1893" s="38"/>
      <c r="AFD1893" s="38"/>
      <c r="AFE1893" s="38"/>
      <c r="AFF1893" s="38"/>
      <c r="AFG1893" s="38"/>
      <c r="AFH1893" s="38"/>
      <c r="AFI1893" s="38"/>
      <c r="AFJ1893" s="38"/>
      <c r="AFK1893" s="38"/>
      <c r="AFL1893" s="38"/>
      <c r="AFM1893" s="38"/>
      <c r="AFN1893" s="38"/>
      <c r="AFO1893" s="38"/>
      <c r="AFP1893" s="38"/>
      <c r="AFQ1893" s="38"/>
      <c r="AFR1893" s="38"/>
      <c r="AFS1893" s="38"/>
      <c r="AFT1893" s="38"/>
      <c r="AFU1893" s="38"/>
      <c r="AFV1893" s="38"/>
      <c r="AFW1893" s="38"/>
      <c r="AFX1893" s="38"/>
      <c r="AFY1893" s="38"/>
      <c r="AFZ1893" s="38"/>
      <c r="AGA1893" s="38"/>
      <c r="AGB1893" s="38"/>
      <c r="AGC1893" s="38"/>
      <c r="AGD1893" s="38"/>
      <c r="AGE1893" s="38"/>
      <c r="AGF1893" s="38"/>
      <c r="AGG1893" s="38"/>
      <c r="AGH1893" s="38"/>
      <c r="AGI1893" s="38"/>
      <c r="AGJ1893" s="38"/>
      <c r="AGK1893" s="38"/>
      <c r="AGL1893" s="38"/>
      <c r="AGM1893" s="38"/>
      <c r="AGN1893" s="38"/>
      <c r="AGO1893" s="38"/>
      <c r="AGP1893" s="38"/>
      <c r="AGQ1893" s="38"/>
      <c r="AGR1893" s="38"/>
      <c r="AGS1893" s="38"/>
      <c r="AGT1893" s="38"/>
      <c r="AGU1893" s="38"/>
      <c r="AGV1893" s="38"/>
      <c r="AGW1893" s="38"/>
      <c r="AGX1893" s="38"/>
      <c r="AGY1893" s="38"/>
      <c r="AGZ1893" s="38"/>
      <c r="AHA1893" s="38"/>
      <c r="AHB1893" s="38"/>
      <c r="AHC1893" s="38"/>
      <c r="AHD1893" s="38"/>
      <c r="AHE1893" s="38"/>
      <c r="AHF1893" s="38"/>
      <c r="AHG1893" s="38"/>
      <c r="AHH1893" s="38"/>
      <c r="AHI1893" s="38"/>
      <c r="AHJ1893" s="38"/>
      <c r="AHK1893" s="38"/>
      <c r="AHL1893" s="38"/>
      <c r="AHM1893" s="38"/>
      <c r="AHN1893" s="38"/>
      <c r="AHO1893" s="38"/>
      <c r="AHP1893" s="38"/>
      <c r="AHQ1893" s="38"/>
      <c r="AHR1893" s="38"/>
      <c r="AHS1893" s="38"/>
      <c r="AHT1893" s="38"/>
      <c r="AHU1893" s="38"/>
      <c r="AHV1893" s="38"/>
      <c r="AHW1893" s="38"/>
      <c r="AHX1893" s="38"/>
      <c r="AHY1893" s="38"/>
      <c r="AHZ1893" s="38"/>
      <c r="AIA1893" s="38"/>
      <c r="AIB1893" s="38"/>
      <c r="AIC1893" s="38"/>
      <c r="AID1893" s="38"/>
      <c r="AIE1893" s="38"/>
      <c r="AIF1893" s="38"/>
      <c r="AIG1893" s="38"/>
      <c r="AIH1893" s="38"/>
      <c r="AII1893" s="38"/>
      <c r="AIJ1893" s="38"/>
      <c r="AIK1893" s="38"/>
      <c r="AIL1893" s="38"/>
      <c r="AIM1893" s="38"/>
      <c r="AIN1893" s="38"/>
      <c r="AIO1893" s="38"/>
      <c r="AIP1893" s="38"/>
      <c r="AIQ1893" s="38"/>
      <c r="AIR1893" s="38"/>
      <c r="AIS1893" s="38"/>
      <c r="AIT1893" s="38"/>
      <c r="AIU1893" s="38"/>
      <c r="AIV1893" s="38"/>
      <c r="AIW1893" s="38"/>
      <c r="AIX1893" s="38"/>
      <c r="AIY1893" s="38"/>
      <c r="AIZ1893" s="38"/>
      <c r="AJA1893" s="38"/>
      <c r="AJB1893" s="38"/>
      <c r="AJC1893" s="38"/>
      <c r="AJD1893" s="38"/>
      <c r="AJE1893" s="38"/>
      <c r="AJF1893" s="38"/>
      <c r="AJG1893" s="38"/>
      <c r="AJH1893" s="38"/>
      <c r="AJI1893" s="38"/>
      <c r="AJJ1893" s="38"/>
      <c r="AJK1893" s="38"/>
      <c r="AJL1893" s="38"/>
      <c r="AJM1893" s="38"/>
      <c r="AJN1893" s="38"/>
      <c r="AJO1893" s="38"/>
      <c r="AJP1893" s="38"/>
      <c r="AJQ1893" s="38"/>
      <c r="AJR1893" s="38"/>
      <c r="AJS1893" s="38"/>
      <c r="AJT1893" s="38"/>
      <c r="AJU1893" s="38"/>
      <c r="AJV1893" s="38"/>
      <c r="AJW1893" s="38"/>
      <c r="AJX1893" s="38"/>
      <c r="AJY1893" s="38"/>
      <c r="AJZ1893" s="38"/>
      <c r="AKA1893" s="38"/>
      <c r="AKB1893" s="38"/>
      <c r="AKC1893" s="38"/>
      <c r="AKD1893" s="38"/>
      <c r="AKE1893" s="38"/>
      <c r="AKF1893" s="38"/>
      <c r="AKG1893" s="38"/>
      <c r="AKH1893" s="38"/>
      <c r="AKI1893" s="38"/>
      <c r="AKJ1893" s="38"/>
      <c r="AKK1893" s="38"/>
      <c r="AKL1893" s="38"/>
      <c r="AKM1893" s="38"/>
      <c r="AKN1893" s="38"/>
      <c r="AKO1893" s="38"/>
      <c r="AKP1893" s="38"/>
      <c r="AKQ1893" s="38"/>
      <c r="AKR1893" s="38"/>
      <c r="AKS1893" s="38"/>
      <c r="AKT1893" s="38"/>
      <c r="AKU1893" s="38"/>
      <c r="AKV1893" s="38"/>
      <c r="AKW1893" s="38"/>
      <c r="AKX1893" s="38"/>
      <c r="AKY1893" s="38"/>
      <c r="AKZ1893" s="38"/>
      <c r="ALA1893" s="38"/>
      <c r="ALB1893" s="38"/>
      <c r="ALC1893" s="38"/>
      <c r="ALD1893" s="38"/>
      <c r="ALE1893" s="38"/>
      <c r="ALF1893" s="38"/>
      <c r="ALG1893" s="38"/>
      <c r="ALH1893" s="38"/>
      <c r="ALI1893" s="38"/>
      <c r="ALJ1893" s="38"/>
      <c r="ALK1893" s="38"/>
      <c r="ALL1893" s="38"/>
      <c r="ALM1893" s="38"/>
      <c r="ALN1893" s="38"/>
      <c r="ALO1893" s="38"/>
      <c r="ALP1893" s="38"/>
      <c r="ALQ1893" s="38"/>
      <c r="ALR1893" s="38"/>
      <c r="ALS1893" s="38"/>
      <c r="ALT1893" s="38"/>
      <c r="ALU1893" s="38"/>
      <c r="ALV1893" s="38"/>
      <c r="ALW1893" s="38"/>
      <c r="ALX1893" s="38"/>
      <c r="ALY1893" s="38"/>
      <c r="ALZ1893" s="38"/>
      <c r="AMA1893" s="38"/>
      <c r="AMB1893" s="38"/>
      <c r="AMC1893" s="38"/>
      <c r="AMD1893" s="38"/>
      <c r="AME1893" s="38"/>
      <c r="AMF1893" s="38"/>
      <c r="AMG1893" s="38"/>
      <c r="AMH1893" s="38"/>
      <c r="AMI1893" s="38"/>
      <c r="AMJ1893" s="38"/>
      <c r="AMK1893" s="38"/>
      <c r="AML1893" s="38"/>
      <c r="AMM1893" s="38"/>
      <c r="AMN1893" s="38"/>
      <c r="AMO1893" s="38"/>
      <c r="AMP1893" s="38"/>
      <c r="AMQ1893" s="38"/>
      <c r="AMR1893" s="38"/>
      <c r="AMS1893" s="38"/>
      <c r="AMT1893" s="38"/>
      <c r="AMU1893" s="38"/>
      <c r="AMV1893" s="38"/>
      <c r="AMW1893" s="38"/>
      <c r="AMX1893" s="38"/>
      <c r="AMY1893" s="38"/>
      <c r="AMZ1893" s="38"/>
      <c r="ANA1893" s="38"/>
      <c r="ANB1893" s="38"/>
      <c r="ANC1893" s="38"/>
      <c r="AND1893" s="38"/>
      <c r="ANE1893" s="38"/>
      <c r="ANF1893" s="38"/>
      <c r="ANG1893" s="38"/>
      <c r="ANH1893" s="38"/>
      <c r="ANI1893" s="38"/>
      <c r="ANJ1893" s="38"/>
      <c r="ANK1893" s="38"/>
      <c r="ANL1893" s="38"/>
      <c r="ANM1893" s="38"/>
      <c r="ANN1893" s="38"/>
      <c r="ANO1893" s="38"/>
      <c r="ANP1893" s="38"/>
      <c r="ANQ1893" s="38"/>
      <c r="ANR1893" s="38"/>
      <c r="ANS1893" s="38"/>
      <c r="ANT1893" s="38"/>
      <c r="ANU1893" s="38"/>
      <c r="ANV1893" s="38"/>
      <c r="ANW1893" s="38"/>
      <c r="ANX1893" s="38"/>
      <c r="ANY1893" s="38"/>
      <c r="ANZ1893" s="38"/>
      <c r="AOA1893" s="38"/>
      <c r="AOB1893" s="38"/>
      <c r="AOC1893" s="38"/>
      <c r="AOD1893" s="38"/>
      <c r="AOE1893" s="38"/>
      <c r="AOF1893" s="38"/>
      <c r="AOG1893" s="38"/>
      <c r="AOH1893" s="38"/>
      <c r="AOI1893" s="38"/>
      <c r="AOJ1893" s="38"/>
      <c r="AOK1893" s="38"/>
      <c r="AOL1893" s="38"/>
      <c r="AOM1893" s="38"/>
      <c r="AON1893" s="38"/>
      <c r="AOO1893" s="38"/>
      <c r="AOP1893" s="38"/>
      <c r="AOQ1893" s="38"/>
      <c r="AOR1893" s="38"/>
      <c r="AOS1893" s="38"/>
      <c r="AOT1893" s="38"/>
      <c r="AOU1893" s="38"/>
      <c r="AOV1893" s="38"/>
      <c r="AOW1893" s="38"/>
      <c r="AOX1893" s="38"/>
      <c r="AOY1893" s="38"/>
      <c r="AOZ1893" s="38"/>
      <c r="APA1893" s="38"/>
      <c r="APB1893" s="38"/>
      <c r="APC1893" s="38"/>
      <c r="APD1893" s="38"/>
      <c r="APE1893" s="38"/>
      <c r="APF1893" s="38"/>
      <c r="APG1893" s="38"/>
      <c r="APH1893" s="38"/>
      <c r="API1893" s="38"/>
      <c r="APJ1893" s="38"/>
      <c r="APK1893" s="38"/>
      <c r="APL1893" s="38"/>
      <c r="APM1893" s="38"/>
      <c r="APN1893" s="38"/>
      <c r="APO1893" s="38"/>
      <c r="APP1893" s="38"/>
      <c r="APQ1893" s="38"/>
      <c r="APR1893" s="38"/>
      <c r="APS1893" s="38"/>
      <c r="APT1893" s="38"/>
      <c r="APU1893" s="38"/>
      <c r="APV1893" s="38"/>
      <c r="APW1893" s="38"/>
      <c r="APX1893" s="38"/>
      <c r="APY1893" s="38"/>
      <c r="APZ1893" s="38"/>
      <c r="AQA1893" s="38"/>
      <c r="AQB1893" s="38"/>
      <c r="AQC1893" s="38"/>
      <c r="AQD1893" s="38"/>
      <c r="AQE1893" s="38"/>
      <c r="AQF1893" s="38"/>
      <c r="AQG1893" s="38"/>
      <c r="AQH1893" s="38"/>
      <c r="AQI1893" s="38"/>
      <c r="AQJ1893" s="38"/>
      <c r="AQK1893" s="38"/>
      <c r="AQL1893" s="38"/>
      <c r="AQM1893" s="38"/>
      <c r="AQN1893" s="38"/>
      <c r="AQO1893" s="38"/>
      <c r="AQP1893" s="38"/>
      <c r="AQQ1893" s="38"/>
      <c r="AQR1893" s="38"/>
      <c r="AQS1893" s="38"/>
      <c r="AQT1893" s="38"/>
      <c r="AQU1893" s="38"/>
      <c r="AQV1893" s="38"/>
      <c r="AQW1893" s="38"/>
      <c r="AQX1893" s="38"/>
      <c r="AQY1893" s="38"/>
      <c r="AQZ1893" s="38"/>
      <c r="ARA1893" s="38"/>
      <c r="ARB1893" s="38"/>
      <c r="ARC1893" s="38"/>
      <c r="ARD1893" s="38"/>
      <c r="ARE1893" s="38"/>
      <c r="ARF1893" s="38"/>
      <c r="ARG1893" s="38"/>
      <c r="ARH1893" s="38"/>
      <c r="ARI1893" s="38"/>
      <c r="ARJ1893" s="38"/>
      <c r="ARK1893" s="38"/>
      <c r="ARL1893" s="38"/>
      <c r="ARM1893" s="38"/>
      <c r="ARN1893" s="38"/>
      <c r="ARO1893" s="38"/>
      <c r="ARP1893" s="38"/>
      <c r="ARQ1893" s="38"/>
      <c r="ARR1893" s="38"/>
      <c r="ARS1893" s="38"/>
      <c r="ART1893" s="38"/>
      <c r="ARU1893" s="38"/>
      <c r="ARV1893" s="38"/>
      <c r="ARW1893" s="38"/>
      <c r="ARX1893" s="38"/>
      <c r="ARY1893" s="38"/>
      <c r="ARZ1893" s="38"/>
      <c r="ASA1893" s="38"/>
      <c r="ASB1893" s="38"/>
      <c r="ASC1893" s="38"/>
      <c r="ASD1893" s="38"/>
      <c r="ASE1893" s="38"/>
      <c r="ASF1893" s="38"/>
      <c r="ASG1893" s="38"/>
      <c r="ASH1893" s="38"/>
      <c r="ASI1893" s="38"/>
      <c r="ASJ1893" s="38"/>
      <c r="ASK1893" s="38"/>
      <c r="ASL1893" s="38"/>
      <c r="ASM1893" s="38"/>
      <c r="ASN1893" s="38"/>
      <c r="ASO1893" s="38"/>
      <c r="ASP1893" s="38"/>
      <c r="ASQ1893" s="38"/>
      <c r="ASR1893" s="38"/>
      <c r="ASS1893" s="38"/>
      <c r="AST1893" s="38"/>
      <c r="ASU1893" s="38"/>
      <c r="ASV1893" s="38"/>
      <c r="ASW1893" s="38"/>
      <c r="ASX1893" s="38"/>
      <c r="ASY1893" s="38"/>
      <c r="ASZ1893" s="38"/>
      <c r="ATA1893" s="38"/>
      <c r="ATB1893" s="38"/>
      <c r="ATC1893" s="38"/>
      <c r="ATD1893" s="38"/>
      <c r="ATE1893" s="38"/>
      <c r="ATF1893" s="38"/>
      <c r="ATG1893" s="38"/>
      <c r="ATH1893" s="38"/>
      <c r="ATI1893" s="38"/>
      <c r="ATJ1893" s="38"/>
      <c r="ATK1893" s="38"/>
      <c r="ATL1893" s="38"/>
      <c r="ATM1893" s="38"/>
      <c r="ATN1893" s="38"/>
      <c r="ATO1893" s="38"/>
      <c r="ATP1893" s="38"/>
      <c r="ATQ1893" s="38"/>
      <c r="ATR1893" s="38"/>
      <c r="ATS1893" s="38"/>
      <c r="ATT1893" s="38"/>
      <c r="ATU1893" s="38"/>
      <c r="ATV1893" s="38"/>
      <c r="ATW1893" s="38"/>
      <c r="ATX1893" s="38"/>
      <c r="ATY1893" s="38"/>
      <c r="ATZ1893" s="38"/>
      <c r="AUA1893" s="38"/>
      <c r="AUB1893" s="38"/>
      <c r="AUC1893" s="38"/>
      <c r="AUD1893" s="38"/>
      <c r="AUE1893" s="38"/>
      <c r="AUF1893" s="38"/>
      <c r="AUG1893" s="38"/>
      <c r="AUH1893" s="38"/>
      <c r="AUI1893" s="38"/>
      <c r="AUJ1893" s="38"/>
      <c r="AUK1893" s="38"/>
      <c r="AUL1893" s="38"/>
      <c r="AUM1893" s="38"/>
      <c r="AUN1893" s="38"/>
      <c r="AUO1893" s="38"/>
      <c r="AUP1893" s="38"/>
      <c r="AUQ1893" s="38"/>
      <c r="AUR1893" s="38"/>
      <c r="AUS1893" s="38"/>
      <c r="AUT1893" s="38"/>
      <c r="AUU1893" s="38"/>
      <c r="AUV1893" s="38"/>
      <c r="AUW1893" s="38"/>
      <c r="AUX1893" s="38"/>
      <c r="AUY1893" s="38"/>
      <c r="AUZ1893" s="38"/>
      <c r="AVA1893" s="38"/>
      <c r="AVB1893" s="38"/>
      <c r="AVC1893" s="38"/>
      <c r="AVD1893" s="38"/>
      <c r="AVE1893" s="38"/>
      <c r="AVF1893" s="38"/>
      <c r="AVG1893" s="38"/>
      <c r="AVH1893" s="38"/>
      <c r="AVI1893" s="38"/>
      <c r="AVJ1893" s="38"/>
      <c r="AVK1893" s="38"/>
      <c r="AVL1893" s="38"/>
      <c r="AVM1893" s="38"/>
      <c r="AVN1893" s="38"/>
      <c r="AVO1893" s="38"/>
      <c r="AVP1893" s="38"/>
      <c r="AVQ1893" s="38"/>
      <c r="AVR1893" s="38"/>
      <c r="AVS1893" s="38"/>
      <c r="AVT1893" s="38"/>
      <c r="AVU1893" s="38"/>
      <c r="AVV1893" s="38"/>
      <c r="AVW1893" s="38"/>
      <c r="AVX1893" s="38"/>
      <c r="AVY1893" s="38"/>
      <c r="AVZ1893" s="38"/>
      <c r="AWA1893" s="38"/>
      <c r="AWB1893" s="38"/>
      <c r="AWC1893" s="38"/>
      <c r="AWD1893" s="38"/>
      <c r="AWE1893" s="38"/>
      <c r="AWF1893" s="38"/>
      <c r="AWG1893" s="38"/>
      <c r="AWH1893" s="38"/>
      <c r="AWI1893" s="38"/>
      <c r="AWJ1893" s="38"/>
      <c r="AWK1893" s="38"/>
      <c r="AWL1893" s="38"/>
      <c r="AWM1893" s="38"/>
      <c r="AWN1893" s="38"/>
      <c r="AWO1893" s="38"/>
      <c r="AWP1893" s="38"/>
      <c r="AWQ1893" s="38"/>
      <c r="AWR1893" s="38"/>
      <c r="AWS1893" s="38"/>
      <c r="AWT1893" s="38"/>
      <c r="AWU1893" s="38"/>
      <c r="AWV1893" s="38"/>
      <c r="AWW1893" s="38"/>
      <c r="AWX1893" s="38"/>
      <c r="AWY1893" s="38"/>
      <c r="AWZ1893" s="38"/>
      <c r="AXA1893" s="38"/>
      <c r="AXB1893" s="38"/>
      <c r="AXC1893" s="38"/>
      <c r="AXD1893" s="38"/>
      <c r="AXE1893" s="38"/>
      <c r="AXF1893" s="38"/>
      <c r="AXG1893" s="38"/>
      <c r="AXH1893" s="38"/>
      <c r="AXI1893" s="38"/>
      <c r="AXJ1893" s="38"/>
      <c r="AXK1893" s="38"/>
      <c r="AXL1893" s="38"/>
      <c r="AXM1893" s="38"/>
      <c r="AXN1893" s="38"/>
      <c r="AXO1893" s="38"/>
      <c r="AXP1893" s="38"/>
      <c r="AXQ1893" s="38"/>
      <c r="AXR1893" s="38"/>
      <c r="AXS1893" s="38"/>
      <c r="AXT1893" s="38"/>
      <c r="AXU1893" s="38"/>
      <c r="AXV1893" s="38"/>
      <c r="AXW1893" s="38"/>
      <c r="AXX1893" s="38"/>
      <c r="AXY1893" s="38"/>
      <c r="AXZ1893" s="38"/>
      <c r="AYA1893" s="38"/>
      <c r="AYB1893" s="38"/>
      <c r="AYC1893" s="38"/>
      <c r="AYD1893" s="38"/>
      <c r="AYE1893" s="38"/>
      <c r="AYF1893" s="38"/>
      <c r="AYG1893" s="38"/>
      <c r="AYH1893" s="38"/>
      <c r="AYI1893" s="38"/>
      <c r="AYJ1893" s="38"/>
      <c r="AYK1893" s="38"/>
      <c r="AYL1893" s="38"/>
      <c r="AYM1893" s="38"/>
      <c r="AYN1893" s="38"/>
      <c r="AYO1893" s="38"/>
      <c r="AYP1893" s="38"/>
      <c r="AYQ1893" s="38"/>
      <c r="AYR1893" s="38"/>
      <c r="AYS1893" s="38"/>
      <c r="AYT1893" s="38"/>
      <c r="AYU1893" s="38"/>
      <c r="AYV1893" s="38"/>
      <c r="AYW1893" s="38"/>
      <c r="AYX1893" s="38"/>
      <c r="AYY1893" s="38"/>
      <c r="AYZ1893" s="38"/>
      <c r="AZA1893" s="38"/>
      <c r="AZB1893" s="38"/>
      <c r="AZC1893" s="38"/>
      <c r="AZD1893" s="38"/>
      <c r="AZE1893" s="38"/>
      <c r="AZF1893" s="38"/>
      <c r="AZG1893" s="38"/>
      <c r="AZH1893" s="38"/>
      <c r="AZI1893" s="38"/>
      <c r="AZJ1893" s="38"/>
      <c r="AZK1893" s="38"/>
      <c r="AZL1893" s="38"/>
      <c r="AZM1893" s="38"/>
      <c r="AZN1893" s="38"/>
      <c r="AZO1893" s="38"/>
      <c r="AZP1893" s="38"/>
      <c r="AZQ1893" s="38"/>
      <c r="AZR1893" s="38"/>
      <c r="AZS1893" s="38"/>
      <c r="AZT1893" s="38"/>
      <c r="AZU1893" s="38"/>
      <c r="AZV1893" s="38"/>
      <c r="AZW1893" s="38"/>
      <c r="AZX1893" s="38"/>
      <c r="AZY1893" s="38"/>
      <c r="AZZ1893" s="38"/>
      <c r="BAA1893" s="38"/>
      <c r="BAB1893" s="38"/>
      <c r="BAC1893" s="38"/>
      <c r="BAD1893" s="38"/>
      <c r="BAE1893" s="38"/>
      <c r="BAF1893" s="38"/>
      <c r="BAG1893" s="38"/>
      <c r="BAH1893" s="38"/>
      <c r="BAI1893" s="38"/>
      <c r="BAJ1893" s="38"/>
      <c r="BAK1893" s="38"/>
      <c r="BAL1893" s="38"/>
      <c r="BAM1893" s="38"/>
      <c r="BAN1893" s="38"/>
      <c r="BAO1893" s="38"/>
      <c r="BAP1893" s="38"/>
      <c r="BAQ1893" s="38"/>
      <c r="BAR1893" s="38"/>
      <c r="BAS1893" s="38"/>
      <c r="BAT1893" s="38"/>
      <c r="BAU1893" s="38"/>
      <c r="BAV1893" s="38"/>
      <c r="BAW1893" s="38"/>
      <c r="BAX1893" s="38"/>
      <c r="BAY1893" s="38"/>
      <c r="BAZ1893" s="38"/>
      <c r="BBA1893" s="38"/>
      <c r="BBB1893" s="38"/>
      <c r="BBC1893" s="38"/>
      <c r="BBD1893" s="38"/>
      <c r="BBE1893" s="38"/>
      <c r="BBF1893" s="38"/>
      <c r="BBG1893" s="38"/>
      <c r="BBH1893" s="38"/>
      <c r="BBI1893" s="38"/>
      <c r="BBJ1893" s="38"/>
      <c r="BBK1893" s="38"/>
      <c r="BBL1893" s="38"/>
      <c r="BBM1893" s="38"/>
      <c r="BBN1893" s="38"/>
      <c r="BBO1893" s="38"/>
      <c r="BBP1893" s="38"/>
      <c r="BBQ1893" s="38"/>
      <c r="BBR1893" s="38"/>
      <c r="BBS1893" s="38"/>
      <c r="BBT1893" s="38"/>
      <c r="BBU1893" s="38"/>
      <c r="BBV1893" s="38"/>
      <c r="BBW1893" s="38"/>
      <c r="BBX1893" s="38"/>
      <c r="BBY1893" s="38"/>
      <c r="BBZ1893" s="38"/>
      <c r="BCA1893" s="38"/>
      <c r="BCB1893" s="38"/>
      <c r="BCC1893" s="38"/>
      <c r="BCD1893" s="38"/>
      <c r="BCE1893" s="38"/>
      <c r="BCF1893" s="38"/>
      <c r="BCG1893" s="38"/>
      <c r="BCH1893" s="38"/>
      <c r="BCI1893" s="38"/>
      <c r="BCJ1893" s="38"/>
      <c r="BCK1893" s="38"/>
      <c r="BCL1893" s="38"/>
      <c r="BCM1893" s="38"/>
      <c r="BCN1893" s="38"/>
      <c r="BCO1893" s="38"/>
      <c r="BCP1893" s="38"/>
      <c r="BCQ1893" s="38"/>
      <c r="BCR1893" s="38"/>
      <c r="BCS1893" s="38"/>
      <c r="BCT1893" s="38"/>
      <c r="BCU1893" s="38"/>
      <c r="BCV1893" s="38"/>
      <c r="BCW1893" s="38"/>
      <c r="BCX1893" s="38"/>
      <c r="BCY1893" s="38"/>
      <c r="BCZ1893" s="38"/>
      <c r="BDA1893" s="38"/>
      <c r="BDB1893" s="38"/>
      <c r="BDC1893" s="38"/>
      <c r="BDD1893" s="38"/>
      <c r="BDE1893" s="38"/>
      <c r="BDF1893" s="38"/>
      <c r="BDG1893" s="38"/>
      <c r="BDH1893" s="38"/>
      <c r="BDI1893" s="38"/>
      <c r="BDJ1893" s="38"/>
      <c r="BDK1893" s="38"/>
      <c r="BDL1893" s="38"/>
      <c r="BDM1893" s="38"/>
      <c r="BDN1893" s="38"/>
      <c r="BDO1893" s="38"/>
      <c r="BDP1893" s="38"/>
      <c r="BDQ1893" s="38"/>
      <c r="BDR1893" s="38"/>
      <c r="BDS1893" s="38"/>
      <c r="BDT1893" s="38"/>
      <c r="BDU1893" s="38"/>
      <c r="BDV1893" s="38"/>
      <c r="BDW1893" s="38"/>
      <c r="BDX1893" s="38"/>
      <c r="BDY1893" s="38"/>
      <c r="BDZ1893" s="38"/>
      <c r="BEA1893" s="38"/>
      <c r="BEB1893" s="38"/>
      <c r="BEC1893" s="38"/>
      <c r="BED1893" s="38"/>
      <c r="BEE1893" s="38"/>
      <c r="BEF1893" s="38"/>
      <c r="BEG1893" s="38"/>
      <c r="BEH1893" s="38"/>
      <c r="BEI1893" s="38"/>
      <c r="BEJ1893" s="38"/>
      <c r="BEK1893" s="38"/>
      <c r="BEL1893" s="38"/>
      <c r="BEM1893" s="38"/>
      <c r="BEN1893" s="38"/>
      <c r="BEO1893" s="38"/>
      <c r="BEP1893" s="38"/>
      <c r="BEQ1893" s="38"/>
      <c r="BER1893" s="38"/>
      <c r="BES1893" s="38"/>
      <c r="BET1893" s="38"/>
      <c r="BEU1893" s="38"/>
      <c r="BEV1893" s="38"/>
      <c r="BEW1893" s="38"/>
      <c r="BEX1893" s="38"/>
      <c r="BEY1893" s="38"/>
      <c r="BEZ1893" s="38"/>
      <c r="BFA1893" s="38"/>
      <c r="BFB1893" s="38"/>
      <c r="BFC1893" s="38"/>
      <c r="BFD1893" s="38"/>
      <c r="BFE1893" s="38"/>
      <c r="BFF1893" s="38"/>
      <c r="BFG1893" s="38"/>
      <c r="BFH1893" s="38"/>
      <c r="BFI1893" s="38"/>
      <c r="BFJ1893" s="38"/>
      <c r="BFK1893" s="38"/>
      <c r="BFL1893" s="38"/>
      <c r="BFM1893" s="38"/>
      <c r="BFN1893" s="38"/>
      <c r="BFO1893" s="38"/>
      <c r="BFP1893" s="38"/>
      <c r="BFQ1893" s="38"/>
      <c r="BFR1893" s="38"/>
      <c r="BFS1893" s="38"/>
      <c r="BFT1893" s="38"/>
      <c r="BFU1893" s="38"/>
      <c r="BFV1893" s="38"/>
      <c r="BFW1893" s="38"/>
      <c r="BFX1893" s="38"/>
      <c r="BFY1893" s="38"/>
      <c r="BFZ1893" s="38"/>
      <c r="BGA1893" s="38"/>
      <c r="BGB1893" s="38"/>
      <c r="BGC1893" s="38"/>
      <c r="BGD1893" s="38"/>
      <c r="BGE1893" s="38"/>
      <c r="BGF1893" s="38"/>
      <c r="BGG1893" s="38"/>
      <c r="BGH1893" s="38"/>
      <c r="BGI1893" s="38"/>
      <c r="BGJ1893" s="38"/>
      <c r="BGK1893" s="38"/>
      <c r="BGL1893" s="38"/>
      <c r="BGM1893" s="38"/>
      <c r="BGN1893" s="38"/>
      <c r="BGO1893" s="38"/>
      <c r="BGP1893" s="38"/>
      <c r="BGQ1893" s="38"/>
      <c r="BGR1893" s="38"/>
      <c r="BGS1893" s="38"/>
      <c r="BGT1893" s="38"/>
      <c r="BGU1893" s="38"/>
      <c r="BGV1893" s="38"/>
      <c r="BGW1893" s="38"/>
      <c r="BGX1893" s="38"/>
      <c r="BGY1893" s="38"/>
      <c r="BGZ1893" s="38"/>
      <c r="BHA1893" s="38"/>
      <c r="BHB1893" s="38"/>
      <c r="BHC1893" s="38"/>
      <c r="BHD1893" s="38"/>
      <c r="BHE1893" s="38"/>
      <c r="BHF1893" s="38"/>
      <c r="BHG1893" s="38"/>
      <c r="BHH1893" s="38"/>
      <c r="BHI1893" s="38"/>
      <c r="BHJ1893" s="38"/>
      <c r="BHK1893" s="38"/>
      <c r="BHL1893" s="38"/>
      <c r="BHM1893" s="38"/>
      <c r="BHN1893" s="38"/>
      <c r="BHO1893" s="38"/>
      <c r="BHP1893" s="38"/>
      <c r="BHQ1893" s="38"/>
      <c r="BHR1893" s="38"/>
      <c r="BHS1893" s="38"/>
      <c r="BHT1893" s="38"/>
      <c r="BHU1893" s="38"/>
      <c r="BHV1893" s="38"/>
      <c r="BHW1893" s="38"/>
      <c r="BHX1893" s="38"/>
      <c r="BHY1893" s="38"/>
      <c r="BHZ1893" s="38"/>
      <c r="BIA1893" s="38"/>
      <c r="BIB1893" s="38"/>
      <c r="BIC1893" s="38"/>
      <c r="BID1893" s="38"/>
      <c r="BIE1893" s="38"/>
      <c r="BIF1893" s="38"/>
      <c r="BIG1893" s="38"/>
      <c r="BIH1893" s="38"/>
      <c r="BII1893" s="38"/>
      <c r="BIJ1893" s="38"/>
      <c r="BIK1893" s="38"/>
      <c r="BIL1893" s="38"/>
      <c r="BIM1893" s="38"/>
      <c r="BIN1893" s="38"/>
      <c r="BIO1893" s="38"/>
      <c r="BIP1893" s="38"/>
      <c r="BIQ1893" s="38"/>
      <c r="BIR1893" s="38"/>
      <c r="BIS1893" s="38"/>
      <c r="BIT1893" s="38"/>
      <c r="BIU1893" s="38"/>
      <c r="BIV1893" s="38"/>
      <c r="BIW1893" s="38"/>
      <c r="BIX1893" s="38"/>
      <c r="BIY1893" s="38"/>
      <c r="BIZ1893" s="38"/>
      <c r="BJA1893" s="38"/>
      <c r="BJB1893" s="38"/>
      <c r="BJC1893" s="38"/>
      <c r="BJD1893" s="38"/>
      <c r="BJE1893" s="38"/>
      <c r="BJF1893" s="38"/>
      <c r="BJG1893" s="38"/>
      <c r="BJH1893" s="38"/>
      <c r="BJI1893" s="38"/>
      <c r="BJJ1893" s="38"/>
      <c r="BJK1893" s="38"/>
      <c r="BJL1893" s="38"/>
      <c r="BJM1893" s="38"/>
      <c r="BJN1893" s="38"/>
      <c r="BJO1893" s="38"/>
      <c r="BJP1893" s="38"/>
      <c r="BJQ1893" s="38"/>
      <c r="BJR1893" s="38"/>
      <c r="BJS1893" s="38"/>
      <c r="BJT1893" s="38"/>
      <c r="BJU1893" s="38"/>
      <c r="BJV1893" s="38"/>
      <c r="BJW1893" s="38"/>
      <c r="BJX1893" s="38"/>
      <c r="BJY1893" s="38"/>
      <c r="BJZ1893" s="38"/>
      <c r="BKA1893" s="38"/>
      <c r="BKB1893" s="38"/>
      <c r="BKC1893" s="38"/>
      <c r="BKD1893" s="38"/>
      <c r="BKE1893" s="38"/>
      <c r="BKF1893" s="38"/>
      <c r="BKG1893" s="38"/>
      <c r="BKH1893" s="38"/>
      <c r="BKI1893" s="38"/>
      <c r="BKJ1893" s="38"/>
      <c r="BKK1893" s="38"/>
      <c r="BKL1893" s="38"/>
      <c r="BKM1893" s="38"/>
      <c r="BKN1893" s="38"/>
      <c r="BKO1893" s="38"/>
      <c r="BKP1893" s="38"/>
      <c r="BKQ1893" s="38"/>
      <c r="BKR1893" s="38"/>
      <c r="BKS1893" s="38"/>
      <c r="BKT1893" s="38"/>
      <c r="BKU1893" s="38"/>
      <c r="BKV1893" s="38"/>
      <c r="BKW1893" s="38"/>
      <c r="BKX1893" s="38"/>
      <c r="BKY1893" s="38"/>
      <c r="BKZ1893" s="38"/>
      <c r="BLA1893" s="38"/>
      <c r="BLB1893" s="38"/>
      <c r="BLC1893" s="38"/>
      <c r="BLD1893" s="38"/>
      <c r="BLE1893" s="38"/>
      <c r="BLF1893" s="38"/>
      <c r="BLG1893" s="38"/>
      <c r="BLH1893" s="38"/>
      <c r="BLI1893" s="38"/>
      <c r="BLJ1893" s="38"/>
      <c r="BLK1893" s="38"/>
      <c r="BLL1893" s="38"/>
      <c r="BLM1893" s="38"/>
      <c r="BLN1893" s="38"/>
      <c r="BLO1893" s="38"/>
      <c r="BLP1893" s="38"/>
      <c r="BLQ1893" s="38"/>
      <c r="BLR1893" s="38"/>
      <c r="BLS1893" s="38"/>
      <c r="BLT1893" s="38"/>
      <c r="BLU1893" s="38"/>
      <c r="BLV1893" s="38"/>
      <c r="BLW1893" s="38"/>
      <c r="BLX1893" s="38"/>
      <c r="BLY1893" s="38"/>
      <c r="BLZ1893" s="38"/>
      <c r="BMA1893" s="38"/>
      <c r="BMB1893" s="38"/>
      <c r="BMC1893" s="38"/>
      <c r="BMD1893" s="38"/>
      <c r="BME1893" s="38"/>
      <c r="BMF1893" s="38"/>
      <c r="BMG1893" s="38"/>
      <c r="BMH1893" s="38"/>
      <c r="BMI1893" s="38"/>
      <c r="BMJ1893" s="38"/>
      <c r="BMK1893" s="38"/>
      <c r="BML1893" s="38"/>
      <c r="BMM1893" s="38"/>
      <c r="BMN1893" s="38"/>
      <c r="BMO1893" s="38"/>
      <c r="BMP1893" s="38"/>
      <c r="BMQ1893" s="38"/>
      <c r="BMR1893" s="38"/>
      <c r="BMS1893" s="38"/>
      <c r="BMT1893" s="38"/>
      <c r="BMU1893" s="38"/>
      <c r="BMV1893" s="38"/>
      <c r="BMW1893" s="38"/>
      <c r="BMX1893" s="38"/>
      <c r="BMY1893" s="38"/>
      <c r="BMZ1893" s="38"/>
      <c r="BNA1893" s="38"/>
      <c r="BNB1893" s="38"/>
      <c r="BNC1893" s="38"/>
      <c r="BND1893" s="38"/>
      <c r="BNE1893" s="38"/>
      <c r="BNF1893" s="38"/>
      <c r="BNG1893" s="38"/>
      <c r="BNH1893" s="38"/>
      <c r="BNI1893" s="38"/>
      <c r="BNJ1893" s="38"/>
      <c r="BNK1893" s="38"/>
      <c r="BNL1893" s="38"/>
      <c r="BNM1893" s="38"/>
      <c r="BNN1893" s="38"/>
      <c r="BNO1893" s="38"/>
      <c r="BNP1893" s="38"/>
      <c r="BNQ1893" s="38"/>
      <c r="BNR1893" s="38"/>
      <c r="BNS1893" s="38"/>
      <c r="BNT1893" s="38"/>
      <c r="BNU1893" s="38"/>
      <c r="BNV1893" s="38"/>
      <c r="BNW1893" s="38"/>
      <c r="BNX1893" s="38"/>
      <c r="BNY1893" s="38"/>
      <c r="BNZ1893" s="38"/>
      <c r="BOA1893" s="38"/>
      <c r="BOB1893" s="38"/>
      <c r="BOC1893" s="38"/>
      <c r="BOD1893" s="38"/>
      <c r="BOE1893" s="38"/>
      <c r="BOF1893" s="38"/>
      <c r="BOG1893" s="38"/>
      <c r="BOH1893" s="38"/>
      <c r="BOI1893" s="38"/>
      <c r="BOJ1893" s="38"/>
      <c r="BOK1893" s="38"/>
      <c r="BOL1893" s="38"/>
      <c r="BOM1893" s="38"/>
      <c r="BON1893" s="38"/>
      <c r="BOO1893" s="38"/>
      <c r="BOP1893" s="38"/>
      <c r="BOQ1893" s="38"/>
      <c r="BOR1893" s="38"/>
      <c r="BOS1893" s="38"/>
      <c r="BOT1893" s="38"/>
      <c r="BOU1893" s="38"/>
      <c r="BOV1893" s="38"/>
      <c r="BOW1893" s="38"/>
      <c r="BOX1893" s="38"/>
      <c r="BOY1893" s="38"/>
      <c r="BOZ1893" s="38"/>
      <c r="BPA1893" s="38"/>
      <c r="BPB1893" s="38"/>
      <c r="BPC1893" s="38"/>
      <c r="BPD1893" s="38"/>
      <c r="BPE1893" s="38"/>
      <c r="BPF1893" s="38"/>
      <c r="BPG1893" s="38"/>
      <c r="BPH1893" s="38"/>
      <c r="BPI1893" s="38"/>
      <c r="BPJ1893" s="38"/>
      <c r="BPK1893" s="38"/>
      <c r="BPL1893" s="38"/>
      <c r="BPM1893" s="38"/>
      <c r="BPN1893" s="38"/>
      <c r="BPO1893" s="38"/>
      <c r="BPP1893" s="38"/>
      <c r="BPQ1893" s="38"/>
      <c r="BPR1893" s="38"/>
      <c r="BPS1893" s="38"/>
      <c r="BPT1893" s="38"/>
      <c r="BPU1893" s="38"/>
      <c r="BPV1893" s="38"/>
      <c r="BPW1893" s="38"/>
      <c r="BPX1893" s="38"/>
      <c r="BPY1893" s="38"/>
      <c r="BPZ1893" s="38"/>
      <c r="BQA1893" s="38"/>
      <c r="BQB1893" s="38"/>
      <c r="BQC1893" s="38"/>
      <c r="BQD1893" s="38"/>
      <c r="BQE1893" s="38"/>
      <c r="BQF1893" s="38"/>
      <c r="BQG1893" s="38"/>
      <c r="BQH1893" s="38"/>
      <c r="BQI1893" s="38"/>
      <c r="BQJ1893" s="38"/>
      <c r="BQK1893" s="38"/>
      <c r="BQL1893" s="38"/>
      <c r="BQM1893" s="38"/>
      <c r="BQN1893" s="38"/>
      <c r="BQO1893" s="38"/>
      <c r="BQP1893" s="38"/>
      <c r="BQQ1893" s="38"/>
      <c r="BQR1893" s="38"/>
      <c r="BQS1893" s="38"/>
      <c r="BQT1893" s="38"/>
      <c r="BQU1893" s="38"/>
      <c r="BQV1893" s="38"/>
      <c r="BQW1893" s="38"/>
      <c r="BQX1893" s="38"/>
      <c r="BQY1893" s="38"/>
      <c r="BQZ1893" s="38"/>
      <c r="BRA1893" s="38"/>
      <c r="BRB1893" s="38"/>
      <c r="BRC1893" s="38"/>
      <c r="BRD1893" s="38"/>
      <c r="BRE1893" s="38"/>
      <c r="BRF1893" s="38"/>
      <c r="BRG1893" s="38"/>
      <c r="BRH1893" s="38"/>
      <c r="BRI1893" s="38"/>
      <c r="BRJ1893" s="38"/>
      <c r="BRK1893" s="38"/>
      <c r="BRL1893" s="38"/>
      <c r="BRM1893" s="38"/>
      <c r="BRN1893" s="38"/>
      <c r="BRO1893" s="38"/>
      <c r="BRP1893" s="38"/>
      <c r="BRQ1893" s="38"/>
      <c r="BRR1893" s="38"/>
      <c r="BRS1893" s="38"/>
      <c r="BRT1893" s="38"/>
      <c r="BRU1893" s="38"/>
      <c r="BRV1893" s="38"/>
      <c r="BRW1893" s="38"/>
      <c r="BRX1893" s="38"/>
      <c r="BRY1893" s="38"/>
      <c r="BRZ1893" s="38"/>
      <c r="BSA1893" s="38"/>
      <c r="BSB1893" s="38"/>
      <c r="BSC1893" s="38"/>
      <c r="BSD1893" s="38"/>
      <c r="BSE1893" s="38"/>
      <c r="BSF1893" s="38"/>
      <c r="BSG1893" s="38"/>
      <c r="BSH1893" s="38"/>
      <c r="BSI1893" s="38"/>
      <c r="BSJ1893" s="38"/>
      <c r="BSK1893" s="38"/>
      <c r="BSL1893" s="38"/>
      <c r="BSM1893" s="38"/>
      <c r="BSN1893" s="38"/>
      <c r="BSO1893" s="38"/>
      <c r="BSP1893" s="38"/>
      <c r="BSQ1893" s="38"/>
      <c r="BSR1893" s="38"/>
      <c r="BSS1893" s="38"/>
      <c r="BST1893" s="38"/>
      <c r="BSU1893" s="38"/>
      <c r="BSV1893" s="38"/>
      <c r="BSW1893" s="38"/>
      <c r="BSX1893" s="38"/>
      <c r="BSY1893" s="38"/>
      <c r="BSZ1893" s="38"/>
      <c r="BTA1893" s="38"/>
      <c r="BTB1893" s="38"/>
      <c r="BTC1893" s="38"/>
      <c r="BTD1893" s="38"/>
      <c r="BTE1893" s="38"/>
      <c r="BTF1893" s="38"/>
      <c r="BTG1893" s="38"/>
      <c r="BTH1893" s="38"/>
      <c r="BTI1893" s="38"/>
      <c r="BTJ1893" s="38"/>
      <c r="BTK1893" s="38"/>
      <c r="BTL1893" s="38"/>
      <c r="BTM1893" s="38"/>
      <c r="BTN1893" s="38"/>
      <c r="BTO1893" s="38"/>
      <c r="BTP1893" s="38"/>
      <c r="BTQ1893" s="38"/>
      <c r="BTR1893" s="38"/>
      <c r="BTS1893" s="38"/>
      <c r="BTT1893" s="38"/>
      <c r="BTU1893" s="38"/>
      <c r="BTV1893" s="38"/>
      <c r="BTW1893" s="38"/>
      <c r="BTX1893" s="38"/>
      <c r="BTY1893" s="38"/>
      <c r="BTZ1893" s="38"/>
      <c r="BUA1893" s="38"/>
      <c r="BUB1893" s="38"/>
      <c r="BUC1893" s="38"/>
      <c r="BUD1893" s="38"/>
      <c r="BUE1893" s="38"/>
      <c r="BUF1893" s="38"/>
      <c r="BUG1893" s="38"/>
      <c r="BUH1893" s="38"/>
      <c r="BUI1893" s="38"/>
      <c r="BUJ1893" s="38"/>
      <c r="BUK1893" s="38"/>
      <c r="BUL1893" s="38"/>
      <c r="BUM1893" s="38"/>
      <c r="BUN1893" s="38"/>
      <c r="BUO1893" s="38"/>
      <c r="BUP1893" s="38"/>
      <c r="BUQ1893" s="38"/>
      <c r="BUR1893" s="38"/>
      <c r="BUS1893" s="38"/>
      <c r="BUT1893" s="38"/>
      <c r="BUU1893" s="38"/>
      <c r="BUV1893" s="38"/>
      <c r="BUW1893" s="38"/>
      <c r="BUX1893" s="38"/>
      <c r="BUY1893" s="38"/>
      <c r="BUZ1893" s="38"/>
      <c r="BVA1893" s="38"/>
      <c r="BVB1893" s="38"/>
      <c r="BVC1893" s="38"/>
      <c r="BVD1893" s="38"/>
      <c r="BVE1893" s="38"/>
      <c r="BVF1893" s="38"/>
      <c r="BVG1893" s="38"/>
      <c r="BVH1893" s="38"/>
      <c r="BVI1893" s="38"/>
      <c r="BVJ1893" s="38"/>
      <c r="BVK1893" s="38"/>
      <c r="BVL1893" s="38"/>
      <c r="BVM1893" s="38"/>
      <c r="BVN1893" s="38"/>
      <c r="BVO1893" s="38"/>
      <c r="BVP1893" s="38"/>
      <c r="BVQ1893" s="38"/>
      <c r="BVR1893" s="38"/>
      <c r="BVS1893" s="38"/>
      <c r="BVT1893" s="38"/>
      <c r="BVU1893" s="38"/>
      <c r="BVV1893" s="38"/>
      <c r="BVW1893" s="38"/>
      <c r="BVX1893" s="38"/>
      <c r="BVY1893" s="38"/>
      <c r="BVZ1893" s="38"/>
      <c r="BWA1893" s="38"/>
      <c r="BWB1893" s="38"/>
      <c r="BWC1893" s="38"/>
      <c r="BWD1893" s="38"/>
      <c r="BWE1893" s="38"/>
      <c r="BWF1893" s="38"/>
      <c r="BWG1893" s="38"/>
      <c r="BWH1893" s="38"/>
      <c r="BWI1893" s="38"/>
      <c r="BWJ1893" s="38"/>
      <c r="BWK1893" s="38"/>
      <c r="BWL1893" s="38"/>
      <c r="BWM1893" s="38"/>
      <c r="BWN1893" s="38"/>
      <c r="BWO1893" s="38"/>
      <c r="BWP1893" s="38"/>
      <c r="BWQ1893" s="38"/>
      <c r="BWR1893" s="38"/>
      <c r="BWS1893" s="38"/>
      <c r="BWT1893" s="38"/>
      <c r="BWU1893" s="38"/>
      <c r="BWV1893" s="38"/>
      <c r="BWW1893" s="38"/>
      <c r="BWX1893" s="38"/>
      <c r="BWY1893" s="38"/>
      <c r="BWZ1893" s="38"/>
      <c r="BXA1893" s="38"/>
      <c r="BXB1893" s="38"/>
      <c r="BXC1893" s="38"/>
      <c r="BXD1893" s="38"/>
      <c r="BXE1893" s="38"/>
      <c r="BXF1893" s="38"/>
      <c r="BXG1893" s="38"/>
      <c r="BXH1893" s="38"/>
      <c r="BXI1893" s="38"/>
      <c r="BXJ1893" s="38"/>
      <c r="BXK1893" s="38"/>
      <c r="BXL1893" s="38"/>
      <c r="BXM1893" s="38"/>
      <c r="BXN1893" s="38"/>
      <c r="BXO1893" s="38"/>
      <c r="BXP1893" s="38"/>
      <c r="BXQ1893" s="38"/>
      <c r="BXR1893" s="38"/>
      <c r="BXS1893" s="38"/>
      <c r="BXT1893" s="38"/>
      <c r="BXU1893" s="38"/>
      <c r="BXV1893" s="38"/>
      <c r="BXW1893" s="38"/>
      <c r="BXX1893" s="38"/>
      <c r="BXY1893" s="38"/>
      <c r="BXZ1893" s="38"/>
      <c r="BYA1893" s="38"/>
      <c r="BYB1893" s="38"/>
      <c r="BYC1893" s="38"/>
      <c r="BYD1893" s="38"/>
      <c r="BYE1893" s="38"/>
      <c r="BYF1893" s="38"/>
      <c r="BYG1893" s="38"/>
      <c r="BYH1893" s="38"/>
      <c r="BYI1893" s="38"/>
      <c r="BYJ1893" s="38"/>
      <c r="BYK1893" s="38"/>
      <c r="BYL1893" s="38"/>
      <c r="BYM1893" s="38"/>
      <c r="BYN1893" s="38"/>
      <c r="BYO1893" s="38"/>
      <c r="BYP1893" s="38"/>
      <c r="BYQ1893" s="38"/>
      <c r="BYR1893" s="38"/>
      <c r="BYS1893" s="38"/>
      <c r="BYT1893" s="38"/>
      <c r="BYU1893" s="38"/>
      <c r="BYV1893" s="38"/>
      <c r="BYW1893" s="38"/>
      <c r="BYX1893" s="38"/>
      <c r="BYY1893" s="38"/>
      <c r="BYZ1893" s="38"/>
      <c r="BZA1893" s="38"/>
      <c r="BZB1893" s="38"/>
      <c r="BZC1893" s="38"/>
      <c r="BZD1893" s="38"/>
      <c r="BZE1893" s="38"/>
      <c r="BZF1893" s="38"/>
      <c r="BZG1893" s="38"/>
      <c r="BZH1893" s="38"/>
      <c r="BZI1893" s="38"/>
      <c r="BZJ1893" s="38"/>
      <c r="BZK1893" s="38"/>
      <c r="BZL1893" s="38"/>
      <c r="BZM1893" s="38"/>
      <c r="BZN1893" s="38"/>
      <c r="BZO1893" s="38"/>
      <c r="BZP1893" s="38"/>
      <c r="BZQ1893" s="38"/>
      <c r="BZR1893" s="38"/>
      <c r="BZS1893" s="38"/>
      <c r="BZT1893" s="38"/>
      <c r="BZU1893" s="38"/>
      <c r="BZV1893" s="38"/>
      <c r="BZW1893" s="38"/>
      <c r="BZX1893" s="38"/>
      <c r="BZY1893" s="38"/>
      <c r="BZZ1893" s="38"/>
      <c r="CAA1893" s="38"/>
      <c r="CAB1893" s="38"/>
      <c r="CAC1893" s="38"/>
      <c r="CAD1893" s="38"/>
      <c r="CAE1893" s="38"/>
      <c r="CAF1893" s="38"/>
      <c r="CAG1893" s="38"/>
      <c r="CAH1893" s="38"/>
      <c r="CAI1893" s="38"/>
      <c r="CAJ1893" s="38"/>
      <c r="CAK1893" s="38"/>
      <c r="CAL1893" s="38"/>
      <c r="CAM1893" s="38"/>
      <c r="CAN1893" s="38"/>
      <c r="CAO1893" s="38"/>
      <c r="CAP1893" s="38"/>
      <c r="CAQ1893" s="38"/>
      <c r="CAR1893" s="38"/>
      <c r="CAS1893" s="38"/>
      <c r="CAT1893" s="38"/>
      <c r="CAU1893" s="38"/>
      <c r="CAV1893" s="38"/>
      <c r="CAW1893" s="38"/>
      <c r="CAX1893" s="38"/>
      <c r="CAY1893" s="38"/>
      <c r="CAZ1893" s="38"/>
      <c r="CBA1893" s="38"/>
      <c r="CBB1893" s="38"/>
      <c r="CBC1893" s="38"/>
      <c r="CBD1893" s="38"/>
      <c r="CBE1893" s="38"/>
      <c r="CBF1893" s="38"/>
      <c r="CBG1893" s="38"/>
      <c r="CBH1893" s="38"/>
      <c r="CBI1893" s="38"/>
      <c r="CBJ1893" s="38"/>
      <c r="CBK1893" s="38"/>
      <c r="CBL1893" s="38"/>
      <c r="CBM1893" s="38"/>
      <c r="CBN1893" s="38"/>
      <c r="CBO1893" s="38"/>
      <c r="CBP1893" s="38"/>
      <c r="CBQ1893" s="38"/>
      <c r="CBR1893" s="38"/>
      <c r="CBS1893" s="38"/>
      <c r="CBT1893" s="38"/>
      <c r="CBU1893" s="38"/>
      <c r="CBV1893" s="38"/>
      <c r="CBW1893" s="38"/>
      <c r="CBX1893" s="38"/>
      <c r="CBY1893" s="38"/>
      <c r="CBZ1893" s="38"/>
      <c r="CCA1893" s="38"/>
      <c r="CCB1893" s="38"/>
      <c r="CCC1893" s="38"/>
      <c r="CCD1893" s="38"/>
      <c r="CCE1893" s="38"/>
      <c r="CCF1893" s="38"/>
      <c r="CCG1893" s="38"/>
      <c r="CCH1893" s="38"/>
      <c r="CCI1893" s="38"/>
      <c r="CCJ1893" s="38"/>
      <c r="CCK1893" s="38"/>
      <c r="CCL1893" s="38"/>
      <c r="CCM1893" s="38"/>
      <c r="CCN1893" s="38"/>
      <c r="CCO1893" s="38"/>
      <c r="CCP1893" s="38"/>
      <c r="CCQ1893" s="38"/>
      <c r="CCR1893" s="38"/>
      <c r="CCS1893" s="38"/>
      <c r="CCT1893" s="38"/>
      <c r="CCU1893" s="38"/>
      <c r="CCV1893" s="38"/>
      <c r="CCW1893" s="38"/>
      <c r="CCX1893" s="38"/>
      <c r="CCY1893" s="38"/>
      <c r="CCZ1893" s="38"/>
      <c r="CDA1893" s="38"/>
      <c r="CDB1893" s="38"/>
      <c r="CDC1893" s="38"/>
      <c r="CDD1893" s="38"/>
      <c r="CDE1893" s="38"/>
      <c r="CDF1893" s="38"/>
      <c r="CDG1893" s="38"/>
      <c r="CDH1893" s="38"/>
      <c r="CDI1893" s="38"/>
      <c r="CDJ1893" s="38"/>
      <c r="CDK1893" s="38"/>
      <c r="CDL1893" s="38"/>
      <c r="CDM1893" s="38"/>
      <c r="CDN1893" s="38"/>
      <c r="CDO1893" s="38"/>
      <c r="CDP1893" s="38"/>
      <c r="CDQ1893" s="38"/>
      <c r="CDR1893" s="38"/>
      <c r="CDS1893" s="38"/>
      <c r="CDT1893" s="38"/>
      <c r="CDU1893" s="38"/>
      <c r="CDV1893" s="38"/>
      <c r="CDW1893" s="38"/>
      <c r="CDX1893" s="38"/>
      <c r="CDY1893" s="38"/>
      <c r="CDZ1893" s="38"/>
      <c r="CEA1893" s="38"/>
      <c r="CEB1893" s="38"/>
      <c r="CEC1893" s="38"/>
      <c r="CED1893" s="38"/>
      <c r="CEE1893" s="38"/>
      <c r="CEF1893" s="38"/>
      <c r="CEG1893" s="38"/>
      <c r="CEH1893" s="38"/>
      <c r="CEI1893" s="38"/>
      <c r="CEJ1893" s="38"/>
      <c r="CEK1893" s="38"/>
      <c r="CEL1893" s="38"/>
      <c r="CEM1893" s="38"/>
      <c r="CEN1893" s="38"/>
      <c r="CEO1893" s="38"/>
      <c r="CEP1893" s="38"/>
      <c r="CEQ1893" s="38"/>
      <c r="CER1893" s="38"/>
      <c r="CES1893" s="38"/>
      <c r="CET1893" s="38"/>
      <c r="CEU1893" s="38"/>
      <c r="CEV1893" s="38"/>
      <c r="CEW1893" s="38"/>
      <c r="CEX1893" s="38"/>
      <c r="CEY1893" s="38"/>
      <c r="CEZ1893" s="38"/>
      <c r="CFA1893" s="38"/>
      <c r="CFB1893" s="38"/>
      <c r="CFC1893" s="38"/>
      <c r="CFD1893" s="38"/>
      <c r="CFE1893" s="38"/>
      <c r="CFF1893" s="38"/>
      <c r="CFG1893" s="38"/>
      <c r="CFH1893" s="38"/>
      <c r="CFI1893" s="38"/>
      <c r="CFJ1893" s="38"/>
      <c r="CFK1893" s="38"/>
      <c r="CFL1893" s="38"/>
      <c r="CFM1893" s="38"/>
      <c r="CFN1893" s="38"/>
      <c r="CFO1893" s="38"/>
      <c r="CFP1893" s="38"/>
      <c r="CFQ1893" s="38"/>
      <c r="CFR1893" s="38"/>
      <c r="CFS1893" s="38"/>
      <c r="CFT1893" s="38"/>
      <c r="CFU1893" s="38"/>
      <c r="CFV1893" s="38"/>
      <c r="CFW1893" s="38"/>
      <c r="CFX1893" s="38"/>
      <c r="CFY1893" s="38"/>
      <c r="CFZ1893" s="38"/>
      <c r="CGA1893" s="38"/>
      <c r="CGB1893" s="38"/>
      <c r="CGC1893" s="38"/>
      <c r="CGD1893" s="38"/>
      <c r="CGE1893" s="38"/>
      <c r="CGF1893" s="38"/>
      <c r="CGG1893" s="38"/>
      <c r="CGH1893" s="38"/>
      <c r="CGI1893" s="38"/>
      <c r="CGJ1893" s="38"/>
      <c r="CGK1893" s="38"/>
      <c r="CGL1893" s="38"/>
      <c r="CGM1893" s="38"/>
      <c r="CGN1893" s="38"/>
      <c r="CGO1893" s="38"/>
      <c r="CGP1893" s="38"/>
      <c r="CGQ1893" s="38"/>
      <c r="CGR1893" s="38"/>
      <c r="CGS1893" s="38"/>
      <c r="CGT1893" s="38"/>
      <c r="CGU1893" s="38"/>
      <c r="CGV1893" s="38"/>
      <c r="CGW1893" s="38"/>
      <c r="CGX1893" s="38"/>
      <c r="CGY1893" s="38"/>
      <c r="CGZ1893" s="38"/>
      <c r="CHA1893" s="38"/>
      <c r="CHB1893" s="38"/>
      <c r="CHC1893" s="38"/>
      <c r="CHD1893" s="38"/>
      <c r="CHE1893" s="38"/>
      <c r="CHF1893" s="38"/>
      <c r="CHG1893" s="38"/>
      <c r="CHH1893" s="38"/>
      <c r="CHI1893" s="38"/>
      <c r="CHJ1893" s="38"/>
      <c r="CHK1893" s="38"/>
      <c r="CHL1893" s="38"/>
      <c r="CHM1893" s="38"/>
      <c r="CHN1893" s="38"/>
      <c r="CHO1893" s="38"/>
      <c r="CHP1893" s="38"/>
      <c r="CHQ1893" s="38"/>
      <c r="CHR1893" s="38"/>
      <c r="CHS1893" s="38"/>
      <c r="CHT1893" s="38"/>
      <c r="CHU1893" s="38"/>
      <c r="CHV1893" s="38"/>
      <c r="CHW1893" s="38"/>
      <c r="CHX1893" s="38"/>
      <c r="CHY1893" s="38"/>
      <c r="CHZ1893" s="38"/>
      <c r="CIA1893" s="38"/>
      <c r="CIB1893" s="38"/>
      <c r="CIC1893" s="38"/>
      <c r="CID1893" s="38"/>
      <c r="CIE1893" s="38"/>
      <c r="CIF1893" s="38"/>
      <c r="CIG1893" s="38"/>
      <c r="CIH1893" s="38"/>
      <c r="CII1893" s="38"/>
      <c r="CIJ1893" s="38"/>
      <c r="CIK1893" s="38"/>
      <c r="CIL1893" s="38"/>
      <c r="CIM1893" s="38"/>
      <c r="CIN1893" s="38"/>
      <c r="CIO1893" s="38"/>
      <c r="CIP1893" s="38"/>
      <c r="CIQ1893" s="38"/>
      <c r="CIR1893" s="38"/>
      <c r="CIS1893" s="38"/>
      <c r="CIT1893" s="38"/>
      <c r="CIU1893" s="38"/>
      <c r="CIV1893" s="38"/>
      <c r="CIW1893" s="38"/>
      <c r="CIX1893" s="38"/>
      <c r="CIY1893" s="38"/>
      <c r="CIZ1893" s="38"/>
      <c r="CJA1893" s="38"/>
      <c r="CJB1893" s="38"/>
      <c r="CJC1893" s="38"/>
      <c r="CJD1893" s="38"/>
      <c r="CJE1893" s="38"/>
      <c r="CJF1893" s="38"/>
      <c r="CJG1893" s="38"/>
      <c r="CJH1893" s="38"/>
      <c r="CJI1893" s="38"/>
      <c r="CJJ1893" s="38"/>
      <c r="CJK1893" s="38"/>
      <c r="CJL1893" s="38"/>
      <c r="CJM1893" s="38"/>
      <c r="CJN1893" s="38"/>
      <c r="CJO1893" s="38"/>
      <c r="CJP1893" s="38"/>
      <c r="CJQ1893" s="38"/>
      <c r="CJR1893" s="38"/>
      <c r="CJS1893" s="38"/>
      <c r="CJT1893" s="38"/>
      <c r="CJU1893" s="38"/>
      <c r="CJV1893" s="38"/>
      <c r="CJW1893" s="38"/>
      <c r="CJX1893" s="38"/>
      <c r="CJY1893" s="38"/>
      <c r="CJZ1893" s="38"/>
      <c r="CKA1893" s="38"/>
      <c r="CKB1893" s="38"/>
      <c r="CKC1893" s="38"/>
      <c r="CKD1893" s="38"/>
      <c r="CKE1893" s="38"/>
      <c r="CKF1893" s="38"/>
      <c r="CKG1893" s="38"/>
      <c r="CKH1893" s="38"/>
      <c r="CKI1893" s="38"/>
      <c r="CKJ1893" s="38"/>
      <c r="CKK1893" s="38"/>
      <c r="CKL1893" s="38"/>
      <c r="CKM1893" s="38"/>
      <c r="CKN1893" s="38"/>
      <c r="CKO1893" s="38"/>
      <c r="CKP1893" s="38"/>
      <c r="CKQ1893" s="38"/>
      <c r="CKR1893" s="38"/>
      <c r="CKS1893" s="38"/>
      <c r="CKT1893" s="38"/>
      <c r="CKU1893" s="38"/>
      <c r="CKV1893" s="38"/>
      <c r="CKW1893" s="38"/>
      <c r="CKX1893" s="38"/>
      <c r="CKY1893" s="38"/>
      <c r="CKZ1893" s="38"/>
      <c r="CLA1893" s="38"/>
      <c r="CLB1893" s="38"/>
      <c r="CLC1893" s="38"/>
      <c r="CLD1893" s="38"/>
      <c r="CLE1893" s="38"/>
      <c r="CLF1893" s="38"/>
      <c r="CLG1893" s="38"/>
      <c r="CLH1893" s="38"/>
      <c r="CLI1893" s="38"/>
      <c r="CLJ1893" s="38"/>
      <c r="CLK1893" s="38"/>
      <c r="CLL1893" s="38"/>
      <c r="CLM1893" s="38"/>
      <c r="CLN1893" s="38"/>
      <c r="CLO1893" s="38"/>
      <c r="CLP1893" s="38"/>
      <c r="CLQ1893" s="38"/>
      <c r="CLR1893" s="38"/>
      <c r="CLS1893" s="38"/>
      <c r="CLT1893" s="38"/>
      <c r="CLU1893" s="38"/>
      <c r="CLV1893" s="38"/>
      <c r="CLW1893" s="38"/>
      <c r="CLX1893" s="38"/>
      <c r="CLY1893" s="38"/>
      <c r="CLZ1893" s="38"/>
      <c r="CMA1893" s="38"/>
      <c r="CMB1893" s="38"/>
      <c r="CMC1893" s="38"/>
      <c r="CMD1893" s="38"/>
      <c r="CME1893" s="38"/>
      <c r="CMF1893" s="38"/>
      <c r="CMG1893" s="38"/>
      <c r="CMH1893" s="38"/>
      <c r="CMI1893" s="38"/>
      <c r="CMJ1893" s="38"/>
      <c r="CMK1893" s="38"/>
      <c r="CML1893" s="38"/>
      <c r="CMM1893" s="38"/>
      <c r="CMN1893" s="38"/>
      <c r="CMO1893" s="38"/>
      <c r="CMP1893" s="38"/>
      <c r="CMQ1893" s="38"/>
      <c r="CMR1893" s="38"/>
      <c r="CMS1893" s="38"/>
      <c r="CMT1893" s="38"/>
      <c r="CMU1893" s="38"/>
      <c r="CMV1893" s="38"/>
      <c r="CMW1893" s="38"/>
      <c r="CMX1893" s="38"/>
      <c r="CMY1893" s="38"/>
      <c r="CMZ1893" s="38"/>
      <c r="CNA1893" s="38"/>
      <c r="CNB1893" s="38"/>
      <c r="CNC1893" s="38"/>
      <c r="CND1893" s="38"/>
      <c r="CNE1893" s="38"/>
      <c r="CNF1893" s="38"/>
      <c r="CNG1893" s="38"/>
      <c r="CNH1893" s="38"/>
      <c r="CNI1893" s="38"/>
      <c r="CNJ1893" s="38"/>
      <c r="CNK1893" s="38"/>
      <c r="CNL1893" s="38"/>
      <c r="CNM1893" s="38"/>
      <c r="CNN1893" s="38"/>
      <c r="CNO1893" s="38"/>
      <c r="CNP1893" s="38"/>
      <c r="CNQ1893" s="38"/>
      <c r="CNR1893" s="38"/>
      <c r="CNS1893" s="38"/>
      <c r="CNT1893" s="38"/>
      <c r="CNU1893" s="38"/>
      <c r="CNV1893" s="38"/>
      <c r="CNW1893" s="38"/>
      <c r="CNX1893" s="38"/>
      <c r="CNY1893" s="38"/>
      <c r="CNZ1893" s="38"/>
      <c r="COA1893" s="38"/>
      <c r="COB1893" s="38"/>
      <c r="COC1893" s="38"/>
      <c r="COD1893" s="38"/>
      <c r="COE1893" s="38"/>
      <c r="COF1893" s="38"/>
      <c r="COG1893" s="38"/>
      <c r="COH1893" s="38"/>
      <c r="COI1893" s="38"/>
      <c r="COJ1893" s="38"/>
      <c r="COK1893" s="38"/>
      <c r="COL1893" s="38"/>
      <c r="COM1893" s="38"/>
      <c r="CON1893" s="38"/>
      <c r="COO1893" s="38"/>
      <c r="COP1893" s="38"/>
      <c r="COQ1893" s="38"/>
      <c r="COR1893" s="38"/>
      <c r="COS1893" s="38"/>
      <c r="COT1893" s="38"/>
      <c r="COU1893" s="38"/>
      <c r="COV1893" s="38"/>
      <c r="COW1893" s="38"/>
      <c r="COX1893" s="38"/>
      <c r="COY1893" s="38"/>
      <c r="COZ1893" s="38"/>
      <c r="CPA1893" s="38"/>
      <c r="CPB1893" s="38"/>
      <c r="CPC1893" s="38"/>
      <c r="CPD1893" s="38"/>
      <c r="CPE1893" s="38"/>
      <c r="CPF1893" s="38"/>
      <c r="CPG1893" s="38"/>
      <c r="CPH1893" s="38"/>
      <c r="CPI1893" s="38"/>
      <c r="CPJ1893" s="38"/>
      <c r="CPK1893" s="38"/>
      <c r="CPL1893" s="38"/>
      <c r="CPM1893" s="38"/>
      <c r="CPN1893" s="38"/>
      <c r="CPO1893" s="38"/>
      <c r="CPP1893" s="38"/>
      <c r="CPQ1893" s="38"/>
      <c r="CPR1893" s="38"/>
      <c r="CPS1893" s="38"/>
      <c r="CPT1893" s="38"/>
      <c r="CPU1893" s="38"/>
      <c r="CPV1893" s="38"/>
      <c r="CPW1893" s="38"/>
      <c r="CPX1893" s="38"/>
      <c r="CPY1893" s="38"/>
      <c r="CPZ1893" s="38"/>
      <c r="CQA1893" s="38"/>
      <c r="CQB1893" s="38"/>
      <c r="CQC1893" s="38"/>
      <c r="CQD1893" s="38"/>
      <c r="CQE1893" s="38"/>
      <c r="CQF1893" s="38"/>
      <c r="CQG1893" s="38"/>
      <c r="CQH1893" s="38"/>
      <c r="CQI1893" s="38"/>
      <c r="CQJ1893" s="38"/>
      <c r="CQK1893" s="38"/>
      <c r="CQL1893" s="38"/>
      <c r="CQM1893" s="38"/>
      <c r="CQN1893" s="38"/>
      <c r="CQO1893" s="38"/>
      <c r="CQP1893" s="38"/>
      <c r="CQQ1893" s="38"/>
      <c r="CQR1893" s="38"/>
      <c r="CQS1893" s="38"/>
      <c r="CQT1893" s="38"/>
      <c r="CQU1893" s="38"/>
      <c r="CQV1893" s="38"/>
      <c r="CQW1893" s="38"/>
      <c r="CQX1893" s="38"/>
      <c r="CQY1893" s="38"/>
      <c r="CQZ1893" s="38"/>
      <c r="CRA1893" s="38"/>
      <c r="CRB1893" s="38"/>
      <c r="CRC1893" s="38"/>
      <c r="CRD1893" s="38"/>
      <c r="CRE1893" s="38"/>
      <c r="CRF1893" s="38"/>
      <c r="CRG1893" s="38"/>
      <c r="CRH1893" s="38"/>
      <c r="CRI1893" s="38"/>
      <c r="CRJ1893" s="38"/>
      <c r="CRK1893" s="38"/>
      <c r="CRL1893" s="38"/>
      <c r="CRM1893" s="38"/>
      <c r="CRN1893" s="38"/>
      <c r="CRO1893" s="38"/>
      <c r="CRP1893" s="38"/>
      <c r="CRQ1893" s="38"/>
      <c r="CRR1893" s="38"/>
      <c r="CRS1893" s="38"/>
      <c r="CRT1893" s="38"/>
      <c r="CRU1893" s="38"/>
      <c r="CRV1893" s="38"/>
      <c r="CRW1893" s="38"/>
      <c r="CRX1893" s="38"/>
      <c r="CRY1893" s="38"/>
      <c r="CRZ1893" s="38"/>
      <c r="CSA1893" s="38"/>
      <c r="CSB1893" s="38"/>
      <c r="CSC1893" s="38"/>
      <c r="CSD1893" s="38"/>
      <c r="CSE1893" s="38"/>
      <c r="CSF1893" s="38"/>
      <c r="CSG1893" s="38"/>
      <c r="CSH1893" s="38"/>
      <c r="CSI1893" s="38"/>
      <c r="CSJ1893" s="38"/>
      <c r="CSK1893" s="38"/>
      <c r="CSL1893" s="38"/>
      <c r="CSM1893" s="38"/>
      <c r="CSN1893" s="38"/>
      <c r="CSO1893" s="38"/>
      <c r="CSP1893" s="38"/>
      <c r="CSQ1893" s="38"/>
      <c r="CSR1893" s="38"/>
      <c r="CSS1893" s="38"/>
      <c r="CST1893" s="38"/>
      <c r="CSU1893" s="38"/>
      <c r="CSV1893" s="38"/>
      <c r="CSW1893" s="38"/>
      <c r="CSX1893" s="38"/>
      <c r="CSY1893" s="38"/>
      <c r="CSZ1893" s="38"/>
      <c r="CTA1893" s="38"/>
      <c r="CTB1893" s="38"/>
      <c r="CTC1893" s="38"/>
      <c r="CTD1893" s="38"/>
      <c r="CTE1893" s="38"/>
      <c r="CTF1893" s="38"/>
      <c r="CTG1893" s="38"/>
      <c r="CTH1893" s="38"/>
      <c r="CTI1893" s="38"/>
      <c r="CTJ1893" s="38"/>
      <c r="CTK1893" s="38"/>
      <c r="CTL1893" s="38"/>
      <c r="CTM1893" s="38"/>
      <c r="CTN1893" s="38"/>
      <c r="CTO1893" s="38"/>
      <c r="CTP1893" s="38"/>
      <c r="CTQ1893" s="38"/>
      <c r="CTR1893" s="38"/>
      <c r="CTS1893" s="38"/>
      <c r="CTT1893" s="38"/>
      <c r="CTU1893" s="38"/>
      <c r="CTV1893" s="38"/>
      <c r="CTW1893" s="38"/>
      <c r="CTX1893" s="38"/>
      <c r="CTY1893" s="38"/>
      <c r="CTZ1893" s="38"/>
      <c r="CUA1893" s="38"/>
    </row>
    <row r="1894" spans="3:2575">
      <c r="C1894" s="84" t="s">
        <v>994</v>
      </c>
      <c r="D1894" s="63">
        <v>4402</v>
      </c>
      <c r="E1894" s="86" t="s">
        <v>1152</v>
      </c>
      <c r="F1894" s="156" t="s">
        <v>1153</v>
      </c>
      <c r="G1894" s="85" t="s">
        <v>769</v>
      </c>
      <c r="H1894" s="63"/>
      <c r="I1894" s="156" t="s">
        <v>99</v>
      </c>
      <c r="J1894" s="84">
        <v>1</v>
      </c>
      <c r="K1894" s="168">
        <v>45108</v>
      </c>
      <c r="L1894" s="92">
        <v>6</v>
      </c>
      <c r="M1894" s="66">
        <v>229</v>
      </c>
      <c r="N1894" s="107">
        <v>45114</v>
      </c>
      <c r="O1894" s="99">
        <v>45117</v>
      </c>
      <c r="P1894" s="100">
        <v>9</v>
      </c>
      <c r="Q1894" s="66" t="s">
        <v>544</v>
      </c>
      <c r="R1894" s="66" t="s">
        <v>214</v>
      </c>
      <c r="S1894" s="66" t="s">
        <v>1938</v>
      </c>
      <c r="T1894" s="66" t="s">
        <v>138</v>
      </c>
      <c r="U1894" s="66">
        <v>229</v>
      </c>
      <c r="V1894" s="88" t="s">
        <v>826</v>
      </c>
      <c r="W1894" s="88" t="s">
        <v>89</v>
      </c>
      <c r="X1894" s="414" t="s">
        <v>984</v>
      </c>
      <c r="Y1894" s="117" t="s">
        <v>3194</v>
      </c>
      <c r="Z1894" s="66">
        <v>80</v>
      </c>
      <c r="AA1894" s="117" t="s">
        <v>227</v>
      </c>
      <c r="AB1894" s="66"/>
      <c r="AC1894" s="118"/>
      <c r="AD1894" s="118"/>
      <c r="AE1894" s="48" t="s">
        <v>101</v>
      </c>
      <c r="AF1894" s="132">
        <v>45108</v>
      </c>
      <c r="AG1894" s="132">
        <v>45114</v>
      </c>
      <c r="AH1894" s="141"/>
      <c r="AI1894" s="428" t="s">
        <v>153</v>
      </c>
      <c r="AJ1894" s="429" t="s">
        <v>3405</v>
      </c>
      <c r="AK1894" s="428" t="s">
        <v>3406</v>
      </c>
      <c r="AL1894" s="428">
        <v>8125609884</v>
      </c>
    </row>
    <row r="1895" spans="3:2575">
      <c r="C1895" s="84" t="s">
        <v>994</v>
      </c>
      <c r="D1895" s="63">
        <v>4358</v>
      </c>
      <c r="E1895" s="86" t="s">
        <v>3407</v>
      </c>
      <c r="F1895" s="156" t="s">
        <v>3408</v>
      </c>
      <c r="G1895" s="85" t="s">
        <v>3409</v>
      </c>
      <c r="H1895" s="63"/>
      <c r="I1895" s="156" t="s">
        <v>99</v>
      </c>
      <c r="J1895" s="84">
        <v>1</v>
      </c>
      <c r="K1895" s="168">
        <v>45080</v>
      </c>
      <c r="L1895" s="92">
        <v>6</v>
      </c>
      <c r="M1895" s="63">
        <v>229</v>
      </c>
      <c r="N1895" s="107">
        <v>45086</v>
      </c>
      <c r="O1895" s="99">
        <v>45089</v>
      </c>
      <c r="P1895" s="100">
        <v>9</v>
      </c>
      <c r="Q1895" s="66" t="s">
        <v>544</v>
      </c>
      <c r="R1895" s="66" t="s">
        <v>214</v>
      </c>
      <c r="S1895" s="66" t="s">
        <v>1345</v>
      </c>
      <c r="T1895" s="66" t="s">
        <v>138</v>
      </c>
      <c r="U1895" s="66">
        <v>229</v>
      </c>
      <c r="V1895" s="88" t="s">
        <v>826</v>
      </c>
      <c r="W1895" s="88" t="s">
        <v>89</v>
      </c>
      <c r="X1895" s="414" t="s">
        <v>984</v>
      </c>
      <c r="Y1895" s="117" t="s">
        <v>3194</v>
      </c>
      <c r="Z1895" s="66">
        <v>80</v>
      </c>
      <c r="AA1895" s="117" t="s">
        <v>227</v>
      </c>
      <c r="AB1895" s="66"/>
      <c r="AC1895" s="118"/>
      <c r="AD1895" s="118"/>
      <c r="AE1895" s="48" t="s">
        <v>101</v>
      </c>
      <c r="AF1895" s="132">
        <v>45079</v>
      </c>
      <c r="AG1895" s="132">
        <v>45086</v>
      </c>
      <c r="AH1895" s="141"/>
      <c r="AI1895" s="428" t="s">
        <v>102</v>
      </c>
      <c r="AJ1895" s="429" t="s">
        <v>3410</v>
      </c>
      <c r="AK1895" s="428" t="s">
        <v>3411</v>
      </c>
      <c r="AL1895" s="428" t="s">
        <v>3412</v>
      </c>
    </row>
    <row r="1896" spans="3:2575">
      <c r="C1896" s="84" t="s">
        <v>994</v>
      </c>
      <c r="D1896" s="51">
        <v>4204</v>
      </c>
      <c r="E1896" s="86" t="s">
        <v>1114</v>
      </c>
      <c r="F1896" s="156" t="s">
        <v>1117</v>
      </c>
      <c r="G1896" s="85" t="s">
        <v>529</v>
      </c>
      <c r="H1896" s="63">
        <v>4018</v>
      </c>
      <c r="I1896" s="156" t="s">
        <v>1151</v>
      </c>
      <c r="J1896" s="84">
        <v>1</v>
      </c>
      <c r="K1896" s="168">
        <v>44974</v>
      </c>
      <c r="L1896" s="92">
        <v>29</v>
      </c>
      <c r="M1896" s="66">
        <v>229</v>
      </c>
      <c r="N1896" s="165">
        <v>45003</v>
      </c>
      <c r="O1896" s="99">
        <v>44985</v>
      </c>
      <c r="P1896" s="100">
        <v>11</v>
      </c>
      <c r="Q1896" s="66" t="s">
        <v>544</v>
      </c>
      <c r="R1896" s="66" t="s">
        <v>214</v>
      </c>
      <c r="S1896" s="66" t="s">
        <v>1853</v>
      </c>
      <c r="T1896" s="66" t="s">
        <v>138</v>
      </c>
      <c r="U1896" s="66">
        <v>229</v>
      </c>
      <c r="V1896" s="88" t="s">
        <v>236</v>
      </c>
      <c r="W1896" s="88" t="s">
        <v>3376</v>
      </c>
      <c r="X1896" s="414" t="s">
        <v>3377</v>
      </c>
      <c r="Y1896" s="117" t="s">
        <v>3413</v>
      </c>
      <c r="Z1896" s="118"/>
      <c r="AA1896" s="118"/>
      <c r="AB1896" s="66"/>
      <c r="AC1896" s="118"/>
      <c r="AD1896" s="118"/>
      <c r="AE1896" s="48" t="s">
        <v>101</v>
      </c>
      <c r="AF1896" s="132">
        <v>44973</v>
      </c>
      <c r="AG1896" s="132">
        <v>44984</v>
      </c>
      <c r="AH1896" s="141"/>
      <c r="AI1896" s="428" t="s">
        <v>153</v>
      </c>
      <c r="AJ1896" s="428" t="s">
        <v>3414</v>
      </c>
      <c r="AK1896" s="428" t="s">
        <v>3415</v>
      </c>
      <c r="AL1896" s="428">
        <v>8335337241</v>
      </c>
    </row>
    <row r="1897" spans="3:2575">
      <c r="C1897" s="84" t="s">
        <v>1338</v>
      </c>
      <c r="D1897" s="63">
        <v>4187</v>
      </c>
      <c r="E1897" s="86" t="s">
        <v>877</v>
      </c>
      <c r="F1897" s="156" t="s">
        <v>878</v>
      </c>
      <c r="G1897" s="85" t="s">
        <v>3381</v>
      </c>
      <c r="H1897" s="63"/>
      <c r="I1897" s="156" t="s">
        <v>1151</v>
      </c>
      <c r="J1897" s="84">
        <v>1</v>
      </c>
      <c r="K1897" s="106">
        <v>44965</v>
      </c>
      <c r="L1897" s="84">
        <v>27</v>
      </c>
      <c r="M1897" s="66">
        <v>229</v>
      </c>
      <c r="N1897" s="165">
        <v>44992</v>
      </c>
      <c r="O1897" s="99">
        <v>44970</v>
      </c>
      <c r="P1897" s="100">
        <v>5</v>
      </c>
      <c r="Q1897" s="66" t="s">
        <v>544</v>
      </c>
      <c r="R1897" s="66" t="s">
        <v>214</v>
      </c>
      <c r="S1897" s="66" t="s">
        <v>1820</v>
      </c>
      <c r="T1897" s="66" t="s">
        <v>138</v>
      </c>
      <c r="U1897" s="66">
        <v>229</v>
      </c>
      <c r="V1897" s="415" t="s">
        <v>3382</v>
      </c>
      <c r="W1897" s="88" t="s">
        <v>1967</v>
      </c>
      <c r="X1897" s="414" t="s">
        <v>3383</v>
      </c>
      <c r="Y1897" s="117" t="s">
        <v>3416</v>
      </c>
      <c r="Z1897" s="118"/>
      <c r="AA1897" s="118"/>
      <c r="AB1897" s="66"/>
      <c r="AC1897" s="118"/>
      <c r="AD1897" s="118"/>
      <c r="AE1897" s="48" t="s">
        <v>101</v>
      </c>
      <c r="AF1897" s="132">
        <v>44965</v>
      </c>
      <c r="AG1897" s="132"/>
      <c r="AH1897" s="141"/>
      <c r="AI1897" s="428" t="s">
        <v>3402</v>
      </c>
      <c r="AJ1897" s="429" t="s">
        <v>3403</v>
      </c>
      <c r="AK1897" s="428" t="s">
        <v>2445</v>
      </c>
      <c r="AL1897" s="428">
        <v>6862168940</v>
      </c>
    </row>
    <row r="1898" spans="3:2575">
      <c r="C1898" s="92" t="s">
        <v>994</v>
      </c>
      <c r="D1898" s="63">
        <v>3873</v>
      </c>
      <c r="E1898" s="91" t="s">
        <v>697</v>
      </c>
      <c r="F1898" s="151" t="s">
        <v>1056</v>
      </c>
      <c r="G1898" s="150" t="s">
        <v>1951</v>
      </c>
      <c r="H1898" s="63"/>
      <c r="I1898" s="156" t="s">
        <v>154</v>
      </c>
      <c r="J1898" s="84">
        <v>1</v>
      </c>
      <c r="K1898" s="168">
        <v>44918</v>
      </c>
      <c r="L1898" s="84">
        <v>27</v>
      </c>
      <c r="M1898" s="66">
        <v>229</v>
      </c>
      <c r="N1898" s="107">
        <v>44945</v>
      </c>
      <c r="O1898" s="99">
        <v>44952</v>
      </c>
      <c r="P1898" s="100">
        <v>34</v>
      </c>
      <c r="Q1898" s="66" t="s">
        <v>544</v>
      </c>
      <c r="R1898" s="66" t="s">
        <v>214</v>
      </c>
      <c r="S1898" s="66" t="s">
        <v>1624</v>
      </c>
      <c r="T1898" s="66" t="s">
        <v>138</v>
      </c>
      <c r="U1898" s="66">
        <v>229</v>
      </c>
      <c r="V1898" s="88" t="s">
        <v>922</v>
      </c>
      <c r="W1898" s="415" t="s">
        <v>2690</v>
      </c>
      <c r="X1898" s="415" t="s">
        <v>3417</v>
      </c>
      <c r="Y1898" s="117" t="s">
        <v>3418</v>
      </c>
      <c r="Z1898" s="118"/>
      <c r="AA1898" s="118"/>
      <c r="AB1898" s="66">
        <v>2015</v>
      </c>
      <c r="AC1898" s="118">
        <v>24000</v>
      </c>
      <c r="AD1898" s="118"/>
      <c r="AE1898" s="219"/>
      <c r="AF1898" s="72" t="s">
        <v>101</v>
      </c>
      <c r="AG1898" s="132">
        <v>44806</v>
      </c>
      <c r="AH1898" s="144">
        <v>44946</v>
      </c>
      <c r="AI1898" s="428" t="s">
        <v>144</v>
      </c>
      <c r="AJ1898" s="429" t="s">
        <v>3419</v>
      </c>
      <c r="AK1898" s="428" t="s">
        <v>1830</v>
      </c>
      <c r="AL1898" s="428">
        <v>8112084899</v>
      </c>
    </row>
    <row r="1899" spans="3:2575">
      <c r="C1899" s="92" t="s">
        <v>994</v>
      </c>
      <c r="D1899" s="63">
        <v>3708</v>
      </c>
      <c r="E1899" s="151" t="s">
        <v>3420</v>
      </c>
      <c r="F1899" s="151" t="s">
        <v>3420</v>
      </c>
      <c r="G1899" s="150" t="s">
        <v>262</v>
      </c>
      <c r="H1899" s="63"/>
      <c r="I1899" s="156" t="s">
        <v>1151</v>
      </c>
      <c r="J1899" s="84">
        <v>1</v>
      </c>
      <c r="K1899" s="168">
        <v>44735</v>
      </c>
      <c r="L1899" s="84">
        <v>7</v>
      </c>
      <c r="M1899" s="66">
        <v>229</v>
      </c>
      <c r="N1899" s="107">
        <v>44742</v>
      </c>
      <c r="O1899" s="99">
        <v>44747</v>
      </c>
      <c r="P1899" s="100">
        <v>12</v>
      </c>
      <c r="Q1899" s="66" t="s">
        <v>544</v>
      </c>
      <c r="R1899" s="66"/>
      <c r="S1899" s="66" t="s">
        <v>3421</v>
      </c>
      <c r="T1899" s="66" t="s">
        <v>138</v>
      </c>
      <c r="U1899" s="66">
        <v>229</v>
      </c>
      <c r="V1899" s="88" t="s">
        <v>139</v>
      </c>
      <c r="W1899" s="88" t="s">
        <v>140</v>
      </c>
      <c r="X1899" s="88" t="s">
        <v>3422</v>
      </c>
      <c r="Y1899" s="117" t="s">
        <v>3423</v>
      </c>
      <c r="Z1899" s="130"/>
      <c r="AA1899" s="130"/>
      <c r="AB1899" s="66"/>
      <c r="AC1899" s="130">
        <v>36000</v>
      </c>
      <c r="AD1899" s="130"/>
      <c r="AE1899" s="455" t="s">
        <v>101</v>
      </c>
      <c r="AF1899" s="421">
        <v>44735</v>
      </c>
      <c r="AG1899" s="792">
        <v>44746</v>
      </c>
      <c r="AH1899" s="436"/>
      <c r="AI1899" s="428" t="s">
        <v>153</v>
      </c>
      <c r="AJ1899" s="429" t="s">
        <v>3414</v>
      </c>
      <c r="AK1899" s="428" t="s">
        <v>3415</v>
      </c>
      <c r="AL1899" s="428">
        <v>8335337241</v>
      </c>
    </row>
    <row r="1900" spans="3:2575">
      <c r="C1900" s="92" t="s">
        <v>994</v>
      </c>
      <c r="D1900" s="63">
        <v>3610</v>
      </c>
      <c r="E1900" s="151" t="s">
        <v>3420</v>
      </c>
      <c r="F1900" s="151" t="s">
        <v>3420</v>
      </c>
      <c r="G1900" s="150" t="s">
        <v>262</v>
      </c>
      <c r="H1900" s="63"/>
      <c r="I1900" s="156" t="s">
        <v>1151</v>
      </c>
      <c r="J1900" s="84">
        <v>1</v>
      </c>
      <c r="K1900" s="168">
        <v>44718</v>
      </c>
      <c r="L1900" s="84">
        <v>6</v>
      </c>
      <c r="M1900" s="63">
        <v>229</v>
      </c>
      <c r="N1900" s="165">
        <v>44724</v>
      </c>
      <c r="O1900" s="99">
        <v>44726</v>
      </c>
      <c r="P1900" s="100">
        <v>8</v>
      </c>
      <c r="Q1900" s="66" t="s">
        <v>544</v>
      </c>
      <c r="R1900" s="66"/>
      <c r="S1900" s="66" t="s">
        <v>3421</v>
      </c>
      <c r="T1900" s="66" t="s">
        <v>138</v>
      </c>
      <c r="U1900" s="66">
        <v>229</v>
      </c>
      <c r="V1900" s="88" t="s">
        <v>139</v>
      </c>
      <c r="W1900" s="88" t="s">
        <v>140</v>
      </c>
      <c r="X1900" s="88" t="s">
        <v>3422</v>
      </c>
      <c r="Y1900" s="117" t="s">
        <v>3423</v>
      </c>
      <c r="Z1900" s="130"/>
      <c r="AA1900" s="130"/>
      <c r="AB1900" s="66"/>
      <c r="AC1900" s="130">
        <v>36000</v>
      </c>
      <c r="AD1900" s="130"/>
      <c r="AE1900" s="808">
        <v>1</v>
      </c>
      <c r="AF1900" s="115" t="s">
        <v>101</v>
      </c>
      <c r="AG1900" s="173">
        <v>44690</v>
      </c>
      <c r="AH1900" s="144">
        <v>44726</v>
      </c>
      <c r="AI1900" s="428" t="s">
        <v>153</v>
      </c>
      <c r="AJ1900" s="377" t="s">
        <v>3424</v>
      </c>
      <c r="AK1900" s="428" t="s">
        <v>3425</v>
      </c>
      <c r="AL1900" s="428" t="s">
        <v>3426</v>
      </c>
    </row>
    <row r="1901" spans="3:2575">
      <c r="C1901" s="92" t="s">
        <v>994</v>
      </c>
      <c r="D1901" s="63">
        <v>3546</v>
      </c>
      <c r="E1901" s="151" t="s">
        <v>3420</v>
      </c>
      <c r="F1901" s="151" t="s">
        <v>3420</v>
      </c>
      <c r="G1901" s="150" t="s">
        <v>262</v>
      </c>
      <c r="H1901" s="63">
        <v>5765</v>
      </c>
      <c r="I1901" s="156" t="s">
        <v>1151</v>
      </c>
      <c r="J1901" s="84">
        <v>1</v>
      </c>
      <c r="K1901" s="168">
        <v>44685</v>
      </c>
      <c r="L1901" s="84">
        <v>27</v>
      </c>
      <c r="M1901" s="48">
        <v>229</v>
      </c>
      <c r="N1901" s="165">
        <v>44712</v>
      </c>
      <c r="O1901" s="99">
        <v>44687</v>
      </c>
      <c r="P1901" s="100">
        <v>2</v>
      </c>
      <c r="Q1901" s="66" t="s">
        <v>544</v>
      </c>
      <c r="R1901" s="66"/>
      <c r="S1901" s="66" t="s">
        <v>3421</v>
      </c>
      <c r="T1901" s="66" t="s">
        <v>138</v>
      </c>
      <c r="U1901" s="66">
        <v>229</v>
      </c>
      <c r="V1901" s="415" t="s">
        <v>139</v>
      </c>
      <c r="W1901" s="415" t="s">
        <v>140</v>
      </c>
      <c r="X1901" s="415" t="s">
        <v>3422</v>
      </c>
      <c r="Y1901" s="117" t="s">
        <v>3423</v>
      </c>
      <c r="Z1901" s="130"/>
      <c r="AA1901" s="130"/>
      <c r="AB1901" s="66"/>
      <c r="AC1901" s="130">
        <v>36000</v>
      </c>
      <c r="AD1901" s="130"/>
      <c r="AE1901" s="62" t="s">
        <v>101</v>
      </c>
      <c r="AF1901" s="173">
        <v>44657</v>
      </c>
      <c r="AG1901" s="132">
        <v>44687</v>
      </c>
      <c r="AH1901" s="141"/>
      <c r="AI1901" s="428" t="s">
        <v>439</v>
      </c>
      <c r="AJ1901" s="429" t="s">
        <v>440</v>
      </c>
      <c r="AK1901" s="428" t="s">
        <v>441</v>
      </c>
      <c r="AL1901" s="428" t="s">
        <v>442</v>
      </c>
    </row>
    <row r="1902" spans="3:2575">
      <c r="C1902" s="92" t="s">
        <v>994</v>
      </c>
      <c r="D1902" s="89">
        <v>3478</v>
      </c>
      <c r="E1902" s="151" t="s">
        <v>298</v>
      </c>
      <c r="F1902" s="151" t="s">
        <v>299</v>
      </c>
      <c r="G1902" s="150" t="s">
        <v>529</v>
      </c>
      <c r="H1902" s="63"/>
      <c r="I1902" s="156" t="s">
        <v>1151</v>
      </c>
      <c r="J1902" s="84">
        <v>1</v>
      </c>
      <c r="K1902" s="168">
        <v>44607</v>
      </c>
      <c r="L1902" s="84">
        <v>27</v>
      </c>
      <c r="M1902" s="66">
        <v>229</v>
      </c>
      <c r="N1902" s="165">
        <v>44634</v>
      </c>
      <c r="O1902" s="99">
        <v>44615</v>
      </c>
      <c r="P1902" s="100">
        <v>8</v>
      </c>
      <c r="Q1902" s="66" t="s">
        <v>544</v>
      </c>
      <c r="R1902" s="66"/>
      <c r="S1902" s="66" t="s">
        <v>3421</v>
      </c>
      <c r="T1902" s="66"/>
      <c r="U1902" s="66">
        <v>229</v>
      </c>
      <c r="V1902" s="88" t="s">
        <v>139</v>
      </c>
      <c r="W1902" s="88" t="s">
        <v>140</v>
      </c>
      <c r="X1902" s="88" t="s">
        <v>3422</v>
      </c>
      <c r="Y1902" s="117" t="s">
        <v>3423</v>
      </c>
      <c r="Z1902" s="130"/>
      <c r="AA1902" s="130"/>
      <c r="AB1902" s="66"/>
      <c r="AC1902" s="130">
        <v>36000</v>
      </c>
      <c r="AD1902" s="130"/>
      <c r="AE1902" s="62" t="s">
        <v>101</v>
      </c>
      <c r="AF1902" s="421">
        <v>44607</v>
      </c>
      <c r="AG1902" s="792">
        <v>44615</v>
      </c>
      <c r="AH1902" s="428"/>
      <c r="AI1902" s="428" t="s">
        <v>102</v>
      </c>
      <c r="AJ1902" s="429" t="s">
        <v>3363</v>
      </c>
      <c r="AK1902" s="428" t="s">
        <v>3364</v>
      </c>
      <c r="AL1902" s="428" t="s">
        <v>3365</v>
      </c>
    </row>
    <row r="1903" spans="3:2575">
      <c r="C1903" s="92" t="s">
        <v>994</v>
      </c>
      <c r="D1903" s="89">
        <v>3433</v>
      </c>
      <c r="E1903" s="151" t="s">
        <v>2004</v>
      </c>
      <c r="F1903" s="151" t="s">
        <v>2005</v>
      </c>
      <c r="G1903" s="86" t="s">
        <v>1994</v>
      </c>
      <c r="H1903" s="63">
        <v>5624</v>
      </c>
      <c r="I1903" s="150" t="s">
        <v>154</v>
      </c>
      <c r="J1903" s="84">
        <v>1</v>
      </c>
      <c r="K1903" s="168">
        <v>44571</v>
      </c>
      <c r="L1903" s="89">
        <v>27</v>
      </c>
      <c r="M1903" s="66">
        <v>229</v>
      </c>
      <c r="N1903" s="107">
        <v>44598</v>
      </c>
      <c r="O1903" s="99">
        <v>44601</v>
      </c>
      <c r="P1903" s="100">
        <v>30</v>
      </c>
      <c r="Q1903" s="66" t="s">
        <v>544</v>
      </c>
      <c r="R1903" s="66"/>
      <c r="S1903" s="66" t="s">
        <v>1345</v>
      </c>
      <c r="T1903" s="66" t="s">
        <v>138</v>
      </c>
      <c r="U1903" s="66">
        <v>229</v>
      </c>
      <c r="V1903" s="88" t="s">
        <v>546</v>
      </c>
      <c r="W1903" s="88" t="s">
        <v>510</v>
      </c>
      <c r="X1903" s="88" t="s">
        <v>3427</v>
      </c>
      <c r="Y1903" s="117" t="s">
        <v>3428</v>
      </c>
      <c r="Z1903" s="130"/>
      <c r="AA1903" s="130"/>
      <c r="AB1903" s="66"/>
      <c r="AC1903" s="130">
        <v>90000</v>
      </c>
      <c r="AD1903" s="130"/>
      <c r="AE1903" s="62" t="s">
        <v>101</v>
      </c>
      <c r="AF1903" s="173">
        <v>44571</v>
      </c>
      <c r="AG1903" s="132">
        <v>44600</v>
      </c>
      <c r="AH1903" s="141"/>
      <c r="AI1903" s="78"/>
      <c r="AJ1903" s="78"/>
      <c r="AK1903" s="78"/>
      <c r="AL1903" s="78"/>
    </row>
    <row r="1904" spans="3:2575">
      <c r="C1904" s="84" t="s">
        <v>1179</v>
      </c>
      <c r="D1904" s="63">
        <v>4535</v>
      </c>
      <c r="E1904" s="87" t="s">
        <v>1977</v>
      </c>
      <c r="F1904" s="156" t="s">
        <v>1978</v>
      </c>
      <c r="G1904" s="86" t="s">
        <v>1064</v>
      </c>
      <c r="H1904" s="84"/>
      <c r="I1904" s="150" t="s">
        <v>154</v>
      </c>
      <c r="J1904" s="84">
        <v>1</v>
      </c>
      <c r="K1904" s="168">
        <v>45183</v>
      </c>
      <c r="L1904" s="84">
        <v>27</v>
      </c>
      <c r="M1904" s="66">
        <v>230</v>
      </c>
      <c r="N1904" s="166">
        <v>45210</v>
      </c>
      <c r="O1904" s="99">
        <v>45211</v>
      </c>
      <c r="P1904" s="100">
        <v>28</v>
      </c>
      <c r="Q1904" s="66" t="s">
        <v>544</v>
      </c>
      <c r="R1904" s="66" t="s">
        <v>214</v>
      </c>
      <c r="S1904" s="66" t="s">
        <v>2016</v>
      </c>
      <c r="T1904" s="66" t="s">
        <v>138</v>
      </c>
      <c r="U1904" s="66">
        <v>230</v>
      </c>
      <c r="V1904" s="88" t="s">
        <v>617</v>
      </c>
      <c r="W1904" s="88" t="s">
        <v>3100</v>
      </c>
      <c r="X1904" s="88" t="s">
        <v>3101</v>
      </c>
      <c r="Y1904" s="117" t="s">
        <v>3102</v>
      </c>
      <c r="Z1904" s="66">
        <v>60</v>
      </c>
      <c r="AA1904" s="117" t="s">
        <v>143</v>
      </c>
      <c r="AB1904" s="66"/>
      <c r="AC1904" s="118"/>
      <c r="AD1904" s="118"/>
      <c r="AE1904" s="48" t="s">
        <v>101</v>
      </c>
      <c r="AF1904" s="132">
        <v>45183</v>
      </c>
      <c r="AG1904" s="132"/>
      <c r="AH1904" s="431" t="s">
        <v>3429</v>
      </c>
      <c r="AI1904" s="437"/>
      <c r="AJ1904" s="377"/>
      <c r="AK1904" s="428"/>
      <c r="AL1904" s="428"/>
    </row>
    <row r="1905" spans="3:2575">
      <c r="C1905" s="157" t="s">
        <v>1179</v>
      </c>
      <c r="D1905" s="83">
        <v>4444</v>
      </c>
      <c r="E1905" s="50" t="s">
        <v>1662</v>
      </c>
      <c r="F1905" s="159" t="s">
        <v>1100</v>
      </c>
      <c r="G1905" s="185" t="s">
        <v>1803</v>
      </c>
      <c r="H1905" s="157">
        <v>6814</v>
      </c>
      <c r="I1905" s="185" t="s">
        <v>154</v>
      </c>
      <c r="J1905" s="157">
        <v>1</v>
      </c>
      <c r="K1905" s="215">
        <v>45159</v>
      </c>
      <c r="L1905" s="157">
        <v>29</v>
      </c>
      <c r="M1905" s="66">
        <v>230</v>
      </c>
      <c r="N1905" s="165">
        <v>45188</v>
      </c>
      <c r="O1905" s="99">
        <v>45177</v>
      </c>
      <c r="P1905" s="100">
        <v>18</v>
      </c>
      <c r="Q1905" s="66" t="s">
        <v>544</v>
      </c>
      <c r="R1905" s="66" t="s">
        <v>214</v>
      </c>
      <c r="S1905" s="66" t="s">
        <v>2016</v>
      </c>
      <c r="T1905" s="66" t="s">
        <v>138</v>
      </c>
      <c r="U1905" s="66">
        <v>230</v>
      </c>
      <c r="V1905" s="88" t="s">
        <v>617</v>
      </c>
      <c r="W1905" s="415" t="s">
        <v>3100</v>
      </c>
      <c r="X1905" s="415" t="s">
        <v>3101</v>
      </c>
      <c r="Y1905" s="117" t="s">
        <v>3430</v>
      </c>
      <c r="Z1905" s="66">
        <v>60</v>
      </c>
      <c r="AA1905" s="117" t="s">
        <v>143</v>
      </c>
      <c r="AB1905" s="66"/>
      <c r="AC1905" s="118"/>
      <c r="AD1905" s="118"/>
      <c r="AE1905" s="48" t="s">
        <v>101</v>
      </c>
      <c r="AF1905" s="132">
        <v>45131</v>
      </c>
      <c r="AG1905" s="132"/>
      <c r="AH1905" s="431" t="s">
        <v>3431</v>
      </c>
      <c r="AI1905" s="428" t="s">
        <v>2912</v>
      </c>
      <c r="AJ1905" s="429" t="s">
        <v>2913</v>
      </c>
      <c r="AK1905" s="428" t="s">
        <v>426</v>
      </c>
      <c r="AL1905" s="428" t="s">
        <v>2914</v>
      </c>
    </row>
    <row r="1906" spans="3:2575">
      <c r="C1906" s="84" t="s">
        <v>994</v>
      </c>
      <c r="D1906" s="63">
        <v>4229</v>
      </c>
      <c r="E1906" s="91" t="s">
        <v>2043</v>
      </c>
      <c r="F1906" s="91" t="s">
        <v>2044</v>
      </c>
      <c r="G1906" s="85" t="s">
        <v>529</v>
      </c>
      <c r="H1906" s="89"/>
      <c r="I1906" s="87" t="s">
        <v>1151</v>
      </c>
      <c r="J1906" s="84">
        <v>1</v>
      </c>
      <c r="K1906" s="106">
        <v>45016</v>
      </c>
      <c r="L1906" s="63">
        <v>27</v>
      </c>
      <c r="M1906" s="66">
        <v>230</v>
      </c>
      <c r="N1906" s="165">
        <v>45043</v>
      </c>
      <c r="O1906" s="99">
        <v>45022</v>
      </c>
      <c r="P1906" s="100">
        <v>6</v>
      </c>
      <c r="Q1906" s="66" t="s">
        <v>544</v>
      </c>
      <c r="R1906" s="66" t="s">
        <v>214</v>
      </c>
      <c r="S1906" s="66" t="s">
        <v>3432</v>
      </c>
      <c r="T1906" s="66" t="s">
        <v>87</v>
      </c>
      <c r="U1906" s="66">
        <v>230</v>
      </c>
      <c r="V1906" s="88" t="s">
        <v>3433</v>
      </c>
      <c r="W1906" s="88" t="s">
        <v>3434</v>
      </c>
      <c r="X1906" s="88" t="s">
        <v>3435</v>
      </c>
      <c r="Y1906" s="117" t="s">
        <v>3436</v>
      </c>
      <c r="Z1906" s="118"/>
      <c r="AA1906" s="118"/>
      <c r="AB1906" s="66">
        <v>2018</v>
      </c>
      <c r="AC1906" s="118">
        <v>31000</v>
      </c>
      <c r="AD1906" s="118"/>
      <c r="AE1906" s="48" t="s">
        <v>101</v>
      </c>
      <c r="AF1906" s="132">
        <v>44988</v>
      </c>
      <c r="AG1906" s="132">
        <v>45019</v>
      </c>
      <c r="AH1906" s="431"/>
      <c r="AI1906" s="428" t="s">
        <v>251</v>
      </c>
      <c r="AJ1906" s="429" t="s">
        <v>3013</v>
      </c>
      <c r="AK1906" s="428" t="s">
        <v>478</v>
      </c>
      <c r="AL1906" s="428" t="s">
        <v>484</v>
      </c>
    </row>
    <row r="1907" spans="3:2575">
      <c r="C1907" s="92" t="s">
        <v>994</v>
      </c>
      <c r="D1907" s="63">
        <v>4027</v>
      </c>
      <c r="E1907" s="91" t="s">
        <v>1231</v>
      </c>
      <c r="F1907" s="91" t="s">
        <v>1231</v>
      </c>
      <c r="G1907" s="85" t="s">
        <v>1232</v>
      </c>
      <c r="H1907" s="89"/>
      <c r="I1907" s="87" t="s">
        <v>1151</v>
      </c>
      <c r="J1907" s="84">
        <v>1</v>
      </c>
      <c r="K1907" s="106">
        <v>44873</v>
      </c>
      <c r="L1907" s="63">
        <v>13</v>
      </c>
      <c r="M1907" s="66">
        <v>230</v>
      </c>
      <c r="N1907" s="107">
        <v>44886</v>
      </c>
      <c r="O1907" s="99">
        <v>44891</v>
      </c>
      <c r="P1907" s="100">
        <v>20</v>
      </c>
      <c r="Q1907" s="66" t="s">
        <v>544</v>
      </c>
      <c r="R1907" s="66" t="s">
        <v>214</v>
      </c>
      <c r="S1907" s="66" t="s">
        <v>3432</v>
      </c>
      <c r="T1907" s="66"/>
      <c r="U1907" s="66">
        <v>230</v>
      </c>
      <c r="V1907" s="88" t="s">
        <v>3433</v>
      </c>
      <c r="W1907" s="88" t="s">
        <v>3434</v>
      </c>
      <c r="X1907" s="88" t="s">
        <v>3435</v>
      </c>
      <c r="Y1907" s="117" t="s">
        <v>3436</v>
      </c>
      <c r="Z1907" s="118"/>
      <c r="AA1907" s="118"/>
      <c r="AB1907" s="66"/>
      <c r="AC1907" s="118">
        <v>31000</v>
      </c>
      <c r="AD1907" s="118"/>
      <c r="AE1907" s="62" t="s">
        <v>101</v>
      </c>
      <c r="AF1907" s="173">
        <v>44873</v>
      </c>
      <c r="AG1907" s="132">
        <v>44888</v>
      </c>
      <c r="AH1907" s="431"/>
      <c r="AI1907" s="428" t="s">
        <v>102</v>
      </c>
      <c r="AJ1907" s="429" t="s">
        <v>3247</v>
      </c>
      <c r="AK1907" s="428"/>
      <c r="AL1907" s="428"/>
      <c r="AM1907" s="41"/>
      <c r="AN1907" s="438"/>
      <c r="AO1907" s="41"/>
    </row>
    <row r="1908" spans="3:2575">
      <c r="C1908" s="84" t="s">
        <v>994</v>
      </c>
      <c r="D1908" s="63">
        <v>3879</v>
      </c>
      <c r="E1908" s="85" t="s">
        <v>3437</v>
      </c>
      <c r="F1908" s="150" t="s">
        <v>3438</v>
      </c>
      <c r="G1908" s="85" t="s">
        <v>2260</v>
      </c>
      <c r="H1908" s="89">
        <v>4767</v>
      </c>
      <c r="I1908" s="87" t="s">
        <v>99</v>
      </c>
      <c r="J1908" s="84">
        <v>1</v>
      </c>
      <c r="K1908" s="106">
        <v>44811</v>
      </c>
      <c r="L1908" s="63">
        <v>2</v>
      </c>
      <c r="M1908" s="66">
        <v>230</v>
      </c>
      <c r="N1908" s="165">
        <v>44813</v>
      </c>
      <c r="O1908" s="99">
        <v>44816</v>
      </c>
      <c r="P1908" s="100">
        <v>20</v>
      </c>
      <c r="Q1908" s="66" t="s">
        <v>544</v>
      </c>
      <c r="R1908" s="66"/>
      <c r="S1908" s="66" t="s">
        <v>3432</v>
      </c>
      <c r="T1908" s="66"/>
      <c r="U1908" s="66">
        <v>230</v>
      </c>
      <c r="V1908" s="88" t="s">
        <v>3433</v>
      </c>
      <c r="W1908" s="88" t="s">
        <v>3434</v>
      </c>
      <c r="X1908" s="88" t="s">
        <v>3435</v>
      </c>
      <c r="Y1908" s="117" t="s">
        <v>3436</v>
      </c>
      <c r="Z1908" s="118"/>
      <c r="AA1908" s="118"/>
      <c r="AB1908" s="66"/>
      <c r="AC1908" s="118"/>
      <c r="AD1908" s="118"/>
      <c r="AE1908" s="62" t="s">
        <v>101</v>
      </c>
      <c r="AF1908" s="173">
        <v>44811</v>
      </c>
      <c r="AG1908" s="132">
        <v>44814</v>
      </c>
      <c r="AH1908" s="431"/>
      <c r="AI1908" s="284"/>
      <c r="AJ1908" s="368"/>
      <c r="AK1908" s="284"/>
      <c r="AL1908" s="284"/>
      <c r="AM1908" s="38"/>
      <c r="AN1908" s="38"/>
      <c r="AO1908" s="38"/>
      <c r="AP1908" s="38"/>
      <c r="AQ1908" s="38"/>
      <c r="AR1908" s="38"/>
      <c r="AS1908" s="38"/>
      <c r="AT1908" s="38"/>
      <c r="AU1908" s="38"/>
      <c r="AV1908" s="38"/>
      <c r="AW1908" s="38"/>
      <c r="AX1908" s="38"/>
      <c r="AY1908" s="38"/>
      <c r="AZ1908" s="38"/>
      <c r="BA1908" s="38"/>
      <c r="BB1908" s="38"/>
      <c r="BC1908" s="38"/>
      <c r="BD1908" s="38"/>
      <c r="BE1908" s="38"/>
      <c r="BF1908" s="38"/>
      <c r="BG1908" s="38"/>
      <c r="BH1908" s="38"/>
      <c r="BI1908" s="38"/>
      <c r="BJ1908" s="38"/>
      <c r="BK1908" s="38"/>
      <c r="BL1908" s="38"/>
      <c r="BM1908" s="38"/>
      <c r="BN1908" s="38"/>
      <c r="BO1908" s="38"/>
      <c r="BP1908" s="38"/>
      <c r="BQ1908" s="38"/>
      <c r="BR1908" s="38"/>
      <c r="BS1908" s="38"/>
      <c r="BT1908" s="38"/>
      <c r="BU1908" s="38"/>
      <c r="BV1908" s="38"/>
      <c r="BW1908" s="38"/>
      <c r="BX1908" s="38"/>
      <c r="BY1908" s="38"/>
      <c r="BZ1908" s="38"/>
      <c r="CA1908" s="38"/>
      <c r="CB1908" s="38"/>
      <c r="CC1908" s="38"/>
      <c r="CD1908" s="38"/>
      <c r="CE1908" s="38"/>
      <c r="CF1908" s="38"/>
      <c r="CG1908" s="38"/>
      <c r="CH1908" s="38"/>
      <c r="CI1908" s="38"/>
      <c r="CJ1908" s="38"/>
      <c r="CK1908" s="38"/>
      <c r="CL1908" s="38"/>
      <c r="CM1908" s="38"/>
      <c r="CN1908" s="38"/>
      <c r="CO1908" s="38"/>
      <c r="CP1908" s="38"/>
      <c r="CQ1908" s="38"/>
      <c r="CR1908" s="38"/>
      <c r="CS1908" s="38"/>
      <c r="CT1908" s="38"/>
      <c r="CU1908" s="38"/>
      <c r="CV1908" s="38"/>
      <c r="CW1908" s="38"/>
      <c r="CX1908" s="38"/>
      <c r="CY1908" s="38"/>
      <c r="CZ1908" s="38"/>
      <c r="DA1908" s="38"/>
      <c r="DB1908" s="38"/>
      <c r="DC1908" s="38"/>
      <c r="DD1908" s="38"/>
      <c r="DE1908" s="38"/>
      <c r="DF1908" s="38"/>
      <c r="DG1908" s="38"/>
      <c r="DH1908" s="38"/>
      <c r="DI1908" s="38"/>
      <c r="DJ1908" s="38"/>
      <c r="DK1908" s="38"/>
      <c r="DL1908" s="38"/>
      <c r="DM1908" s="38"/>
      <c r="DN1908" s="38"/>
      <c r="DO1908" s="38"/>
      <c r="DP1908" s="38"/>
      <c r="DQ1908" s="38"/>
      <c r="DR1908" s="38"/>
      <c r="DS1908" s="38"/>
      <c r="DT1908" s="38"/>
      <c r="DU1908" s="38"/>
      <c r="DV1908" s="38"/>
      <c r="DW1908" s="38"/>
      <c r="DX1908" s="38"/>
      <c r="DY1908" s="38"/>
      <c r="DZ1908" s="38"/>
      <c r="EA1908" s="38"/>
      <c r="EB1908" s="38"/>
      <c r="EC1908" s="38"/>
      <c r="ED1908" s="38"/>
      <c r="EE1908" s="38"/>
      <c r="EF1908" s="38"/>
      <c r="EG1908" s="38"/>
      <c r="EH1908" s="38"/>
      <c r="EI1908" s="38"/>
      <c r="EJ1908" s="38"/>
      <c r="EK1908" s="38"/>
      <c r="EL1908" s="38"/>
      <c r="EM1908" s="38"/>
      <c r="EN1908" s="38"/>
      <c r="EO1908" s="38"/>
      <c r="EP1908" s="38"/>
      <c r="EQ1908" s="38"/>
      <c r="ER1908" s="38"/>
      <c r="ES1908" s="38"/>
      <c r="ET1908" s="38"/>
      <c r="EU1908" s="38"/>
      <c r="EV1908" s="38"/>
      <c r="EW1908" s="38"/>
      <c r="EX1908" s="38"/>
      <c r="EY1908" s="38"/>
      <c r="EZ1908" s="38"/>
      <c r="FA1908" s="38"/>
      <c r="FB1908" s="38"/>
      <c r="FC1908" s="38"/>
      <c r="FD1908" s="38"/>
      <c r="FE1908" s="38"/>
      <c r="FF1908" s="38"/>
      <c r="FG1908" s="38"/>
      <c r="FH1908" s="38"/>
      <c r="FI1908" s="38"/>
      <c r="FJ1908" s="38"/>
      <c r="FK1908" s="38"/>
      <c r="FL1908" s="38"/>
      <c r="FM1908" s="38"/>
      <c r="FN1908" s="38"/>
      <c r="FO1908" s="38"/>
      <c r="FP1908" s="38"/>
      <c r="FQ1908" s="38"/>
      <c r="FR1908" s="38"/>
      <c r="FS1908" s="38"/>
      <c r="FT1908" s="38"/>
      <c r="FU1908" s="38"/>
      <c r="FV1908" s="38"/>
      <c r="FW1908" s="38"/>
      <c r="FX1908" s="38"/>
      <c r="FY1908" s="38"/>
      <c r="FZ1908" s="38"/>
      <c r="GA1908" s="38"/>
      <c r="GB1908" s="38"/>
      <c r="GC1908" s="38"/>
      <c r="GD1908" s="38"/>
      <c r="GE1908" s="38"/>
      <c r="GF1908" s="38"/>
      <c r="GG1908" s="38"/>
      <c r="GH1908" s="38"/>
      <c r="GI1908" s="38"/>
      <c r="GJ1908" s="38"/>
      <c r="GK1908" s="38"/>
      <c r="GL1908" s="38"/>
      <c r="GM1908" s="38"/>
      <c r="GN1908" s="38"/>
      <c r="GO1908" s="38"/>
      <c r="GP1908" s="38"/>
      <c r="GQ1908" s="38"/>
      <c r="GR1908" s="38"/>
      <c r="GS1908" s="38"/>
      <c r="GT1908" s="38"/>
      <c r="GU1908" s="38"/>
      <c r="GV1908" s="38"/>
      <c r="GW1908" s="38"/>
      <c r="GX1908" s="38"/>
      <c r="GY1908" s="38"/>
      <c r="GZ1908" s="38"/>
      <c r="HA1908" s="38"/>
      <c r="HB1908" s="38"/>
      <c r="HC1908" s="38"/>
      <c r="HD1908" s="38"/>
      <c r="HE1908" s="38"/>
      <c r="HF1908" s="38"/>
      <c r="HG1908" s="38"/>
      <c r="HH1908" s="38"/>
      <c r="HI1908" s="38"/>
      <c r="HJ1908" s="38"/>
      <c r="HK1908" s="38"/>
      <c r="HL1908" s="38"/>
      <c r="HM1908" s="38"/>
      <c r="HN1908" s="38"/>
      <c r="HO1908" s="38"/>
      <c r="HP1908" s="38"/>
      <c r="HQ1908" s="38"/>
      <c r="HR1908" s="38"/>
      <c r="HS1908" s="38"/>
      <c r="HT1908" s="38"/>
      <c r="HU1908" s="38"/>
      <c r="HV1908" s="38"/>
      <c r="HW1908" s="38"/>
      <c r="HX1908" s="38"/>
      <c r="HY1908" s="38"/>
      <c r="HZ1908" s="38"/>
      <c r="IA1908" s="38"/>
      <c r="IB1908" s="38"/>
      <c r="IC1908" s="38"/>
      <c r="ID1908" s="38"/>
      <c r="IE1908" s="38"/>
      <c r="IF1908" s="38"/>
      <c r="IG1908" s="38"/>
      <c r="IH1908" s="38"/>
      <c r="II1908" s="38"/>
      <c r="IJ1908" s="38"/>
      <c r="IK1908" s="38"/>
      <c r="IL1908" s="38"/>
      <c r="IM1908" s="38"/>
      <c r="IN1908" s="38"/>
      <c r="IO1908" s="38"/>
      <c r="IP1908" s="38"/>
      <c r="IQ1908" s="38"/>
      <c r="IR1908" s="38"/>
      <c r="IS1908" s="38"/>
      <c r="IT1908" s="38"/>
      <c r="IU1908" s="38"/>
      <c r="IV1908" s="38"/>
      <c r="IW1908" s="38"/>
      <c r="IX1908" s="38"/>
      <c r="IY1908" s="38"/>
      <c r="IZ1908" s="38"/>
      <c r="JA1908" s="38"/>
      <c r="JB1908" s="38"/>
      <c r="JC1908" s="38"/>
      <c r="JD1908" s="38"/>
      <c r="JE1908" s="38"/>
      <c r="JF1908" s="38"/>
      <c r="JG1908" s="38"/>
      <c r="JH1908" s="38"/>
      <c r="JI1908" s="38"/>
      <c r="JJ1908" s="38"/>
      <c r="JK1908" s="38"/>
      <c r="JL1908" s="38"/>
      <c r="JM1908" s="38"/>
      <c r="JN1908" s="38"/>
      <c r="JO1908" s="38"/>
      <c r="JP1908" s="38"/>
      <c r="JQ1908" s="38"/>
      <c r="JR1908" s="38"/>
      <c r="JS1908" s="38"/>
      <c r="JT1908" s="38"/>
      <c r="JU1908" s="38"/>
      <c r="JV1908" s="38"/>
      <c r="JW1908" s="38"/>
      <c r="JX1908" s="38"/>
      <c r="JY1908" s="38"/>
      <c r="JZ1908" s="38"/>
      <c r="KA1908" s="38"/>
      <c r="KB1908" s="38"/>
      <c r="KC1908" s="38"/>
      <c r="KD1908" s="38"/>
      <c r="KE1908" s="38"/>
      <c r="KF1908" s="38"/>
      <c r="KG1908" s="38"/>
      <c r="KH1908" s="38"/>
      <c r="KI1908" s="38"/>
      <c r="KJ1908" s="38"/>
      <c r="KK1908" s="38"/>
      <c r="KL1908" s="38"/>
      <c r="KM1908" s="38"/>
      <c r="KN1908" s="38"/>
      <c r="KO1908" s="38"/>
      <c r="KP1908" s="38"/>
      <c r="KQ1908" s="38"/>
      <c r="KR1908" s="38"/>
      <c r="KS1908" s="38"/>
      <c r="KT1908" s="38"/>
      <c r="KU1908" s="38"/>
      <c r="KV1908" s="38"/>
      <c r="KW1908" s="38"/>
      <c r="KX1908" s="38"/>
      <c r="KY1908" s="38"/>
      <c r="KZ1908" s="38"/>
      <c r="LA1908" s="38"/>
      <c r="LB1908" s="38"/>
      <c r="LC1908" s="38"/>
      <c r="LD1908" s="38"/>
      <c r="LE1908" s="38"/>
      <c r="LF1908" s="38"/>
      <c r="LG1908" s="38"/>
      <c r="LH1908" s="38"/>
      <c r="LI1908" s="38"/>
      <c r="LJ1908" s="38"/>
      <c r="LK1908" s="38"/>
      <c r="LL1908" s="38"/>
      <c r="LM1908" s="38"/>
      <c r="LN1908" s="38"/>
      <c r="LO1908" s="38"/>
      <c r="LP1908" s="38"/>
      <c r="LQ1908" s="38"/>
      <c r="LR1908" s="38"/>
      <c r="LS1908" s="38"/>
      <c r="LT1908" s="38"/>
      <c r="LU1908" s="38"/>
      <c r="LV1908" s="38"/>
      <c r="LW1908" s="38"/>
      <c r="LX1908" s="38"/>
      <c r="LY1908" s="38"/>
      <c r="LZ1908" s="38"/>
      <c r="MA1908" s="38"/>
      <c r="MB1908" s="38"/>
      <c r="MC1908" s="38"/>
      <c r="MD1908" s="38"/>
      <c r="ME1908" s="38"/>
      <c r="MF1908" s="38"/>
      <c r="MG1908" s="38"/>
      <c r="MH1908" s="38"/>
      <c r="MI1908" s="38"/>
      <c r="MJ1908" s="38"/>
      <c r="MK1908" s="38"/>
      <c r="ML1908" s="38"/>
      <c r="MM1908" s="38"/>
      <c r="MN1908" s="38"/>
      <c r="MO1908" s="38"/>
      <c r="MP1908" s="38"/>
      <c r="MQ1908" s="38"/>
      <c r="MR1908" s="38"/>
      <c r="MS1908" s="38"/>
      <c r="MT1908" s="38"/>
      <c r="MU1908" s="38"/>
      <c r="MV1908" s="38"/>
      <c r="MW1908" s="38"/>
      <c r="MX1908" s="38"/>
      <c r="MY1908" s="38"/>
      <c r="MZ1908" s="38"/>
      <c r="NA1908" s="38"/>
      <c r="NB1908" s="38"/>
      <c r="NC1908" s="38"/>
      <c r="ND1908" s="38"/>
      <c r="NE1908" s="38"/>
      <c r="NF1908" s="38"/>
      <c r="NG1908" s="38"/>
      <c r="NH1908" s="38"/>
      <c r="NI1908" s="38"/>
      <c r="NJ1908" s="38"/>
      <c r="NK1908" s="38"/>
      <c r="NL1908" s="38"/>
      <c r="NM1908" s="38"/>
      <c r="NN1908" s="38"/>
      <c r="NO1908" s="38"/>
      <c r="NP1908" s="38"/>
      <c r="NQ1908" s="38"/>
      <c r="NR1908" s="38"/>
      <c r="NS1908" s="38"/>
      <c r="NT1908" s="38"/>
      <c r="NU1908" s="38"/>
      <c r="NV1908" s="38"/>
      <c r="NW1908" s="38"/>
      <c r="NX1908" s="38"/>
      <c r="NY1908" s="38"/>
      <c r="NZ1908" s="38"/>
      <c r="OA1908" s="38"/>
      <c r="OB1908" s="38"/>
      <c r="OC1908" s="38"/>
      <c r="OD1908" s="38"/>
      <c r="OE1908" s="38"/>
      <c r="OF1908" s="38"/>
      <c r="OG1908" s="38"/>
      <c r="OH1908" s="38"/>
      <c r="OI1908" s="38"/>
      <c r="OJ1908" s="38"/>
      <c r="OK1908" s="38"/>
      <c r="OL1908" s="38"/>
      <c r="OM1908" s="38"/>
      <c r="ON1908" s="38"/>
      <c r="OO1908" s="38"/>
      <c r="OP1908" s="38"/>
      <c r="OQ1908" s="38"/>
      <c r="OR1908" s="38"/>
      <c r="OS1908" s="38"/>
      <c r="OT1908" s="38"/>
      <c r="OU1908" s="38"/>
      <c r="OV1908" s="38"/>
      <c r="OW1908" s="38"/>
      <c r="OX1908" s="38"/>
      <c r="OY1908" s="38"/>
      <c r="OZ1908" s="38"/>
      <c r="PA1908" s="38"/>
      <c r="PB1908" s="38"/>
      <c r="PC1908" s="38"/>
      <c r="PD1908" s="38"/>
      <c r="PE1908" s="38"/>
      <c r="PF1908" s="38"/>
      <c r="PG1908" s="38"/>
      <c r="PH1908" s="38"/>
      <c r="PI1908" s="38"/>
      <c r="PJ1908" s="38"/>
      <c r="PK1908" s="38"/>
      <c r="PL1908" s="38"/>
      <c r="PM1908" s="38"/>
      <c r="PN1908" s="38"/>
      <c r="PO1908" s="38"/>
      <c r="PP1908" s="38"/>
      <c r="PQ1908" s="38"/>
      <c r="PR1908" s="38"/>
      <c r="PS1908" s="38"/>
      <c r="PT1908" s="38"/>
      <c r="PU1908" s="38"/>
      <c r="PV1908" s="38"/>
      <c r="PW1908" s="38"/>
      <c r="PX1908" s="38"/>
      <c r="PY1908" s="38"/>
      <c r="PZ1908" s="38"/>
      <c r="QA1908" s="38"/>
      <c r="QB1908" s="38"/>
      <c r="QC1908" s="38"/>
      <c r="QD1908" s="38"/>
      <c r="QE1908" s="38"/>
      <c r="QF1908" s="38"/>
      <c r="QG1908" s="38"/>
      <c r="QH1908" s="38"/>
      <c r="QI1908" s="38"/>
      <c r="QJ1908" s="38"/>
      <c r="QK1908" s="38"/>
      <c r="QL1908" s="38"/>
      <c r="QM1908" s="38"/>
      <c r="QN1908" s="38"/>
      <c r="QO1908" s="38"/>
      <c r="QP1908" s="38"/>
      <c r="QQ1908" s="38"/>
      <c r="QR1908" s="38"/>
      <c r="QS1908" s="38"/>
      <c r="QT1908" s="38"/>
      <c r="QU1908" s="38"/>
      <c r="QV1908" s="38"/>
      <c r="QW1908" s="38"/>
      <c r="QX1908" s="38"/>
      <c r="QY1908" s="38"/>
      <c r="QZ1908" s="38"/>
      <c r="RA1908" s="38"/>
      <c r="RB1908" s="38"/>
      <c r="RC1908" s="38"/>
      <c r="RD1908" s="38"/>
      <c r="RE1908" s="38"/>
      <c r="RF1908" s="38"/>
      <c r="RG1908" s="38"/>
      <c r="RH1908" s="38"/>
      <c r="RI1908" s="38"/>
      <c r="RJ1908" s="38"/>
      <c r="RK1908" s="38"/>
      <c r="RL1908" s="38"/>
      <c r="RM1908" s="38"/>
      <c r="RN1908" s="38"/>
      <c r="RO1908" s="38"/>
      <c r="RP1908" s="38"/>
      <c r="RQ1908" s="38"/>
      <c r="RR1908" s="38"/>
      <c r="RS1908" s="38"/>
      <c r="RT1908" s="38"/>
      <c r="RU1908" s="38"/>
      <c r="RV1908" s="38"/>
      <c r="RW1908" s="38"/>
      <c r="RX1908" s="38"/>
      <c r="RY1908" s="38"/>
      <c r="RZ1908" s="38"/>
      <c r="SA1908" s="38"/>
      <c r="SB1908" s="38"/>
      <c r="SC1908" s="38"/>
      <c r="SD1908" s="38"/>
      <c r="SE1908" s="38"/>
      <c r="SF1908" s="38"/>
      <c r="SG1908" s="38"/>
      <c r="SH1908" s="38"/>
      <c r="SI1908" s="38"/>
      <c r="SJ1908" s="38"/>
      <c r="SK1908" s="38"/>
      <c r="SL1908" s="38"/>
      <c r="SM1908" s="38"/>
      <c r="SN1908" s="38"/>
      <c r="SO1908" s="38"/>
      <c r="SP1908" s="38"/>
      <c r="SQ1908" s="38"/>
      <c r="SR1908" s="38"/>
      <c r="SS1908" s="38"/>
      <c r="ST1908" s="38"/>
      <c r="SU1908" s="38"/>
      <c r="SV1908" s="38"/>
      <c r="SW1908" s="38"/>
      <c r="SX1908" s="38"/>
      <c r="SY1908" s="38"/>
      <c r="SZ1908" s="38"/>
      <c r="TA1908" s="38"/>
      <c r="TB1908" s="38"/>
      <c r="TC1908" s="38"/>
      <c r="TD1908" s="38"/>
      <c r="TE1908" s="38"/>
      <c r="TF1908" s="38"/>
      <c r="TG1908" s="38"/>
      <c r="TH1908" s="38"/>
      <c r="TI1908" s="38"/>
      <c r="TJ1908" s="38"/>
      <c r="TK1908" s="38"/>
      <c r="TL1908" s="38"/>
      <c r="TM1908" s="38"/>
      <c r="TN1908" s="38"/>
      <c r="TO1908" s="38"/>
      <c r="TP1908" s="38"/>
      <c r="TQ1908" s="38"/>
      <c r="TR1908" s="38"/>
      <c r="TS1908" s="38"/>
      <c r="TT1908" s="38"/>
      <c r="TU1908" s="38"/>
      <c r="TV1908" s="38"/>
      <c r="TW1908" s="38"/>
      <c r="TX1908" s="38"/>
      <c r="TY1908" s="38"/>
      <c r="TZ1908" s="38"/>
      <c r="UA1908" s="38"/>
      <c r="UB1908" s="38"/>
      <c r="UC1908" s="38"/>
      <c r="UD1908" s="38"/>
      <c r="UE1908" s="38"/>
      <c r="UF1908" s="38"/>
      <c r="UG1908" s="38"/>
      <c r="UH1908" s="38"/>
      <c r="UI1908" s="38"/>
      <c r="UJ1908" s="38"/>
      <c r="UK1908" s="38"/>
      <c r="UL1908" s="38"/>
      <c r="UM1908" s="38"/>
      <c r="UN1908" s="38"/>
      <c r="UO1908" s="38"/>
      <c r="UP1908" s="38"/>
      <c r="UQ1908" s="38"/>
      <c r="UR1908" s="38"/>
      <c r="US1908" s="38"/>
      <c r="UT1908" s="38"/>
      <c r="UU1908" s="38"/>
      <c r="UV1908" s="38"/>
      <c r="UW1908" s="38"/>
      <c r="UX1908" s="38"/>
      <c r="UY1908" s="38"/>
      <c r="UZ1908" s="38"/>
      <c r="VA1908" s="38"/>
      <c r="VB1908" s="38"/>
      <c r="VC1908" s="38"/>
      <c r="VD1908" s="38"/>
      <c r="VE1908" s="38"/>
      <c r="VF1908" s="38"/>
      <c r="VG1908" s="38"/>
      <c r="VH1908" s="38"/>
      <c r="VI1908" s="38"/>
      <c r="VJ1908" s="38"/>
      <c r="VK1908" s="38"/>
      <c r="VL1908" s="38"/>
      <c r="VM1908" s="38"/>
      <c r="VN1908" s="38"/>
      <c r="VO1908" s="38"/>
      <c r="VP1908" s="38"/>
      <c r="VQ1908" s="38"/>
      <c r="VR1908" s="38"/>
      <c r="VS1908" s="38"/>
      <c r="VT1908" s="38"/>
      <c r="VU1908" s="38"/>
      <c r="VV1908" s="38"/>
      <c r="VW1908" s="38"/>
      <c r="VX1908" s="38"/>
      <c r="VY1908" s="38"/>
      <c r="VZ1908" s="38"/>
      <c r="WA1908" s="38"/>
      <c r="WB1908" s="38"/>
      <c r="WC1908" s="38"/>
      <c r="WD1908" s="38"/>
      <c r="WE1908" s="38"/>
      <c r="WF1908" s="38"/>
      <c r="WG1908" s="38"/>
      <c r="WH1908" s="38"/>
      <c r="WI1908" s="38"/>
      <c r="WJ1908" s="38"/>
      <c r="WK1908" s="38"/>
      <c r="WL1908" s="38"/>
      <c r="WM1908" s="38"/>
      <c r="WN1908" s="38"/>
      <c r="WO1908" s="38"/>
      <c r="WP1908" s="38"/>
      <c r="WQ1908" s="38"/>
      <c r="WR1908" s="38"/>
      <c r="WS1908" s="38"/>
      <c r="WT1908" s="38"/>
      <c r="WU1908" s="38"/>
      <c r="WV1908" s="38"/>
      <c r="WW1908" s="38"/>
      <c r="WX1908" s="38"/>
      <c r="WY1908" s="38"/>
      <c r="WZ1908" s="38"/>
      <c r="XA1908" s="38"/>
      <c r="XB1908" s="38"/>
      <c r="XC1908" s="38"/>
      <c r="XD1908" s="38"/>
      <c r="XE1908" s="38"/>
      <c r="XF1908" s="38"/>
      <c r="XG1908" s="38"/>
      <c r="XH1908" s="38"/>
      <c r="XI1908" s="38"/>
      <c r="XJ1908" s="38"/>
      <c r="XK1908" s="38"/>
      <c r="XL1908" s="38"/>
      <c r="XM1908" s="38"/>
      <c r="XN1908" s="38"/>
      <c r="XO1908" s="38"/>
      <c r="XP1908" s="38"/>
      <c r="XQ1908" s="38"/>
      <c r="XR1908" s="38"/>
      <c r="XS1908" s="38"/>
      <c r="XT1908" s="38"/>
      <c r="XU1908" s="38"/>
      <c r="XV1908" s="38"/>
      <c r="XW1908" s="38"/>
      <c r="XX1908" s="38"/>
      <c r="XY1908" s="38"/>
      <c r="XZ1908" s="38"/>
      <c r="YA1908" s="38"/>
      <c r="YB1908" s="38"/>
      <c r="YC1908" s="38"/>
      <c r="YD1908" s="38"/>
      <c r="YE1908" s="38"/>
      <c r="YF1908" s="38"/>
      <c r="YG1908" s="38"/>
      <c r="YH1908" s="38"/>
      <c r="YI1908" s="38"/>
      <c r="YJ1908" s="38"/>
      <c r="YK1908" s="38"/>
      <c r="YL1908" s="38"/>
      <c r="YM1908" s="38"/>
      <c r="YN1908" s="38"/>
      <c r="YO1908" s="38"/>
      <c r="YP1908" s="38"/>
      <c r="YQ1908" s="38"/>
      <c r="YR1908" s="38"/>
      <c r="YS1908" s="38"/>
      <c r="YT1908" s="38"/>
      <c r="YU1908" s="38"/>
      <c r="YV1908" s="38"/>
      <c r="YW1908" s="38"/>
      <c r="YX1908" s="38"/>
      <c r="YY1908" s="38"/>
      <c r="YZ1908" s="38"/>
      <c r="ZA1908" s="38"/>
      <c r="ZB1908" s="38"/>
      <c r="ZC1908" s="38"/>
      <c r="ZD1908" s="38"/>
      <c r="ZE1908" s="38"/>
      <c r="ZF1908" s="38"/>
      <c r="ZG1908" s="38"/>
      <c r="ZH1908" s="38"/>
      <c r="ZI1908" s="38"/>
      <c r="ZJ1908" s="38"/>
      <c r="ZK1908" s="38"/>
      <c r="ZL1908" s="38"/>
      <c r="ZM1908" s="38"/>
      <c r="ZN1908" s="38"/>
      <c r="ZO1908" s="38"/>
      <c r="ZP1908" s="38"/>
      <c r="ZQ1908" s="38"/>
      <c r="ZR1908" s="38"/>
      <c r="ZS1908" s="38"/>
      <c r="ZT1908" s="38"/>
      <c r="ZU1908" s="38"/>
      <c r="ZV1908" s="38"/>
      <c r="ZW1908" s="38"/>
      <c r="ZX1908" s="38"/>
      <c r="ZY1908" s="38"/>
      <c r="ZZ1908" s="38"/>
      <c r="AAA1908" s="38"/>
      <c r="AAB1908" s="38"/>
      <c r="AAC1908" s="38"/>
      <c r="AAD1908" s="38"/>
      <c r="AAE1908" s="38"/>
      <c r="AAF1908" s="38"/>
      <c r="AAG1908" s="38"/>
      <c r="AAH1908" s="38"/>
      <c r="AAI1908" s="38"/>
      <c r="AAJ1908" s="38"/>
      <c r="AAK1908" s="38"/>
      <c r="AAL1908" s="38"/>
      <c r="AAM1908" s="38"/>
      <c r="AAN1908" s="38"/>
      <c r="AAO1908" s="38"/>
      <c r="AAP1908" s="38"/>
      <c r="AAQ1908" s="38"/>
      <c r="AAR1908" s="38"/>
      <c r="AAS1908" s="38"/>
      <c r="AAT1908" s="38"/>
      <c r="AAU1908" s="38"/>
      <c r="AAV1908" s="38"/>
      <c r="AAW1908" s="38"/>
      <c r="AAX1908" s="38"/>
      <c r="AAY1908" s="38"/>
      <c r="AAZ1908" s="38"/>
      <c r="ABA1908" s="38"/>
      <c r="ABB1908" s="38"/>
      <c r="ABC1908" s="38"/>
      <c r="ABD1908" s="38"/>
      <c r="ABE1908" s="38"/>
      <c r="ABF1908" s="38"/>
      <c r="ABG1908" s="38"/>
      <c r="ABH1908" s="38"/>
      <c r="ABI1908" s="38"/>
      <c r="ABJ1908" s="38"/>
      <c r="ABK1908" s="38"/>
      <c r="ABL1908" s="38"/>
      <c r="ABM1908" s="38"/>
      <c r="ABN1908" s="38"/>
      <c r="ABO1908" s="38"/>
      <c r="ABP1908" s="38"/>
      <c r="ABQ1908" s="38"/>
      <c r="ABR1908" s="38"/>
      <c r="ABS1908" s="38"/>
      <c r="ABT1908" s="38"/>
      <c r="ABU1908" s="38"/>
      <c r="ABV1908" s="38"/>
      <c r="ABW1908" s="38"/>
      <c r="ABX1908" s="38"/>
      <c r="ABY1908" s="38"/>
      <c r="ABZ1908" s="38"/>
      <c r="ACA1908" s="38"/>
      <c r="ACB1908" s="38"/>
      <c r="ACC1908" s="38"/>
      <c r="ACD1908" s="38"/>
      <c r="ACE1908" s="38"/>
      <c r="ACF1908" s="38"/>
      <c r="ACG1908" s="38"/>
      <c r="ACH1908" s="38"/>
      <c r="ACI1908" s="38"/>
      <c r="ACJ1908" s="38"/>
      <c r="ACK1908" s="38"/>
      <c r="ACL1908" s="38"/>
      <c r="ACM1908" s="38"/>
      <c r="ACN1908" s="38"/>
      <c r="ACO1908" s="38"/>
      <c r="ACP1908" s="38"/>
      <c r="ACQ1908" s="38"/>
      <c r="ACR1908" s="38"/>
      <c r="ACS1908" s="38"/>
      <c r="ACT1908" s="38"/>
      <c r="ACU1908" s="38"/>
      <c r="ACV1908" s="38"/>
      <c r="ACW1908" s="38"/>
      <c r="ACX1908" s="38"/>
      <c r="ACY1908" s="38"/>
      <c r="ACZ1908" s="38"/>
      <c r="ADA1908" s="38"/>
      <c r="ADB1908" s="38"/>
      <c r="ADC1908" s="38"/>
      <c r="ADD1908" s="38"/>
      <c r="ADE1908" s="38"/>
      <c r="ADF1908" s="38"/>
      <c r="ADG1908" s="38"/>
      <c r="ADH1908" s="38"/>
      <c r="ADI1908" s="38"/>
      <c r="ADJ1908" s="38"/>
      <c r="ADK1908" s="38"/>
      <c r="ADL1908" s="38"/>
      <c r="ADM1908" s="38"/>
      <c r="ADN1908" s="38"/>
      <c r="ADO1908" s="38"/>
      <c r="ADP1908" s="38"/>
      <c r="ADQ1908" s="38"/>
      <c r="ADR1908" s="38"/>
      <c r="ADS1908" s="38"/>
      <c r="ADT1908" s="38"/>
      <c r="ADU1908" s="38"/>
      <c r="ADV1908" s="38"/>
      <c r="ADW1908" s="38"/>
      <c r="ADX1908" s="38"/>
      <c r="ADY1908" s="38"/>
      <c r="ADZ1908" s="38"/>
      <c r="AEA1908" s="38"/>
      <c r="AEB1908" s="38"/>
      <c r="AEC1908" s="38"/>
      <c r="AED1908" s="38"/>
      <c r="AEE1908" s="38"/>
      <c r="AEF1908" s="38"/>
      <c r="AEG1908" s="38"/>
      <c r="AEH1908" s="38"/>
      <c r="AEI1908" s="38"/>
      <c r="AEJ1908" s="38"/>
      <c r="AEK1908" s="38"/>
      <c r="AEL1908" s="38"/>
      <c r="AEM1908" s="38"/>
      <c r="AEN1908" s="38"/>
      <c r="AEO1908" s="38"/>
      <c r="AEP1908" s="38"/>
      <c r="AEQ1908" s="38"/>
      <c r="AER1908" s="38"/>
      <c r="AES1908" s="38"/>
      <c r="AET1908" s="38"/>
      <c r="AEU1908" s="38"/>
      <c r="AEV1908" s="38"/>
      <c r="AEW1908" s="38"/>
      <c r="AEX1908" s="38"/>
      <c r="AEY1908" s="38"/>
      <c r="AEZ1908" s="38"/>
      <c r="AFA1908" s="38"/>
      <c r="AFB1908" s="38"/>
      <c r="AFC1908" s="38"/>
      <c r="AFD1908" s="38"/>
      <c r="AFE1908" s="38"/>
      <c r="AFF1908" s="38"/>
      <c r="AFG1908" s="38"/>
      <c r="AFH1908" s="38"/>
      <c r="AFI1908" s="38"/>
      <c r="AFJ1908" s="38"/>
      <c r="AFK1908" s="38"/>
      <c r="AFL1908" s="38"/>
      <c r="AFM1908" s="38"/>
      <c r="AFN1908" s="38"/>
      <c r="AFO1908" s="38"/>
      <c r="AFP1908" s="38"/>
      <c r="AFQ1908" s="38"/>
      <c r="AFR1908" s="38"/>
      <c r="AFS1908" s="38"/>
      <c r="AFT1908" s="38"/>
      <c r="AFU1908" s="38"/>
      <c r="AFV1908" s="38"/>
      <c r="AFW1908" s="38"/>
      <c r="AFX1908" s="38"/>
      <c r="AFY1908" s="38"/>
      <c r="AFZ1908" s="38"/>
      <c r="AGA1908" s="38"/>
      <c r="AGB1908" s="38"/>
      <c r="AGC1908" s="38"/>
      <c r="AGD1908" s="38"/>
      <c r="AGE1908" s="38"/>
      <c r="AGF1908" s="38"/>
      <c r="AGG1908" s="38"/>
      <c r="AGH1908" s="38"/>
      <c r="AGI1908" s="38"/>
      <c r="AGJ1908" s="38"/>
      <c r="AGK1908" s="38"/>
      <c r="AGL1908" s="38"/>
      <c r="AGM1908" s="38"/>
      <c r="AGN1908" s="38"/>
      <c r="AGO1908" s="38"/>
      <c r="AGP1908" s="38"/>
      <c r="AGQ1908" s="38"/>
      <c r="AGR1908" s="38"/>
      <c r="AGS1908" s="38"/>
      <c r="AGT1908" s="38"/>
      <c r="AGU1908" s="38"/>
      <c r="AGV1908" s="38"/>
      <c r="AGW1908" s="38"/>
      <c r="AGX1908" s="38"/>
      <c r="AGY1908" s="38"/>
      <c r="AGZ1908" s="38"/>
      <c r="AHA1908" s="38"/>
      <c r="AHB1908" s="38"/>
      <c r="AHC1908" s="38"/>
      <c r="AHD1908" s="38"/>
      <c r="AHE1908" s="38"/>
      <c r="AHF1908" s="38"/>
      <c r="AHG1908" s="38"/>
      <c r="AHH1908" s="38"/>
      <c r="AHI1908" s="38"/>
      <c r="AHJ1908" s="38"/>
      <c r="AHK1908" s="38"/>
      <c r="AHL1908" s="38"/>
      <c r="AHM1908" s="38"/>
      <c r="AHN1908" s="38"/>
      <c r="AHO1908" s="38"/>
      <c r="AHP1908" s="38"/>
      <c r="AHQ1908" s="38"/>
      <c r="AHR1908" s="38"/>
      <c r="AHS1908" s="38"/>
      <c r="AHT1908" s="38"/>
      <c r="AHU1908" s="38"/>
      <c r="AHV1908" s="38"/>
      <c r="AHW1908" s="38"/>
      <c r="AHX1908" s="38"/>
      <c r="AHY1908" s="38"/>
      <c r="AHZ1908" s="38"/>
      <c r="AIA1908" s="38"/>
      <c r="AIB1908" s="38"/>
      <c r="AIC1908" s="38"/>
      <c r="AID1908" s="38"/>
      <c r="AIE1908" s="38"/>
      <c r="AIF1908" s="38"/>
      <c r="AIG1908" s="38"/>
      <c r="AIH1908" s="38"/>
      <c r="AII1908" s="38"/>
      <c r="AIJ1908" s="38"/>
      <c r="AIK1908" s="38"/>
      <c r="AIL1908" s="38"/>
      <c r="AIM1908" s="38"/>
      <c r="AIN1908" s="38"/>
      <c r="AIO1908" s="38"/>
      <c r="AIP1908" s="38"/>
      <c r="AIQ1908" s="38"/>
      <c r="AIR1908" s="38"/>
      <c r="AIS1908" s="38"/>
      <c r="AIT1908" s="38"/>
      <c r="AIU1908" s="38"/>
      <c r="AIV1908" s="38"/>
      <c r="AIW1908" s="38"/>
      <c r="AIX1908" s="38"/>
      <c r="AIY1908" s="38"/>
      <c r="AIZ1908" s="38"/>
      <c r="AJA1908" s="38"/>
      <c r="AJB1908" s="38"/>
      <c r="AJC1908" s="38"/>
      <c r="AJD1908" s="38"/>
      <c r="AJE1908" s="38"/>
      <c r="AJF1908" s="38"/>
      <c r="AJG1908" s="38"/>
      <c r="AJH1908" s="38"/>
      <c r="AJI1908" s="38"/>
      <c r="AJJ1908" s="38"/>
      <c r="AJK1908" s="38"/>
      <c r="AJL1908" s="38"/>
      <c r="AJM1908" s="38"/>
      <c r="AJN1908" s="38"/>
      <c r="AJO1908" s="38"/>
      <c r="AJP1908" s="38"/>
      <c r="AJQ1908" s="38"/>
      <c r="AJR1908" s="38"/>
      <c r="AJS1908" s="38"/>
      <c r="AJT1908" s="38"/>
      <c r="AJU1908" s="38"/>
      <c r="AJV1908" s="38"/>
      <c r="AJW1908" s="38"/>
      <c r="AJX1908" s="38"/>
      <c r="AJY1908" s="38"/>
      <c r="AJZ1908" s="38"/>
      <c r="AKA1908" s="38"/>
      <c r="AKB1908" s="38"/>
      <c r="AKC1908" s="38"/>
      <c r="AKD1908" s="38"/>
      <c r="AKE1908" s="38"/>
      <c r="AKF1908" s="38"/>
      <c r="AKG1908" s="38"/>
      <c r="AKH1908" s="38"/>
      <c r="AKI1908" s="38"/>
      <c r="AKJ1908" s="38"/>
      <c r="AKK1908" s="38"/>
      <c r="AKL1908" s="38"/>
      <c r="AKM1908" s="38"/>
      <c r="AKN1908" s="38"/>
      <c r="AKO1908" s="38"/>
      <c r="AKP1908" s="38"/>
      <c r="AKQ1908" s="38"/>
      <c r="AKR1908" s="38"/>
      <c r="AKS1908" s="38"/>
      <c r="AKT1908" s="38"/>
      <c r="AKU1908" s="38"/>
      <c r="AKV1908" s="38"/>
      <c r="AKW1908" s="38"/>
      <c r="AKX1908" s="38"/>
      <c r="AKY1908" s="38"/>
      <c r="AKZ1908" s="38"/>
      <c r="ALA1908" s="38"/>
      <c r="ALB1908" s="38"/>
      <c r="ALC1908" s="38"/>
      <c r="ALD1908" s="38"/>
      <c r="ALE1908" s="38"/>
      <c r="ALF1908" s="38"/>
      <c r="ALG1908" s="38"/>
      <c r="ALH1908" s="38"/>
      <c r="ALI1908" s="38"/>
      <c r="ALJ1908" s="38"/>
      <c r="ALK1908" s="38"/>
      <c r="ALL1908" s="38"/>
      <c r="ALM1908" s="38"/>
      <c r="ALN1908" s="38"/>
      <c r="ALO1908" s="38"/>
      <c r="ALP1908" s="38"/>
      <c r="ALQ1908" s="38"/>
      <c r="ALR1908" s="38"/>
      <c r="ALS1908" s="38"/>
      <c r="ALT1908" s="38"/>
      <c r="ALU1908" s="38"/>
      <c r="ALV1908" s="38"/>
      <c r="ALW1908" s="38"/>
      <c r="ALX1908" s="38"/>
      <c r="ALY1908" s="38"/>
      <c r="ALZ1908" s="38"/>
      <c r="AMA1908" s="38"/>
      <c r="AMB1908" s="38"/>
      <c r="AMC1908" s="38"/>
      <c r="AMD1908" s="38"/>
      <c r="AME1908" s="38"/>
      <c r="AMF1908" s="38"/>
      <c r="AMG1908" s="38"/>
      <c r="AMH1908" s="38"/>
      <c r="AMI1908" s="38"/>
      <c r="AMJ1908" s="38"/>
      <c r="AMK1908" s="38"/>
      <c r="AML1908" s="38"/>
      <c r="AMM1908" s="38"/>
      <c r="AMN1908" s="38"/>
      <c r="AMO1908" s="38"/>
      <c r="AMP1908" s="38"/>
      <c r="AMQ1908" s="38"/>
      <c r="AMR1908" s="38"/>
      <c r="AMS1908" s="38"/>
      <c r="AMT1908" s="38"/>
      <c r="AMU1908" s="38"/>
      <c r="AMV1908" s="38"/>
      <c r="AMW1908" s="38"/>
      <c r="AMX1908" s="38"/>
      <c r="AMY1908" s="38"/>
      <c r="AMZ1908" s="38"/>
      <c r="ANA1908" s="38"/>
      <c r="ANB1908" s="38"/>
      <c r="ANC1908" s="38"/>
      <c r="AND1908" s="38"/>
      <c r="ANE1908" s="38"/>
      <c r="ANF1908" s="38"/>
      <c r="ANG1908" s="38"/>
      <c r="ANH1908" s="38"/>
      <c r="ANI1908" s="38"/>
      <c r="ANJ1908" s="38"/>
      <c r="ANK1908" s="38"/>
      <c r="ANL1908" s="38"/>
      <c r="ANM1908" s="38"/>
      <c r="ANN1908" s="38"/>
      <c r="ANO1908" s="38"/>
      <c r="ANP1908" s="38"/>
      <c r="ANQ1908" s="38"/>
      <c r="ANR1908" s="38"/>
      <c r="ANS1908" s="38"/>
      <c r="ANT1908" s="38"/>
      <c r="ANU1908" s="38"/>
      <c r="ANV1908" s="38"/>
      <c r="ANW1908" s="38"/>
      <c r="ANX1908" s="38"/>
      <c r="ANY1908" s="38"/>
      <c r="ANZ1908" s="38"/>
      <c r="AOA1908" s="38"/>
      <c r="AOB1908" s="38"/>
      <c r="AOC1908" s="38"/>
      <c r="AOD1908" s="38"/>
      <c r="AOE1908" s="38"/>
      <c r="AOF1908" s="38"/>
      <c r="AOG1908" s="38"/>
      <c r="AOH1908" s="38"/>
      <c r="AOI1908" s="38"/>
      <c r="AOJ1908" s="38"/>
      <c r="AOK1908" s="38"/>
      <c r="AOL1908" s="38"/>
      <c r="AOM1908" s="38"/>
      <c r="AON1908" s="38"/>
      <c r="AOO1908" s="38"/>
      <c r="AOP1908" s="38"/>
      <c r="AOQ1908" s="38"/>
      <c r="AOR1908" s="38"/>
      <c r="AOS1908" s="38"/>
      <c r="AOT1908" s="38"/>
      <c r="AOU1908" s="38"/>
      <c r="AOV1908" s="38"/>
      <c r="AOW1908" s="38"/>
      <c r="AOX1908" s="38"/>
      <c r="AOY1908" s="38"/>
      <c r="AOZ1908" s="38"/>
      <c r="APA1908" s="38"/>
      <c r="APB1908" s="38"/>
      <c r="APC1908" s="38"/>
      <c r="APD1908" s="38"/>
      <c r="APE1908" s="38"/>
      <c r="APF1908" s="38"/>
      <c r="APG1908" s="38"/>
      <c r="APH1908" s="38"/>
      <c r="API1908" s="38"/>
      <c r="APJ1908" s="38"/>
      <c r="APK1908" s="38"/>
      <c r="APL1908" s="38"/>
      <c r="APM1908" s="38"/>
      <c r="APN1908" s="38"/>
      <c r="APO1908" s="38"/>
      <c r="APP1908" s="38"/>
      <c r="APQ1908" s="38"/>
      <c r="APR1908" s="38"/>
      <c r="APS1908" s="38"/>
      <c r="APT1908" s="38"/>
      <c r="APU1908" s="38"/>
      <c r="APV1908" s="38"/>
      <c r="APW1908" s="38"/>
      <c r="APX1908" s="38"/>
      <c r="APY1908" s="38"/>
      <c r="APZ1908" s="38"/>
      <c r="AQA1908" s="38"/>
      <c r="AQB1908" s="38"/>
      <c r="AQC1908" s="38"/>
      <c r="AQD1908" s="38"/>
      <c r="AQE1908" s="38"/>
      <c r="AQF1908" s="38"/>
      <c r="AQG1908" s="38"/>
      <c r="AQH1908" s="38"/>
      <c r="AQI1908" s="38"/>
      <c r="AQJ1908" s="38"/>
      <c r="AQK1908" s="38"/>
      <c r="AQL1908" s="38"/>
      <c r="AQM1908" s="38"/>
      <c r="AQN1908" s="38"/>
      <c r="AQO1908" s="38"/>
      <c r="AQP1908" s="38"/>
      <c r="AQQ1908" s="38"/>
      <c r="AQR1908" s="38"/>
      <c r="AQS1908" s="38"/>
      <c r="AQT1908" s="38"/>
      <c r="AQU1908" s="38"/>
      <c r="AQV1908" s="38"/>
      <c r="AQW1908" s="38"/>
      <c r="AQX1908" s="38"/>
      <c r="AQY1908" s="38"/>
      <c r="AQZ1908" s="38"/>
      <c r="ARA1908" s="38"/>
      <c r="ARB1908" s="38"/>
      <c r="ARC1908" s="38"/>
      <c r="ARD1908" s="38"/>
      <c r="ARE1908" s="38"/>
      <c r="ARF1908" s="38"/>
      <c r="ARG1908" s="38"/>
      <c r="ARH1908" s="38"/>
      <c r="ARI1908" s="38"/>
      <c r="ARJ1908" s="38"/>
      <c r="ARK1908" s="38"/>
      <c r="ARL1908" s="38"/>
      <c r="ARM1908" s="38"/>
      <c r="ARN1908" s="38"/>
      <c r="ARO1908" s="38"/>
      <c r="ARP1908" s="38"/>
      <c r="ARQ1908" s="38"/>
      <c r="ARR1908" s="38"/>
      <c r="ARS1908" s="38"/>
      <c r="ART1908" s="38"/>
      <c r="ARU1908" s="38"/>
      <c r="ARV1908" s="38"/>
      <c r="ARW1908" s="38"/>
      <c r="ARX1908" s="38"/>
      <c r="ARY1908" s="38"/>
      <c r="ARZ1908" s="38"/>
      <c r="ASA1908" s="38"/>
      <c r="ASB1908" s="38"/>
      <c r="ASC1908" s="38"/>
      <c r="ASD1908" s="38"/>
      <c r="ASE1908" s="38"/>
      <c r="ASF1908" s="38"/>
      <c r="ASG1908" s="38"/>
      <c r="ASH1908" s="38"/>
      <c r="ASI1908" s="38"/>
      <c r="ASJ1908" s="38"/>
      <c r="ASK1908" s="38"/>
      <c r="ASL1908" s="38"/>
      <c r="ASM1908" s="38"/>
      <c r="ASN1908" s="38"/>
      <c r="ASO1908" s="38"/>
      <c r="ASP1908" s="38"/>
      <c r="ASQ1908" s="38"/>
      <c r="ASR1908" s="38"/>
      <c r="ASS1908" s="38"/>
      <c r="AST1908" s="38"/>
      <c r="ASU1908" s="38"/>
      <c r="ASV1908" s="38"/>
      <c r="ASW1908" s="38"/>
      <c r="ASX1908" s="38"/>
      <c r="ASY1908" s="38"/>
      <c r="ASZ1908" s="38"/>
      <c r="ATA1908" s="38"/>
      <c r="ATB1908" s="38"/>
      <c r="ATC1908" s="38"/>
      <c r="ATD1908" s="38"/>
      <c r="ATE1908" s="38"/>
      <c r="ATF1908" s="38"/>
      <c r="ATG1908" s="38"/>
      <c r="ATH1908" s="38"/>
      <c r="ATI1908" s="38"/>
      <c r="ATJ1908" s="38"/>
      <c r="ATK1908" s="38"/>
      <c r="ATL1908" s="38"/>
      <c r="ATM1908" s="38"/>
      <c r="ATN1908" s="38"/>
      <c r="ATO1908" s="38"/>
      <c r="ATP1908" s="38"/>
      <c r="ATQ1908" s="38"/>
      <c r="ATR1908" s="38"/>
      <c r="ATS1908" s="38"/>
      <c r="ATT1908" s="38"/>
      <c r="ATU1908" s="38"/>
      <c r="ATV1908" s="38"/>
      <c r="ATW1908" s="38"/>
      <c r="ATX1908" s="38"/>
      <c r="ATY1908" s="38"/>
      <c r="ATZ1908" s="38"/>
      <c r="AUA1908" s="38"/>
      <c r="AUB1908" s="38"/>
      <c r="AUC1908" s="38"/>
      <c r="AUD1908" s="38"/>
      <c r="AUE1908" s="38"/>
      <c r="AUF1908" s="38"/>
      <c r="AUG1908" s="38"/>
      <c r="AUH1908" s="38"/>
      <c r="AUI1908" s="38"/>
      <c r="AUJ1908" s="38"/>
      <c r="AUK1908" s="38"/>
      <c r="AUL1908" s="38"/>
      <c r="AUM1908" s="38"/>
      <c r="AUN1908" s="38"/>
      <c r="AUO1908" s="38"/>
      <c r="AUP1908" s="38"/>
      <c r="AUQ1908" s="38"/>
      <c r="AUR1908" s="38"/>
      <c r="AUS1908" s="38"/>
      <c r="AUT1908" s="38"/>
      <c r="AUU1908" s="38"/>
      <c r="AUV1908" s="38"/>
      <c r="AUW1908" s="38"/>
      <c r="AUX1908" s="38"/>
      <c r="AUY1908" s="38"/>
      <c r="AUZ1908" s="38"/>
      <c r="AVA1908" s="38"/>
      <c r="AVB1908" s="38"/>
      <c r="AVC1908" s="38"/>
      <c r="AVD1908" s="38"/>
      <c r="AVE1908" s="38"/>
      <c r="AVF1908" s="38"/>
      <c r="AVG1908" s="38"/>
      <c r="AVH1908" s="38"/>
      <c r="AVI1908" s="38"/>
      <c r="AVJ1908" s="38"/>
      <c r="AVK1908" s="38"/>
      <c r="AVL1908" s="38"/>
      <c r="AVM1908" s="38"/>
      <c r="AVN1908" s="38"/>
      <c r="AVO1908" s="38"/>
      <c r="AVP1908" s="38"/>
      <c r="AVQ1908" s="38"/>
      <c r="AVR1908" s="38"/>
      <c r="AVS1908" s="38"/>
      <c r="AVT1908" s="38"/>
      <c r="AVU1908" s="38"/>
      <c r="AVV1908" s="38"/>
      <c r="AVW1908" s="38"/>
      <c r="AVX1908" s="38"/>
      <c r="AVY1908" s="38"/>
      <c r="AVZ1908" s="38"/>
      <c r="AWA1908" s="38"/>
      <c r="AWB1908" s="38"/>
      <c r="AWC1908" s="38"/>
      <c r="AWD1908" s="38"/>
      <c r="AWE1908" s="38"/>
      <c r="AWF1908" s="38"/>
      <c r="AWG1908" s="38"/>
      <c r="AWH1908" s="38"/>
      <c r="AWI1908" s="38"/>
      <c r="AWJ1908" s="38"/>
      <c r="AWK1908" s="38"/>
      <c r="AWL1908" s="38"/>
      <c r="AWM1908" s="38"/>
      <c r="AWN1908" s="38"/>
      <c r="AWO1908" s="38"/>
      <c r="AWP1908" s="38"/>
      <c r="AWQ1908" s="38"/>
      <c r="AWR1908" s="38"/>
      <c r="AWS1908" s="38"/>
      <c r="AWT1908" s="38"/>
      <c r="AWU1908" s="38"/>
      <c r="AWV1908" s="38"/>
      <c r="AWW1908" s="38"/>
      <c r="AWX1908" s="38"/>
      <c r="AWY1908" s="38"/>
      <c r="AWZ1908" s="38"/>
      <c r="AXA1908" s="38"/>
      <c r="AXB1908" s="38"/>
      <c r="AXC1908" s="38"/>
      <c r="AXD1908" s="38"/>
      <c r="AXE1908" s="38"/>
      <c r="AXF1908" s="38"/>
      <c r="AXG1908" s="38"/>
      <c r="AXH1908" s="38"/>
      <c r="AXI1908" s="38"/>
      <c r="AXJ1908" s="38"/>
      <c r="AXK1908" s="38"/>
      <c r="AXL1908" s="38"/>
      <c r="AXM1908" s="38"/>
      <c r="AXN1908" s="38"/>
      <c r="AXO1908" s="38"/>
      <c r="AXP1908" s="38"/>
      <c r="AXQ1908" s="38"/>
      <c r="AXR1908" s="38"/>
      <c r="AXS1908" s="38"/>
      <c r="AXT1908" s="38"/>
      <c r="AXU1908" s="38"/>
      <c r="AXV1908" s="38"/>
      <c r="AXW1908" s="38"/>
      <c r="AXX1908" s="38"/>
      <c r="AXY1908" s="38"/>
      <c r="AXZ1908" s="38"/>
      <c r="AYA1908" s="38"/>
      <c r="AYB1908" s="38"/>
      <c r="AYC1908" s="38"/>
      <c r="AYD1908" s="38"/>
      <c r="AYE1908" s="38"/>
      <c r="AYF1908" s="38"/>
      <c r="AYG1908" s="38"/>
      <c r="AYH1908" s="38"/>
      <c r="AYI1908" s="38"/>
      <c r="AYJ1908" s="38"/>
      <c r="AYK1908" s="38"/>
      <c r="AYL1908" s="38"/>
      <c r="AYM1908" s="38"/>
      <c r="AYN1908" s="38"/>
      <c r="AYO1908" s="38"/>
      <c r="AYP1908" s="38"/>
      <c r="AYQ1908" s="38"/>
      <c r="AYR1908" s="38"/>
      <c r="AYS1908" s="38"/>
      <c r="AYT1908" s="38"/>
      <c r="AYU1908" s="38"/>
      <c r="AYV1908" s="38"/>
      <c r="AYW1908" s="38"/>
      <c r="AYX1908" s="38"/>
      <c r="AYY1908" s="38"/>
      <c r="AYZ1908" s="38"/>
      <c r="AZA1908" s="38"/>
      <c r="AZB1908" s="38"/>
      <c r="AZC1908" s="38"/>
      <c r="AZD1908" s="38"/>
      <c r="AZE1908" s="38"/>
      <c r="AZF1908" s="38"/>
      <c r="AZG1908" s="38"/>
      <c r="AZH1908" s="38"/>
      <c r="AZI1908" s="38"/>
      <c r="AZJ1908" s="38"/>
      <c r="AZK1908" s="38"/>
      <c r="AZL1908" s="38"/>
      <c r="AZM1908" s="38"/>
      <c r="AZN1908" s="38"/>
      <c r="AZO1908" s="38"/>
      <c r="AZP1908" s="38"/>
      <c r="AZQ1908" s="38"/>
      <c r="AZR1908" s="38"/>
      <c r="AZS1908" s="38"/>
      <c r="AZT1908" s="38"/>
      <c r="AZU1908" s="38"/>
      <c r="AZV1908" s="38"/>
      <c r="AZW1908" s="38"/>
      <c r="AZX1908" s="38"/>
      <c r="AZY1908" s="38"/>
      <c r="AZZ1908" s="38"/>
      <c r="BAA1908" s="38"/>
      <c r="BAB1908" s="38"/>
      <c r="BAC1908" s="38"/>
      <c r="BAD1908" s="38"/>
      <c r="BAE1908" s="38"/>
      <c r="BAF1908" s="38"/>
      <c r="BAG1908" s="38"/>
      <c r="BAH1908" s="38"/>
      <c r="BAI1908" s="38"/>
      <c r="BAJ1908" s="38"/>
      <c r="BAK1908" s="38"/>
      <c r="BAL1908" s="38"/>
      <c r="BAM1908" s="38"/>
      <c r="BAN1908" s="38"/>
      <c r="BAO1908" s="38"/>
      <c r="BAP1908" s="38"/>
      <c r="BAQ1908" s="38"/>
      <c r="BAR1908" s="38"/>
      <c r="BAS1908" s="38"/>
      <c r="BAT1908" s="38"/>
      <c r="BAU1908" s="38"/>
      <c r="BAV1908" s="38"/>
      <c r="BAW1908" s="38"/>
      <c r="BAX1908" s="38"/>
      <c r="BAY1908" s="38"/>
      <c r="BAZ1908" s="38"/>
      <c r="BBA1908" s="38"/>
      <c r="BBB1908" s="38"/>
      <c r="BBC1908" s="38"/>
      <c r="BBD1908" s="38"/>
      <c r="BBE1908" s="38"/>
      <c r="BBF1908" s="38"/>
      <c r="BBG1908" s="38"/>
      <c r="BBH1908" s="38"/>
      <c r="BBI1908" s="38"/>
      <c r="BBJ1908" s="38"/>
      <c r="BBK1908" s="38"/>
      <c r="BBL1908" s="38"/>
      <c r="BBM1908" s="38"/>
      <c r="BBN1908" s="38"/>
      <c r="BBO1908" s="38"/>
      <c r="BBP1908" s="38"/>
      <c r="BBQ1908" s="38"/>
      <c r="BBR1908" s="38"/>
      <c r="BBS1908" s="38"/>
      <c r="BBT1908" s="38"/>
      <c r="BBU1908" s="38"/>
      <c r="BBV1908" s="38"/>
      <c r="BBW1908" s="38"/>
      <c r="BBX1908" s="38"/>
      <c r="BBY1908" s="38"/>
      <c r="BBZ1908" s="38"/>
      <c r="BCA1908" s="38"/>
      <c r="BCB1908" s="38"/>
      <c r="BCC1908" s="38"/>
      <c r="BCD1908" s="38"/>
      <c r="BCE1908" s="38"/>
      <c r="BCF1908" s="38"/>
      <c r="BCG1908" s="38"/>
      <c r="BCH1908" s="38"/>
      <c r="BCI1908" s="38"/>
      <c r="BCJ1908" s="38"/>
      <c r="BCK1908" s="38"/>
      <c r="BCL1908" s="38"/>
      <c r="BCM1908" s="38"/>
      <c r="BCN1908" s="38"/>
      <c r="BCO1908" s="38"/>
      <c r="BCP1908" s="38"/>
      <c r="BCQ1908" s="38"/>
      <c r="BCR1908" s="38"/>
      <c r="BCS1908" s="38"/>
      <c r="BCT1908" s="38"/>
      <c r="BCU1908" s="38"/>
      <c r="BCV1908" s="38"/>
      <c r="BCW1908" s="38"/>
      <c r="BCX1908" s="38"/>
      <c r="BCY1908" s="38"/>
      <c r="BCZ1908" s="38"/>
      <c r="BDA1908" s="38"/>
      <c r="BDB1908" s="38"/>
      <c r="BDC1908" s="38"/>
      <c r="BDD1908" s="38"/>
      <c r="BDE1908" s="38"/>
      <c r="BDF1908" s="38"/>
      <c r="BDG1908" s="38"/>
      <c r="BDH1908" s="38"/>
      <c r="BDI1908" s="38"/>
      <c r="BDJ1908" s="38"/>
      <c r="BDK1908" s="38"/>
      <c r="BDL1908" s="38"/>
      <c r="BDM1908" s="38"/>
      <c r="BDN1908" s="38"/>
      <c r="BDO1908" s="38"/>
      <c r="BDP1908" s="38"/>
      <c r="BDQ1908" s="38"/>
      <c r="BDR1908" s="38"/>
      <c r="BDS1908" s="38"/>
      <c r="BDT1908" s="38"/>
      <c r="BDU1908" s="38"/>
      <c r="BDV1908" s="38"/>
      <c r="BDW1908" s="38"/>
      <c r="BDX1908" s="38"/>
      <c r="BDY1908" s="38"/>
      <c r="BDZ1908" s="38"/>
      <c r="BEA1908" s="38"/>
      <c r="BEB1908" s="38"/>
      <c r="BEC1908" s="38"/>
      <c r="BED1908" s="38"/>
      <c r="BEE1908" s="38"/>
      <c r="BEF1908" s="38"/>
      <c r="BEG1908" s="38"/>
      <c r="BEH1908" s="38"/>
      <c r="BEI1908" s="38"/>
      <c r="BEJ1908" s="38"/>
      <c r="BEK1908" s="38"/>
      <c r="BEL1908" s="38"/>
      <c r="BEM1908" s="38"/>
      <c r="BEN1908" s="38"/>
      <c r="BEO1908" s="38"/>
      <c r="BEP1908" s="38"/>
      <c r="BEQ1908" s="38"/>
      <c r="BER1908" s="38"/>
      <c r="BES1908" s="38"/>
      <c r="BET1908" s="38"/>
      <c r="BEU1908" s="38"/>
      <c r="BEV1908" s="38"/>
      <c r="BEW1908" s="38"/>
      <c r="BEX1908" s="38"/>
      <c r="BEY1908" s="38"/>
      <c r="BEZ1908" s="38"/>
      <c r="BFA1908" s="38"/>
      <c r="BFB1908" s="38"/>
      <c r="BFC1908" s="38"/>
      <c r="BFD1908" s="38"/>
      <c r="BFE1908" s="38"/>
      <c r="BFF1908" s="38"/>
      <c r="BFG1908" s="38"/>
      <c r="BFH1908" s="38"/>
      <c r="BFI1908" s="38"/>
      <c r="BFJ1908" s="38"/>
      <c r="BFK1908" s="38"/>
      <c r="BFL1908" s="38"/>
      <c r="BFM1908" s="38"/>
      <c r="BFN1908" s="38"/>
      <c r="BFO1908" s="38"/>
      <c r="BFP1908" s="38"/>
      <c r="BFQ1908" s="38"/>
      <c r="BFR1908" s="38"/>
      <c r="BFS1908" s="38"/>
      <c r="BFT1908" s="38"/>
      <c r="BFU1908" s="38"/>
      <c r="BFV1908" s="38"/>
      <c r="BFW1908" s="38"/>
      <c r="BFX1908" s="38"/>
      <c r="BFY1908" s="38"/>
      <c r="BFZ1908" s="38"/>
      <c r="BGA1908" s="38"/>
      <c r="BGB1908" s="38"/>
      <c r="BGC1908" s="38"/>
      <c r="BGD1908" s="38"/>
      <c r="BGE1908" s="38"/>
      <c r="BGF1908" s="38"/>
      <c r="BGG1908" s="38"/>
      <c r="BGH1908" s="38"/>
      <c r="BGI1908" s="38"/>
      <c r="BGJ1908" s="38"/>
      <c r="BGK1908" s="38"/>
      <c r="BGL1908" s="38"/>
      <c r="BGM1908" s="38"/>
      <c r="BGN1908" s="38"/>
      <c r="BGO1908" s="38"/>
      <c r="BGP1908" s="38"/>
      <c r="BGQ1908" s="38"/>
      <c r="BGR1908" s="38"/>
      <c r="BGS1908" s="38"/>
      <c r="BGT1908" s="38"/>
      <c r="BGU1908" s="38"/>
      <c r="BGV1908" s="38"/>
      <c r="BGW1908" s="38"/>
      <c r="BGX1908" s="38"/>
      <c r="BGY1908" s="38"/>
      <c r="BGZ1908" s="38"/>
      <c r="BHA1908" s="38"/>
      <c r="BHB1908" s="38"/>
      <c r="BHC1908" s="38"/>
      <c r="BHD1908" s="38"/>
      <c r="BHE1908" s="38"/>
      <c r="BHF1908" s="38"/>
      <c r="BHG1908" s="38"/>
      <c r="BHH1908" s="38"/>
      <c r="BHI1908" s="38"/>
      <c r="BHJ1908" s="38"/>
      <c r="BHK1908" s="38"/>
      <c r="BHL1908" s="38"/>
      <c r="BHM1908" s="38"/>
      <c r="BHN1908" s="38"/>
      <c r="BHO1908" s="38"/>
      <c r="BHP1908" s="38"/>
      <c r="BHQ1908" s="38"/>
      <c r="BHR1908" s="38"/>
      <c r="BHS1908" s="38"/>
      <c r="BHT1908" s="38"/>
      <c r="BHU1908" s="38"/>
      <c r="BHV1908" s="38"/>
      <c r="BHW1908" s="38"/>
      <c r="BHX1908" s="38"/>
      <c r="BHY1908" s="38"/>
      <c r="BHZ1908" s="38"/>
      <c r="BIA1908" s="38"/>
      <c r="BIB1908" s="38"/>
      <c r="BIC1908" s="38"/>
      <c r="BID1908" s="38"/>
      <c r="BIE1908" s="38"/>
      <c r="BIF1908" s="38"/>
      <c r="BIG1908" s="38"/>
      <c r="BIH1908" s="38"/>
      <c r="BII1908" s="38"/>
      <c r="BIJ1908" s="38"/>
      <c r="BIK1908" s="38"/>
      <c r="BIL1908" s="38"/>
      <c r="BIM1908" s="38"/>
      <c r="BIN1908" s="38"/>
      <c r="BIO1908" s="38"/>
      <c r="BIP1908" s="38"/>
      <c r="BIQ1908" s="38"/>
      <c r="BIR1908" s="38"/>
      <c r="BIS1908" s="38"/>
      <c r="BIT1908" s="38"/>
      <c r="BIU1908" s="38"/>
      <c r="BIV1908" s="38"/>
      <c r="BIW1908" s="38"/>
      <c r="BIX1908" s="38"/>
      <c r="BIY1908" s="38"/>
      <c r="BIZ1908" s="38"/>
      <c r="BJA1908" s="38"/>
      <c r="BJB1908" s="38"/>
      <c r="BJC1908" s="38"/>
      <c r="BJD1908" s="38"/>
      <c r="BJE1908" s="38"/>
      <c r="BJF1908" s="38"/>
      <c r="BJG1908" s="38"/>
      <c r="BJH1908" s="38"/>
      <c r="BJI1908" s="38"/>
      <c r="BJJ1908" s="38"/>
      <c r="BJK1908" s="38"/>
      <c r="BJL1908" s="38"/>
      <c r="BJM1908" s="38"/>
      <c r="BJN1908" s="38"/>
      <c r="BJO1908" s="38"/>
      <c r="BJP1908" s="38"/>
      <c r="BJQ1908" s="38"/>
      <c r="BJR1908" s="38"/>
      <c r="BJS1908" s="38"/>
      <c r="BJT1908" s="38"/>
      <c r="BJU1908" s="38"/>
      <c r="BJV1908" s="38"/>
      <c r="BJW1908" s="38"/>
      <c r="BJX1908" s="38"/>
      <c r="BJY1908" s="38"/>
      <c r="BJZ1908" s="38"/>
      <c r="BKA1908" s="38"/>
      <c r="BKB1908" s="38"/>
      <c r="BKC1908" s="38"/>
      <c r="BKD1908" s="38"/>
      <c r="BKE1908" s="38"/>
      <c r="BKF1908" s="38"/>
      <c r="BKG1908" s="38"/>
      <c r="BKH1908" s="38"/>
      <c r="BKI1908" s="38"/>
      <c r="BKJ1908" s="38"/>
      <c r="BKK1908" s="38"/>
      <c r="BKL1908" s="38"/>
      <c r="BKM1908" s="38"/>
      <c r="BKN1908" s="38"/>
      <c r="BKO1908" s="38"/>
      <c r="BKP1908" s="38"/>
      <c r="BKQ1908" s="38"/>
      <c r="BKR1908" s="38"/>
      <c r="BKS1908" s="38"/>
      <c r="BKT1908" s="38"/>
      <c r="BKU1908" s="38"/>
      <c r="BKV1908" s="38"/>
      <c r="BKW1908" s="38"/>
      <c r="BKX1908" s="38"/>
      <c r="BKY1908" s="38"/>
      <c r="BKZ1908" s="38"/>
      <c r="BLA1908" s="38"/>
      <c r="BLB1908" s="38"/>
      <c r="BLC1908" s="38"/>
      <c r="BLD1908" s="38"/>
      <c r="BLE1908" s="38"/>
      <c r="BLF1908" s="38"/>
      <c r="BLG1908" s="38"/>
      <c r="BLH1908" s="38"/>
      <c r="BLI1908" s="38"/>
      <c r="BLJ1908" s="38"/>
      <c r="BLK1908" s="38"/>
      <c r="BLL1908" s="38"/>
      <c r="BLM1908" s="38"/>
      <c r="BLN1908" s="38"/>
      <c r="BLO1908" s="38"/>
      <c r="BLP1908" s="38"/>
      <c r="BLQ1908" s="38"/>
      <c r="BLR1908" s="38"/>
      <c r="BLS1908" s="38"/>
      <c r="BLT1908" s="38"/>
      <c r="BLU1908" s="38"/>
      <c r="BLV1908" s="38"/>
      <c r="BLW1908" s="38"/>
      <c r="BLX1908" s="38"/>
      <c r="BLY1908" s="38"/>
      <c r="BLZ1908" s="38"/>
      <c r="BMA1908" s="38"/>
      <c r="BMB1908" s="38"/>
      <c r="BMC1908" s="38"/>
      <c r="BMD1908" s="38"/>
      <c r="BME1908" s="38"/>
      <c r="BMF1908" s="38"/>
      <c r="BMG1908" s="38"/>
      <c r="BMH1908" s="38"/>
      <c r="BMI1908" s="38"/>
      <c r="BMJ1908" s="38"/>
      <c r="BMK1908" s="38"/>
      <c r="BML1908" s="38"/>
      <c r="BMM1908" s="38"/>
      <c r="BMN1908" s="38"/>
      <c r="BMO1908" s="38"/>
      <c r="BMP1908" s="38"/>
      <c r="BMQ1908" s="38"/>
      <c r="BMR1908" s="38"/>
      <c r="BMS1908" s="38"/>
      <c r="BMT1908" s="38"/>
      <c r="BMU1908" s="38"/>
      <c r="BMV1908" s="38"/>
      <c r="BMW1908" s="38"/>
      <c r="BMX1908" s="38"/>
      <c r="BMY1908" s="38"/>
      <c r="BMZ1908" s="38"/>
      <c r="BNA1908" s="38"/>
      <c r="BNB1908" s="38"/>
      <c r="BNC1908" s="38"/>
      <c r="BND1908" s="38"/>
      <c r="BNE1908" s="38"/>
      <c r="BNF1908" s="38"/>
      <c r="BNG1908" s="38"/>
      <c r="BNH1908" s="38"/>
      <c r="BNI1908" s="38"/>
      <c r="BNJ1908" s="38"/>
      <c r="BNK1908" s="38"/>
      <c r="BNL1908" s="38"/>
      <c r="BNM1908" s="38"/>
      <c r="BNN1908" s="38"/>
      <c r="BNO1908" s="38"/>
      <c r="BNP1908" s="38"/>
      <c r="BNQ1908" s="38"/>
      <c r="BNR1908" s="38"/>
      <c r="BNS1908" s="38"/>
      <c r="BNT1908" s="38"/>
      <c r="BNU1908" s="38"/>
      <c r="BNV1908" s="38"/>
      <c r="BNW1908" s="38"/>
      <c r="BNX1908" s="38"/>
      <c r="BNY1908" s="38"/>
      <c r="BNZ1908" s="38"/>
      <c r="BOA1908" s="38"/>
      <c r="BOB1908" s="38"/>
      <c r="BOC1908" s="38"/>
      <c r="BOD1908" s="38"/>
      <c r="BOE1908" s="38"/>
      <c r="BOF1908" s="38"/>
      <c r="BOG1908" s="38"/>
      <c r="BOH1908" s="38"/>
      <c r="BOI1908" s="38"/>
      <c r="BOJ1908" s="38"/>
      <c r="BOK1908" s="38"/>
      <c r="BOL1908" s="38"/>
      <c r="BOM1908" s="38"/>
      <c r="BON1908" s="38"/>
      <c r="BOO1908" s="38"/>
      <c r="BOP1908" s="38"/>
      <c r="BOQ1908" s="38"/>
      <c r="BOR1908" s="38"/>
      <c r="BOS1908" s="38"/>
      <c r="BOT1908" s="38"/>
      <c r="BOU1908" s="38"/>
      <c r="BOV1908" s="38"/>
      <c r="BOW1908" s="38"/>
      <c r="BOX1908" s="38"/>
      <c r="BOY1908" s="38"/>
      <c r="BOZ1908" s="38"/>
      <c r="BPA1908" s="38"/>
      <c r="BPB1908" s="38"/>
      <c r="BPC1908" s="38"/>
      <c r="BPD1908" s="38"/>
      <c r="BPE1908" s="38"/>
      <c r="BPF1908" s="38"/>
      <c r="BPG1908" s="38"/>
      <c r="BPH1908" s="38"/>
      <c r="BPI1908" s="38"/>
      <c r="BPJ1908" s="38"/>
      <c r="BPK1908" s="38"/>
      <c r="BPL1908" s="38"/>
      <c r="BPM1908" s="38"/>
      <c r="BPN1908" s="38"/>
      <c r="BPO1908" s="38"/>
      <c r="BPP1908" s="38"/>
      <c r="BPQ1908" s="38"/>
      <c r="BPR1908" s="38"/>
      <c r="BPS1908" s="38"/>
      <c r="BPT1908" s="38"/>
      <c r="BPU1908" s="38"/>
      <c r="BPV1908" s="38"/>
      <c r="BPW1908" s="38"/>
      <c r="BPX1908" s="38"/>
      <c r="BPY1908" s="38"/>
      <c r="BPZ1908" s="38"/>
      <c r="BQA1908" s="38"/>
      <c r="BQB1908" s="38"/>
      <c r="BQC1908" s="38"/>
      <c r="BQD1908" s="38"/>
      <c r="BQE1908" s="38"/>
      <c r="BQF1908" s="38"/>
      <c r="BQG1908" s="38"/>
      <c r="BQH1908" s="38"/>
      <c r="BQI1908" s="38"/>
      <c r="BQJ1908" s="38"/>
      <c r="BQK1908" s="38"/>
      <c r="BQL1908" s="38"/>
      <c r="BQM1908" s="38"/>
      <c r="BQN1908" s="38"/>
      <c r="BQO1908" s="38"/>
      <c r="BQP1908" s="38"/>
      <c r="BQQ1908" s="38"/>
      <c r="BQR1908" s="38"/>
      <c r="BQS1908" s="38"/>
      <c r="BQT1908" s="38"/>
      <c r="BQU1908" s="38"/>
      <c r="BQV1908" s="38"/>
      <c r="BQW1908" s="38"/>
      <c r="BQX1908" s="38"/>
      <c r="BQY1908" s="38"/>
      <c r="BQZ1908" s="38"/>
      <c r="BRA1908" s="38"/>
      <c r="BRB1908" s="38"/>
      <c r="BRC1908" s="38"/>
      <c r="BRD1908" s="38"/>
      <c r="BRE1908" s="38"/>
      <c r="BRF1908" s="38"/>
      <c r="BRG1908" s="38"/>
      <c r="BRH1908" s="38"/>
      <c r="BRI1908" s="38"/>
      <c r="BRJ1908" s="38"/>
      <c r="BRK1908" s="38"/>
      <c r="BRL1908" s="38"/>
      <c r="BRM1908" s="38"/>
      <c r="BRN1908" s="38"/>
      <c r="BRO1908" s="38"/>
      <c r="BRP1908" s="38"/>
      <c r="BRQ1908" s="38"/>
      <c r="BRR1908" s="38"/>
      <c r="BRS1908" s="38"/>
      <c r="BRT1908" s="38"/>
      <c r="BRU1908" s="38"/>
      <c r="BRV1908" s="38"/>
      <c r="BRW1908" s="38"/>
      <c r="BRX1908" s="38"/>
      <c r="BRY1908" s="38"/>
      <c r="BRZ1908" s="38"/>
      <c r="BSA1908" s="38"/>
      <c r="BSB1908" s="38"/>
      <c r="BSC1908" s="38"/>
      <c r="BSD1908" s="38"/>
      <c r="BSE1908" s="38"/>
      <c r="BSF1908" s="38"/>
      <c r="BSG1908" s="38"/>
      <c r="BSH1908" s="38"/>
      <c r="BSI1908" s="38"/>
      <c r="BSJ1908" s="38"/>
      <c r="BSK1908" s="38"/>
      <c r="BSL1908" s="38"/>
      <c r="BSM1908" s="38"/>
      <c r="BSN1908" s="38"/>
      <c r="BSO1908" s="38"/>
      <c r="BSP1908" s="38"/>
      <c r="BSQ1908" s="38"/>
      <c r="BSR1908" s="38"/>
      <c r="BSS1908" s="38"/>
      <c r="BST1908" s="38"/>
      <c r="BSU1908" s="38"/>
      <c r="BSV1908" s="38"/>
      <c r="BSW1908" s="38"/>
      <c r="BSX1908" s="38"/>
      <c r="BSY1908" s="38"/>
      <c r="BSZ1908" s="38"/>
      <c r="BTA1908" s="38"/>
      <c r="BTB1908" s="38"/>
      <c r="BTC1908" s="38"/>
      <c r="BTD1908" s="38"/>
      <c r="BTE1908" s="38"/>
      <c r="BTF1908" s="38"/>
      <c r="BTG1908" s="38"/>
      <c r="BTH1908" s="38"/>
      <c r="BTI1908" s="38"/>
      <c r="BTJ1908" s="38"/>
      <c r="BTK1908" s="38"/>
      <c r="BTL1908" s="38"/>
      <c r="BTM1908" s="38"/>
      <c r="BTN1908" s="38"/>
      <c r="BTO1908" s="38"/>
      <c r="BTP1908" s="38"/>
      <c r="BTQ1908" s="38"/>
      <c r="BTR1908" s="38"/>
      <c r="BTS1908" s="38"/>
      <c r="BTT1908" s="38"/>
      <c r="BTU1908" s="38"/>
      <c r="BTV1908" s="38"/>
      <c r="BTW1908" s="38"/>
      <c r="BTX1908" s="38"/>
      <c r="BTY1908" s="38"/>
      <c r="BTZ1908" s="38"/>
      <c r="BUA1908" s="38"/>
      <c r="BUB1908" s="38"/>
      <c r="BUC1908" s="38"/>
      <c r="BUD1908" s="38"/>
      <c r="BUE1908" s="38"/>
      <c r="BUF1908" s="38"/>
      <c r="BUG1908" s="38"/>
      <c r="BUH1908" s="38"/>
      <c r="BUI1908" s="38"/>
      <c r="BUJ1908" s="38"/>
      <c r="BUK1908" s="38"/>
      <c r="BUL1908" s="38"/>
      <c r="BUM1908" s="38"/>
      <c r="BUN1908" s="38"/>
      <c r="BUO1908" s="38"/>
      <c r="BUP1908" s="38"/>
      <c r="BUQ1908" s="38"/>
      <c r="BUR1908" s="38"/>
      <c r="BUS1908" s="38"/>
      <c r="BUT1908" s="38"/>
      <c r="BUU1908" s="38"/>
      <c r="BUV1908" s="38"/>
      <c r="BUW1908" s="38"/>
      <c r="BUX1908" s="38"/>
      <c r="BUY1908" s="38"/>
      <c r="BUZ1908" s="38"/>
      <c r="BVA1908" s="38"/>
      <c r="BVB1908" s="38"/>
      <c r="BVC1908" s="38"/>
      <c r="BVD1908" s="38"/>
      <c r="BVE1908" s="38"/>
      <c r="BVF1908" s="38"/>
      <c r="BVG1908" s="38"/>
      <c r="BVH1908" s="38"/>
      <c r="BVI1908" s="38"/>
      <c r="BVJ1908" s="38"/>
      <c r="BVK1908" s="38"/>
      <c r="BVL1908" s="38"/>
      <c r="BVM1908" s="38"/>
      <c r="BVN1908" s="38"/>
      <c r="BVO1908" s="38"/>
      <c r="BVP1908" s="38"/>
      <c r="BVQ1908" s="38"/>
      <c r="BVR1908" s="38"/>
      <c r="BVS1908" s="38"/>
      <c r="BVT1908" s="38"/>
      <c r="BVU1908" s="38"/>
      <c r="BVV1908" s="38"/>
      <c r="BVW1908" s="38"/>
      <c r="BVX1908" s="38"/>
      <c r="BVY1908" s="38"/>
      <c r="BVZ1908" s="38"/>
      <c r="BWA1908" s="38"/>
      <c r="BWB1908" s="38"/>
      <c r="BWC1908" s="38"/>
      <c r="BWD1908" s="38"/>
      <c r="BWE1908" s="38"/>
      <c r="BWF1908" s="38"/>
      <c r="BWG1908" s="38"/>
      <c r="BWH1908" s="38"/>
      <c r="BWI1908" s="38"/>
      <c r="BWJ1908" s="38"/>
      <c r="BWK1908" s="38"/>
      <c r="BWL1908" s="38"/>
      <c r="BWM1908" s="38"/>
      <c r="BWN1908" s="38"/>
      <c r="BWO1908" s="38"/>
      <c r="BWP1908" s="38"/>
      <c r="BWQ1908" s="38"/>
      <c r="BWR1908" s="38"/>
      <c r="BWS1908" s="38"/>
      <c r="BWT1908" s="38"/>
      <c r="BWU1908" s="38"/>
      <c r="BWV1908" s="38"/>
      <c r="BWW1908" s="38"/>
      <c r="BWX1908" s="38"/>
      <c r="BWY1908" s="38"/>
      <c r="BWZ1908" s="38"/>
      <c r="BXA1908" s="38"/>
      <c r="BXB1908" s="38"/>
      <c r="BXC1908" s="38"/>
      <c r="BXD1908" s="38"/>
      <c r="BXE1908" s="38"/>
      <c r="BXF1908" s="38"/>
      <c r="BXG1908" s="38"/>
      <c r="BXH1908" s="38"/>
      <c r="BXI1908" s="38"/>
      <c r="BXJ1908" s="38"/>
      <c r="BXK1908" s="38"/>
      <c r="BXL1908" s="38"/>
      <c r="BXM1908" s="38"/>
      <c r="BXN1908" s="38"/>
      <c r="BXO1908" s="38"/>
      <c r="BXP1908" s="38"/>
      <c r="BXQ1908" s="38"/>
      <c r="BXR1908" s="38"/>
      <c r="BXS1908" s="38"/>
      <c r="BXT1908" s="38"/>
      <c r="BXU1908" s="38"/>
      <c r="BXV1908" s="38"/>
      <c r="BXW1908" s="38"/>
      <c r="BXX1908" s="38"/>
      <c r="BXY1908" s="38"/>
      <c r="BXZ1908" s="38"/>
      <c r="BYA1908" s="38"/>
      <c r="BYB1908" s="38"/>
      <c r="BYC1908" s="38"/>
      <c r="BYD1908" s="38"/>
      <c r="BYE1908" s="38"/>
      <c r="BYF1908" s="38"/>
      <c r="BYG1908" s="38"/>
      <c r="BYH1908" s="38"/>
      <c r="BYI1908" s="38"/>
      <c r="BYJ1908" s="38"/>
      <c r="BYK1908" s="38"/>
      <c r="BYL1908" s="38"/>
      <c r="BYM1908" s="38"/>
      <c r="BYN1908" s="38"/>
      <c r="BYO1908" s="38"/>
      <c r="BYP1908" s="38"/>
      <c r="BYQ1908" s="38"/>
      <c r="BYR1908" s="38"/>
      <c r="BYS1908" s="38"/>
      <c r="BYT1908" s="38"/>
      <c r="BYU1908" s="38"/>
      <c r="BYV1908" s="38"/>
      <c r="BYW1908" s="38"/>
      <c r="BYX1908" s="38"/>
      <c r="BYY1908" s="38"/>
      <c r="BYZ1908" s="38"/>
      <c r="BZA1908" s="38"/>
      <c r="BZB1908" s="38"/>
      <c r="BZC1908" s="38"/>
      <c r="BZD1908" s="38"/>
      <c r="BZE1908" s="38"/>
      <c r="BZF1908" s="38"/>
      <c r="BZG1908" s="38"/>
      <c r="BZH1908" s="38"/>
      <c r="BZI1908" s="38"/>
      <c r="BZJ1908" s="38"/>
      <c r="BZK1908" s="38"/>
      <c r="BZL1908" s="38"/>
      <c r="BZM1908" s="38"/>
      <c r="BZN1908" s="38"/>
      <c r="BZO1908" s="38"/>
      <c r="BZP1908" s="38"/>
      <c r="BZQ1908" s="38"/>
      <c r="BZR1908" s="38"/>
      <c r="BZS1908" s="38"/>
      <c r="BZT1908" s="38"/>
      <c r="BZU1908" s="38"/>
      <c r="BZV1908" s="38"/>
      <c r="BZW1908" s="38"/>
      <c r="BZX1908" s="38"/>
      <c r="BZY1908" s="38"/>
      <c r="BZZ1908" s="38"/>
      <c r="CAA1908" s="38"/>
      <c r="CAB1908" s="38"/>
      <c r="CAC1908" s="38"/>
      <c r="CAD1908" s="38"/>
      <c r="CAE1908" s="38"/>
      <c r="CAF1908" s="38"/>
      <c r="CAG1908" s="38"/>
      <c r="CAH1908" s="38"/>
      <c r="CAI1908" s="38"/>
      <c r="CAJ1908" s="38"/>
      <c r="CAK1908" s="38"/>
      <c r="CAL1908" s="38"/>
      <c r="CAM1908" s="38"/>
      <c r="CAN1908" s="38"/>
      <c r="CAO1908" s="38"/>
      <c r="CAP1908" s="38"/>
      <c r="CAQ1908" s="38"/>
      <c r="CAR1908" s="38"/>
      <c r="CAS1908" s="38"/>
      <c r="CAT1908" s="38"/>
      <c r="CAU1908" s="38"/>
      <c r="CAV1908" s="38"/>
      <c r="CAW1908" s="38"/>
      <c r="CAX1908" s="38"/>
      <c r="CAY1908" s="38"/>
      <c r="CAZ1908" s="38"/>
      <c r="CBA1908" s="38"/>
      <c r="CBB1908" s="38"/>
      <c r="CBC1908" s="38"/>
      <c r="CBD1908" s="38"/>
      <c r="CBE1908" s="38"/>
      <c r="CBF1908" s="38"/>
      <c r="CBG1908" s="38"/>
      <c r="CBH1908" s="38"/>
      <c r="CBI1908" s="38"/>
      <c r="CBJ1908" s="38"/>
      <c r="CBK1908" s="38"/>
      <c r="CBL1908" s="38"/>
      <c r="CBM1908" s="38"/>
      <c r="CBN1908" s="38"/>
      <c r="CBO1908" s="38"/>
      <c r="CBP1908" s="38"/>
      <c r="CBQ1908" s="38"/>
      <c r="CBR1908" s="38"/>
      <c r="CBS1908" s="38"/>
      <c r="CBT1908" s="38"/>
      <c r="CBU1908" s="38"/>
      <c r="CBV1908" s="38"/>
      <c r="CBW1908" s="38"/>
      <c r="CBX1908" s="38"/>
      <c r="CBY1908" s="38"/>
      <c r="CBZ1908" s="38"/>
      <c r="CCA1908" s="38"/>
      <c r="CCB1908" s="38"/>
      <c r="CCC1908" s="38"/>
      <c r="CCD1908" s="38"/>
      <c r="CCE1908" s="38"/>
      <c r="CCF1908" s="38"/>
      <c r="CCG1908" s="38"/>
      <c r="CCH1908" s="38"/>
      <c r="CCI1908" s="38"/>
      <c r="CCJ1908" s="38"/>
      <c r="CCK1908" s="38"/>
      <c r="CCL1908" s="38"/>
      <c r="CCM1908" s="38"/>
      <c r="CCN1908" s="38"/>
      <c r="CCO1908" s="38"/>
      <c r="CCP1908" s="38"/>
      <c r="CCQ1908" s="38"/>
      <c r="CCR1908" s="38"/>
      <c r="CCS1908" s="38"/>
      <c r="CCT1908" s="38"/>
      <c r="CCU1908" s="38"/>
      <c r="CCV1908" s="38"/>
      <c r="CCW1908" s="38"/>
      <c r="CCX1908" s="38"/>
      <c r="CCY1908" s="38"/>
      <c r="CCZ1908" s="38"/>
      <c r="CDA1908" s="38"/>
      <c r="CDB1908" s="38"/>
      <c r="CDC1908" s="38"/>
      <c r="CDD1908" s="38"/>
      <c r="CDE1908" s="38"/>
      <c r="CDF1908" s="38"/>
      <c r="CDG1908" s="38"/>
      <c r="CDH1908" s="38"/>
      <c r="CDI1908" s="38"/>
      <c r="CDJ1908" s="38"/>
      <c r="CDK1908" s="38"/>
      <c r="CDL1908" s="38"/>
      <c r="CDM1908" s="38"/>
      <c r="CDN1908" s="38"/>
      <c r="CDO1908" s="38"/>
      <c r="CDP1908" s="38"/>
      <c r="CDQ1908" s="38"/>
      <c r="CDR1908" s="38"/>
      <c r="CDS1908" s="38"/>
      <c r="CDT1908" s="38"/>
      <c r="CDU1908" s="38"/>
      <c r="CDV1908" s="38"/>
      <c r="CDW1908" s="38"/>
      <c r="CDX1908" s="38"/>
      <c r="CDY1908" s="38"/>
      <c r="CDZ1908" s="38"/>
      <c r="CEA1908" s="38"/>
      <c r="CEB1908" s="38"/>
      <c r="CEC1908" s="38"/>
      <c r="CED1908" s="38"/>
      <c r="CEE1908" s="38"/>
      <c r="CEF1908" s="38"/>
      <c r="CEG1908" s="38"/>
      <c r="CEH1908" s="38"/>
      <c r="CEI1908" s="38"/>
      <c r="CEJ1908" s="38"/>
      <c r="CEK1908" s="38"/>
      <c r="CEL1908" s="38"/>
      <c r="CEM1908" s="38"/>
      <c r="CEN1908" s="38"/>
      <c r="CEO1908" s="38"/>
      <c r="CEP1908" s="38"/>
      <c r="CEQ1908" s="38"/>
      <c r="CER1908" s="38"/>
      <c r="CES1908" s="38"/>
      <c r="CET1908" s="38"/>
      <c r="CEU1908" s="38"/>
      <c r="CEV1908" s="38"/>
      <c r="CEW1908" s="38"/>
      <c r="CEX1908" s="38"/>
      <c r="CEY1908" s="38"/>
      <c r="CEZ1908" s="38"/>
      <c r="CFA1908" s="38"/>
      <c r="CFB1908" s="38"/>
      <c r="CFC1908" s="38"/>
      <c r="CFD1908" s="38"/>
      <c r="CFE1908" s="38"/>
      <c r="CFF1908" s="38"/>
      <c r="CFG1908" s="38"/>
      <c r="CFH1908" s="38"/>
      <c r="CFI1908" s="38"/>
      <c r="CFJ1908" s="38"/>
      <c r="CFK1908" s="38"/>
      <c r="CFL1908" s="38"/>
      <c r="CFM1908" s="38"/>
      <c r="CFN1908" s="38"/>
      <c r="CFO1908" s="38"/>
      <c r="CFP1908" s="38"/>
      <c r="CFQ1908" s="38"/>
      <c r="CFR1908" s="38"/>
      <c r="CFS1908" s="38"/>
      <c r="CFT1908" s="38"/>
      <c r="CFU1908" s="38"/>
      <c r="CFV1908" s="38"/>
      <c r="CFW1908" s="38"/>
      <c r="CFX1908" s="38"/>
      <c r="CFY1908" s="38"/>
      <c r="CFZ1908" s="38"/>
      <c r="CGA1908" s="38"/>
      <c r="CGB1908" s="38"/>
      <c r="CGC1908" s="38"/>
      <c r="CGD1908" s="38"/>
      <c r="CGE1908" s="38"/>
      <c r="CGF1908" s="38"/>
      <c r="CGG1908" s="38"/>
      <c r="CGH1908" s="38"/>
      <c r="CGI1908" s="38"/>
      <c r="CGJ1908" s="38"/>
      <c r="CGK1908" s="38"/>
      <c r="CGL1908" s="38"/>
      <c r="CGM1908" s="38"/>
      <c r="CGN1908" s="38"/>
      <c r="CGO1908" s="38"/>
      <c r="CGP1908" s="38"/>
      <c r="CGQ1908" s="38"/>
      <c r="CGR1908" s="38"/>
      <c r="CGS1908" s="38"/>
      <c r="CGT1908" s="38"/>
      <c r="CGU1908" s="38"/>
      <c r="CGV1908" s="38"/>
      <c r="CGW1908" s="38"/>
      <c r="CGX1908" s="38"/>
      <c r="CGY1908" s="38"/>
      <c r="CGZ1908" s="38"/>
      <c r="CHA1908" s="38"/>
      <c r="CHB1908" s="38"/>
      <c r="CHC1908" s="38"/>
      <c r="CHD1908" s="38"/>
      <c r="CHE1908" s="38"/>
      <c r="CHF1908" s="38"/>
      <c r="CHG1908" s="38"/>
      <c r="CHH1908" s="38"/>
      <c r="CHI1908" s="38"/>
      <c r="CHJ1908" s="38"/>
      <c r="CHK1908" s="38"/>
      <c r="CHL1908" s="38"/>
      <c r="CHM1908" s="38"/>
      <c r="CHN1908" s="38"/>
      <c r="CHO1908" s="38"/>
      <c r="CHP1908" s="38"/>
      <c r="CHQ1908" s="38"/>
      <c r="CHR1908" s="38"/>
      <c r="CHS1908" s="38"/>
      <c r="CHT1908" s="38"/>
      <c r="CHU1908" s="38"/>
      <c r="CHV1908" s="38"/>
      <c r="CHW1908" s="38"/>
      <c r="CHX1908" s="38"/>
      <c r="CHY1908" s="38"/>
      <c r="CHZ1908" s="38"/>
      <c r="CIA1908" s="38"/>
      <c r="CIB1908" s="38"/>
      <c r="CIC1908" s="38"/>
      <c r="CID1908" s="38"/>
      <c r="CIE1908" s="38"/>
      <c r="CIF1908" s="38"/>
      <c r="CIG1908" s="38"/>
      <c r="CIH1908" s="38"/>
      <c r="CII1908" s="38"/>
      <c r="CIJ1908" s="38"/>
      <c r="CIK1908" s="38"/>
      <c r="CIL1908" s="38"/>
      <c r="CIM1908" s="38"/>
      <c r="CIN1908" s="38"/>
      <c r="CIO1908" s="38"/>
      <c r="CIP1908" s="38"/>
      <c r="CIQ1908" s="38"/>
      <c r="CIR1908" s="38"/>
      <c r="CIS1908" s="38"/>
      <c r="CIT1908" s="38"/>
      <c r="CIU1908" s="38"/>
      <c r="CIV1908" s="38"/>
      <c r="CIW1908" s="38"/>
      <c r="CIX1908" s="38"/>
      <c r="CIY1908" s="38"/>
      <c r="CIZ1908" s="38"/>
      <c r="CJA1908" s="38"/>
      <c r="CJB1908" s="38"/>
      <c r="CJC1908" s="38"/>
      <c r="CJD1908" s="38"/>
      <c r="CJE1908" s="38"/>
      <c r="CJF1908" s="38"/>
      <c r="CJG1908" s="38"/>
      <c r="CJH1908" s="38"/>
      <c r="CJI1908" s="38"/>
      <c r="CJJ1908" s="38"/>
      <c r="CJK1908" s="38"/>
      <c r="CJL1908" s="38"/>
      <c r="CJM1908" s="38"/>
      <c r="CJN1908" s="38"/>
      <c r="CJO1908" s="38"/>
      <c r="CJP1908" s="38"/>
      <c r="CJQ1908" s="38"/>
      <c r="CJR1908" s="38"/>
      <c r="CJS1908" s="38"/>
      <c r="CJT1908" s="38"/>
      <c r="CJU1908" s="38"/>
      <c r="CJV1908" s="38"/>
      <c r="CJW1908" s="38"/>
      <c r="CJX1908" s="38"/>
      <c r="CJY1908" s="38"/>
      <c r="CJZ1908" s="38"/>
      <c r="CKA1908" s="38"/>
      <c r="CKB1908" s="38"/>
      <c r="CKC1908" s="38"/>
      <c r="CKD1908" s="38"/>
      <c r="CKE1908" s="38"/>
      <c r="CKF1908" s="38"/>
      <c r="CKG1908" s="38"/>
      <c r="CKH1908" s="38"/>
      <c r="CKI1908" s="38"/>
      <c r="CKJ1908" s="38"/>
      <c r="CKK1908" s="38"/>
      <c r="CKL1908" s="38"/>
      <c r="CKM1908" s="38"/>
      <c r="CKN1908" s="38"/>
      <c r="CKO1908" s="38"/>
      <c r="CKP1908" s="38"/>
      <c r="CKQ1908" s="38"/>
      <c r="CKR1908" s="38"/>
      <c r="CKS1908" s="38"/>
      <c r="CKT1908" s="38"/>
      <c r="CKU1908" s="38"/>
      <c r="CKV1908" s="38"/>
      <c r="CKW1908" s="38"/>
      <c r="CKX1908" s="38"/>
      <c r="CKY1908" s="38"/>
      <c r="CKZ1908" s="38"/>
      <c r="CLA1908" s="38"/>
      <c r="CLB1908" s="38"/>
      <c r="CLC1908" s="38"/>
      <c r="CLD1908" s="38"/>
      <c r="CLE1908" s="38"/>
      <c r="CLF1908" s="38"/>
      <c r="CLG1908" s="38"/>
      <c r="CLH1908" s="38"/>
      <c r="CLI1908" s="38"/>
      <c r="CLJ1908" s="38"/>
      <c r="CLK1908" s="38"/>
      <c r="CLL1908" s="38"/>
      <c r="CLM1908" s="38"/>
      <c r="CLN1908" s="38"/>
      <c r="CLO1908" s="38"/>
      <c r="CLP1908" s="38"/>
      <c r="CLQ1908" s="38"/>
      <c r="CLR1908" s="38"/>
      <c r="CLS1908" s="38"/>
      <c r="CLT1908" s="38"/>
      <c r="CLU1908" s="38"/>
      <c r="CLV1908" s="38"/>
      <c r="CLW1908" s="38"/>
      <c r="CLX1908" s="38"/>
      <c r="CLY1908" s="38"/>
      <c r="CLZ1908" s="38"/>
      <c r="CMA1908" s="38"/>
      <c r="CMB1908" s="38"/>
      <c r="CMC1908" s="38"/>
      <c r="CMD1908" s="38"/>
      <c r="CME1908" s="38"/>
      <c r="CMF1908" s="38"/>
      <c r="CMG1908" s="38"/>
      <c r="CMH1908" s="38"/>
      <c r="CMI1908" s="38"/>
      <c r="CMJ1908" s="38"/>
      <c r="CMK1908" s="38"/>
      <c r="CML1908" s="38"/>
      <c r="CMM1908" s="38"/>
      <c r="CMN1908" s="38"/>
      <c r="CMO1908" s="38"/>
      <c r="CMP1908" s="38"/>
      <c r="CMQ1908" s="38"/>
      <c r="CMR1908" s="38"/>
      <c r="CMS1908" s="38"/>
      <c r="CMT1908" s="38"/>
      <c r="CMU1908" s="38"/>
      <c r="CMV1908" s="38"/>
      <c r="CMW1908" s="38"/>
      <c r="CMX1908" s="38"/>
      <c r="CMY1908" s="38"/>
      <c r="CMZ1908" s="38"/>
      <c r="CNA1908" s="38"/>
      <c r="CNB1908" s="38"/>
      <c r="CNC1908" s="38"/>
      <c r="CND1908" s="38"/>
      <c r="CNE1908" s="38"/>
      <c r="CNF1908" s="38"/>
      <c r="CNG1908" s="38"/>
      <c r="CNH1908" s="38"/>
      <c r="CNI1908" s="38"/>
      <c r="CNJ1908" s="38"/>
      <c r="CNK1908" s="38"/>
      <c r="CNL1908" s="38"/>
      <c r="CNM1908" s="38"/>
      <c r="CNN1908" s="38"/>
      <c r="CNO1908" s="38"/>
      <c r="CNP1908" s="38"/>
      <c r="CNQ1908" s="38"/>
      <c r="CNR1908" s="38"/>
      <c r="CNS1908" s="38"/>
      <c r="CNT1908" s="38"/>
      <c r="CNU1908" s="38"/>
      <c r="CNV1908" s="38"/>
      <c r="CNW1908" s="38"/>
      <c r="CNX1908" s="38"/>
      <c r="CNY1908" s="38"/>
      <c r="CNZ1908" s="38"/>
      <c r="COA1908" s="38"/>
      <c r="COB1908" s="38"/>
      <c r="COC1908" s="38"/>
      <c r="COD1908" s="38"/>
      <c r="COE1908" s="38"/>
      <c r="COF1908" s="38"/>
      <c r="COG1908" s="38"/>
      <c r="COH1908" s="38"/>
      <c r="COI1908" s="38"/>
      <c r="COJ1908" s="38"/>
      <c r="COK1908" s="38"/>
      <c r="COL1908" s="38"/>
      <c r="COM1908" s="38"/>
      <c r="CON1908" s="38"/>
      <c r="COO1908" s="38"/>
      <c r="COP1908" s="38"/>
      <c r="COQ1908" s="38"/>
      <c r="COR1908" s="38"/>
      <c r="COS1908" s="38"/>
      <c r="COT1908" s="38"/>
      <c r="COU1908" s="38"/>
      <c r="COV1908" s="38"/>
      <c r="COW1908" s="38"/>
      <c r="COX1908" s="38"/>
      <c r="COY1908" s="38"/>
      <c r="COZ1908" s="38"/>
      <c r="CPA1908" s="38"/>
      <c r="CPB1908" s="38"/>
      <c r="CPC1908" s="38"/>
      <c r="CPD1908" s="38"/>
      <c r="CPE1908" s="38"/>
      <c r="CPF1908" s="38"/>
      <c r="CPG1908" s="38"/>
      <c r="CPH1908" s="38"/>
      <c r="CPI1908" s="38"/>
      <c r="CPJ1908" s="38"/>
      <c r="CPK1908" s="38"/>
      <c r="CPL1908" s="38"/>
      <c r="CPM1908" s="38"/>
      <c r="CPN1908" s="38"/>
      <c r="CPO1908" s="38"/>
      <c r="CPP1908" s="38"/>
      <c r="CPQ1908" s="38"/>
      <c r="CPR1908" s="38"/>
      <c r="CPS1908" s="38"/>
      <c r="CPT1908" s="38"/>
      <c r="CPU1908" s="38"/>
      <c r="CPV1908" s="38"/>
      <c r="CPW1908" s="38"/>
      <c r="CPX1908" s="38"/>
      <c r="CPY1908" s="38"/>
      <c r="CPZ1908" s="38"/>
      <c r="CQA1908" s="38"/>
      <c r="CQB1908" s="38"/>
      <c r="CQC1908" s="38"/>
      <c r="CQD1908" s="38"/>
      <c r="CQE1908" s="38"/>
      <c r="CQF1908" s="38"/>
      <c r="CQG1908" s="38"/>
      <c r="CQH1908" s="38"/>
      <c r="CQI1908" s="38"/>
      <c r="CQJ1908" s="38"/>
      <c r="CQK1908" s="38"/>
      <c r="CQL1908" s="38"/>
      <c r="CQM1908" s="38"/>
      <c r="CQN1908" s="38"/>
      <c r="CQO1908" s="38"/>
      <c r="CQP1908" s="38"/>
      <c r="CQQ1908" s="38"/>
      <c r="CQR1908" s="38"/>
      <c r="CQS1908" s="38"/>
      <c r="CQT1908" s="38"/>
      <c r="CQU1908" s="38"/>
      <c r="CQV1908" s="38"/>
      <c r="CQW1908" s="38"/>
      <c r="CQX1908" s="38"/>
      <c r="CQY1908" s="38"/>
      <c r="CQZ1908" s="38"/>
      <c r="CRA1908" s="38"/>
      <c r="CRB1908" s="38"/>
      <c r="CRC1908" s="38"/>
      <c r="CRD1908" s="38"/>
      <c r="CRE1908" s="38"/>
      <c r="CRF1908" s="38"/>
      <c r="CRG1908" s="38"/>
      <c r="CRH1908" s="38"/>
      <c r="CRI1908" s="38"/>
      <c r="CRJ1908" s="38"/>
      <c r="CRK1908" s="38"/>
      <c r="CRL1908" s="38"/>
      <c r="CRM1908" s="38"/>
      <c r="CRN1908" s="38"/>
      <c r="CRO1908" s="38"/>
      <c r="CRP1908" s="38"/>
      <c r="CRQ1908" s="38"/>
      <c r="CRR1908" s="38"/>
      <c r="CRS1908" s="38"/>
      <c r="CRT1908" s="38"/>
      <c r="CRU1908" s="38"/>
      <c r="CRV1908" s="38"/>
      <c r="CRW1908" s="38"/>
      <c r="CRX1908" s="38"/>
      <c r="CRY1908" s="38"/>
      <c r="CRZ1908" s="38"/>
      <c r="CSA1908" s="38"/>
      <c r="CSB1908" s="38"/>
      <c r="CSC1908" s="38"/>
      <c r="CSD1908" s="38"/>
      <c r="CSE1908" s="38"/>
      <c r="CSF1908" s="38"/>
      <c r="CSG1908" s="38"/>
      <c r="CSH1908" s="38"/>
      <c r="CSI1908" s="38"/>
      <c r="CSJ1908" s="38"/>
      <c r="CSK1908" s="38"/>
      <c r="CSL1908" s="38"/>
      <c r="CSM1908" s="38"/>
      <c r="CSN1908" s="38"/>
      <c r="CSO1908" s="38"/>
      <c r="CSP1908" s="38"/>
      <c r="CSQ1908" s="38"/>
      <c r="CSR1908" s="38"/>
      <c r="CSS1908" s="38"/>
      <c r="CST1908" s="38"/>
      <c r="CSU1908" s="38"/>
      <c r="CSV1908" s="38"/>
      <c r="CSW1908" s="38"/>
      <c r="CSX1908" s="38"/>
      <c r="CSY1908" s="38"/>
      <c r="CSZ1908" s="38"/>
      <c r="CTA1908" s="38"/>
      <c r="CTB1908" s="38"/>
      <c r="CTC1908" s="38"/>
      <c r="CTD1908" s="38"/>
      <c r="CTE1908" s="38"/>
      <c r="CTF1908" s="38"/>
      <c r="CTG1908" s="38"/>
      <c r="CTH1908" s="38"/>
      <c r="CTI1908" s="38"/>
      <c r="CTJ1908" s="38"/>
      <c r="CTK1908" s="38"/>
      <c r="CTL1908" s="38"/>
      <c r="CTM1908" s="38"/>
      <c r="CTN1908" s="38"/>
      <c r="CTO1908" s="38"/>
      <c r="CTP1908" s="38"/>
      <c r="CTQ1908" s="38"/>
      <c r="CTR1908" s="38"/>
      <c r="CTS1908" s="38"/>
      <c r="CTT1908" s="38"/>
      <c r="CTU1908" s="38"/>
      <c r="CTV1908" s="38"/>
      <c r="CTW1908" s="38"/>
      <c r="CTX1908" s="38"/>
      <c r="CTY1908" s="38"/>
      <c r="CTZ1908" s="38"/>
      <c r="CUA1908" s="38"/>
    </row>
    <row r="1909" spans="3:2575">
      <c r="C1909" s="84" t="s">
        <v>994</v>
      </c>
      <c r="D1909" s="63">
        <v>3836</v>
      </c>
      <c r="E1909" s="87" t="s">
        <v>877</v>
      </c>
      <c r="F1909" s="151" t="s">
        <v>1805</v>
      </c>
      <c r="G1909" s="87" t="s">
        <v>1806</v>
      </c>
      <c r="H1909" s="63">
        <v>6258</v>
      </c>
      <c r="I1909" s="87" t="s">
        <v>1151</v>
      </c>
      <c r="J1909" s="160">
        <v>1</v>
      </c>
      <c r="K1909" s="106">
        <v>45103</v>
      </c>
      <c r="L1909" s="92">
        <v>27</v>
      </c>
      <c r="M1909" s="66">
        <v>230</v>
      </c>
      <c r="N1909" s="107">
        <v>45130</v>
      </c>
      <c r="O1909" s="99">
        <v>45134</v>
      </c>
      <c r="P1909" s="100">
        <v>31</v>
      </c>
      <c r="Q1909" s="66" t="s">
        <v>544</v>
      </c>
      <c r="R1909" s="66" t="s">
        <v>214</v>
      </c>
      <c r="S1909" s="66" t="s">
        <v>2016</v>
      </c>
      <c r="T1909" s="66" t="s">
        <v>138</v>
      </c>
      <c r="U1909" s="66">
        <v>230</v>
      </c>
      <c r="V1909" s="415" t="s">
        <v>617</v>
      </c>
      <c r="W1909" s="88" t="s">
        <v>3100</v>
      </c>
      <c r="X1909" s="88" t="s">
        <v>3101</v>
      </c>
      <c r="Y1909" s="422" t="s">
        <v>3430</v>
      </c>
      <c r="Z1909" s="66">
        <v>60</v>
      </c>
      <c r="AA1909" s="117" t="s">
        <v>143</v>
      </c>
      <c r="AB1909" s="66"/>
      <c r="AC1909" s="118"/>
      <c r="AD1909" s="118"/>
      <c r="AE1909" s="48" t="s">
        <v>101</v>
      </c>
      <c r="AF1909" s="132">
        <v>44792</v>
      </c>
      <c r="AG1909" s="132">
        <v>45133</v>
      </c>
      <c r="AH1909" s="431"/>
      <c r="AI1909" s="428" t="s">
        <v>208</v>
      </c>
      <c r="AJ1909" s="429" t="s">
        <v>3439</v>
      </c>
      <c r="AK1909" s="428" t="s">
        <v>3440</v>
      </c>
      <c r="AL1909" s="428">
        <v>8122000824</v>
      </c>
    </row>
    <row r="1910" spans="3:2575">
      <c r="C1910" s="84" t="s">
        <v>994</v>
      </c>
      <c r="D1910" s="63">
        <v>3758</v>
      </c>
      <c r="E1910" s="150" t="s">
        <v>877</v>
      </c>
      <c r="F1910" s="150" t="s">
        <v>818</v>
      </c>
      <c r="G1910" s="85" t="s">
        <v>1806</v>
      </c>
      <c r="H1910" s="89">
        <v>2831</v>
      </c>
      <c r="I1910" s="87" t="s">
        <v>1151</v>
      </c>
      <c r="J1910" s="84">
        <v>1</v>
      </c>
      <c r="K1910" s="106">
        <v>44753</v>
      </c>
      <c r="L1910" s="63">
        <v>27</v>
      </c>
      <c r="M1910" s="66">
        <v>230</v>
      </c>
      <c r="N1910" s="107">
        <v>44780</v>
      </c>
      <c r="O1910" s="99">
        <v>44791</v>
      </c>
      <c r="P1910" s="100">
        <v>20</v>
      </c>
      <c r="Q1910" s="66" t="s">
        <v>544</v>
      </c>
      <c r="R1910" s="66"/>
      <c r="S1910" s="66" t="s">
        <v>2016</v>
      </c>
      <c r="T1910" s="66" t="s">
        <v>138</v>
      </c>
      <c r="U1910" s="66">
        <v>230</v>
      </c>
      <c r="V1910" s="88" t="s">
        <v>236</v>
      </c>
      <c r="W1910" s="88" t="s">
        <v>406</v>
      </c>
      <c r="X1910" s="88" t="s">
        <v>435</v>
      </c>
      <c r="Y1910" s="48">
        <v>24222823</v>
      </c>
      <c r="Z1910" s="118"/>
      <c r="AA1910" s="118"/>
      <c r="AB1910" s="66"/>
      <c r="AC1910" s="118">
        <v>12000</v>
      </c>
      <c r="AD1910" s="118"/>
      <c r="AE1910" s="62" t="s">
        <v>101</v>
      </c>
      <c r="AF1910" s="173">
        <v>44757</v>
      </c>
      <c r="AG1910" s="132">
        <v>44786</v>
      </c>
      <c r="AH1910" s="431"/>
      <c r="AI1910" s="428" t="s">
        <v>503</v>
      </c>
      <c r="AJ1910" s="429" t="s">
        <v>806</v>
      </c>
      <c r="AK1910" s="428" t="s">
        <v>803</v>
      </c>
      <c r="AL1910" s="428">
        <v>8181365094</v>
      </c>
    </row>
    <row r="1911" spans="3:2575">
      <c r="C1911" s="84" t="s">
        <v>994</v>
      </c>
      <c r="D1911" s="63">
        <v>3368</v>
      </c>
      <c r="E1911" s="151" t="s">
        <v>1114</v>
      </c>
      <c r="F1911" s="151" t="s">
        <v>1117</v>
      </c>
      <c r="G1911" s="85" t="s">
        <v>529</v>
      </c>
      <c r="H1911" s="89"/>
      <c r="I1911" s="87" t="s">
        <v>1151</v>
      </c>
      <c r="J1911" s="84">
        <v>1</v>
      </c>
      <c r="K1911" s="106">
        <v>44643</v>
      </c>
      <c r="L1911" s="63">
        <v>29</v>
      </c>
      <c r="M1911" s="66">
        <v>230</v>
      </c>
      <c r="N1911" s="107">
        <v>44672</v>
      </c>
      <c r="O1911" s="99">
        <v>44550</v>
      </c>
      <c r="P1911" s="100">
        <v>20</v>
      </c>
      <c r="Q1911" s="66" t="s">
        <v>544</v>
      </c>
      <c r="R1911" s="66"/>
      <c r="S1911" s="66" t="s">
        <v>3099</v>
      </c>
      <c r="T1911" s="66" t="s">
        <v>138</v>
      </c>
      <c r="U1911" s="66">
        <v>230</v>
      </c>
      <c r="V1911" s="88" t="s">
        <v>236</v>
      </c>
      <c r="W1911" s="88" t="s">
        <v>406</v>
      </c>
      <c r="X1911" s="88" t="s">
        <v>435</v>
      </c>
      <c r="Y1911" s="66">
        <v>20269336</v>
      </c>
      <c r="Z1911" s="118"/>
      <c r="AA1911" s="118"/>
      <c r="AB1911" s="66"/>
      <c r="AC1911" s="118">
        <v>12000</v>
      </c>
      <c r="AD1911" s="118"/>
      <c r="AE1911" s="48" t="s">
        <v>101</v>
      </c>
      <c r="AF1911" s="173">
        <v>44530</v>
      </c>
      <c r="AG1911" s="132">
        <v>44754</v>
      </c>
      <c r="AH1911" s="431"/>
      <c r="AI1911" s="428" t="s">
        <v>503</v>
      </c>
      <c r="AJ1911" s="429" t="s">
        <v>2877</v>
      </c>
      <c r="AK1911" s="428" t="s">
        <v>478</v>
      </c>
      <c r="AL1911" s="428" t="s">
        <v>484</v>
      </c>
    </row>
    <row r="1912" spans="3:2575">
      <c r="C1912" s="84" t="s">
        <v>994</v>
      </c>
      <c r="D1912" s="63">
        <v>4538</v>
      </c>
      <c r="E1912" s="87" t="s">
        <v>2401</v>
      </c>
      <c r="F1912" s="87" t="s">
        <v>2044</v>
      </c>
      <c r="G1912" s="85" t="s">
        <v>529</v>
      </c>
      <c r="H1912" s="63">
        <v>612</v>
      </c>
      <c r="I1912" s="86" t="s">
        <v>1151</v>
      </c>
      <c r="J1912" s="84">
        <v>1</v>
      </c>
      <c r="K1912" s="106">
        <v>45187</v>
      </c>
      <c r="L1912" s="89">
        <v>6</v>
      </c>
      <c r="M1912" s="66">
        <v>231</v>
      </c>
      <c r="N1912" s="107">
        <v>45193</v>
      </c>
      <c r="O1912" s="99">
        <v>45195</v>
      </c>
      <c r="P1912" s="100">
        <v>8</v>
      </c>
      <c r="Q1912" s="66" t="s">
        <v>544</v>
      </c>
      <c r="R1912" s="66" t="s">
        <v>214</v>
      </c>
      <c r="S1912" s="66" t="s">
        <v>1180</v>
      </c>
      <c r="T1912" s="66" t="s">
        <v>87</v>
      </c>
      <c r="U1912" s="66">
        <v>231</v>
      </c>
      <c r="V1912" s="88" t="s">
        <v>169</v>
      </c>
      <c r="W1912" s="415" t="s">
        <v>510</v>
      </c>
      <c r="X1912" s="415" t="s">
        <v>2368</v>
      </c>
      <c r="Y1912" s="117" t="s">
        <v>3441</v>
      </c>
      <c r="Z1912" s="66">
        <v>30</v>
      </c>
      <c r="AA1912" s="117" t="s">
        <v>92</v>
      </c>
      <c r="AB1912" s="66"/>
      <c r="AC1912" s="118"/>
      <c r="AD1912" s="118"/>
      <c r="AE1912" s="48" t="s">
        <v>1205</v>
      </c>
      <c r="AF1912" s="260">
        <v>45187</v>
      </c>
      <c r="AG1912" s="132">
        <v>45194</v>
      </c>
      <c r="AH1912" s="141"/>
      <c r="AI1912" s="428" t="s">
        <v>503</v>
      </c>
      <c r="AJ1912" s="439" t="s">
        <v>2877</v>
      </c>
      <c r="AK1912" s="440" t="s">
        <v>478</v>
      </c>
      <c r="AL1912" s="428" t="s">
        <v>484</v>
      </c>
    </row>
    <row r="1913" spans="3:2575">
      <c r="C1913" s="84" t="s">
        <v>994</v>
      </c>
      <c r="D1913" s="84">
        <v>4489</v>
      </c>
      <c r="E1913" s="150" t="s">
        <v>1149</v>
      </c>
      <c r="F1913" s="150" t="s">
        <v>1150</v>
      </c>
      <c r="G1913" s="150" t="s">
        <v>1146</v>
      </c>
      <c r="H1913" s="84">
        <v>3728</v>
      </c>
      <c r="I1913" s="84" t="s">
        <v>154</v>
      </c>
      <c r="J1913" s="84">
        <v>1</v>
      </c>
      <c r="K1913" s="162">
        <v>45217</v>
      </c>
      <c r="L1913" s="84">
        <v>34</v>
      </c>
      <c r="M1913" s="66">
        <v>231</v>
      </c>
      <c r="N1913" s="165">
        <v>45251</v>
      </c>
      <c r="O1913" s="99">
        <v>45254</v>
      </c>
      <c r="P1913" s="100">
        <v>37</v>
      </c>
      <c r="Q1913" s="66" t="s">
        <v>544</v>
      </c>
      <c r="R1913" s="66" t="s">
        <v>214</v>
      </c>
      <c r="S1913" s="66" t="s">
        <v>921</v>
      </c>
      <c r="T1913" s="66" t="s">
        <v>138</v>
      </c>
      <c r="U1913" s="66">
        <v>231</v>
      </c>
      <c r="V1913" s="88" t="s">
        <v>922</v>
      </c>
      <c r="W1913" s="415" t="s">
        <v>923</v>
      </c>
      <c r="X1913" s="415" t="s">
        <v>3442</v>
      </c>
      <c r="Y1913" s="117" t="s">
        <v>3443</v>
      </c>
      <c r="Z1913" s="66">
        <v>90</v>
      </c>
      <c r="AA1913" s="117" t="s">
        <v>227</v>
      </c>
      <c r="AB1913" s="418">
        <v>2018</v>
      </c>
      <c r="AC1913" s="118">
        <v>24000</v>
      </c>
      <c r="AD1913" s="118"/>
      <c r="AE1913" s="48" t="s">
        <v>101</v>
      </c>
      <c r="AF1913" s="132">
        <v>45160</v>
      </c>
      <c r="AG1913" s="132">
        <v>45254</v>
      </c>
      <c r="AH1913" s="141"/>
      <c r="AI1913" s="428" t="s">
        <v>1469</v>
      </c>
      <c r="AJ1913" s="429" t="s">
        <v>3444</v>
      </c>
      <c r="AK1913" s="428" t="s">
        <v>3445</v>
      </c>
      <c r="AL1913" s="428">
        <v>8992666795</v>
      </c>
    </row>
    <row r="1914" spans="3:2575">
      <c r="C1914" s="399" t="s">
        <v>994</v>
      </c>
      <c r="D1914" s="63">
        <v>4395</v>
      </c>
      <c r="E1914" s="87" t="s">
        <v>995</v>
      </c>
      <c r="F1914" s="87" t="s">
        <v>1638</v>
      </c>
      <c r="G1914" s="85" t="s">
        <v>3446</v>
      </c>
      <c r="H1914" s="63"/>
      <c r="I1914" s="86" t="s">
        <v>1151</v>
      </c>
      <c r="J1914" s="84">
        <v>1</v>
      </c>
      <c r="K1914" s="106">
        <v>45175</v>
      </c>
      <c r="L1914" s="89">
        <v>6</v>
      </c>
      <c r="M1914" s="63">
        <v>231</v>
      </c>
      <c r="N1914" s="107">
        <v>45181</v>
      </c>
      <c r="O1914" s="99">
        <v>45184</v>
      </c>
      <c r="P1914" s="100">
        <v>9</v>
      </c>
      <c r="Q1914" s="66" t="s">
        <v>544</v>
      </c>
      <c r="R1914" s="66" t="s">
        <v>214</v>
      </c>
      <c r="S1914" s="66" t="s">
        <v>1180</v>
      </c>
      <c r="T1914" s="66" t="s">
        <v>87</v>
      </c>
      <c r="U1914" s="66">
        <v>231</v>
      </c>
      <c r="V1914" s="88" t="s">
        <v>169</v>
      </c>
      <c r="W1914" s="88" t="s">
        <v>510</v>
      </c>
      <c r="X1914" s="88" t="s">
        <v>2368</v>
      </c>
      <c r="Y1914" s="117" t="s">
        <v>3441</v>
      </c>
      <c r="Z1914" s="66">
        <v>30</v>
      </c>
      <c r="AA1914" s="117" t="s">
        <v>92</v>
      </c>
      <c r="AB1914" s="66"/>
      <c r="AC1914" s="118"/>
      <c r="AD1914" s="118"/>
      <c r="AE1914" s="48" t="s">
        <v>101</v>
      </c>
      <c r="AF1914" s="260">
        <v>45105</v>
      </c>
      <c r="AG1914" s="132">
        <v>45184</v>
      </c>
      <c r="AH1914" s="141"/>
      <c r="AI1914" s="284"/>
      <c r="AJ1914" s="284"/>
      <c r="AK1914" s="284"/>
      <c r="AL1914" s="284"/>
      <c r="AM1914" s="38"/>
      <c r="AN1914" s="38"/>
      <c r="AO1914" s="38"/>
      <c r="AP1914" s="38"/>
      <c r="AQ1914" s="38"/>
      <c r="AR1914" s="38"/>
      <c r="AS1914" s="38"/>
      <c r="AT1914" s="38"/>
      <c r="AU1914" s="38"/>
      <c r="AV1914" s="38"/>
      <c r="AW1914" s="38"/>
      <c r="AX1914" s="38"/>
      <c r="AY1914" s="38"/>
      <c r="AZ1914" s="38"/>
      <c r="BA1914" s="38"/>
      <c r="BB1914" s="38"/>
      <c r="BC1914" s="38"/>
      <c r="BD1914" s="38"/>
      <c r="BE1914" s="38"/>
      <c r="BF1914" s="38"/>
      <c r="BG1914" s="38"/>
      <c r="BH1914" s="38"/>
      <c r="BI1914" s="38"/>
      <c r="BJ1914" s="38"/>
      <c r="BK1914" s="38"/>
      <c r="BL1914" s="38"/>
      <c r="BM1914" s="38"/>
      <c r="BN1914" s="38"/>
      <c r="BO1914" s="38"/>
      <c r="BP1914" s="38"/>
      <c r="BQ1914" s="38"/>
      <c r="BR1914" s="38"/>
      <c r="BS1914" s="38"/>
      <c r="BT1914" s="38"/>
      <c r="BU1914" s="38"/>
      <c r="BV1914" s="38"/>
      <c r="BW1914" s="38"/>
      <c r="BX1914" s="38"/>
      <c r="BY1914" s="38"/>
      <c r="BZ1914" s="38"/>
      <c r="CA1914" s="38"/>
      <c r="CB1914" s="38"/>
      <c r="CC1914" s="38"/>
      <c r="CD1914" s="38"/>
      <c r="CE1914" s="38"/>
      <c r="CF1914" s="38"/>
      <c r="CG1914" s="38"/>
      <c r="CH1914" s="38"/>
      <c r="CI1914" s="38"/>
      <c r="CJ1914" s="38"/>
      <c r="CK1914" s="38"/>
      <c r="CL1914" s="38"/>
      <c r="CM1914" s="38"/>
      <c r="CN1914" s="38"/>
      <c r="CO1914" s="38"/>
      <c r="CP1914" s="38"/>
      <c r="CQ1914" s="38"/>
      <c r="CR1914" s="38"/>
      <c r="CS1914" s="38"/>
      <c r="CT1914" s="38"/>
      <c r="CU1914" s="38"/>
      <c r="CV1914" s="38"/>
      <c r="CW1914" s="38"/>
      <c r="CX1914" s="38"/>
      <c r="CY1914" s="38"/>
      <c r="CZ1914" s="38"/>
      <c r="DA1914" s="38"/>
      <c r="DB1914" s="38"/>
      <c r="DC1914" s="38"/>
      <c r="DD1914" s="38"/>
      <c r="DE1914" s="38"/>
      <c r="DF1914" s="38"/>
      <c r="DG1914" s="38"/>
      <c r="DH1914" s="38"/>
      <c r="DI1914" s="38"/>
      <c r="DJ1914" s="38"/>
      <c r="DK1914" s="38"/>
      <c r="DL1914" s="38"/>
      <c r="DM1914" s="38"/>
      <c r="DN1914" s="38"/>
      <c r="DO1914" s="38"/>
      <c r="DP1914" s="38"/>
      <c r="DQ1914" s="38"/>
      <c r="DR1914" s="38"/>
      <c r="DS1914" s="38"/>
      <c r="DT1914" s="38"/>
      <c r="DU1914" s="38"/>
      <c r="DV1914" s="38"/>
      <c r="DW1914" s="38"/>
      <c r="DX1914" s="38"/>
      <c r="DY1914" s="38"/>
      <c r="DZ1914" s="38"/>
      <c r="EA1914" s="38"/>
      <c r="EB1914" s="38"/>
      <c r="EC1914" s="38"/>
      <c r="ED1914" s="38"/>
      <c r="EE1914" s="38"/>
      <c r="EF1914" s="38"/>
      <c r="EG1914" s="38"/>
      <c r="EH1914" s="38"/>
      <c r="EI1914" s="38"/>
      <c r="EJ1914" s="38"/>
      <c r="EK1914" s="38"/>
      <c r="EL1914" s="38"/>
      <c r="EM1914" s="38"/>
      <c r="EN1914" s="38"/>
      <c r="EO1914" s="38"/>
      <c r="EP1914" s="38"/>
      <c r="EQ1914" s="38"/>
      <c r="ER1914" s="38"/>
      <c r="ES1914" s="38"/>
      <c r="ET1914" s="38"/>
      <c r="EU1914" s="38"/>
      <c r="EV1914" s="38"/>
      <c r="EW1914" s="38"/>
      <c r="EX1914" s="38"/>
      <c r="EY1914" s="38"/>
      <c r="EZ1914" s="38"/>
      <c r="FA1914" s="38"/>
      <c r="FB1914" s="38"/>
      <c r="FC1914" s="38"/>
      <c r="FD1914" s="38"/>
      <c r="FE1914" s="38"/>
      <c r="FF1914" s="38"/>
      <c r="FG1914" s="38"/>
      <c r="FH1914" s="38"/>
      <c r="FI1914" s="38"/>
      <c r="FJ1914" s="38"/>
      <c r="FK1914" s="38"/>
      <c r="FL1914" s="38"/>
      <c r="FM1914" s="38"/>
      <c r="FN1914" s="38"/>
      <c r="FO1914" s="38"/>
      <c r="FP1914" s="38"/>
      <c r="FQ1914" s="38"/>
      <c r="FR1914" s="38"/>
      <c r="FS1914" s="38"/>
      <c r="FT1914" s="38"/>
      <c r="FU1914" s="38"/>
      <c r="FV1914" s="38"/>
      <c r="FW1914" s="38"/>
      <c r="FX1914" s="38"/>
      <c r="FY1914" s="38"/>
      <c r="FZ1914" s="38"/>
      <c r="GA1914" s="38"/>
      <c r="GB1914" s="38"/>
      <c r="GC1914" s="38"/>
      <c r="GD1914" s="38"/>
      <c r="GE1914" s="38"/>
      <c r="GF1914" s="38"/>
      <c r="GG1914" s="38"/>
      <c r="GH1914" s="38"/>
      <c r="GI1914" s="38"/>
      <c r="GJ1914" s="38"/>
      <c r="GK1914" s="38"/>
      <c r="GL1914" s="38"/>
      <c r="GM1914" s="38"/>
      <c r="GN1914" s="38"/>
      <c r="GO1914" s="38"/>
      <c r="GP1914" s="38"/>
      <c r="GQ1914" s="38"/>
      <c r="GR1914" s="38"/>
      <c r="GS1914" s="38"/>
      <c r="GT1914" s="38"/>
      <c r="GU1914" s="38"/>
      <c r="GV1914" s="38"/>
      <c r="GW1914" s="38"/>
      <c r="GX1914" s="38"/>
      <c r="GY1914" s="38"/>
      <c r="GZ1914" s="38"/>
      <c r="HA1914" s="38"/>
      <c r="HB1914" s="38"/>
      <c r="HC1914" s="38"/>
      <c r="HD1914" s="38"/>
      <c r="HE1914" s="38"/>
      <c r="HF1914" s="38"/>
      <c r="HG1914" s="38"/>
      <c r="HH1914" s="38"/>
      <c r="HI1914" s="38"/>
      <c r="HJ1914" s="38"/>
      <c r="HK1914" s="38"/>
      <c r="HL1914" s="38"/>
      <c r="HM1914" s="38"/>
      <c r="HN1914" s="38"/>
      <c r="HO1914" s="38"/>
      <c r="HP1914" s="38"/>
      <c r="HQ1914" s="38"/>
      <c r="HR1914" s="38"/>
      <c r="HS1914" s="38"/>
      <c r="HT1914" s="38"/>
      <c r="HU1914" s="38"/>
      <c r="HV1914" s="38"/>
      <c r="HW1914" s="38"/>
      <c r="HX1914" s="38"/>
      <c r="HY1914" s="38"/>
      <c r="HZ1914" s="38"/>
      <c r="IA1914" s="38"/>
      <c r="IB1914" s="38"/>
      <c r="IC1914" s="38"/>
      <c r="ID1914" s="38"/>
      <c r="IE1914" s="38"/>
      <c r="IF1914" s="38"/>
      <c r="IG1914" s="38"/>
      <c r="IH1914" s="38"/>
      <c r="II1914" s="38"/>
      <c r="IJ1914" s="38"/>
      <c r="IK1914" s="38"/>
      <c r="IL1914" s="38"/>
      <c r="IM1914" s="38"/>
      <c r="IN1914" s="38"/>
      <c r="IO1914" s="38"/>
      <c r="IP1914" s="38"/>
      <c r="IQ1914" s="38"/>
      <c r="IR1914" s="38"/>
      <c r="IS1914" s="38"/>
      <c r="IT1914" s="38"/>
      <c r="IU1914" s="38"/>
      <c r="IV1914" s="38"/>
      <c r="IW1914" s="38"/>
      <c r="IX1914" s="38"/>
      <c r="IY1914" s="38"/>
      <c r="IZ1914" s="38"/>
      <c r="JA1914" s="38"/>
      <c r="JB1914" s="38"/>
      <c r="JC1914" s="38"/>
      <c r="JD1914" s="38"/>
      <c r="JE1914" s="38"/>
      <c r="JF1914" s="38"/>
      <c r="JG1914" s="38"/>
      <c r="JH1914" s="38"/>
      <c r="JI1914" s="38"/>
      <c r="JJ1914" s="38"/>
      <c r="JK1914" s="38"/>
      <c r="JL1914" s="38"/>
      <c r="JM1914" s="38"/>
      <c r="JN1914" s="38"/>
      <c r="JO1914" s="38"/>
      <c r="JP1914" s="38"/>
      <c r="JQ1914" s="38"/>
      <c r="JR1914" s="38"/>
      <c r="JS1914" s="38"/>
      <c r="JT1914" s="38"/>
      <c r="JU1914" s="38"/>
      <c r="JV1914" s="38"/>
      <c r="JW1914" s="38"/>
      <c r="JX1914" s="38"/>
      <c r="JY1914" s="38"/>
      <c r="JZ1914" s="38"/>
      <c r="KA1914" s="38"/>
      <c r="KB1914" s="38"/>
      <c r="KC1914" s="38"/>
      <c r="KD1914" s="38"/>
      <c r="KE1914" s="38"/>
      <c r="KF1914" s="38"/>
      <c r="KG1914" s="38"/>
      <c r="KH1914" s="38"/>
      <c r="KI1914" s="38"/>
      <c r="KJ1914" s="38"/>
      <c r="KK1914" s="38"/>
      <c r="KL1914" s="38"/>
      <c r="KM1914" s="38"/>
      <c r="KN1914" s="38"/>
      <c r="KO1914" s="38"/>
      <c r="KP1914" s="38"/>
      <c r="KQ1914" s="38"/>
      <c r="KR1914" s="38"/>
      <c r="KS1914" s="38"/>
      <c r="KT1914" s="38"/>
      <c r="KU1914" s="38"/>
      <c r="KV1914" s="38"/>
      <c r="KW1914" s="38"/>
      <c r="KX1914" s="38"/>
      <c r="KY1914" s="38"/>
      <c r="KZ1914" s="38"/>
      <c r="LA1914" s="38"/>
      <c r="LB1914" s="38"/>
      <c r="LC1914" s="38"/>
      <c r="LD1914" s="38"/>
      <c r="LE1914" s="38"/>
      <c r="LF1914" s="38"/>
      <c r="LG1914" s="38"/>
      <c r="LH1914" s="38"/>
      <c r="LI1914" s="38"/>
      <c r="LJ1914" s="38"/>
      <c r="LK1914" s="38"/>
      <c r="LL1914" s="38"/>
      <c r="LM1914" s="38"/>
      <c r="LN1914" s="38"/>
      <c r="LO1914" s="38"/>
      <c r="LP1914" s="38"/>
      <c r="LQ1914" s="38"/>
      <c r="LR1914" s="38"/>
      <c r="LS1914" s="38"/>
      <c r="LT1914" s="38"/>
      <c r="LU1914" s="38"/>
      <c r="LV1914" s="38"/>
      <c r="LW1914" s="38"/>
      <c r="LX1914" s="38"/>
      <c r="LY1914" s="38"/>
      <c r="LZ1914" s="38"/>
      <c r="MA1914" s="38"/>
      <c r="MB1914" s="38"/>
      <c r="MC1914" s="38"/>
      <c r="MD1914" s="38"/>
      <c r="ME1914" s="38"/>
      <c r="MF1914" s="38"/>
      <c r="MG1914" s="38"/>
      <c r="MH1914" s="38"/>
      <c r="MI1914" s="38"/>
      <c r="MJ1914" s="38"/>
      <c r="MK1914" s="38"/>
      <c r="ML1914" s="38"/>
      <c r="MM1914" s="38"/>
      <c r="MN1914" s="38"/>
      <c r="MO1914" s="38"/>
      <c r="MP1914" s="38"/>
      <c r="MQ1914" s="38"/>
      <c r="MR1914" s="38"/>
      <c r="MS1914" s="38"/>
      <c r="MT1914" s="38"/>
      <c r="MU1914" s="38"/>
      <c r="MV1914" s="38"/>
      <c r="MW1914" s="38"/>
      <c r="MX1914" s="38"/>
      <c r="MY1914" s="38"/>
      <c r="MZ1914" s="38"/>
      <c r="NA1914" s="38"/>
      <c r="NB1914" s="38"/>
      <c r="NC1914" s="38"/>
      <c r="ND1914" s="38"/>
      <c r="NE1914" s="38"/>
      <c r="NF1914" s="38"/>
      <c r="NG1914" s="38"/>
      <c r="NH1914" s="38"/>
      <c r="NI1914" s="38"/>
      <c r="NJ1914" s="38"/>
      <c r="NK1914" s="38"/>
      <c r="NL1914" s="38"/>
      <c r="NM1914" s="38"/>
      <c r="NN1914" s="38"/>
      <c r="NO1914" s="38"/>
      <c r="NP1914" s="38"/>
      <c r="NQ1914" s="38"/>
      <c r="NR1914" s="38"/>
      <c r="NS1914" s="38"/>
      <c r="NT1914" s="38"/>
      <c r="NU1914" s="38"/>
      <c r="NV1914" s="38"/>
      <c r="NW1914" s="38"/>
      <c r="NX1914" s="38"/>
      <c r="NY1914" s="38"/>
      <c r="NZ1914" s="38"/>
      <c r="OA1914" s="38"/>
      <c r="OB1914" s="38"/>
      <c r="OC1914" s="38"/>
      <c r="OD1914" s="38"/>
      <c r="OE1914" s="38"/>
      <c r="OF1914" s="38"/>
      <c r="OG1914" s="38"/>
      <c r="OH1914" s="38"/>
      <c r="OI1914" s="38"/>
      <c r="OJ1914" s="38"/>
      <c r="OK1914" s="38"/>
      <c r="OL1914" s="38"/>
      <c r="OM1914" s="38"/>
      <c r="ON1914" s="38"/>
      <c r="OO1914" s="38"/>
      <c r="OP1914" s="38"/>
      <c r="OQ1914" s="38"/>
      <c r="OR1914" s="38"/>
      <c r="OS1914" s="38"/>
      <c r="OT1914" s="38"/>
      <c r="OU1914" s="38"/>
      <c r="OV1914" s="38"/>
      <c r="OW1914" s="38"/>
      <c r="OX1914" s="38"/>
      <c r="OY1914" s="38"/>
      <c r="OZ1914" s="38"/>
      <c r="PA1914" s="38"/>
      <c r="PB1914" s="38"/>
      <c r="PC1914" s="38"/>
      <c r="PD1914" s="38"/>
      <c r="PE1914" s="38"/>
      <c r="PF1914" s="38"/>
      <c r="PG1914" s="38"/>
      <c r="PH1914" s="38"/>
      <c r="PI1914" s="38"/>
      <c r="PJ1914" s="38"/>
      <c r="PK1914" s="38"/>
      <c r="PL1914" s="38"/>
      <c r="PM1914" s="38"/>
      <c r="PN1914" s="38"/>
      <c r="PO1914" s="38"/>
      <c r="PP1914" s="38"/>
      <c r="PQ1914" s="38"/>
      <c r="PR1914" s="38"/>
      <c r="PS1914" s="38"/>
      <c r="PT1914" s="38"/>
      <c r="PU1914" s="38"/>
      <c r="PV1914" s="38"/>
      <c r="PW1914" s="38"/>
      <c r="PX1914" s="38"/>
      <c r="PY1914" s="38"/>
      <c r="PZ1914" s="38"/>
      <c r="QA1914" s="38"/>
      <c r="QB1914" s="38"/>
      <c r="QC1914" s="38"/>
      <c r="QD1914" s="38"/>
      <c r="QE1914" s="38"/>
      <c r="QF1914" s="38"/>
      <c r="QG1914" s="38"/>
      <c r="QH1914" s="38"/>
      <c r="QI1914" s="38"/>
      <c r="QJ1914" s="38"/>
      <c r="QK1914" s="38"/>
      <c r="QL1914" s="38"/>
      <c r="QM1914" s="38"/>
      <c r="QN1914" s="38"/>
      <c r="QO1914" s="38"/>
      <c r="QP1914" s="38"/>
      <c r="QQ1914" s="38"/>
      <c r="QR1914" s="38"/>
      <c r="QS1914" s="38"/>
      <c r="QT1914" s="38"/>
      <c r="QU1914" s="38"/>
      <c r="QV1914" s="38"/>
      <c r="QW1914" s="38"/>
      <c r="QX1914" s="38"/>
      <c r="QY1914" s="38"/>
      <c r="QZ1914" s="38"/>
      <c r="RA1914" s="38"/>
      <c r="RB1914" s="38"/>
      <c r="RC1914" s="38"/>
      <c r="RD1914" s="38"/>
      <c r="RE1914" s="38"/>
      <c r="RF1914" s="38"/>
      <c r="RG1914" s="38"/>
      <c r="RH1914" s="38"/>
      <c r="RI1914" s="38"/>
      <c r="RJ1914" s="38"/>
      <c r="RK1914" s="38"/>
      <c r="RL1914" s="38"/>
      <c r="RM1914" s="38"/>
      <c r="RN1914" s="38"/>
      <c r="RO1914" s="38"/>
      <c r="RP1914" s="38"/>
      <c r="RQ1914" s="38"/>
      <c r="RR1914" s="38"/>
      <c r="RS1914" s="38"/>
      <c r="RT1914" s="38"/>
      <c r="RU1914" s="38"/>
      <c r="RV1914" s="38"/>
      <c r="RW1914" s="38"/>
      <c r="RX1914" s="38"/>
      <c r="RY1914" s="38"/>
      <c r="RZ1914" s="38"/>
      <c r="SA1914" s="38"/>
      <c r="SB1914" s="38"/>
      <c r="SC1914" s="38"/>
      <c r="SD1914" s="38"/>
      <c r="SE1914" s="38"/>
      <c r="SF1914" s="38"/>
      <c r="SG1914" s="38"/>
      <c r="SH1914" s="38"/>
      <c r="SI1914" s="38"/>
      <c r="SJ1914" s="38"/>
      <c r="SK1914" s="38"/>
      <c r="SL1914" s="38"/>
      <c r="SM1914" s="38"/>
      <c r="SN1914" s="38"/>
      <c r="SO1914" s="38"/>
      <c r="SP1914" s="38"/>
      <c r="SQ1914" s="38"/>
      <c r="SR1914" s="38"/>
      <c r="SS1914" s="38"/>
      <c r="ST1914" s="38"/>
      <c r="SU1914" s="38"/>
      <c r="SV1914" s="38"/>
      <c r="SW1914" s="38"/>
      <c r="SX1914" s="38"/>
      <c r="SY1914" s="38"/>
      <c r="SZ1914" s="38"/>
      <c r="TA1914" s="38"/>
      <c r="TB1914" s="38"/>
      <c r="TC1914" s="38"/>
      <c r="TD1914" s="38"/>
      <c r="TE1914" s="38"/>
      <c r="TF1914" s="38"/>
      <c r="TG1914" s="38"/>
      <c r="TH1914" s="38"/>
      <c r="TI1914" s="38"/>
      <c r="TJ1914" s="38"/>
      <c r="TK1914" s="38"/>
      <c r="TL1914" s="38"/>
      <c r="TM1914" s="38"/>
      <c r="TN1914" s="38"/>
      <c r="TO1914" s="38"/>
      <c r="TP1914" s="38"/>
      <c r="TQ1914" s="38"/>
      <c r="TR1914" s="38"/>
      <c r="TS1914" s="38"/>
      <c r="TT1914" s="38"/>
      <c r="TU1914" s="38"/>
      <c r="TV1914" s="38"/>
      <c r="TW1914" s="38"/>
      <c r="TX1914" s="38"/>
      <c r="TY1914" s="38"/>
      <c r="TZ1914" s="38"/>
      <c r="UA1914" s="38"/>
      <c r="UB1914" s="38"/>
      <c r="UC1914" s="38"/>
      <c r="UD1914" s="38"/>
      <c r="UE1914" s="38"/>
      <c r="UF1914" s="38"/>
      <c r="UG1914" s="38"/>
      <c r="UH1914" s="38"/>
      <c r="UI1914" s="38"/>
      <c r="UJ1914" s="38"/>
      <c r="UK1914" s="38"/>
      <c r="UL1914" s="38"/>
      <c r="UM1914" s="38"/>
      <c r="UN1914" s="38"/>
      <c r="UO1914" s="38"/>
      <c r="UP1914" s="38"/>
      <c r="UQ1914" s="38"/>
      <c r="UR1914" s="38"/>
      <c r="US1914" s="38"/>
      <c r="UT1914" s="38"/>
      <c r="UU1914" s="38"/>
      <c r="UV1914" s="38"/>
      <c r="UW1914" s="38"/>
      <c r="UX1914" s="38"/>
      <c r="UY1914" s="38"/>
      <c r="UZ1914" s="38"/>
      <c r="VA1914" s="38"/>
      <c r="VB1914" s="38"/>
      <c r="VC1914" s="38"/>
      <c r="VD1914" s="38"/>
      <c r="VE1914" s="38"/>
      <c r="VF1914" s="38"/>
      <c r="VG1914" s="38"/>
      <c r="VH1914" s="38"/>
      <c r="VI1914" s="38"/>
      <c r="VJ1914" s="38"/>
      <c r="VK1914" s="38"/>
      <c r="VL1914" s="38"/>
      <c r="VM1914" s="38"/>
      <c r="VN1914" s="38"/>
      <c r="VO1914" s="38"/>
      <c r="VP1914" s="38"/>
      <c r="VQ1914" s="38"/>
      <c r="VR1914" s="38"/>
      <c r="VS1914" s="38"/>
      <c r="VT1914" s="38"/>
      <c r="VU1914" s="38"/>
      <c r="VV1914" s="38"/>
      <c r="VW1914" s="38"/>
      <c r="VX1914" s="38"/>
      <c r="VY1914" s="38"/>
      <c r="VZ1914" s="38"/>
      <c r="WA1914" s="38"/>
      <c r="WB1914" s="38"/>
      <c r="WC1914" s="38"/>
      <c r="WD1914" s="38"/>
      <c r="WE1914" s="38"/>
      <c r="WF1914" s="38"/>
      <c r="WG1914" s="38"/>
      <c r="WH1914" s="38"/>
      <c r="WI1914" s="38"/>
      <c r="WJ1914" s="38"/>
      <c r="WK1914" s="38"/>
      <c r="WL1914" s="38"/>
      <c r="WM1914" s="38"/>
      <c r="WN1914" s="38"/>
      <c r="WO1914" s="38"/>
      <c r="WP1914" s="38"/>
      <c r="WQ1914" s="38"/>
      <c r="WR1914" s="38"/>
      <c r="WS1914" s="38"/>
      <c r="WT1914" s="38"/>
      <c r="WU1914" s="38"/>
      <c r="WV1914" s="38"/>
      <c r="WW1914" s="38"/>
      <c r="WX1914" s="38"/>
      <c r="WY1914" s="38"/>
      <c r="WZ1914" s="38"/>
      <c r="XA1914" s="38"/>
      <c r="XB1914" s="38"/>
      <c r="XC1914" s="38"/>
      <c r="XD1914" s="38"/>
      <c r="XE1914" s="38"/>
      <c r="XF1914" s="38"/>
      <c r="XG1914" s="38"/>
      <c r="XH1914" s="38"/>
      <c r="XI1914" s="38"/>
      <c r="XJ1914" s="38"/>
      <c r="XK1914" s="38"/>
      <c r="XL1914" s="38"/>
      <c r="XM1914" s="38"/>
      <c r="XN1914" s="38"/>
      <c r="XO1914" s="38"/>
      <c r="XP1914" s="38"/>
      <c r="XQ1914" s="38"/>
      <c r="XR1914" s="38"/>
      <c r="XS1914" s="38"/>
      <c r="XT1914" s="38"/>
      <c r="XU1914" s="38"/>
      <c r="XV1914" s="38"/>
      <c r="XW1914" s="38"/>
      <c r="XX1914" s="38"/>
      <c r="XY1914" s="38"/>
      <c r="XZ1914" s="38"/>
      <c r="YA1914" s="38"/>
      <c r="YB1914" s="38"/>
      <c r="YC1914" s="38"/>
      <c r="YD1914" s="38"/>
      <c r="YE1914" s="38"/>
      <c r="YF1914" s="38"/>
      <c r="YG1914" s="38"/>
      <c r="YH1914" s="38"/>
      <c r="YI1914" s="38"/>
      <c r="YJ1914" s="38"/>
      <c r="YK1914" s="38"/>
      <c r="YL1914" s="38"/>
      <c r="YM1914" s="38"/>
      <c r="YN1914" s="38"/>
      <c r="YO1914" s="38"/>
      <c r="YP1914" s="38"/>
      <c r="YQ1914" s="38"/>
      <c r="YR1914" s="38"/>
      <c r="YS1914" s="38"/>
      <c r="YT1914" s="38"/>
      <c r="YU1914" s="38"/>
      <c r="YV1914" s="38"/>
      <c r="YW1914" s="38"/>
      <c r="YX1914" s="38"/>
      <c r="YY1914" s="38"/>
      <c r="YZ1914" s="38"/>
      <c r="ZA1914" s="38"/>
      <c r="ZB1914" s="38"/>
      <c r="ZC1914" s="38"/>
      <c r="ZD1914" s="38"/>
      <c r="ZE1914" s="38"/>
      <c r="ZF1914" s="38"/>
      <c r="ZG1914" s="38"/>
      <c r="ZH1914" s="38"/>
      <c r="ZI1914" s="38"/>
      <c r="ZJ1914" s="38"/>
      <c r="ZK1914" s="38"/>
      <c r="ZL1914" s="38"/>
      <c r="ZM1914" s="38"/>
      <c r="ZN1914" s="38"/>
      <c r="ZO1914" s="38"/>
      <c r="ZP1914" s="38"/>
      <c r="ZQ1914" s="38"/>
      <c r="ZR1914" s="38"/>
      <c r="ZS1914" s="38"/>
      <c r="ZT1914" s="38"/>
      <c r="ZU1914" s="38"/>
      <c r="ZV1914" s="38"/>
      <c r="ZW1914" s="38"/>
      <c r="ZX1914" s="38"/>
      <c r="ZY1914" s="38"/>
      <c r="ZZ1914" s="38"/>
      <c r="AAA1914" s="38"/>
      <c r="AAB1914" s="38"/>
      <c r="AAC1914" s="38"/>
      <c r="AAD1914" s="38"/>
      <c r="AAE1914" s="38"/>
      <c r="AAF1914" s="38"/>
      <c r="AAG1914" s="38"/>
      <c r="AAH1914" s="38"/>
      <c r="AAI1914" s="38"/>
      <c r="AAJ1914" s="38"/>
      <c r="AAK1914" s="38"/>
      <c r="AAL1914" s="38"/>
      <c r="AAM1914" s="38"/>
      <c r="AAN1914" s="38"/>
      <c r="AAO1914" s="38"/>
      <c r="AAP1914" s="38"/>
      <c r="AAQ1914" s="38"/>
      <c r="AAR1914" s="38"/>
      <c r="AAS1914" s="38"/>
      <c r="AAT1914" s="38"/>
      <c r="AAU1914" s="38"/>
      <c r="AAV1914" s="38"/>
      <c r="AAW1914" s="38"/>
      <c r="AAX1914" s="38"/>
      <c r="AAY1914" s="38"/>
      <c r="AAZ1914" s="38"/>
      <c r="ABA1914" s="38"/>
      <c r="ABB1914" s="38"/>
      <c r="ABC1914" s="38"/>
      <c r="ABD1914" s="38"/>
      <c r="ABE1914" s="38"/>
      <c r="ABF1914" s="38"/>
      <c r="ABG1914" s="38"/>
      <c r="ABH1914" s="38"/>
      <c r="ABI1914" s="38"/>
      <c r="ABJ1914" s="38"/>
      <c r="ABK1914" s="38"/>
      <c r="ABL1914" s="38"/>
      <c r="ABM1914" s="38"/>
      <c r="ABN1914" s="38"/>
      <c r="ABO1914" s="38"/>
      <c r="ABP1914" s="38"/>
      <c r="ABQ1914" s="38"/>
      <c r="ABR1914" s="38"/>
      <c r="ABS1914" s="38"/>
      <c r="ABT1914" s="38"/>
      <c r="ABU1914" s="38"/>
      <c r="ABV1914" s="38"/>
      <c r="ABW1914" s="38"/>
      <c r="ABX1914" s="38"/>
      <c r="ABY1914" s="38"/>
      <c r="ABZ1914" s="38"/>
      <c r="ACA1914" s="38"/>
      <c r="ACB1914" s="38"/>
      <c r="ACC1914" s="38"/>
      <c r="ACD1914" s="38"/>
      <c r="ACE1914" s="38"/>
      <c r="ACF1914" s="38"/>
      <c r="ACG1914" s="38"/>
      <c r="ACH1914" s="38"/>
      <c r="ACI1914" s="38"/>
      <c r="ACJ1914" s="38"/>
      <c r="ACK1914" s="38"/>
      <c r="ACL1914" s="38"/>
      <c r="ACM1914" s="38"/>
      <c r="ACN1914" s="38"/>
      <c r="ACO1914" s="38"/>
      <c r="ACP1914" s="38"/>
      <c r="ACQ1914" s="38"/>
      <c r="ACR1914" s="38"/>
      <c r="ACS1914" s="38"/>
      <c r="ACT1914" s="38"/>
      <c r="ACU1914" s="38"/>
      <c r="ACV1914" s="38"/>
      <c r="ACW1914" s="38"/>
      <c r="ACX1914" s="38"/>
      <c r="ACY1914" s="38"/>
      <c r="ACZ1914" s="38"/>
      <c r="ADA1914" s="38"/>
      <c r="ADB1914" s="38"/>
      <c r="ADC1914" s="38"/>
      <c r="ADD1914" s="38"/>
      <c r="ADE1914" s="38"/>
      <c r="ADF1914" s="38"/>
      <c r="ADG1914" s="38"/>
      <c r="ADH1914" s="38"/>
      <c r="ADI1914" s="38"/>
      <c r="ADJ1914" s="38"/>
      <c r="ADK1914" s="38"/>
      <c r="ADL1914" s="38"/>
      <c r="ADM1914" s="38"/>
      <c r="ADN1914" s="38"/>
      <c r="ADO1914" s="38"/>
      <c r="ADP1914" s="38"/>
      <c r="ADQ1914" s="38"/>
      <c r="ADR1914" s="38"/>
      <c r="ADS1914" s="38"/>
      <c r="ADT1914" s="38"/>
      <c r="ADU1914" s="38"/>
      <c r="ADV1914" s="38"/>
      <c r="ADW1914" s="38"/>
      <c r="ADX1914" s="38"/>
      <c r="ADY1914" s="38"/>
      <c r="ADZ1914" s="38"/>
      <c r="AEA1914" s="38"/>
      <c r="AEB1914" s="38"/>
      <c r="AEC1914" s="38"/>
      <c r="AED1914" s="38"/>
      <c r="AEE1914" s="38"/>
      <c r="AEF1914" s="38"/>
      <c r="AEG1914" s="38"/>
      <c r="AEH1914" s="38"/>
      <c r="AEI1914" s="38"/>
      <c r="AEJ1914" s="38"/>
      <c r="AEK1914" s="38"/>
      <c r="AEL1914" s="38"/>
      <c r="AEM1914" s="38"/>
      <c r="AEN1914" s="38"/>
      <c r="AEO1914" s="38"/>
      <c r="AEP1914" s="38"/>
      <c r="AEQ1914" s="38"/>
      <c r="AER1914" s="38"/>
      <c r="AES1914" s="38"/>
      <c r="AET1914" s="38"/>
      <c r="AEU1914" s="38"/>
      <c r="AEV1914" s="38"/>
      <c r="AEW1914" s="38"/>
      <c r="AEX1914" s="38"/>
      <c r="AEY1914" s="38"/>
      <c r="AEZ1914" s="38"/>
      <c r="AFA1914" s="38"/>
      <c r="AFB1914" s="38"/>
      <c r="AFC1914" s="38"/>
      <c r="AFD1914" s="38"/>
      <c r="AFE1914" s="38"/>
      <c r="AFF1914" s="38"/>
      <c r="AFG1914" s="38"/>
      <c r="AFH1914" s="38"/>
      <c r="AFI1914" s="38"/>
      <c r="AFJ1914" s="38"/>
      <c r="AFK1914" s="38"/>
      <c r="AFL1914" s="38"/>
      <c r="AFM1914" s="38"/>
      <c r="AFN1914" s="38"/>
      <c r="AFO1914" s="38"/>
      <c r="AFP1914" s="38"/>
      <c r="AFQ1914" s="38"/>
      <c r="AFR1914" s="38"/>
      <c r="AFS1914" s="38"/>
      <c r="AFT1914" s="38"/>
      <c r="AFU1914" s="38"/>
      <c r="AFV1914" s="38"/>
      <c r="AFW1914" s="38"/>
      <c r="AFX1914" s="38"/>
      <c r="AFY1914" s="38"/>
      <c r="AFZ1914" s="38"/>
      <c r="AGA1914" s="38"/>
      <c r="AGB1914" s="38"/>
      <c r="AGC1914" s="38"/>
      <c r="AGD1914" s="38"/>
      <c r="AGE1914" s="38"/>
      <c r="AGF1914" s="38"/>
      <c r="AGG1914" s="38"/>
      <c r="AGH1914" s="38"/>
      <c r="AGI1914" s="38"/>
      <c r="AGJ1914" s="38"/>
      <c r="AGK1914" s="38"/>
      <c r="AGL1914" s="38"/>
      <c r="AGM1914" s="38"/>
      <c r="AGN1914" s="38"/>
      <c r="AGO1914" s="38"/>
      <c r="AGP1914" s="38"/>
      <c r="AGQ1914" s="38"/>
      <c r="AGR1914" s="38"/>
      <c r="AGS1914" s="38"/>
      <c r="AGT1914" s="38"/>
      <c r="AGU1914" s="38"/>
      <c r="AGV1914" s="38"/>
      <c r="AGW1914" s="38"/>
      <c r="AGX1914" s="38"/>
      <c r="AGY1914" s="38"/>
      <c r="AGZ1914" s="38"/>
      <c r="AHA1914" s="38"/>
      <c r="AHB1914" s="38"/>
      <c r="AHC1914" s="38"/>
      <c r="AHD1914" s="38"/>
      <c r="AHE1914" s="38"/>
      <c r="AHF1914" s="38"/>
      <c r="AHG1914" s="38"/>
      <c r="AHH1914" s="38"/>
      <c r="AHI1914" s="38"/>
      <c r="AHJ1914" s="38"/>
      <c r="AHK1914" s="38"/>
      <c r="AHL1914" s="38"/>
      <c r="AHM1914" s="38"/>
      <c r="AHN1914" s="38"/>
      <c r="AHO1914" s="38"/>
      <c r="AHP1914" s="38"/>
      <c r="AHQ1914" s="38"/>
      <c r="AHR1914" s="38"/>
      <c r="AHS1914" s="38"/>
      <c r="AHT1914" s="38"/>
      <c r="AHU1914" s="38"/>
      <c r="AHV1914" s="38"/>
      <c r="AHW1914" s="38"/>
      <c r="AHX1914" s="38"/>
      <c r="AHY1914" s="38"/>
      <c r="AHZ1914" s="38"/>
      <c r="AIA1914" s="38"/>
      <c r="AIB1914" s="38"/>
      <c r="AIC1914" s="38"/>
      <c r="AID1914" s="38"/>
      <c r="AIE1914" s="38"/>
      <c r="AIF1914" s="38"/>
      <c r="AIG1914" s="38"/>
      <c r="AIH1914" s="38"/>
      <c r="AII1914" s="38"/>
      <c r="AIJ1914" s="38"/>
      <c r="AIK1914" s="38"/>
      <c r="AIL1914" s="38"/>
      <c r="AIM1914" s="38"/>
      <c r="AIN1914" s="38"/>
      <c r="AIO1914" s="38"/>
      <c r="AIP1914" s="38"/>
      <c r="AIQ1914" s="38"/>
      <c r="AIR1914" s="38"/>
      <c r="AIS1914" s="38"/>
      <c r="AIT1914" s="38"/>
      <c r="AIU1914" s="38"/>
      <c r="AIV1914" s="38"/>
      <c r="AIW1914" s="38"/>
      <c r="AIX1914" s="38"/>
      <c r="AIY1914" s="38"/>
      <c r="AIZ1914" s="38"/>
      <c r="AJA1914" s="38"/>
      <c r="AJB1914" s="38"/>
      <c r="AJC1914" s="38"/>
      <c r="AJD1914" s="38"/>
      <c r="AJE1914" s="38"/>
      <c r="AJF1914" s="38"/>
      <c r="AJG1914" s="38"/>
      <c r="AJH1914" s="38"/>
      <c r="AJI1914" s="38"/>
      <c r="AJJ1914" s="38"/>
      <c r="AJK1914" s="38"/>
      <c r="AJL1914" s="38"/>
      <c r="AJM1914" s="38"/>
      <c r="AJN1914" s="38"/>
      <c r="AJO1914" s="38"/>
      <c r="AJP1914" s="38"/>
      <c r="AJQ1914" s="38"/>
      <c r="AJR1914" s="38"/>
      <c r="AJS1914" s="38"/>
      <c r="AJT1914" s="38"/>
      <c r="AJU1914" s="38"/>
      <c r="AJV1914" s="38"/>
      <c r="AJW1914" s="38"/>
      <c r="AJX1914" s="38"/>
      <c r="AJY1914" s="38"/>
      <c r="AJZ1914" s="38"/>
      <c r="AKA1914" s="38"/>
      <c r="AKB1914" s="38"/>
      <c r="AKC1914" s="38"/>
      <c r="AKD1914" s="38"/>
      <c r="AKE1914" s="38"/>
      <c r="AKF1914" s="38"/>
      <c r="AKG1914" s="38"/>
      <c r="AKH1914" s="38"/>
      <c r="AKI1914" s="38"/>
      <c r="AKJ1914" s="38"/>
      <c r="AKK1914" s="38"/>
      <c r="AKL1914" s="38"/>
      <c r="AKM1914" s="38"/>
      <c r="AKN1914" s="38"/>
      <c r="AKO1914" s="38"/>
      <c r="AKP1914" s="38"/>
      <c r="AKQ1914" s="38"/>
      <c r="AKR1914" s="38"/>
      <c r="AKS1914" s="38"/>
      <c r="AKT1914" s="38"/>
      <c r="AKU1914" s="38"/>
      <c r="AKV1914" s="38"/>
      <c r="AKW1914" s="38"/>
      <c r="AKX1914" s="38"/>
      <c r="AKY1914" s="38"/>
      <c r="AKZ1914" s="38"/>
      <c r="ALA1914" s="38"/>
      <c r="ALB1914" s="38"/>
      <c r="ALC1914" s="38"/>
      <c r="ALD1914" s="38"/>
      <c r="ALE1914" s="38"/>
      <c r="ALF1914" s="38"/>
      <c r="ALG1914" s="38"/>
      <c r="ALH1914" s="38"/>
      <c r="ALI1914" s="38"/>
      <c r="ALJ1914" s="38"/>
      <c r="ALK1914" s="38"/>
      <c r="ALL1914" s="38"/>
      <c r="ALM1914" s="38"/>
      <c r="ALN1914" s="38"/>
      <c r="ALO1914" s="38"/>
      <c r="ALP1914" s="38"/>
      <c r="ALQ1914" s="38"/>
      <c r="ALR1914" s="38"/>
      <c r="ALS1914" s="38"/>
      <c r="ALT1914" s="38"/>
      <c r="ALU1914" s="38"/>
      <c r="ALV1914" s="38"/>
      <c r="ALW1914" s="38"/>
      <c r="ALX1914" s="38"/>
      <c r="ALY1914" s="38"/>
      <c r="ALZ1914" s="38"/>
      <c r="AMA1914" s="38"/>
      <c r="AMB1914" s="38"/>
      <c r="AMC1914" s="38"/>
      <c r="AMD1914" s="38"/>
      <c r="AME1914" s="38"/>
      <c r="AMF1914" s="38"/>
      <c r="AMG1914" s="38"/>
      <c r="AMH1914" s="38"/>
      <c r="AMI1914" s="38"/>
      <c r="AMJ1914" s="38"/>
      <c r="AMK1914" s="38"/>
      <c r="AML1914" s="38"/>
      <c r="AMM1914" s="38"/>
      <c r="AMN1914" s="38"/>
      <c r="AMO1914" s="38"/>
      <c r="AMP1914" s="38"/>
      <c r="AMQ1914" s="38"/>
      <c r="AMR1914" s="38"/>
      <c r="AMS1914" s="38"/>
      <c r="AMT1914" s="38"/>
      <c r="AMU1914" s="38"/>
      <c r="AMV1914" s="38"/>
      <c r="AMW1914" s="38"/>
      <c r="AMX1914" s="38"/>
      <c r="AMY1914" s="38"/>
      <c r="AMZ1914" s="38"/>
      <c r="ANA1914" s="38"/>
      <c r="ANB1914" s="38"/>
      <c r="ANC1914" s="38"/>
      <c r="AND1914" s="38"/>
      <c r="ANE1914" s="38"/>
      <c r="ANF1914" s="38"/>
      <c r="ANG1914" s="38"/>
      <c r="ANH1914" s="38"/>
      <c r="ANI1914" s="38"/>
      <c r="ANJ1914" s="38"/>
      <c r="ANK1914" s="38"/>
      <c r="ANL1914" s="38"/>
      <c r="ANM1914" s="38"/>
      <c r="ANN1914" s="38"/>
      <c r="ANO1914" s="38"/>
      <c r="ANP1914" s="38"/>
      <c r="ANQ1914" s="38"/>
      <c r="ANR1914" s="38"/>
      <c r="ANS1914" s="38"/>
      <c r="ANT1914" s="38"/>
      <c r="ANU1914" s="38"/>
      <c r="ANV1914" s="38"/>
      <c r="ANW1914" s="38"/>
      <c r="ANX1914" s="38"/>
      <c r="ANY1914" s="38"/>
      <c r="ANZ1914" s="38"/>
      <c r="AOA1914" s="38"/>
      <c r="AOB1914" s="38"/>
      <c r="AOC1914" s="38"/>
      <c r="AOD1914" s="38"/>
      <c r="AOE1914" s="38"/>
      <c r="AOF1914" s="38"/>
      <c r="AOG1914" s="38"/>
      <c r="AOH1914" s="38"/>
      <c r="AOI1914" s="38"/>
      <c r="AOJ1914" s="38"/>
      <c r="AOK1914" s="38"/>
      <c r="AOL1914" s="38"/>
      <c r="AOM1914" s="38"/>
      <c r="AON1914" s="38"/>
      <c r="AOO1914" s="38"/>
      <c r="AOP1914" s="38"/>
      <c r="AOQ1914" s="38"/>
      <c r="AOR1914" s="38"/>
      <c r="AOS1914" s="38"/>
      <c r="AOT1914" s="38"/>
      <c r="AOU1914" s="38"/>
      <c r="AOV1914" s="38"/>
      <c r="AOW1914" s="38"/>
      <c r="AOX1914" s="38"/>
      <c r="AOY1914" s="38"/>
      <c r="AOZ1914" s="38"/>
      <c r="APA1914" s="38"/>
      <c r="APB1914" s="38"/>
      <c r="APC1914" s="38"/>
      <c r="APD1914" s="38"/>
      <c r="APE1914" s="38"/>
      <c r="APF1914" s="38"/>
      <c r="APG1914" s="38"/>
      <c r="APH1914" s="38"/>
      <c r="API1914" s="38"/>
      <c r="APJ1914" s="38"/>
      <c r="APK1914" s="38"/>
      <c r="APL1914" s="38"/>
      <c r="APM1914" s="38"/>
      <c r="APN1914" s="38"/>
      <c r="APO1914" s="38"/>
      <c r="APP1914" s="38"/>
      <c r="APQ1914" s="38"/>
      <c r="APR1914" s="38"/>
      <c r="APS1914" s="38"/>
      <c r="APT1914" s="38"/>
      <c r="APU1914" s="38"/>
      <c r="APV1914" s="38"/>
      <c r="APW1914" s="38"/>
      <c r="APX1914" s="38"/>
      <c r="APY1914" s="38"/>
      <c r="APZ1914" s="38"/>
      <c r="AQA1914" s="38"/>
      <c r="AQB1914" s="38"/>
      <c r="AQC1914" s="38"/>
      <c r="AQD1914" s="38"/>
      <c r="AQE1914" s="38"/>
      <c r="AQF1914" s="38"/>
      <c r="AQG1914" s="38"/>
      <c r="AQH1914" s="38"/>
      <c r="AQI1914" s="38"/>
      <c r="AQJ1914" s="38"/>
      <c r="AQK1914" s="38"/>
      <c r="AQL1914" s="38"/>
      <c r="AQM1914" s="38"/>
      <c r="AQN1914" s="38"/>
      <c r="AQO1914" s="38"/>
      <c r="AQP1914" s="38"/>
      <c r="AQQ1914" s="38"/>
      <c r="AQR1914" s="38"/>
      <c r="AQS1914" s="38"/>
      <c r="AQT1914" s="38"/>
      <c r="AQU1914" s="38"/>
      <c r="AQV1914" s="38"/>
      <c r="AQW1914" s="38"/>
      <c r="AQX1914" s="38"/>
      <c r="AQY1914" s="38"/>
      <c r="AQZ1914" s="38"/>
      <c r="ARA1914" s="38"/>
      <c r="ARB1914" s="38"/>
      <c r="ARC1914" s="38"/>
      <c r="ARD1914" s="38"/>
      <c r="ARE1914" s="38"/>
      <c r="ARF1914" s="38"/>
      <c r="ARG1914" s="38"/>
      <c r="ARH1914" s="38"/>
      <c r="ARI1914" s="38"/>
      <c r="ARJ1914" s="38"/>
      <c r="ARK1914" s="38"/>
      <c r="ARL1914" s="38"/>
      <c r="ARM1914" s="38"/>
      <c r="ARN1914" s="38"/>
      <c r="ARO1914" s="38"/>
      <c r="ARP1914" s="38"/>
      <c r="ARQ1914" s="38"/>
      <c r="ARR1914" s="38"/>
      <c r="ARS1914" s="38"/>
      <c r="ART1914" s="38"/>
      <c r="ARU1914" s="38"/>
      <c r="ARV1914" s="38"/>
      <c r="ARW1914" s="38"/>
      <c r="ARX1914" s="38"/>
      <c r="ARY1914" s="38"/>
      <c r="ARZ1914" s="38"/>
      <c r="ASA1914" s="38"/>
      <c r="ASB1914" s="38"/>
      <c r="ASC1914" s="38"/>
      <c r="ASD1914" s="38"/>
      <c r="ASE1914" s="38"/>
      <c r="ASF1914" s="38"/>
      <c r="ASG1914" s="38"/>
      <c r="ASH1914" s="38"/>
      <c r="ASI1914" s="38"/>
      <c r="ASJ1914" s="38"/>
      <c r="ASK1914" s="38"/>
      <c r="ASL1914" s="38"/>
      <c r="ASM1914" s="38"/>
      <c r="ASN1914" s="38"/>
      <c r="ASO1914" s="38"/>
      <c r="ASP1914" s="38"/>
      <c r="ASQ1914" s="38"/>
      <c r="ASR1914" s="38"/>
      <c r="ASS1914" s="38"/>
      <c r="AST1914" s="38"/>
      <c r="ASU1914" s="38"/>
      <c r="ASV1914" s="38"/>
      <c r="ASW1914" s="38"/>
      <c r="ASX1914" s="38"/>
      <c r="ASY1914" s="38"/>
      <c r="ASZ1914" s="38"/>
      <c r="ATA1914" s="38"/>
      <c r="ATB1914" s="38"/>
      <c r="ATC1914" s="38"/>
      <c r="ATD1914" s="38"/>
      <c r="ATE1914" s="38"/>
      <c r="ATF1914" s="38"/>
      <c r="ATG1914" s="38"/>
      <c r="ATH1914" s="38"/>
      <c r="ATI1914" s="38"/>
      <c r="ATJ1914" s="38"/>
      <c r="ATK1914" s="38"/>
      <c r="ATL1914" s="38"/>
      <c r="ATM1914" s="38"/>
      <c r="ATN1914" s="38"/>
      <c r="ATO1914" s="38"/>
      <c r="ATP1914" s="38"/>
      <c r="ATQ1914" s="38"/>
      <c r="ATR1914" s="38"/>
      <c r="ATS1914" s="38"/>
      <c r="ATT1914" s="38"/>
      <c r="ATU1914" s="38"/>
      <c r="ATV1914" s="38"/>
      <c r="ATW1914" s="38"/>
      <c r="ATX1914" s="38"/>
      <c r="ATY1914" s="38"/>
      <c r="ATZ1914" s="38"/>
      <c r="AUA1914" s="38"/>
      <c r="AUB1914" s="38"/>
      <c r="AUC1914" s="38"/>
      <c r="AUD1914" s="38"/>
      <c r="AUE1914" s="38"/>
      <c r="AUF1914" s="38"/>
      <c r="AUG1914" s="38"/>
      <c r="AUH1914" s="38"/>
      <c r="AUI1914" s="38"/>
      <c r="AUJ1914" s="38"/>
      <c r="AUK1914" s="38"/>
      <c r="AUL1914" s="38"/>
      <c r="AUM1914" s="38"/>
      <c r="AUN1914" s="38"/>
      <c r="AUO1914" s="38"/>
      <c r="AUP1914" s="38"/>
      <c r="AUQ1914" s="38"/>
      <c r="AUR1914" s="38"/>
      <c r="AUS1914" s="38"/>
      <c r="AUT1914" s="38"/>
      <c r="AUU1914" s="38"/>
      <c r="AUV1914" s="38"/>
      <c r="AUW1914" s="38"/>
      <c r="AUX1914" s="38"/>
      <c r="AUY1914" s="38"/>
      <c r="AUZ1914" s="38"/>
      <c r="AVA1914" s="38"/>
      <c r="AVB1914" s="38"/>
      <c r="AVC1914" s="38"/>
      <c r="AVD1914" s="38"/>
      <c r="AVE1914" s="38"/>
      <c r="AVF1914" s="38"/>
      <c r="AVG1914" s="38"/>
      <c r="AVH1914" s="38"/>
      <c r="AVI1914" s="38"/>
      <c r="AVJ1914" s="38"/>
      <c r="AVK1914" s="38"/>
      <c r="AVL1914" s="38"/>
      <c r="AVM1914" s="38"/>
      <c r="AVN1914" s="38"/>
      <c r="AVO1914" s="38"/>
      <c r="AVP1914" s="38"/>
      <c r="AVQ1914" s="38"/>
      <c r="AVR1914" s="38"/>
      <c r="AVS1914" s="38"/>
      <c r="AVT1914" s="38"/>
      <c r="AVU1914" s="38"/>
      <c r="AVV1914" s="38"/>
      <c r="AVW1914" s="38"/>
      <c r="AVX1914" s="38"/>
      <c r="AVY1914" s="38"/>
      <c r="AVZ1914" s="38"/>
      <c r="AWA1914" s="38"/>
      <c r="AWB1914" s="38"/>
      <c r="AWC1914" s="38"/>
      <c r="AWD1914" s="38"/>
      <c r="AWE1914" s="38"/>
      <c r="AWF1914" s="38"/>
      <c r="AWG1914" s="38"/>
      <c r="AWH1914" s="38"/>
      <c r="AWI1914" s="38"/>
      <c r="AWJ1914" s="38"/>
      <c r="AWK1914" s="38"/>
      <c r="AWL1914" s="38"/>
      <c r="AWM1914" s="38"/>
      <c r="AWN1914" s="38"/>
      <c r="AWO1914" s="38"/>
      <c r="AWP1914" s="38"/>
      <c r="AWQ1914" s="38"/>
      <c r="AWR1914" s="38"/>
      <c r="AWS1914" s="38"/>
      <c r="AWT1914" s="38"/>
      <c r="AWU1914" s="38"/>
      <c r="AWV1914" s="38"/>
      <c r="AWW1914" s="38"/>
      <c r="AWX1914" s="38"/>
      <c r="AWY1914" s="38"/>
      <c r="AWZ1914" s="38"/>
      <c r="AXA1914" s="38"/>
      <c r="AXB1914" s="38"/>
      <c r="AXC1914" s="38"/>
      <c r="AXD1914" s="38"/>
      <c r="AXE1914" s="38"/>
      <c r="AXF1914" s="38"/>
      <c r="AXG1914" s="38"/>
      <c r="AXH1914" s="38"/>
      <c r="AXI1914" s="38"/>
      <c r="AXJ1914" s="38"/>
      <c r="AXK1914" s="38"/>
      <c r="AXL1914" s="38"/>
      <c r="AXM1914" s="38"/>
      <c r="AXN1914" s="38"/>
      <c r="AXO1914" s="38"/>
      <c r="AXP1914" s="38"/>
      <c r="AXQ1914" s="38"/>
      <c r="AXR1914" s="38"/>
      <c r="AXS1914" s="38"/>
      <c r="AXT1914" s="38"/>
      <c r="AXU1914" s="38"/>
      <c r="AXV1914" s="38"/>
      <c r="AXW1914" s="38"/>
      <c r="AXX1914" s="38"/>
      <c r="AXY1914" s="38"/>
      <c r="AXZ1914" s="38"/>
      <c r="AYA1914" s="38"/>
      <c r="AYB1914" s="38"/>
      <c r="AYC1914" s="38"/>
      <c r="AYD1914" s="38"/>
      <c r="AYE1914" s="38"/>
      <c r="AYF1914" s="38"/>
      <c r="AYG1914" s="38"/>
      <c r="AYH1914" s="38"/>
      <c r="AYI1914" s="38"/>
      <c r="AYJ1914" s="38"/>
      <c r="AYK1914" s="38"/>
      <c r="AYL1914" s="38"/>
      <c r="AYM1914" s="38"/>
      <c r="AYN1914" s="38"/>
      <c r="AYO1914" s="38"/>
      <c r="AYP1914" s="38"/>
      <c r="AYQ1914" s="38"/>
      <c r="AYR1914" s="38"/>
      <c r="AYS1914" s="38"/>
      <c r="AYT1914" s="38"/>
      <c r="AYU1914" s="38"/>
      <c r="AYV1914" s="38"/>
      <c r="AYW1914" s="38"/>
      <c r="AYX1914" s="38"/>
      <c r="AYY1914" s="38"/>
      <c r="AYZ1914" s="38"/>
      <c r="AZA1914" s="38"/>
      <c r="AZB1914" s="38"/>
      <c r="AZC1914" s="38"/>
      <c r="AZD1914" s="38"/>
      <c r="AZE1914" s="38"/>
      <c r="AZF1914" s="38"/>
      <c r="AZG1914" s="38"/>
      <c r="AZH1914" s="38"/>
      <c r="AZI1914" s="38"/>
      <c r="AZJ1914" s="38"/>
      <c r="AZK1914" s="38"/>
      <c r="AZL1914" s="38"/>
      <c r="AZM1914" s="38"/>
      <c r="AZN1914" s="38"/>
      <c r="AZO1914" s="38"/>
      <c r="AZP1914" s="38"/>
      <c r="AZQ1914" s="38"/>
      <c r="AZR1914" s="38"/>
      <c r="AZS1914" s="38"/>
      <c r="AZT1914" s="38"/>
      <c r="AZU1914" s="38"/>
      <c r="AZV1914" s="38"/>
      <c r="AZW1914" s="38"/>
      <c r="AZX1914" s="38"/>
      <c r="AZY1914" s="38"/>
      <c r="AZZ1914" s="38"/>
      <c r="BAA1914" s="38"/>
      <c r="BAB1914" s="38"/>
      <c r="BAC1914" s="38"/>
      <c r="BAD1914" s="38"/>
      <c r="BAE1914" s="38"/>
      <c r="BAF1914" s="38"/>
      <c r="BAG1914" s="38"/>
      <c r="BAH1914" s="38"/>
      <c r="BAI1914" s="38"/>
      <c r="BAJ1914" s="38"/>
      <c r="BAK1914" s="38"/>
      <c r="BAL1914" s="38"/>
      <c r="BAM1914" s="38"/>
      <c r="BAN1914" s="38"/>
      <c r="BAO1914" s="38"/>
      <c r="BAP1914" s="38"/>
      <c r="BAQ1914" s="38"/>
      <c r="BAR1914" s="38"/>
      <c r="BAS1914" s="38"/>
      <c r="BAT1914" s="38"/>
      <c r="BAU1914" s="38"/>
      <c r="BAV1914" s="38"/>
      <c r="BAW1914" s="38"/>
      <c r="BAX1914" s="38"/>
      <c r="BAY1914" s="38"/>
      <c r="BAZ1914" s="38"/>
      <c r="BBA1914" s="38"/>
      <c r="BBB1914" s="38"/>
      <c r="BBC1914" s="38"/>
      <c r="BBD1914" s="38"/>
      <c r="BBE1914" s="38"/>
      <c r="BBF1914" s="38"/>
      <c r="BBG1914" s="38"/>
      <c r="BBH1914" s="38"/>
      <c r="BBI1914" s="38"/>
      <c r="BBJ1914" s="38"/>
      <c r="BBK1914" s="38"/>
      <c r="BBL1914" s="38"/>
      <c r="BBM1914" s="38"/>
      <c r="BBN1914" s="38"/>
      <c r="BBO1914" s="38"/>
      <c r="BBP1914" s="38"/>
      <c r="BBQ1914" s="38"/>
      <c r="BBR1914" s="38"/>
      <c r="BBS1914" s="38"/>
      <c r="BBT1914" s="38"/>
      <c r="BBU1914" s="38"/>
      <c r="BBV1914" s="38"/>
      <c r="BBW1914" s="38"/>
      <c r="BBX1914" s="38"/>
      <c r="BBY1914" s="38"/>
      <c r="BBZ1914" s="38"/>
      <c r="BCA1914" s="38"/>
      <c r="BCB1914" s="38"/>
      <c r="BCC1914" s="38"/>
      <c r="BCD1914" s="38"/>
      <c r="BCE1914" s="38"/>
      <c r="BCF1914" s="38"/>
      <c r="BCG1914" s="38"/>
      <c r="BCH1914" s="38"/>
      <c r="BCI1914" s="38"/>
      <c r="BCJ1914" s="38"/>
      <c r="BCK1914" s="38"/>
      <c r="BCL1914" s="38"/>
      <c r="BCM1914" s="38"/>
      <c r="BCN1914" s="38"/>
      <c r="BCO1914" s="38"/>
      <c r="BCP1914" s="38"/>
      <c r="BCQ1914" s="38"/>
      <c r="BCR1914" s="38"/>
      <c r="BCS1914" s="38"/>
      <c r="BCT1914" s="38"/>
      <c r="BCU1914" s="38"/>
      <c r="BCV1914" s="38"/>
      <c r="BCW1914" s="38"/>
      <c r="BCX1914" s="38"/>
      <c r="BCY1914" s="38"/>
      <c r="BCZ1914" s="38"/>
      <c r="BDA1914" s="38"/>
      <c r="BDB1914" s="38"/>
      <c r="BDC1914" s="38"/>
      <c r="BDD1914" s="38"/>
      <c r="BDE1914" s="38"/>
      <c r="BDF1914" s="38"/>
      <c r="BDG1914" s="38"/>
      <c r="BDH1914" s="38"/>
      <c r="BDI1914" s="38"/>
      <c r="BDJ1914" s="38"/>
      <c r="BDK1914" s="38"/>
      <c r="BDL1914" s="38"/>
      <c r="BDM1914" s="38"/>
      <c r="BDN1914" s="38"/>
      <c r="BDO1914" s="38"/>
      <c r="BDP1914" s="38"/>
      <c r="BDQ1914" s="38"/>
      <c r="BDR1914" s="38"/>
      <c r="BDS1914" s="38"/>
      <c r="BDT1914" s="38"/>
      <c r="BDU1914" s="38"/>
      <c r="BDV1914" s="38"/>
      <c r="BDW1914" s="38"/>
      <c r="BDX1914" s="38"/>
      <c r="BDY1914" s="38"/>
      <c r="BDZ1914" s="38"/>
      <c r="BEA1914" s="38"/>
      <c r="BEB1914" s="38"/>
      <c r="BEC1914" s="38"/>
      <c r="BED1914" s="38"/>
      <c r="BEE1914" s="38"/>
      <c r="BEF1914" s="38"/>
      <c r="BEG1914" s="38"/>
      <c r="BEH1914" s="38"/>
      <c r="BEI1914" s="38"/>
      <c r="BEJ1914" s="38"/>
      <c r="BEK1914" s="38"/>
      <c r="BEL1914" s="38"/>
      <c r="BEM1914" s="38"/>
      <c r="BEN1914" s="38"/>
      <c r="BEO1914" s="38"/>
      <c r="BEP1914" s="38"/>
      <c r="BEQ1914" s="38"/>
      <c r="BER1914" s="38"/>
      <c r="BES1914" s="38"/>
      <c r="BET1914" s="38"/>
      <c r="BEU1914" s="38"/>
      <c r="BEV1914" s="38"/>
      <c r="BEW1914" s="38"/>
      <c r="BEX1914" s="38"/>
      <c r="BEY1914" s="38"/>
      <c r="BEZ1914" s="38"/>
      <c r="BFA1914" s="38"/>
      <c r="BFB1914" s="38"/>
      <c r="BFC1914" s="38"/>
      <c r="BFD1914" s="38"/>
      <c r="BFE1914" s="38"/>
      <c r="BFF1914" s="38"/>
      <c r="BFG1914" s="38"/>
      <c r="BFH1914" s="38"/>
      <c r="BFI1914" s="38"/>
      <c r="BFJ1914" s="38"/>
      <c r="BFK1914" s="38"/>
      <c r="BFL1914" s="38"/>
      <c r="BFM1914" s="38"/>
      <c r="BFN1914" s="38"/>
      <c r="BFO1914" s="38"/>
      <c r="BFP1914" s="38"/>
      <c r="BFQ1914" s="38"/>
      <c r="BFR1914" s="38"/>
      <c r="BFS1914" s="38"/>
      <c r="BFT1914" s="38"/>
      <c r="BFU1914" s="38"/>
      <c r="BFV1914" s="38"/>
      <c r="BFW1914" s="38"/>
      <c r="BFX1914" s="38"/>
      <c r="BFY1914" s="38"/>
      <c r="BFZ1914" s="38"/>
      <c r="BGA1914" s="38"/>
      <c r="BGB1914" s="38"/>
      <c r="BGC1914" s="38"/>
      <c r="BGD1914" s="38"/>
      <c r="BGE1914" s="38"/>
      <c r="BGF1914" s="38"/>
      <c r="BGG1914" s="38"/>
      <c r="BGH1914" s="38"/>
      <c r="BGI1914" s="38"/>
      <c r="BGJ1914" s="38"/>
      <c r="BGK1914" s="38"/>
      <c r="BGL1914" s="38"/>
      <c r="BGM1914" s="38"/>
      <c r="BGN1914" s="38"/>
      <c r="BGO1914" s="38"/>
      <c r="BGP1914" s="38"/>
      <c r="BGQ1914" s="38"/>
      <c r="BGR1914" s="38"/>
      <c r="BGS1914" s="38"/>
      <c r="BGT1914" s="38"/>
      <c r="BGU1914" s="38"/>
      <c r="BGV1914" s="38"/>
      <c r="BGW1914" s="38"/>
      <c r="BGX1914" s="38"/>
      <c r="BGY1914" s="38"/>
      <c r="BGZ1914" s="38"/>
      <c r="BHA1914" s="38"/>
      <c r="BHB1914" s="38"/>
      <c r="BHC1914" s="38"/>
      <c r="BHD1914" s="38"/>
      <c r="BHE1914" s="38"/>
      <c r="BHF1914" s="38"/>
      <c r="BHG1914" s="38"/>
      <c r="BHH1914" s="38"/>
      <c r="BHI1914" s="38"/>
      <c r="BHJ1914" s="38"/>
      <c r="BHK1914" s="38"/>
      <c r="BHL1914" s="38"/>
      <c r="BHM1914" s="38"/>
      <c r="BHN1914" s="38"/>
      <c r="BHO1914" s="38"/>
      <c r="BHP1914" s="38"/>
      <c r="BHQ1914" s="38"/>
      <c r="BHR1914" s="38"/>
      <c r="BHS1914" s="38"/>
      <c r="BHT1914" s="38"/>
      <c r="BHU1914" s="38"/>
      <c r="BHV1914" s="38"/>
      <c r="BHW1914" s="38"/>
      <c r="BHX1914" s="38"/>
      <c r="BHY1914" s="38"/>
      <c r="BHZ1914" s="38"/>
      <c r="BIA1914" s="38"/>
      <c r="BIB1914" s="38"/>
      <c r="BIC1914" s="38"/>
      <c r="BID1914" s="38"/>
      <c r="BIE1914" s="38"/>
      <c r="BIF1914" s="38"/>
      <c r="BIG1914" s="38"/>
      <c r="BIH1914" s="38"/>
      <c r="BII1914" s="38"/>
      <c r="BIJ1914" s="38"/>
      <c r="BIK1914" s="38"/>
      <c r="BIL1914" s="38"/>
      <c r="BIM1914" s="38"/>
      <c r="BIN1914" s="38"/>
      <c r="BIO1914" s="38"/>
      <c r="BIP1914" s="38"/>
      <c r="BIQ1914" s="38"/>
      <c r="BIR1914" s="38"/>
      <c r="BIS1914" s="38"/>
      <c r="BIT1914" s="38"/>
      <c r="BIU1914" s="38"/>
      <c r="BIV1914" s="38"/>
      <c r="BIW1914" s="38"/>
      <c r="BIX1914" s="38"/>
      <c r="BIY1914" s="38"/>
      <c r="BIZ1914" s="38"/>
      <c r="BJA1914" s="38"/>
      <c r="BJB1914" s="38"/>
      <c r="BJC1914" s="38"/>
      <c r="BJD1914" s="38"/>
      <c r="BJE1914" s="38"/>
      <c r="BJF1914" s="38"/>
      <c r="BJG1914" s="38"/>
      <c r="BJH1914" s="38"/>
      <c r="BJI1914" s="38"/>
      <c r="BJJ1914" s="38"/>
      <c r="BJK1914" s="38"/>
      <c r="BJL1914" s="38"/>
      <c r="BJM1914" s="38"/>
      <c r="BJN1914" s="38"/>
      <c r="BJO1914" s="38"/>
      <c r="BJP1914" s="38"/>
      <c r="BJQ1914" s="38"/>
      <c r="BJR1914" s="38"/>
      <c r="BJS1914" s="38"/>
      <c r="BJT1914" s="38"/>
      <c r="BJU1914" s="38"/>
      <c r="BJV1914" s="38"/>
      <c r="BJW1914" s="38"/>
      <c r="BJX1914" s="38"/>
      <c r="BJY1914" s="38"/>
      <c r="BJZ1914" s="38"/>
      <c r="BKA1914" s="38"/>
      <c r="BKB1914" s="38"/>
      <c r="BKC1914" s="38"/>
      <c r="BKD1914" s="38"/>
      <c r="BKE1914" s="38"/>
      <c r="BKF1914" s="38"/>
      <c r="BKG1914" s="38"/>
      <c r="BKH1914" s="38"/>
      <c r="BKI1914" s="38"/>
      <c r="BKJ1914" s="38"/>
      <c r="BKK1914" s="38"/>
      <c r="BKL1914" s="38"/>
      <c r="BKM1914" s="38"/>
      <c r="BKN1914" s="38"/>
      <c r="BKO1914" s="38"/>
      <c r="BKP1914" s="38"/>
      <c r="BKQ1914" s="38"/>
      <c r="BKR1914" s="38"/>
      <c r="BKS1914" s="38"/>
      <c r="BKT1914" s="38"/>
      <c r="BKU1914" s="38"/>
      <c r="BKV1914" s="38"/>
      <c r="BKW1914" s="38"/>
      <c r="BKX1914" s="38"/>
      <c r="BKY1914" s="38"/>
      <c r="BKZ1914" s="38"/>
      <c r="BLA1914" s="38"/>
      <c r="BLB1914" s="38"/>
      <c r="BLC1914" s="38"/>
      <c r="BLD1914" s="38"/>
      <c r="BLE1914" s="38"/>
      <c r="BLF1914" s="38"/>
      <c r="BLG1914" s="38"/>
      <c r="BLH1914" s="38"/>
      <c r="BLI1914" s="38"/>
      <c r="BLJ1914" s="38"/>
      <c r="BLK1914" s="38"/>
      <c r="BLL1914" s="38"/>
      <c r="BLM1914" s="38"/>
      <c r="BLN1914" s="38"/>
      <c r="BLO1914" s="38"/>
      <c r="BLP1914" s="38"/>
      <c r="BLQ1914" s="38"/>
      <c r="BLR1914" s="38"/>
      <c r="BLS1914" s="38"/>
      <c r="BLT1914" s="38"/>
      <c r="BLU1914" s="38"/>
      <c r="BLV1914" s="38"/>
      <c r="BLW1914" s="38"/>
      <c r="BLX1914" s="38"/>
      <c r="BLY1914" s="38"/>
      <c r="BLZ1914" s="38"/>
      <c r="BMA1914" s="38"/>
      <c r="BMB1914" s="38"/>
      <c r="BMC1914" s="38"/>
      <c r="BMD1914" s="38"/>
      <c r="BME1914" s="38"/>
      <c r="BMF1914" s="38"/>
      <c r="BMG1914" s="38"/>
      <c r="BMH1914" s="38"/>
      <c r="BMI1914" s="38"/>
      <c r="BMJ1914" s="38"/>
      <c r="BMK1914" s="38"/>
      <c r="BML1914" s="38"/>
      <c r="BMM1914" s="38"/>
      <c r="BMN1914" s="38"/>
      <c r="BMO1914" s="38"/>
      <c r="BMP1914" s="38"/>
      <c r="BMQ1914" s="38"/>
      <c r="BMR1914" s="38"/>
      <c r="BMS1914" s="38"/>
      <c r="BMT1914" s="38"/>
      <c r="BMU1914" s="38"/>
      <c r="BMV1914" s="38"/>
      <c r="BMW1914" s="38"/>
      <c r="BMX1914" s="38"/>
      <c r="BMY1914" s="38"/>
      <c r="BMZ1914" s="38"/>
      <c r="BNA1914" s="38"/>
      <c r="BNB1914" s="38"/>
      <c r="BNC1914" s="38"/>
      <c r="BND1914" s="38"/>
      <c r="BNE1914" s="38"/>
      <c r="BNF1914" s="38"/>
      <c r="BNG1914" s="38"/>
      <c r="BNH1914" s="38"/>
      <c r="BNI1914" s="38"/>
      <c r="BNJ1914" s="38"/>
      <c r="BNK1914" s="38"/>
      <c r="BNL1914" s="38"/>
      <c r="BNM1914" s="38"/>
      <c r="BNN1914" s="38"/>
      <c r="BNO1914" s="38"/>
      <c r="BNP1914" s="38"/>
      <c r="BNQ1914" s="38"/>
      <c r="BNR1914" s="38"/>
      <c r="BNS1914" s="38"/>
      <c r="BNT1914" s="38"/>
      <c r="BNU1914" s="38"/>
      <c r="BNV1914" s="38"/>
      <c r="BNW1914" s="38"/>
      <c r="BNX1914" s="38"/>
      <c r="BNY1914" s="38"/>
      <c r="BNZ1914" s="38"/>
      <c r="BOA1914" s="38"/>
      <c r="BOB1914" s="38"/>
      <c r="BOC1914" s="38"/>
      <c r="BOD1914" s="38"/>
      <c r="BOE1914" s="38"/>
      <c r="BOF1914" s="38"/>
      <c r="BOG1914" s="38"/>
      <c r="BOH1914" s="38"/>
      <c r="BOI1914" s="38"/>
      <c r="BOJ1914" s="38"/>
      <c r="BOK1914" s="38"/>
      <c r="BOL1914" s="38"/>
      <c r="BOM1914" s="38"/>
      <c r="BON1914" s="38"/>
      <c r="BOO1914" s="38"/>
      <c r="BOP1914" s="38"/>
      <c r="BOQ1914" s="38"/>
      <c r="BOR1914" s="38"/>
      <c r="BOS1914" s="38"/>
      <c r="BOT1914" s="38"/>
      <c r="BOU1914" s="38"/>
      <c r="BOV1914" s="38"/>
      <c r="BOW1914" s="38"/>
      <c r="BOX1914" s="38"/>
      <c r="BOY1914" s="38"/>
      <c r="BOZ1914" s="38"/>
      <c r="BPA1914" s="38"/>
      <c r="BPB1914" s="38"/>
      <c r="BPC1914" s="38"/>
      <c r="BPD1914" s="38"/>
      <c r="BPE1914" s="38"/>
      <c r="BPF1914" s="38"/>
      <c r="BPG1914" s="38"/>
      <c r="BPH1914" s="38"/>
      <c r="BPI1914" s="38"/>
      <c r="BPJ1914" s="38"/>
      <c r="BPK1914" s="38"/>
      <c r="BPL1914" s="38"/>
      <c r="BPM1914" s="38"/>
      <c r="BPN1914" s="38"/>
      <c r="BPO1914" s="38"/>
      <c r="BPP1914" s="38"/>
      <c r="BPQ1914" s="38"/>
      <c r="BPR1914" s="38"/>
      <c r="BPS1914" s="38"/>
      <c r="BPT1914" s="38"/>
      <c r="BPU1914" s="38"/>
      <c r="BPV1914" s="38"/>
      <c r="BPW1914" s="38"/>
      <c r="BPX1914" s="38"/>
      <c r="BPY1914" s="38"/>
      <c r="BPZ1914" s="38"/>
      <c r="BQA1914" s="38"/>
      <c r="BQB1914" s="38"/>
      <c r="BQC1914" s="38"/>
      <c r="BQD1914" s="38"/>
      <c r="BQE1914" s="38"/>
      <c r="BQF1914" s="38"/>
      <c r="BQG1914" s="38"/>
      <c r="BQH1914" s="38"/>
      <c r="BQI1914" s="38"/>
      <c r="BQJ1914" s="38"/>
      <c r="BQK1914" s="38"/>
      <c r="BQL1914" s="38"/>
      <c r="BQM1914" s="38"/>
      <c r="BQN1914" s="38"/>
      <c r="BQO1914" s="38"/>
      <c r="BQP1914" s="38"/>
      <c r="BQQ1914" s="38"/>
      <c r="BQR1914" s="38"/>
      <c r="BQS1914" s="38"/>
      <c r="BQT1914" s="38"/>
      <c r="BQU1914" s="38"/>
      <c r="BQV1914" s="38"/>
      <c r="BQW1914" s="38"/>
      <c r="BQX1914" s="38"/>
      <c r="BQY1914" s="38"/>
      <c r="BQZ1914" s="38"/>
      <c r="BRA1914" s="38"/>
      <c r="BRB1914" s="38"/>
      <c r="BRC1914" s="38"/>
      <c r="BRD1914" s="38"/>
      <c r="BRE1914" s="38"/>
      <c r="BRF1914" s="38"/>
      <c r="BRG1914" s="38"/>
      <c r="BRH1914" s="38"/>
      <c r="BRI1914" s="38"/>
      <c r="BRJ1914" s="38"/>
      <c r="BRK1914" s="38"/>
      <c r="BRL1914" s="38"/>
      <c r="BRM1914" s="38"/>
      <c r="BRN1914" s="38"/>
      <c r="BRO1914" s="38"/>
      <c r="BRP1914" s="38"/>
      <c r="BRQ1914" s="38"/>
      <c r="BRR1914" s="38"/>
      <c r="BRS1914" s="38"/>
      <c r="BRT1914" s="38"/>
      <c r="BRU1914" s="38"/>
      <c r="BRV1914" s="38"/>
      <c r="BRW1914" s="38"/>
      <c r="BRX1914" s="38"/>
      <c r="BRY1914" s="38"/>
      <c r="BRZ1914" s="38"/>
      <c r="BSA1914" s="38"/>
      <c r="BSB1914" s="38"/>
      <c r="BSC1914" s="38"/>
      <c r="BSD1914" s="38"/>
      <c r="BSE1914" s="38"/>
      <c r="BSF1914" s="38"/>
      <c r="BSG1914" s="38"/>
      <c r="BSH1914" s="38"/>
      <c r="BSI1914" s="38"/>
      <c r="BSJ1914" s="38"/>
      <c r="BSK1914" s="38"/>
      <c r="BSL1914" s="38"/>
      <c r="BSM1914" s="38"/>
      <c r="BSN1914" s="38"/>
      <c r="BSO1914" s="38"/>
      <c r="BSP1914" s="38"/>
      <c r="BSQ1914" s="38"/>
      <c r="BSR1914" s="38"/>
      <c r="BSS1914" s="38"/>
      <c r="BST1914" s="38"/>
      <c r="BSU1914" s="38"/>
      <c r="BSV1914" s="38"/>
      <c r="BSW1914" s="38"/>
      <c r="BSX1914" s="38"/>
      <c r="BSY1914" s="38"/>
      <c r="BSZ1914" s="38"/>
      <c r="BTA1914" s="38"/>
      <c r="BTB1914" s="38"/>
      <c r="BTC1914" s="38"/>
      <c r="BTD1914" s="38"/>
      <c r="BTE1914" s="38"/>
      <c r="BTF1914" s="38"/>
      <c r="BTG1914" s="38"/>
      <c r="BTH1914" s="38"/>
      <c r="BTI1914" s="38"/>
      <c r="BTJ1914" s="38"/>
      <c r="BTK1914" s="38"/>
      <c r="BTL1914" s="38"/>
      <c r="BTM1914" s="38"/>
      <c r="BTN1914" s="38"/>
      <c r="BTO1914" s="38"/>
      <c r="BTP1914" s="38"/>
      <c r="BTQ1914" s="38"/>
      <c r="BTR1914" s="38"/>
      <c r="BTS1914" s="38"/>
      <c r="BTT1914" s="38"/>
      <c r="BTU1914" s="38"/>
      <c r="BTV1914" s="38"/>
      <c r="BTW1914" s="38"/>
      <c r="BTX1914" s="38"/>
      <c r="BTY1914" s="38"/>
      <c r="BTZ1914" s="38"/>
      <c r="BUA1914" s="38"/>
      <c r="BUB1914" s="38"/>
      <c r="BUC1914" s="38"/>
      <c r="BUD1914" s="38"/>
      <c r="BUE1914" s="38"/>
      <c r="BUF1914" s="38"/>
      <c r="BUG1914" s="38"/>
      <c r="BUH1914" s="38"/>
      <c r="BUI1914" s="38"/>
      <c r="BUJ1914" s="38"/>
      <c r="BUK1914" s="38"/>
      <c r="BUL1914" s="38"/>
      <c r="BUM1914" s="38"/>
      <c r="BUN1914" s="38"/>
      <c r="BUO1914" s="38"/>
      <c r="BUP1914" s="38"/>
      <c r="BUQ1914" s="38"/>
      <c r="BUR1914" s="38"/>
      <c r="BUS1914" s="38"/>
      <c r="BUT1914" s="38"/>
      <c r="BUU1914" s="38"/>
      <c r="BUV1914" s="38"/>
      <c r="BUW1914" s="38"/>
      <c r="BUX1914" s="38"/>
      <c r="BUY1914" s="38"/>
      <c r="BUZ1914" s="38"/>
      <c r="BVA1914" s="38"/>
      <c r="BVB1914" s="38"/>
      <c r="BVC1914" s="38"/>
      <c r="BVD1914" s="38"/>
      <c r="BVE1914" s="38"/>
      <c r="BVF1914" s="38"/>
      <c r="BVG1914" s="38"/>
      <c r="BVH1914" s="38"/>
      <c r="BVI1914" s="38"/>
      <c r="BVJ1914" s="38"/>
      <c r="BVK1914" s="38"/>
      <c r="BVL1914" s="38"/>
      <c r="BVM1914" s="38"/>
      <c r="BVN1914" s="38"/>
      <c r="BVO1914" s="38"/>
      <c r="BVP1914" s="38"/>
      <c r="BVQ1914" s="38"/>
      <c r="BVR1914" s="38"/>
      <c r="BVS1914" s="38"/>
      <c r="BVT1914" s="38"/>
      <c r="BVU1914" s="38"/>
      <c r="BVV1914" s="38"/>
      <c r="BVW1914" s="38"/>
      <c r="BVX1914" s="38"/>
      <c r="BVY1914" s="38"/>
      <c r="BVZ1914" s="38"/>
      <c r="BWA1914" s="38"/>
      <c r="BWB1914" s="38"/>
      <c r="BWC1914" s="38"/>
      <c r="BWD1914" s="38"/>
      <c r="BWE1914" s="38"/>
      <c r="BWF1914" s="38"/>
      <c r="BWG1914" s="38"/>
      <c r="BWH1914" s="38"/>
      <c r="BWI1914" s="38"/>
      <c r="BWJ1914" s="38"/>
      <c r="BWK1914" s="38"/>
      <c r="BWL1914" s="38"/>
      <c r="BWM1914" s="38"/>
      <c r="BWN1914" s="38"/>
      <c r="BWO1914" s="38"/>
      <c r="BWP1914" s="38"/>
      <c r="BWQ1914" s="38"/>
      <c r="BWR1914" s="38"/>
      <c r="BWS1914" s="38"/>
      <c r="BWT1914" s="38"/>
      <c r="BWU1914" s="38"/>
      <c r="BWV1914" s="38"/>
      <c r="BWW1914" s="38"/>
      <c r="BWX1914" s="38"/>
      <c r="BWY1914" s="38"/>
      <c r="BWZ1914" s="38"/>
      <c r="BXA1914" s="38"/>
      <c r="BXB1914" s="38"/>
      <c r="BXC1914" s="38"/>
      <c r="BXD1914" s="38"/>
      <c r="BXE1914" s="38"/>
      <c r="BXF1914" s="38"/>
      <c r="BXG1914" s="38"/>
      <c r="BXH1914" s="38"/>
      <c r="BXI1914" s="38"/>
      <c r="BXJ1914" s="38"/>
      <c r="BXK1914" s="38"/>
      <c r="BXL1914" s="38"/>
      <c r="BXM1914" s="38"/>
      <c r="BXN1914" s="38"/>
      <c r="BXO1914" s="38"/>
      <c r="BXP1914" s="38"/>
      <c r="BXQ1914" s="38"/>
      <c r="BXR1914" s="38"/>
      <c r="BXS1914" s="38"/>
      <c r="BXT1914" s="38"/>
      <c r="BXU1914" s="38"/>
      <c r="BXV1914" s="38"/>
      <c r="BXW1914" s="38"/>
      <c r="BXX1914" s="38"/>
      <c r="BXY1914" s="38"/>
      <c r="BXZ1914" s="38"/>
      <c r="BYA1914" s="38"/>
      <c r="BYB1914" s="38"/>
      <c r="BYC1914" s="38"/>
      <c r="BYD1914" s="38"/>
      <c r="BYE1914" s="38"/>
      <c r="BYF1914" s="38"/>
      <c r="BYG1914" s="38"/>
      <c r="BYH1914" s="38"/>
      <c r="BYI1914" s="38"/>
      <c r="BYJ1914" s="38"/>
      <c r="BYK1914" s="38"/>
      <c r="BYL1914" s="38"/>
      <c r="BYM1914" s="38"/>
      <c r="BYN1914" s="38"/>
      <c r="BYO1914" s="38"/>
      <c r="BYP1914" s="38"/>
      <c r="BYQ1914" s="38"/>
      <c r="BYR1914" s="38"/>
      <c r="BYS1914" s="38"/>
      <c r="BYT1914" s="38"/>
      <c r="BYU1914" s="38"/>
      <c r="BYV1914" s="38"/>
      <c r="BYW1914" s="38"/>
      <c r="BYX1914" s="38"/>
      <c r="BYY1914" s="38"/>
      <c r="BYZ1914" s="38"/>
      <c r="BZA1914" s="38"/>
      <c r="BZB1914" s="38"/>
      <c r="BZC1914" s="38"/>
      <c r="BZD1914" s="38"/>
      <c r="BZE1914" s="38"/>
      <c r="BZF1914" s="38"/>
      <c r="BZG1914" s="38"/>
      <c r="BZH1914" s="38"/>
      <c r="BZI1914" s="38"/>
      <c r="BZJ1914" s="38"/>
      <c r="BZK1914" s="38"/>
      <c r="BZL1914" s="38"/>
      <c r="BZM1914" s="38"/>
      <c r="BZN1914" s="38"/>
      <c r="BZO1914" s="38"/>
      <c r="BZP1914" s="38"/>
      <c r="BZQ1914" s="38"/>
      <c r="BZR1914" s="38"/>
      <c r="BZS1914" s="38"/>
      <c r="BZT1914" s="38"/>
      <c r="BZU1914" s="38"/>
      <c r="BZV1914" s="38"/>
      <c r="BZW1914" s="38"/>
      <c r="BZX1914" s="38"/>
      <c r="BZY1914" s="38"/>
      <c r="BZZ1914" s="38"/>
      <c r="CAA1914" s="38"/>
      <c r="CAB1914" s="38"/>
      <c r="CAC1914" s="38"/>
      <c r="CAD1914" s="38"/>
      <c r="CAE1914" s="38"/>
      <c r="CAF1914" s="38"/>
      <c r="CAG1914" s="38"/>
      <c r="CAH1914" s="38"/>
      <c r="CAI1914" s="38"/>
      <c r="CAJ1914" s="38"/>
      <c r="CAK1914" s="38"/>
      <c r="CAL1914" s="38"/>
      <c r="CAM1914" s="38"/>
      <c r="CAN1914" s="38"/>
      <c r="CAO1914" s="38"/>
      <c r="CAP1914" s="38"/>
      <c r="CAQ1914" s="38"/>
      <c r="CAR1914" s="38"/>
      <c r="CAS1914" s="38"/>
      <c r="CAT1914" s="38"/>
      <c r="CAU1914" s="38"/>
      <c r="CAV1914" s="38"/>
      <c r="CAW1914" s="38"/>
      <c r="CAX1914" s="38"/>
      <c r="CAY1914" s="38"/>
      <c r="CAZ1914" s="38"/>
      <c r="CBA1914" s="38"/>
      <c r="CBB1914" s="38"/>
      <c r="CBC1914" s="38"/>
      <c r="CBD1914" s="38"/>
      <c r="CBE1914" s="38"/>
      <c r="CBF1914" s="38"/>
      <c r="CBG1914" s="38"/>
      <c r="CBH1914" s="38"/>
      <c r="CBI1914" s="38"/>
      <c r="CBJ1914" s="38"/>
      <c r="CBK1914" s="38"/>
      <c r="CBL1914" s="38"/>
      <c r="CBM1914" s="38"/>
      <c r="CBN1914" s="38"/>
      <c r="CBO1914" s="38"/>
      <c r="CBP1914" s="38"/>
      <c r="CBQ1914" s="38"/>
      <c r="CBR1914" s="38"/>
      <c r="CBS1914" s="38"/>
      <c r="CBT1914" s="38"/>
      <c r="CBU1914" s="38"/>
      <c r="CBV1914" s="38"/>
      <c r="CBW1914" s="38"/>
      <c r="CBX1914" s="38"/>
      <c r="CBY1914" s="38"/>
      <c r="CBZ1914" s="38"/>
      <c r="CCA1914" s="38"/>
      <c r="CCB1914" s="38"/>
      <c r="CCC1914" s="38"/>
      <c r="CCD1914" s="38"/>
      <c r="CCE1914" s="38"/>
      <c r="CCF1914" s="38"/>
      <c r="CCG1914" s="38"/>
      <c r="CCH1914" s="38"/>
      <c r="CCI1914" s="38"/>
      <c r="CCJ1914" s="38"/>
      <c r="CCK1914" s="38"/>
      <c r="CCL1914" s="38"/>
      <c r="CCM1914" s="38"/>
      <c r="CCN1914" s="38"/>
      <c r="CCO1914" s="38"/>
      <c r="CCP1914" s="38"/>
      <c r="CCQ1914" s="38"/>
      <c r="CCR1914" s="38"/>
      <c r="CCS1914" s="38"/>
      <c r="CCT1914" s="38"/>
      <c r="CCU1914" s="38"/>
      <c r="CCV1914" s="38"/>
      <c r="CCW1914" s="38"/>
      <c r="CCX1914" s="38"/>
      <c r="CCY1914" s="38"/>
      <c r="CCZ1914" s="38"/>
      <c r="CDA1914" s="38"/>
      <c r="CDB1914" s="38"/>
      <c r="CDC1914" s="38"/>
      <c r="CDD1914" s="38"/>
      <c r="CDE1914" s="38"/>
      <c r="CDF1914" s="38"/>
      <c r="CDG1914" s="38"/>
      <c r="CDH1914" s="38"/>
      <c r="CDI1914" s="38"/>
      <c r="CDJ1914" s="38"/>
      <c r="CDK1914" s="38"/>
      <c r="CDL1914" s="38"/>
      <c r="CDM1914" s="38"/>
      <c r="CDN1914" s="38"/>
      <c r="CDO1914" s="38"/>
      <c r="CDP1914" s="38"/>
      <c r="CDQ1914" s="38"/>
      <c r="CDR1914" s="38"/>
      <c r="CDS1914" s="38"/>
      <c r="CDT1914" s="38"/>
      <c r="CDU1914" s="38"/>
      <c r="CDV1914" s="38"/>
      <c r="CDW1914" s="38"/>
      <c r="CDX1914" s="38"/>
      <c r="CDY1914" s="38"/>
      <c r="CDZ1914" s="38"/>
      <c r="CEA1914" s="38"/>
      <c r="CEB1914" s="38"/>
      <c r="CEC1914" s="38"/>
      <c r="CED1914" s="38"/>
      <c r="CEE1914" s="38"/>
      <c r="CEF1914" s="38"/>
      <c r="CEG1914" s="38"/>
      <c r="CEH1914" s="38"/>
      <c r="CEI1914" s="38"/>
      <c r="CEJ1914" s="38"/>
      <c r="CEK1914" s="38"/>
      <c r="CEL1914" s="38"/>
      <c r="CEM1914" s="38"/>
      <c r="CEN1914" s="38"/>
      <c r="CEO1914" s="38"/>
      <c r="CEP1914" s="38"/>
      <c r="CEQ1914" s="38"/>
      <c r="CER1914" s="38"/>
      <c r="CES1914" s="38"/>
      <c r="CET1914" s="38"/>
      <c r="CEU1914" s="38"/>
      <c r="CEV1914" s="38"/>
      <c r="CEW1914" s="38"/>
      <c r="CEX1914" s="38"/>
      <c r="CEY1914" s="38"/>
      <c r="CEZ1914" s="38"/>
      <c r="CFA1914" s="38"/>
      <c r="CFB1914" s="38"/>
      <c r="CFC1914" s="38"/>
      <c r="CFD1914" s="38"/>
      <c r="CFE1914" s="38"/>
      <c r="CFF1914" s="38"/>
      <c r="CFG1914" s="38"/>
      <c r="CFH1914" s="38"/>
      <c r="CFI1914" s="38"/>
      <c r="CFJ1914" s="38"/>
      <c r="CFK1914" s="38"/>
      <c r="CFL1914" s="38"/>
      <c r="CFM1914" s="38"/>
      <c r="CFN1914" s="38"/>
      <c r="CFO1914" s="38"/>
      <c r="CFP1914" s="38"/>
      <c r="CFQ1914" s="38"/>
      <c r="CFR1914" s="38"/>
      <c r="CFS1914" s="38"/>
      <c r="CFT1914" s="38"/>
      <c r="CFU1914" s="38"/>
      <c r="CFV1914" s="38"/>
      <c r="CFW1914" s="38"/>
      <c r="CFX1914" s="38"/>
      <c r="CFY1914" s="38"/>
      <c r="CFZ1914" s="38"/>
      <c r="CGA1914" s="38"/>
      <c r="CGB1914" s="38"/>
      <c r="CGC1914" s="38"/>
      <c r="CGD1914" s="38"/>
      <c r="CGE1914" s="38"/>
      <c r="CGF1914" s="38"/>
      <c r="CGG1914" s="38"/>
      <c r="CGH1914" s="38"/>
      <c r="CGI1914" s="38"/>
      <c r="CGJ1914" s="38"/>
      <c r="CGK1914" s="38"/>
      <c r="CGL1914" s="38"/>
      <c r="CGM1914" s="38"/>
      <c r="CGN1914" s="38"/>
      <c r="CGO1914" s="38"/>
      <c r="CGP1914" s="38"/>
      <c r="CGQ1914" s="38"/>
      <c r="CGR1914" s="38"/>
      <c r="CGS1914" s="38"/>
      <c r="CGT1914" s="38"/>
      <c r="CGU1914" s="38"/>
      <c r="CGV1914" s="38"/>
      <c r="CGW1914" s="38"/>
      <c r="CGX1914" s="38"/>
      <c r="CGY1914" s="38"/>
      <c r="CGZ1914" s="38"/>
      <c r="CHA1914" s="38"/>
      <c r="CHB1914" s="38"/>
      <c r="CHC1914" s="38"/>
      <c r="CHD1914" s="38"/>
      <c r="CHE1914" s="38"/>
      <c r="CHF1914" s="38"/>
      <c r="CHG1914" s="38"/>
      <c r="CHH1914" s="38"/>
      <c r="CHI1914" s="38"/>
      <c r="CHJ1914" s="38"/>
      <c r="CHK1914" s="38"/>
      <c r="CHL1914" s="38"/>
      <c r="CHM1914" s="38"/>
      <c r="CHN1914" s="38"/>
      <c r="CHO1914" s="38"/>
      <c r="CHP1914" s="38"/>
      <c r="CHQ1914" s="38"/>
      <c r="CHR1914" s="38"/>
      <c r="CHS1914" s="38"/>
      <c r="CHT1914" s="38"/>
      <c r="CHU1914" s="38"/>
      <c r="CHV1914" s="38"/>
      <c r="CHW1914" s="38"/>
      <c r="CHX1914" s="38"/>
      <c r="CHY1914" s="38"/>
      <c r="CHZ1914" s="38"/>
      <c r="CIA1914" s="38"/>
      <c r="CIB1914" s="38"/>
      <c r="CIC1914" s="38"/>
      <c r="CID1914" s="38"/>
      <c r="CIE1914" s="38"/>
      <c r="CIF1914" s="38"/>
      <c r="CIG1914" s="38"/>
      <c r="CIH1914" s="38"/>
      <c r="CII1914" s="38"/>
      <c r="CIJ1914" s="38"/>
      <c r="CIK1914" s="38"/>
      <c r="CIL1914" s="38"/>
      <c r="CIM1914" s="38"/>
      <c r="CIN1914" s="38"/>
      <c r="CIO1914" s="38"/>
      <c r="CIP1914" s="38"/>
      <c r="CIQ1914" s="38"/>
      <c r="CIR1914" s="38"/>
      <c r="CIS1914" s="38"/>
      <c r="CIT1914" s="38"/>
      <c r="CIU1914" s="38"/>
      <c r="CIV1914" s="38"/>
      <c r="CIW1914" s="38"/>
      <c r="CIX1914" s="38"/>
      <c r="CIY1914" s="38"/>
      <c r="CIZ1914" s="38"/>
      <c r="CJA1914" s="38"/>
      <c r="CJB1914" s="38"/>
      <c r="CJC1914" s="38"/>
      <c r="CJD1914" s="38"/>
      <c r="CJE1914" s="38"/>
      <c r="CJF1914" s="38"/>
      <c r="CJG1914" s="38"/>
      <c r="CJH1914" s="38"/>
      <c r="CJI1914" s="38"/>
      <c r="CJJ1914" s="38"/>
      <c r="CJK1914" s="38"/>
      <c r="CJL1914" s="38"/>
      <c r="CJM1914" s="38"/>
      <c r="CJN1914" s="38"/>
      <c r="CJO1914" s="38"/>
      <c r="CJP1914" s="38"/>
      <c r="CJQ1914" s="38"/>
      <c r="CJR1914" s="38"/>
      <c r="CJS1914" s="38"/>
      <c r="CJT1914" s="38"/>
      <c r="CJU1914" s="38"/>
      <c r="CJV1914" s="38"/>
      <c r="CJW1914" s="38"/>
      <c r="CJX1914" s="38"/>
      <c r="CJY1914" s="38"/>
      <c r="CJZ1914" s="38"/>
      <c r="CKA1914" s="38"/>
      <c r="CKB1914" s="38"/>
      <c r="CKC1914" s="38"/>
      <c r="CKD1914" s="38"/>
      <c r="CKE1914" s="38"/>
      <c r="CKF1914" s="38"/>
      <c r="CKG1914" s="38"/>
      <c r="CKH1914" s="38"/>
      <c r="CKI1914" s="38"/>
      <c r="CKJ1914" s="38"/>
      <c r="CKK1914" s="38"/>
      <c r="CKL1914" s="38"/>
      <c r="CKM1914" s="38"/>
      <c r="CKN1914" s="38"/>
      <c r="CKO1914" s="38"/>
      <c r="CKP1914" s="38"/>
      <c r="CKQ1914" s="38"/>
      <c r="CKR1914" s="38"/>
      <c r="CKS1914" s="38"/>
      <c r="CKT1914" s="38"/>
      <c r="CKU1914" s="38"/>
      <c r="CKV1914" s="38"/>
      <c r="CKW1914" s="38"/>
      <c r="CKX1914" s="38"/>
      <c r="CKY1914" s="38"/>
      <c r="CKZ1914" s="38"/>
      <c r="CLA1914" s="38"/>
      <c r="CLB1914" s="38"/>
      <c r="CLC1914" s="38"/>
      <c r="CLD1914" s="38"/>
      <c r="CLE1914" s="38"/>
      <c r="CLF1914" s="38"/>
      <c r="CLG1914" s="38"/>
      <c r="CLH1914" s="38"/>
      <c r="CLI1914" s="38"/>
      <c r="CLJ1914" s="38"/>
      <c r="CLK1914" s="38"/>
      <c r="CLL1914" s="38"/>
      <c r="CLM1914" s="38"/>
      <c r="CLN1914" s="38"/>
      <c r="CLO1914" s="38"/>
      <c r="CLP1914" s="38"/>
      <c r="CLQ1914" s="38"/>
      <c r="CLR1914" s="38"/>
      <c r="CLS1914" s="38"/>
      <c r="CLT1914" s="38"/>
      <c r="CLU1914" s="38"/>
      <c r="CLV1914" s="38"/>
      <c r="CLW1914" s="38"/>
      <c r="CLX1914" s="38"/>
      <c r="CLY1914" s="38"/>
      <c r="CLZ1914" s="38"/>
      <c r="CMA1914" s="38"/>
      <c r="CMB1914" s="38"/>
      <c r="CMC1914" s="38"/>
      <c r="CMD1914" s="38"/>
      <c r="CME1914" s="38"/>
      <c r="CMF1914" s="38"/>
      <c r="CMG1914" s="38"/>
      <c r="CMH1914" s="38"/>
      <c r="CMI1914" s="38"/>
      <c r="CMJ1914" s="38"/>
      <c r="CMK1914" s="38"/>
      <c r="CML1914" s="38"/>
      <c r="CMM1914" s="38"/>
      <c r="CMN1914" s="38"/>
      <c r="CMO1914" s="38"/>
      <c r="CMP1914" s="38"/>
      <c r="CMQ1914" s="38"/>
      <c r="CMR1914" s="38"/>
      <c r="CMS1914" s="38"/>
      <c r="CMT1914" s="38"/>
      <c r="CMU1914" s="38"/>
      <c r="CMV1914" s="38"/>
      <c r="CMW1914" s="38"/>
      <c r="CMX1914" s="38"/>
      <c r="CMY1914" s="38"/>
      <c r="CMZ1914" s="38"/>
      <c r="CNA1914" s="38"/>
      <c r="CNB1914" s="38"/>
      <c r="CNC1914" s="38"/>
      <c r="CND1914" s="38"/>
      <c r="CNE1914" s="38"/>
      <c r="CNF1914" s="38"/>
      <c r="CNG1914" s="38"/>
      <c r="CNH1914" s="38"/>
      <c r="CNI1914" s="38"/>
      <c r="CNJ1914" s="38"/>
      <c r="CNK1914" s="38"/>
      <c r="CNL1914" s="38"/>
      <c r="CNM1914" s="38"/>
      <c r="CNN1914" s="38"/>
      <c r="CNO1914" s="38"/>
      <c r="CNP1914" s="38"/>
      <c r="CNQ1914" s="38"/>
      <c r="CNR1914" s="38"/>
      <c r="CNS1914" s="38"/>
      <c r="CNT1914" s="38"/>
      <c r="CNU1914" s="38"/>
      <c r="CNV1914" s="38"/>
      <c r="CNW1914" s="38"/>
      <c r="CNX1914" s="38"/>
      <c r="CNY1914" s="38"/>
      <c r="CNZ1914" s="38"/>
      <c r="COA1914" s="38"/>
      <c r="COB1914" s="38"/>
      <c r="COC1914" s="38"/>
      <c r="COD1914" s="38"/>
      <c r="COE1914" s="38"/>
      <c r="COF1914" s="38"/>
      <c r="COG1914" s="38"/>
      <c r="COH1914" s="38"/>
      <c r="COI1914" s="38"/>
      <c r="COJ1914" s="38"/>
      <c r="COK1914" s="38"/>
      <c r="COL1914" s="38"/>
      <c r="COM1914" s="38"/>
      <c r="CON1914" s="38"/>
      <c r="COO1914" s="38"/>
      <c r="COP1914" s="38"/>
      <c r="COQ1914" s="38"/>
      <c r="COR1914" s="38"/>
      <c r="COS1914" s="38"/>
      <c r="COT1914" s="38"/>
      <c r="COU1914" s="38"/>
      <c r="COV1914" s="38"/>
      <c r="COW1914" s="38"/>
      <c r="COX1914" s="38"/>
      <c r="COY1914" s="38"/>
      <c r="COZ1914" s="38"/>
      <c r="CPA1914" s="38"/>
      <c r="CPB1914" s="38"/>
      <c r="CPC1914" s="38"/>
      <c r="CPD1914" s="38"/>
      <c r="CPE1914" s="38"/>
      <c r="CPF1914" s="38"/>
      <c r="CPG1914" s="38"/>
      <c r="CPH1914" s="38"/>
      <c r="CPI1914" s="38"/>
      <c r="CPJ1914" s="38"/>
      <c r="CPK1914" s="38"/>
      <c r="CPL1914" s="38"/>
      <c r="CPM1914" s="38"/>
      <c r="CPN1914" s="38"/>
      <c r="CPO1914" s="38"/>
      <c r="CPP1914" s="38"/>
      <c r="CPQ1914" s="38"/>
      <c r="CPR1914" s="38"/>
      <c r="CPS1914" s="38"/>
      <c r="CPT1914" s="38"/>
      <c r="CPU1914" s="38"/>
      <c r="CPV1914" s="38"/>
      <c r="CPW1914" s="38"/>
      <c r="CPX1914" s="38"/>
      <c r="CPY1914" s="38"/>
      <c r="CPZ1914" s="38"/>
      <c r="CQA1914" s="38"/>
      <c r="CQB1914" s="38"/>
      <c r="CQC1914" s="38"/>
      <c r="CQD1914" s="38"/>
      <c r="CQE1914" s="38"/>
      <c r="CQF1914" s="38"/>
      <c r="CQG1914" s="38"/>
      <c r="CQH1914" s="38"/>
      <c r="CQI1914" s="38"/>
      <c r="CQJ1914" s="38"/>
      <c r="CQK1914" s="38"/>
      <c r="CQL1914" s="38"/>
      <c r="CQM1914" s="38"/>
      <c r="CQN1914" s="38"/>
      <c r="CQO1914" s="38"/>
      <c r="CQP1914" s="38"/>
      <c r="CQQ1914" s="38"/>
      <c r="CQR1914" s="38"/>
      <c r="CQS1914" s="38"/>
      <c r="CQT1914" s="38"/>
      <c r="CQU1914" s="38"/>
      <c r="CQV1914" s="38"/>
      <c r="CQW1914" s="38"/>
      <c r="CQX1914" s="38"/>
      <c r="CQY1914" s="38"/>
      <c r="CQZ1914" s="38"/>
      <c r="CRA1914" s="38"/>
      <c r="CRB1914" s="38"/>
      <c r="CRC1914" s="38"/>
      <c r="CRD1914" s="38"/>
      <c r="CRE1914" s="38"/>
      <c r="CRF1914" s="38"/>
      <c r="CRG1914" s="38"/>
      <c r="CRH1914" s="38"/>
      <c r="CRI1914" s="38"/>
      <c r="CRJ1914" s="38"/>
      <c r="CRK1914" s="38"/>
      <c r="CRL1914" s="38"/>
      <c r="CRM1914" s="38"/>
      <c r="CRN1914" s="38"/>
      <c r="CRO1914" s="38"/>
      <c r="CRP1914" s="38"/>
      <c r="CRQ1914" s="38"/>
      <c r="CRR1914" s="38"/>
      <c r="CRS1914" s="38"/>
      <c r="CRT1914" s="38"/>
      <c r="CRU1914" s="38"/>
      <c r="CRV1914" s="38"/>
      <c r="CRW1914" s="38"/>
      <c r="CRX1914" s="38"/>
      <c r="CRY1914" s="38"/>
      <c r="CRZ1914" s="38"/>
      <c r="CSA1914" s="38"/>
      <c r="CSB1914" s="38"/>
      <c r="CSC1914" s="38"/>
      <c r="CSD1914" s="38"/>
      <c r="CSE1914" s="38"/>
      <c r="CSF1914" s="38"/>
      <c r="CSG1914" s="38"/>
      <c r="CSH1914" s="38"/>
      <c r="CSI1914" s="38"/>
      <c r="CSJ1914" s="38"/>
      <c r="CSK1914" s="38"/>
      <c r="CSL1914" s="38"/>
      <c r="CSM1914" s="38"/>
      <c r="CSN1914" s="38"/>
      <c r="CSO1914" s="38"/>
      <c r="CSP1914" s="38"/>
      <c r="CSQ1914" s="38"/>
      <c r="CSR1914" s="38"/>
      <c r="CSS1914" s="38"/>
      <c r="CST1914" s="38"/>
      <c r="CSU1914" s="38"/>
      <c r="CSV1914" s="38"/>
      <c r="CSW1914" s="38"/>
      <c r="CSX1914" s="38"/>
      <c r="CSY1914" s="38"/>
      <c r="CSZ1914" s="38"/>
      <c r="CTA1914" s="38"/>
      <c r="CTB1914" s="38"/>
      <c r="CTC1914" s="38"/>
      <c r="CTD1914" s="38"/>
      <c r="CTE1914" s="38"/>
      <c r="CTF1914" s="38"/>
      <c r="CTG1914" s="38"/>
      <c r="CTH1914" s="38"/>
      <c r="CTI1914" s="38"/>
      <c r="CTJ1914" s="38"/>
      <c r="CTK1914" s="38"/>
      <c r="CTL1914" s="38"/>
      <c r="CTM1914" s="38"/>
      <c r="CTN1914" s="38"/>
      <c r="CTO1914" s="38"/>
      <c r="CTP1914" s="38"/>
      <c r="CTQ1914" s="38"/>
      <c r="CTR1914" s="38"/>
      <c r="CTS1914" s="38"/>
      <c r="CTT1914" s="38"/>
      <c r="CTU1914" s="38"/>
      <c r="CTV1914" s="38"/>
      <c r="CTW1914" s="38"/>
      <c r="CTX1914" s="38"/>
      <c r="CTY1914" s="38"/>
      <c r="CTZ1914" s="38"/>
      <c r="CUA1914" s="38"/>
    </row>
    <row r="1915" spans="3:2575">
      <c r="C1915" s="84" t="s">
        <v>994</v>
      </c>
      <c r="D1915" s="92">
        <v>4188</v>
      </c>
      <c r="E1915" s="86" t="s">
        <v>877</v>
      </c>
      <c r="F1915" s="151" t="s">
        <v>1563</v>
      </c>
      <c r="G1915" s="85" t="s">
        <v>2624</v>
      </c>
      <c r="H1915" s="63"/>
      <c r="I1915" s="156" t="s">
        <v>1151</v>
      </c>
      <c r="J1915" s="160">
        <v>1</v>
      </c>
      <c r="K1915" s="168">
        <v>44966</v>
      </c>
      <c r="L1915" s="92">
        <v>2</v>
      </c>
      <c r="M1915" s="66">
        <v>231</v>
      </c>
      <c r="N1915" s="107">
        <v>44968</v>
      </c>
      <c r="O1915" s="99">
        <v>44970</v>
      </c>
      <c r="P1915" s="100">
        <v>4</v>
      </c>
      <c r="Q1915" s="66" t="s">
        <v>544</v>
      </c>
      <c r="R1915" s="66" t="s">
        <v>214</v>
      </c>
      <c r="S1915" s="66" t="s">
        <v>1820</v>
      </c>
      <c r="T1915" s="66" t="s">
        <v>138</v>
      </c>
      <c r="U1915" s="66">
        <v>231</v>
      </c>
      <c r="V1915" s="88" t="s">
        <v>3447</v>
      </c>
      <c r="W1915" s="88"/>
      <c r="X1915" s="88"/>
      <c r="Y1915" s="117"/>
      <c r="Z1915" s="118"/>
      <c r="AA1915" s="118"/>
      <c r="AB1915" s="66"/>
      <c r="AC1915" s="118"/>
      <c r="AD1915" s="118"/>
      <c r="AE1915" s="48" t="s">
        <v>101</v>
      </c>
      <c r="AF1915" s="132">
        <v>44966</v>
      </c>
      <c r="AG1915" s="132"/>
      <c r="AH1915" s="141"/>
      <c r="AI1915" s="428"/>
      <c r="AJ1915" s="144"/>
      <c r="AK1915" s="141"/>
      <c r="AL1915" s="428"/>
      <c r="AM1915" s="429"/>
      <c r="AN1915" s="428"/>
      <c r="AO1915" s="428"/>
      <c r="AP1915" s="428"/>
      <c r="AQ1915" s="48"/>
      <c r="AR1915" s="48"/>
      <c r="AS1915" s="127"/>
      <c r="AT1915" s="141"/>
      <c r="AU1915" s="141"/>
      <c r="AV1915" s="387"/>
      <c r="AW1915" s="141"/>
      <c r="AX1915" s="141"/>
      <c r="AY1915" s="141"/>
      <c r="AZ1915" s="468"/>
      <c r="BA1915" s="41"/>
      <c r="BB1915" s="469"/>
      <c r="BC1915" s="469"/>
      <c r="BD1915" s="41"/>
      <c r="BE1915" s="41"/>
      <c r="BF1915" s="41"/>
      <c r="BG1915" s="41"/>
      <c r="BH1915" s="41"/>
      <c r="BI1915" s="41"/>
      <c r="BJ1915" s="41"/>
      <c r="BK1915" s="41"/>
      <c r="BL1915" s="438"/>
      <c r="BM1915" s="41"/>
      <c r="BN1915" s="473"/>
      <c r="BO1915" s="474"/>
    </row>
    <row r="1916" spans="3:2575">
      <c r="C1916" s="84" t="s">
        <v>994</v>
      </c>
      <c r="D1916" s="92">
        <v>4170</v>
      </c>
      <c r="E1916" s="86" t="s">
        <v>1343</v>
      </c>
      <c r="F1916" s="151" t="s">
        <v>3388</v>
      </c>
      <c r="G1916" s="85" t="s">
        <v>1407</v>
      </c>
      <c r="H1916" s="63"/>
      <c r="I1916" s="156" t="s">
        <v>154</v>
      </c>
      <c r="J1916" s="160">
        <v>1</v>
      </c>
      <c r="K1916" s="168">
        <v>44952</v>
      </c>
      <c r="L1916" s="92">
        <v>6</v>
      </c>
      <c r="M1916" s="66">
        <v>231</v>
      </c>
      <c r="N1916" s="107">
        <v>44958</v>
      </c>
      <c r="O1916" s="99">
        <v>44959</v>
      </c>
      <c r="P1916" s="100">
        <v>7</v>
      </c>
      <c r="Q1916" s="66" t="s">
        <v>544</v>
      </c>
      <c r="R1916" s="66" t="s">
        <v>214</v>
      </c>
      <c r="S1916" s="66" t="s">
        <v>2043</v>
      </c>
      <c r="T1916" s="66" t="s">
        <v>87</v>
      </c>
      <c r="U1916" s="66">
        <v>231</v>
      </c>
      <c r="V1916" s="88" t="s">
        <v>169</v>
      </c>
      <c r="W1916" s="88" t="s">
        <v>89</v>
      </c>
      <c r="X1916" s="88" t="s">
        <v>834</v>
      </c>
      <c r="Y1916" s="117" t="s">
        <v>3448</v>
      </c>
      <c r="Z1916" s="118"/>
      <c r="AA1916" s="118"/>
      <c r="AB1916" s="66"/>
      <c r="AC1916" s="118"/>
      <c r="AD1916" s="118"/>
      <c r="AE1916" s="48" t="s">
        <v>101</v>
      </c>
      <c r="AF1916" s="132">
        <v>44952</v>
      </c>
      <c r="AG1916" s="132">
        <v>44958</v>
      </c>
      <c r="AH1916" s="141"/>
      <c r="AI1916" s="428" t="s">
        <v>1035</v>
      </c>
      <c r="AJ1916" s="429" t="s">
        <v>3449</v>
      </c>
      <c r="AK1916" s="428" t="s">
        <v>2110</v>
      </c>
      <c r="AL1916" s="428">
        <v>8130395850</v>
      </c>
    </row>
    <row r="1917" spans="3:2575">
      <c r="C1917" s="92" t="s">
        <v>994</v>
      </c>
      <c r="D1917" s="92">
        <v>4140</v>
      </c>
      <c r="E1917" s="87" t="s">
        <v>3450</v>
      </c>
      <c r="F1917" s="151" t="s">
        <v>3451</v>
      </c>
      <c r="G1917" s="85" t="s">
        <v>529</v>
      </c>
      <c r="H1917" s="63">
        <v>1078</v>
      </c>
      <c r="I1917" s="156" t="s">
        <v>154</v>
      </c>
      <c r="J1917" s="160">
        <v>1</v>
      </c>
      <c r="K1917" s="168">
        <v>44939</v>
      </c>
      <c r="L1917" s="92">
        <v>6</v>
      </c>
      <c r="M1917" s="66">
        <v>231</v>
      </c>
      <c r="N1917" s="165">
        <v>44945</v>
      </c>
      <c r="O1917" s="99">
        <v>44940</v>
      </c>
      <c r="P1917" s="100">
        <v>1</v>
      </c>
      <c r="Q1917" s="66" t="s">
        <v>544</v>
      </c>
      <c r="R1917" s="66" t="s">
        <v>214</v>
      </c>
      <c r="S1917" s="66" t="s">
        <v>3452</v>
      </c>
      <c r="T1917" s="66" t="s">
        <v>87</v>
      </c>
      <c r="U1917" s="66">
        <v>231</v>
      </c>
      <c r="V1917" s="88" t="s">
        <v>169</v>
      </c>
      <c r="W1917" s="88" t="s">
        <v>89</v>
      </c>
      <c r="X1917" s="88" t="s">
        <v>834</v>
      </c>
      <c r="Y1917" s="117" t="s">
        <v>3453</v>
      </c>
      <c r="Z1917" s="118"/>
      <c r="AA1917" s="118"/>
      <c r="AB1917" s="66"/>
      <c r="AC1917" s="118"/>
      <c r="AD1917" s="118"/>
      <c r="AE1917" s="48" t="s">
        <v>101</v>
      </c>
      <c r="AF1917" s="132">
        <v>44939</v>
      </c>
      <c r="AG1917" s="132"/>
      <c r="AH1917" s="141" t="s">
        <v>1340</v>
      </c>
      <c r="AI1917" s="428" t="s">
        <v>531</v>
      </c>
      <c r="AJ1917" s="429" t="s">
        <v>3454</v>
      </c>
      <c r="AK1917" s="428" t="s">
        <v>1043</v>
      </c>
      <c r="AL1917" s="428" t="s">
        <v>3455</v>
      </c>
    </row>
    <row r="1918" spans="3:2575">
      <c r="C1918" s="84" t="s">
        <v>994</v>
      </c>
      <c r="D1918" s="92">
        <v>4110</v>
      </c>
      <c r="E1918" s="87" t="s">
        <v>657</v>
      </c>
      <c r="F1918" s="151" t="s">
        <v>1868</v>
      </c>
      <c r="G1918" s="85" t="s">
        <v>657</v>
      </c>
      <c r="H1918" s="63"/>
      <c r="I1918" s="85" t="s">
        <v>99</v>
      </c>
      <c r="J1918" s="160">
        <v>1</v>
      </c>
      <c r="K1918" s="168">
        <v>44919</v>
      </c>
      <c r="L1918" s="92">
        <v>1</v>
      </c>
      <c r="M1918" s="66">
        <v>231</v>
      </c>
      <c r="N1918" s="107">
        <v>44920</v>
      </c>
      <c r="O1918" s="99">
        <v>44922</v>
      </c>
      <c r="P1918" s="100">
        <v>3</v>
      </c>
      <c r="Q1918" s="66" t="s">
        <v>544</v>
      </c>
      <c r="R1918" s="66" t="s">
        <v>214</v>
      </c>
      <c r="S1918" s="66" t="s">
        <v>2893</v>
      </c>
      <c r="T1918" s="66" t="s">
        <v>138</v>
      </c>
      <c r="U1918" s="66">
        <v>231</v>
      </c>
      <c r="V1918" s="88" t="s">
        <v>617</v>
      </c>
      <c r="W1918" s="415" t="s">
        <v>373</v>
      </c>
      <c r="X1918" s="415" t="s">
        <v>3288</v>
      </c>
      <c r="Y1918" s="117" t="s">
        <v>3289</v>
      </c>
      <c r="Z1918" s="118"/>
      <c r="AA1918" s="118"/>
      <c r="AB1918" s="66"/>
      <c r="AC1918" s="118"/>
      <c r="AD1918" s="118"/>
      <c r="AE1918" s="48" t="s">
        <v>101</v>
      </c>
      <c r="AF1918" s="132">
        <v>44919</v>
      </c>
      <c r="AG1918" s="132">
        <v>44921</v>
      </c>
      <c r="AH1918" s="141"/>
      <c r="AI1918" s="144"/>
      <c r="AJ1918" s="266"/>
      <c r="AK1918" s="141"/>
      <c r="AL1918" s="428"/>
      <c r="AM1918" s="439"/>
      <c r="AN1918" s="440"/>
      <c r="AO1918" s="428"/>
      <c r="AP1918" s="455"/>
      <c r="AQ1918" s="48"/>
      <c r="AR1918" s="48"/>
      <c r="AS1918" s="127"/>
      <c r="AT1918" s="141"/>
      <c r="AU1918" s="141"/>
      <c r="AV1918" s="387"/>
      <c r="AW1918" s="392"/>
      <c r="AX1918" s="393"/>
      <c r="AY1918" s="141"/>
      <c r="AZ1918" s="468"/>
      <c r="BA1918" s="41"/>
      <c r="BB1918" s="41"/>
      <c r="BC1918" s="41"/>
      <c r="BD1918" s="41"/>
      <c r="BE1918" s="41"/>
      <c r="BF1918" s="41"/>
      <c r="BG1918" s="41"/>
      <c r="BH1918" s="41"/>
      <c r="BI1918" s="41"/>
      <c r="BJ1918" s="41"/>
      <c r="BK1918" s="41"/>
      <c r="BL1918" s="438"/>
      <c r="BM1918" s="477"/>
      <c r="BN1918" s="473"/>
      <c r="BO1918" s="474" t="str">
        <f>IF(BN1918&gt;=7,"VIGENTE","POR VENCER")</f>
        <v>POR VENCER</v>
      </c>
    </row>
    <row r="1919" spans="3:2575">
      <c r="C1919" s="84" t="s">
        <v>994</v>
      </c>
      <c r="D1919" s="63">
        <v>3964</v>
      </c>
      <c r="E1919" s="87" t="s">
        <v>1873</v>
      </c>
      <c r="F1919" s="90" t="s">
        <v>1874</v>
      </c>
      <c r="G1919" s="85" t="s">
        <v>529</v>
      </c>
      <c r="H1919" s="63">
        <v>6336</v>
      </c>
      <c r="I1919" s="85" t="s">
        <v>1151</v>
      </c>
      <c r="J1919" s="160">
        <v>1</v>
      </c>
      <c r="K1919" s="106">
        <v>44896</v>
      </c>
      <c r="L1919" s="92">
        <v>6</v>
      </c>
      <c r="M1919" s="66">
        <v>231</v>
      </c>
      <c r="N1919" s="107">
        <v>44902</v>
      </c>
      <c r="O1919" s="99">
        <v>44907</v>
      </c>
      <c r="P1919" s="100">
        <v>11</v>
      </c>
      <c r="Q1919" s="66" t="s">
        <v>544</v>
      </c>
      <c r="R1919" s="66" t="s">
        <v>214</v>
      </c>
      <c r="S1919" s="66" t="s">
        <v>2016</v>
      </c>
      <c r="T1919" s="66" t="s">
        <v>138</v>
      </c>
      <c r="U1919" s="66">
        <v>231</v>
      </c>
      <c r="V1919" s="88" t="s">
        <v>236</v>
      </c>
      <c r="W1919" s="88" t="s">
        <v>406</v>
      </c>
      <c r="X1919" s="88" t="s">
        <v>435</v>
      </c>
      <c r="Y1919" s="117" t="s">
        <v>3456</v>
      </c>
      <c r="Z1919" s="118"/>
      <c r="AA1919" s="118"/>
      <c r="AB1919" s="66">
        <v>15</v>
      </c>
      <c r="AC1919" s="118">
        <v>12000</v>
      </c>
      <c r="AD1919" s="118"/>
      <c r="AE1919" s="48" t="s">
        <v>101</v>
      </c>
      <c r="AF1919" s="132">
        <v>44847</v>
      </c>
      <c r="AG1919" s="132">
        <v>44907</v>
      </c>
      <c r="AH1919" s="141"/>
      <c r="AI1919" s="144"/>
      <c r="AJ1919" s="144"/>
      <c r="AK1919" s="141"/>
      <c r="AL1919" s="428"/>
      <c r="AM1919" s="441"/>
      <c r="AN1919" s="428"/>
      <c r="AO1919" s="428"/>
      <c r="AP1919" s="455"/>
      <c r="AQ1919" s="101"/>
      <c r="AR1919" s="48" t="s">
        <v>213</v>
      </c>
      <c r="AS1919" s="127" t="s">
        <v>214</v>
      </c>
      <c r="AT1919" s="141" t="s">
        <v>215</v>
      </c>
      <c r="AU1919" s="141">
        <v>8132399101</v>
      </c>
      <c r="AV1919" s="387"/>
      <c r="AW1919" s="392">
        <v>60000</v>
      </c>
      <c r="AX1919" s="393" t="e">
        <f>IF(AY1919="mxn",AW1919/#REF!,AW1919)</f>
        <v>#REF!</v>
      </c>
      <c r="AY1919" s="141" t="s">
        <v>266</v>
      </c>
      <c r="AZ1919" s="468"/>
      <c r="BA1919" s="468"/>
      <c r="BB1919" s="41"/>
      <c r="BC1919" s="41"/>
      <c r="BD1919" s="41"/>
      <c r="BE1919" s="41"/>
      <c r="BF1919" s="41"/>
      <c r="BG1919" s="41"/>
      <c r="BH1919" s="41"/>
      <c r="BI1919" s="41"/>
      <c r="BJ1919" s="41"/>
      <c r="BK1919" s="41"/>
      <c r="BL1919" s="438"/>
      <c r="BM1919" s="41"/>
      <c r="BN1919" s="473"/>
      <c r="BO1919" s="474" t="str">
        <f>IF(BN1919&gt;=7,"VIGENTE","POR VENCER")</f>
        <v>POR VENCER</v>
      </c>
    </row>
    <row r="1920" spans="3:2575">
      <c r="C1920" s="403" t="s">
        <v>1179</v>
      </c>
      <c r="D1920" s="404">
        <v>3885</v>
      </c>
      <c r="E1920" s="405" t="s">
        <v>877</v>
      </c>
      <c r="F1920" s="405" t="s">
        <v>1862</v>
      </c>
      <c r="G1920" s="406" t="s">
        <v>1806</v>
      </c>
      <c r="H1920" s="404"/>
      <c r="I1920" s="406" t="s">
        <v>1151</v>
      </c>
      <c r="J1920" s="407">
        <v>1</v>
      </c>
      <c r="K1920" s="408">
        <v>44812</v>
      </c>
      <c r="L1920" s="403">
        <v>27</v>
      </c>
      <c r="M1920" s="409">
        <v>231</v>
      </c>
      <c r="N1920" s="410">
        <v>44839</v>
      </c>
      <c r="O1920" s="411">
        <v>44846</v>
      </c>
      <c r="P1920" s="412">
        <v>34</v>
      </c>
      <c r="Q1920" s="409" t="s">
        <v>544</v>
      </c>
      <c r="R1920" s="409" t="s">
        <v>214</v>
      </c>
      <c r="S1920" s="409" t="s">
        <v>2016</v>
      </c>
      <c r="T1920" s="409" t="s">
        <v>138</v>
      </c>
      <c r="U1920" s="409">
        <v>231</v>
      </c>
      <c r="V1920" s="417" t="s">
        <v>236</v>
      </c>
      <c r="W1920" s="417" t="s">
        <v>406</v>
      </c>
      <c r="X1920" s="417" t="s">
        <v>435</v>
      </c>
      <c r="Y1920" s="423" t="s">
        <v>3456</v>
      </c>
      <c r="Z1920" s="424"/>
      <c r="AA1920" s="424"/>
      <c r="AB1920" s="409">
        <v>15</v>
      </c>
      <c r="AC1920" s="424">
        <v>12000</v>
      </c>
      <c r="AD1920" s="424"/>
      <c r="AE1920" s="536" t="s">
        <v>101</v>
      </c>
      <c r="AF1920" s="426">
        <v>44812</v>
      </c>
      <c r="AG1920" s="442"/>
      <c r="AH1920" s="333" t="s">
        <v>3457</v>
      </c>
      <c r="AI1920" s="333" t="s">
        <v>251</v>
      </c>
      <c r="AJ1920" s="334"/>
      <c r="AK1920" s="333"/>
      <c r="AL1920" s="333"/>
      <c r="AM1920" s="333" t="s">
        <v>3458</v>
      </c>
      <c r="AN1920" s="333" t="s">
        <v>1031</v>
      </c>
      <c r="AO1920" s="333" t="s">
        <v>3459</v>
      </c>
    </row>
    <row r="1921" spans="3:42">
      <c r="C1921" s="478" t="s">
        <v>994</v>
      </c>
      <c r="D1921" s="479">
        <v>3881</v>
      </c>
      <c r="E1921" s="480" t="s">
        <v>877</v>
      </c>
      <c r="F1921" s="481" t="s">
        <v>1779</v>
      </c>
      <c r="G1921" s="482" t="s">
        <v>1778</v>
      </c>
      <c r="H1921" s="479"/>
      <c r="I1921" s="482" t="s">
        <v>1151</v>
      </c>
      <c r="J1921" s="505">
        <v>1</v>
      </c>
      <c r="K1921" s="506">
        <v>44811</v>
      </c>
      <c r="L1921" s="483">
        <v>27</v>
      </c>
      <c r="M1921" s="409">
        <v>231</v>
      </c>
      <c r="N1921" s="507">
        <v>44838</v>
      </c>
      <c r="O1921" s="411">
        <v>44812</v>
      </c>
      <c r="P1921" s="412">
        <v>1</v>
      </c>
      <c r="Q1921" s="409" t="s">
        <v>544</v>
      </c>
      <c r="R1921" s="409"/>
      <c r="S1921" s="409" t="s">
        <v>2016</v>
      </c>
      <c r="T1921" s="409" t="s">
        <v>138</v>
      </c>
      <c r="U1921" s="409">
        <v>231</v>
      </c>
      <c r="V1921" s="417" t="s">
        <v>236</v>
      </c>
      <c r="W1921" s="417" t="s">
        <v>406</v>
      </c>
      <c r="X1921" s="417" t="s">
        <v>435</v>
      </c>
      <c r="Y1921" s="423" t="s">
        <v>3456</v>
      </c>
      <c r="Z1921" s="424"/>
      <c r="AA1921" s="424"/>
      <c r="AB1921" s="409"/>
      <c r="AC1921" s="424"/>
      <c r="AD1921" s="424"/>
      <c r="AE1921" s="536" t="s">
        <v>101</v>
      </c>
      <c r="AF1921" s="426">
        <v>44811</v>
      </c>
      <c r="AG1921" s="442">
        <v>44812</v>
      </c>
      <c r="AH1921" s="333"/>
      <c r="AI1921" s="333" t="s">
        <v>251</v>
      </c>
      <c r="AJ1921" s="334"/>
      <c r="AK1921" s="333"/>
      <c r="AL1921" s="333"/>
      <c r="AM1921" s="333" t="s">
        <v>3458</v>
      </c>
      <c r="AN1921" s="333" t="s">
        <v>1031</v>
      </c>
      <c r="AO1921" s="333" t="s">
        <v>3459</v>
      </c>
      <c r="AP1921" s="535" t="s">
        <v>3460</v>
      </c>
    </row>
    <row r="1922" spans="3:42">
      <c r="C1922" s="478" t="s">
        <v>1338</v>
      </c>
      <c r="D1922" s="483">
        <v>3754</v>
      </c>
      <c r="E1922" s="484" t="s">
        <v>877</v>
      </c>
      <c r="F1922" s="484" t="s">
        <v>3461</v>
      </c>
      <c r="G1922" s="481" t="s">
        <v>1379</v>
      </c>
      <c r="H1922" s="479">
        <v>912</v>
      </c>
      <c r="I1922" s="495" t="s">
        <v>1151</v>
      </c>
      <c r="J1922" s="478">
        <v>1</v>
      </c>
      <c r="K1922" s="506">
        <v>44756</v>
      </c>
      <c r="L1922" s="478">
        <v>27</v>
      </c>
      <c r="M1922" s="409">
        <v>231</v>
      </c>
      <c r="N1922" s="507">
        <v>44783</v>
      </c>
      <c r="O1922" s="411">
        <v>44757</v>
      </c>
      <c r="P1922" s="412">
        <v>1</v>
      </c>
      <c r="Q1922" s="409" t="s">
        <v>544</v>
      </c>
      <c r="R1922" s="409"/>
      <c r="S1922" s="409" t="s">
        <v>3005</v>
      </c>
      <c r="T1922" s="409" t="s">
        <v>138</v>
      </c>
      <c r="U1922" s="409">
        <v>231</v>
      </c>
      <c r="V1922" s="417" t="s">
        <v>3462</v>
      </c>
      <c r="W1922" s="417" t="s">
        <v>3006</v>
      </c>
      <c r="X1922" s="417" t="s">
        <v>3007</v>
      </c>
      <c r="Y1922" s="423" t="s">
        <v>3463</v>
      </c>
      <c r="Z1922" s="424"/>
      <c r="AA1922" s="424"/>
      <c r="AB1922" s="409"/>
      <c r="AC1922" s="424"/>
      <c r="AD1922" s="424"/>
      <c r="AE1922" s="494" t="s">
        <v>101</v>
      </c>
      <c r="AF1922" s="426">
        <v>44756</v>
      </c>
      <c r="AG1922" s="442"/>
      <c r="AH1922" s="333" t="s">
        <v>1340</v>
      </c>
      <c r="AI1922" s="333" t="s">
        <v>153</v>
      </c>
      <c r="AJ1922" s="334"/>
      <c r="AK1922" s="333"/>
      <c r="AL1922" s="333" t="s">
        <v>153</v>
      </c>
      <c r="AM1922" s="527" t="s">
        <v>3405</v>
      </c>
      <c r="AN1922" s="333" t="s">
        <v>3406</v>
      </c>
      <c r="AO1922" s="333">
        <v>8125609884</v>
      </c>
    </row>
    <row r="1923" spans="3:42">
      <c r="C1923" s="485" t="s">
        <v>1179</v>
      </c>
      <c r="D1923" s="403">
        <v>3722</v>
      </c>
      <c r="E1923" s="486" t="s">
        <v>877</v>
      </c>
      <c r="F1923" s="486" t="s">
        <v>2471</v>
      </c>
      <c r="G1923" s="487" t="s">
        <v>1609</v>
      </c>
      <c r="H1923" s="404">
        <v>7590</v>
      </c>
      <c r="I1923" s="497" t="s">
        <v>1151</v>
      </c>
      <c r="J1923" s="485">
        <v>1</v>
      </c>
      <c r="K1923" s="508">
        <v>44740</v>
      </c>
      <c r="L1923" s="485">
        <v>13</v>
      </c>
      <c r="M1923" s="409">
        <v>231</v>
      </c>
      <c r="N1923" s="507">
        <v>44753</v>
      </c>
      <c r="O1923" s="411">
        <v>44750</v>
      </c>
      <c r="P1923" s="412">
        <v>10</v>
      </c>
      <c r="Q1923" s="409" t="s">
        <v>544</v>
      </c>
      <c r="R1923" s="409"/>
      <c r="S1923" s="409" t="s">
        <v>2893</v>
      </c>
      <c r="T1923" s="409" t="s">
        <v>138</v>
      </c>
      <c r="U1923" s="409">
        <v>231</v>
      </c>
      <c r="V1923" s="417" t="s">
        <v>617</v>
      </c>
      <c r="W1923" s="417" t="s">
        <v>3464</v>
      </c>
      <c r="X1923" s="417" t="s">
        <v>3465</v>
      </c>
      <c r="Y1923" s="423" t="s">
        <v>3466</v>
      </c>
      <c r="Z1923" s="424"/>
      <c r="AA1923" s="424"/>
      <c r="AB1923" s="409"/>
      <c r="AC1923" s="424"/>
      <c r="AD1923" s="424"/>
      <c r="AE1923" s="494" t="s">
        <v>101</v>
      </c>
      <c r="AF1923" s="426">
        <v>44740</v>
      </c>
      <c r="AG1923" s="442"/>
      <c r="AH1923" s="333" t="s">
        <v>3467</v>
      </c>
      <c r="AI1923" s="333" t="s">
        <v>251</v>
      </c>
      <c r="AJ1923" s="333" t="s">
        <v>3468</v>
      </c>
      <c r="AK1923" s="333" t="s">
        <v>563</v>
      </c>
      <c r="AL1923" s="333">
        <v>8111762530</v>
      </c>
    </row>
    <row r="1924" spans="3:42" ht="21.75" customHeight="1">
      <c r="C1924" s="478" t="s">
        <v>994</v>
      </c>
      <c r="D1924" s="483">
        <v>3661</v>
      </c>
      <c r="E1924" s="484" t="s">
        <v>3469</v>
      </c>
      <c r="F1924" s="484" t="s">
        <v>3470</v>
      </c>
      <c r="G1924" s="481" t="s">
        <v>1574</v>
      </c>
      <c r="H1924" s="479" t="s">
        <v>3471</v>
      </c>
      <c r="I1924" s="495" t="s">
        <v>1151</v>
      </c>
      <c r="J1924" s="478">
        <v>1</v>
      </c>
      <c r="K1924" s="506">
        <v>44714</v>
      </c>
      <c r="L1924" s="478">
        <v>0</v>
      </c>
      <c r="M1924" s="409">
        <v>231</v>
      </c>
      <c r="N1924" s="410">
        <v>44714</v>
      </c>
      <c r="O1924" s="411">
        <v>44721</v>
      </c>
      <c r="P1924" s="412">
        <v>7</v>
      </c>
      <c r="Q1924" s="409" t="s">
        <v>544</v>
      </c>
      <c r="R1924" s="409"/>
      <c r="S1924" s="409" t="s">
        <v>2893</v>
      </c>
      <c r="T1924" s="409" t="s">
        <v>138</v>
      </c>
      <c r="U1924" s="409">
        <v>231</v>
      </c>
      <c r="V1924" s="417" t="s">
        <v>617</v>
      </c>
      <c r="W1924" s="417" t="s">
        <v>373</v>
      </c>
      <c r="X1924" s="417" t="s">
        <v>3263</v>
      </c>
      <c r="Y1924" s="423" t="s">
        <v>3472</v>
      </c>
      <c r="Z1924" s="424"/>
      <c r="AA1924" s="424"/>
      <c r="AB1924" s="409"/>
      <c r="AC1924" s="424">
        <v>18000</v>
      </c>
      <c r="AD1924" s="424"/>
      <c r="AE1924" s="665"/>
      <c r="AF1924" s="425" t="s">
        <v>101</v>
      </c>
      <c r="AG1924" s="426">
        <v>44712</v>
      </c>
      <c r="AH1924" s="334">
        <v>44719</v>
      </c>
      <c r="AI1924" s="333" t="s">
        <v>450</v>
      </c>
      <c r="AJ1924" s="527" t="s">
        <v>3473</v>
      </c>
      <c r="AK1924" s="333" t="s">
        <v>3474</v>
      </c>
      <c r="AL1924" s="333">
        <v>8661655778</v>
      </c>
      <c r="AM1924" s="527" t="s">
        <v>3473</v>
      </c>
      <c r="AN1924" s="333" t="s">
        <v>3474</v>
      </c>
      <c r="AO1924" s="333">
        <v>8661655778</v>
      </c>
    </row>
    <row r="1925" spans="3:42" ht="15" customHeight="1">
      <c r="C1925" s="478" t="s">
        <v>994</v>
      </c>
      <c r="D1925" s="479">
        <v>3642</v>
      </c>
      <c r="E1925" s="488" t="s">
        <v>877</v>
      </c>
      <c r="F1925" s="481" t="s">
        <v>2825</v>
      </c>
      <c r="G1925" s="482" t="s">
        <v>1806</v>
      </c>
      <c r="H1925" s="479"/>
      <c r="I1925" s="482" t="s">
        <v>1151</v>
      </c>
      <c r="J1925" s="505">
        <v>1</v>
      </c>
      <c r="K1925" s="506">
        <v>44725</v>
      </c>
      <c r="L1925" s="483">
        <v>27</v>
      </c>
      <c r="M1925" s="409">
        <v>231</v>
      </c>
      <c r="N1925" s="410">
        <v>44752</v>
      </c>
      <c r="O1925" s="411">
        <v>44791</v>
      </c>
      <c r="P1925" s="412">
        <v>66</v>
      </c>
      <c r="Q1925" s="409" t="s">
        <v>544</v>
      </c>
      <c r="R1925" s="409"/>
      <c r="S1925" s="409" t="s">
        <v>2826</v>
      </c>
      <c r="T1925" s="409" t="s">
        <v>138</v>
      </c>
      <c r="U1925" s="409">
        <v>231</v>
      </c>
      <c r="V1925" s="417" t="s">
        <v>617</v>
      </c>
      <c r="W1925" s="417" t="s">
        <v>2895</v>
      </c>
      <c r="X1925" s="417" t="s">
        <v>3475</v>
      </c>
      <c r="Y1925" s="423" t="s">
        <v>3476</v>
      </c>
      <c r="Z1925" s="424"/>
      <c r="AA1925" s="424"/>
      <c r="AB1925" s="409"/>
      <c r="AC1925" s="424"/>
      <c r="AD1925" s="424"/>
      <c r="AE1925" s="536" t="s">
        <v>101</v>
      </c>
      <c r="AF1925" s="426">
        <v>44701</v>
      </c>
      <c r="AG1925" s="442">
        <v>44786</v>
      </c>
      <c r="AH1925" s="333"/>
      <c r="AI1925" s="333"/>
      <c r="AJ1925" s="527"/>
      <c r="AK1925" s="527"/>
      <c r="AL1925" s="527"/>
    </row>
    <row r="1926" spans="3:42">
      <c r="C1926" s="478" t="s">
        <v>994</v>
      </c>
      <c r="D1926" s="483">
        <v>3477</v>
      </c>
      <c r="E1926" s="484" t="s">
        <v>298</v>
      </c>
      <c r="F1926" s="484" t="s">
        <v>299</v>
      </c>
      <c r="G1926" s="481" t="s">
        <v>529</v>
      </c>
      <c r="H1926" s="479">
        <v>499</v>
      </c>
      <c r="I1926" s="495" t="s">
        <v>1151</v>
      </c>
      <c r="J1926" s="478">
        <v>1</v>
      </c>
      <c r="K1926" s="506">
        <v>44602</v>
      </c>
      <c r="L1926" s="478">
        <v>27</v>
      </c>
      <c r="M1926" s="409">
        <v>231</v>
      </c>
      <c r="N1926" s="507">
        <v>44629</v>
      </c>
      <c r="O1926" s="411">
        <v>44610</v>
      </c>
      <c r="P1926" s="412">
        <v>8</v>
      </c>
      <c r="Q1926" s="409" t="s">
        <v>544</v>
      </c>
      <c r="R1926" s="409"/>
      <c r="S1926" s="409" t="s">
        <v>3099</v>
      </c>
      <c r="T1926" s="409" t="s">
        <v>138</v>
      </c>
      <c r="U1926" s="409">
        <v>231</v>
      </c>
      <c r="V1926" s="417" t="s">
        <v>236</v>
      </c>
      <c r="W1926" s="417" t="s">
        <v>406</v>
      </c>
      <c r="X1926" s="417" t="s">
        <v>435</v>
      </c>
      <c r="Y1926" s="423" t="s">
        <v>3177</v>
      </c>
      <c r="Z1926" s="424"/>
      <c r="AA1926" s="424"/>
      <c r="AB1926" s="409"/>
      <c r="AC1926" s="424">
        <v>12000</v>
      </c>
      <c r="AD1926" s="424"/>
      <c r="AE1926" s="536" t="s">
        <v>101</v>
      </c>
      <c r="AF1926" s="426">
        <v>44602</v>
      </c>
      <c r="AG1926" s="442">
        <v>44607</v>
      </c>
      <c r="AH1926" s="333"/>
      <c r="AI1926" s="333" t="s">
        <v>531</v>
      </c>
      <c r="AJ1926" s="527" t="s">
        <v>3477</v>
      </c>
      <c r="AK1926" s="333"/>
      <c r="AL1926" s="333"/>
      <c r="AM1926" s="527" t="s">
        <v>3477</v>
      </c>
    </row>
    <row r="1927" spans="3:42">
      <c r="C1927" s="478" t="s">
        <v>1338</v>
      </c>
      <c r="D1927" s="478">
        <v>3468</v>
      </c>
      <c r="E1927" s="481" t="s">
        <v>657</v>
      </c>
      <c r="F1927" s="481" t="s">
        <v>3478</v>
      </c>
      <c r="G1927" s="489" t="s">
        <v>657</v>
      </c>
      <c r="H1927" s="478"/>
      <c r="I1927" s="482" t="s">
        <v>99</v>
      </c>
      <c r="J1927" s="478">
        <v>1</v>
      </c>
      <c r="K1927" s="506">
        <v>44590</v>
      </c>
      <c r="L1927" s="479">
        <v>0</v>
      </c>
      <c r="M1927" s="409">
        <v>231</v>
      </c>
      <c r="N1927" s="410">
        <v>44590</v>
      </c>
      <c r="O1927" s="411">
        <v>44592</v>
      </c>
      <c r="P1927" s="412">
        <v>2</v>
      </c>
      <c r="Q1927" s="409" t="s">
        <v>544</v>
      </c>
      <c r="R1927" s="409"/>
      <c r="S1927" s="409" t="s">
        <v>2815</v>
      </c>
      <c r="T1927" s="409" t="s">
        <v>138</v>
      </c>
      <c r="U1927" s="409">
        <v>231</v>
      </c>
      <c r="V1927" s="417" t="s">
        <v>139</v>
      </c>
      <c r="W1927" s="417" t="s">
        <v>140</v>
      </c>
      <c r="X1927" s="417" t="s">
        <v>850</v>
      </c>
      <c r="Y1927" s="423" t="s">
        <v>3479</v>
      </c>
      <c r="Z1927" s="424"/>
      <c r="AA1927" s="424"/>
      <c r="AB1927" s="409"/>
      <c r="AC1927" s="424">
        <v>36000</v>
      </c>
      <c r="AD1927" s="424"/>
      <c r="AE1927" s="536" t="s">
        <v>101</v>
      </c>
      <c r="AF1927" s="426">
        <v>44590</v>
      </c>
      <c r="AG1927" s="442"/>
      <c r="AH1927" s="333" t="s">
        <v>1340</v>
      </c>
      <c r="AI1927" s="334"/>
      <c r="AJ1927" s="503"/>
      <c r="AK1927" s="503"/>
      <c r="AL1927" s="503"/>
    </row>
    <row r="1928" spans="3:42" ht="15" customHeight="1">
      <c r="C1928" s="490" t="s">
        <v>994</v>
      </c>
      <c r="D1928" s="491">
        <v>5146</v>
      </c>
      <c r="E1928" s="492" t="s">
        <v>1668</v>
      </c>
      <c r="F1928" s="493" t="s">
        <v>1669</v>
      </c>
      <c r="G1928" s="493" t="s">
        <v>1668</v>
      </c>
      <c r="H1928" s="494">
        <v>3642</v>
      </c>
      <c r="I1928" s="494" t="s">
        <v>99</v>
      </c>
      <c r="J1928" s="490">
        <v>1</v>
      </c>
      <c r="K1928" s="509">
        <v>45607</v>
      </c>
      <c r="L1928" s="494">
        <v>13</v>
      </c>
      <c r="M1928" s="510">
        <v>232</v>
      </c>
      <c r="N1928" s="511">
        <f>K1928+L1928</f>
        <v>45620</v>
      </c>
      <c r="O1928" s="411">
        <f ca="1">TODAY()</f>
        <v>45957</v>
      </c>
      <c r="P1928" s="412">
        <f ca="1">O1928-K1928</f>
        <v>350</v>
      </c>
      <c r="Q1928" s="409" t="s">
        <v>544</v>
      </c>
      <c r="R1928" s="409" t="s">
        <v>214</v>
      </c>
      <c r="S1928" s="409" t="s">
        <v>921</v>
      </c>
      <c r="T1928" s="409" t="s">
        <v>138</v>
      </c>
      <c r="U1928" s="409">
        <v>232</v>
      </c>
      <c r="V1928" s="417" t="s">
        <v>922</v>
      </c>
      <c r="W1928" s="417" t="s">
        <v>923</v>
      </c>
      <c r="X1928" s="417" t="s">
        <v>924</v>
      </c>
      <c r="Y1928" s="423" t="s">
        <v>925</v>
      </c>
      <c r="Z1928" s="409">
        <v>90</v>
      </c>
      <c r="AA1928" s="423" t="s">
        <v>227</v>
      </c>
      <c r="AB1928" s="409">
        <v>2020</v>
      </c>
      <c r="AC1928" s="424">
        <v>24000</v>
      </c>
      <c r="AD1928" s="522">
        <v>24000</v>
      </c>
      <c r="AE1928" s="494" t="s">
        <v>101</v>
      </c>
      <c r="AF1928" s="523">
        <v>45593</v>
      </c>
      <c r="AG1928" s="442">
        <v>45621</v>
      </c>
      <c r="AH1928" s="333"/>
      <c r="AI1928" s="333" t="s">
        <v>3480</v>
      </c>
      <c r="AJ1928" s="527" t="s">
        <v>3444</v>
      </c>
      <c r="AK1928" s="333"/>
      <c r="AL1928" s="333"/>
      <c r="AM1928" s="527" t="s">
        <v>3444</v>
      </c>
    </row>
    <row r="1929" spans="3:42" ht="30">
      <c r="C1929" s="490" t="s">
        <v>994</v>
      </c>
      <c r="D1929" s="491">
        <v>5141</v>
      </c>
      <c r="E1929" s="492" t="s">
        <v>3481</v>
      </c>
      <c r="F1929" s="493" t="s">
        <v>3482</v>
      </c>
      <c r="G1929" s="493" t="s">
        <v>3483</v>
      </c>
      <c r="H1929" s="494">
        <v>3638</v>
      </c>
      <c r="I1929" s="494" t="s">
        <v>99</v>
      </c>
      <c r="J1929" s="490">
        <v>1</v>
      </c>
      <c r="K1929" s="509">
        <v>45588</v>
      </c>
      <c r="L1929" s="494">
        <v>1</v>
      </c>
      <c r="M1929" s="510">
        <v>232</v>
      </c>
      <c r="N1929" s="511">
        <f>K1929+L1929</f>
        <v>45589</v>
      </c>
      <c r="O1929" s="411">
        <f ca="1">TODAY()</f>
        <v>45957</v>
      </c>
      <c r="P1929" s="412">
        <f ca="1">O1929-K1929</f>
        <v>369</v>
      </c>
      <c r="Q1929" s="409" t="s">
        <v>544</v>
      </c>
      <c r="R1929" s="409" t="s">
        <v>214</v>
      </c>
      <c r="S1929" s="409" t="s">
        <v>921</v>
      </c>
      <c r="T1929" s="409" t="s">
        <v>138</v>
      </c>
      <c r="U1929" s="409">
        <v>232</v>
      </c>
      <c r="V1929" s="417" t="s">
        <v>922</v>
      </c>
      <c r="W1929" s="417" t="s">
        <v>923</v>
      </c>
      <c r="X1929" s="417" t="s">
        <v>924</v>
      </c>
      <c r="Y1929" s="423" t="s">
        <v>925</v>
      </c>
      <c r="Z1929" s="409">
        <v>90</v>
      </c>
      <c r="AA1929" s="423" t="s">
        <v>227</v>
      </c>
      <c r="AB1929" s="409">
        <v>2020</v>
      </c>
      <c r="AC1929" s="424">
        <v>24000</v>
      </c>
      <c r="AD1929" s="522">
        <v>24000</v>
      </c>
      <c r="AE1929" s="494" t="s">
        <v>101</v>
      </c>
      <c r="AF1929" s="442">
        <v>45588</v>
      </c>
      <c r="AG1929" s="442">
        <v>45589</v>
      </c>
      <c r="AH1929" s="333"/>
      <c r="AI1929" s="333" t="s">
        <v>153</v>
      </c>
      <c r="AJ1929" s="527" t="s">
        <v>3484</v>
      </c>
      <c r="AK1929" s="333" t="s">
        <v>3485</v>
      </c>
      <c r="AL1929" s="333">
        <v>8112554073</v>
      </c>
      <c r="AM1929" s="527" t="s">
        <v>3484</v>
      </c>
      <c r="AN1929" s="333" t="s">
        <v>3485</v>
      </c>
      <c r="AO1929" s="333">
        <v>8112554073</v>
      </c>
    </row>
    <row r="1930" spans="3:42">
      <c r="C1930" s="490" t="s">
        <v>994</v>
      </c>
      <c r="D1930" s="491">
        <v>5082</v>
      </c>
      <c r="E1930" s="492" t="s">
        <v>1668</v>
      </c>
      <c r="F1930" s="493" t="s">
        <v>1669</v>
      </c>
      <c r="G1930" s="493" t="s">
        <v>1668</v>
      </c>
      <c r="H1930" s="494">
        <v>3534</v>
      </c>
      <c r="I1930" s="494" t="s">
        <v>99</v>
      </c>
      <c r="J1930" s="490">
        <v>1</v>
      </c>
      <c r="K1930" s="509">
        <v>45572</v>
      </c>
      <c r="L1930" s="494">
        <v>6</v>
      </c>
      <c r="M1930" s="510">
        <v>232</v>
      </c>
      <c r="N1930" s="511">
        <f>K1930+L1930</f>
        <v>45578</v>
      </c>
      <c r="O1930" s="411">
        <f ca="1">TODAY()</f>
        <v>45957</v>
      </c>
      <c r="P1930" s="412">
        <f ca="1">O1930-K1930</f>
        <v>385</v>
      </c>
      <c r="Q1930" s="409" t="s">
        <v>544</v>
      </c>
      <c r="R1930" s="409" t="s">
        <v>214</v>
      </c>
      <c r="S1930" s="409" t="s">
        <v>921</v>
      </c>
      <c r="T1930" s="409" t="s">
        <v>138</v>
      </c>
      <c r="U1930" s="409">
        <v>232</v>
      </c>
      <c r="V1930" s="417" t="s">
        <v>922</v>
      </c>
      <c r="W1930" s="417" t="s">
        <v>923</v>
      </c>
      <c r="X1930" s="417" t="s">
        <v>924</v>
      </c>
      <c r="Y1930" s="423" t="s">
        <v>925</v>
      </c>
      <c r="Z1930" s="409">
        <v>90</v>
      </c>
      <c r="AA1930" s="423" t="s">
        <v>227</v>
      </c>
      <c r="AB1930" s="409"/>
      <c r="AC1930" s="424">
        <v>24000</v>
      </c>
      <c r="AD1930" s="522">
        <v>24000</v>
      </c>
      <c r="AE1930" s="494"/>
      <c r="AF1930" s="442"/>
      <c r="AG1930" s="442"/>
      <c r="AH1930" s="333"/>
      <c r="AI1930" s="333" t="s">
        <v>102</v>
      </c>
      <c r="AJ1930" s="527" t="s">
        <v>3486</v>
      </c>
      <c r="AK1930" s="333" t="s">
        <v>3364</v>
      </c>
      <c r="AL1930" s="333" t="s">
        <v>3365</v>
      </c>
      <c r="AM1930" s="527" t="s">
        <v>3486</v>
      </c>
      <c r="AN1930" s="333" t="s">
        <v>3364</v>
      </c>
      <c r="AO1930" s="333" t="s">
        <v>3365</v>
      </c>
    </row>
    <row r="1931" spans="3:42">
      <c r="C1931" s="483" t="s">
        <v>994</v>
      </c>
      <c r="D1931" s="483">
        <v>5043</v>
      </c>
      <c r="E1931" s="480" t="s">
        <v>1209</v>
      </c>
      <c r="F1931" s="480" t="s">
        <v>1209</v>
      </c>
      <c r="G1931" s="483" t="s">
        <v>1097</v>
      </c>
      <c r="H1931" s="483"/>
      <c r="I1931" s="483" t="s">
        <v>99</v>
      </c>
      <c r="J1931" s="483">
        <v>1</v>
      </c>
      <c r="K1931" s="512">
        <v>45532</v>
      </c>
      <c r="L1931" s="483">
        <v>1</v>
      </c>
      <c r="M1931" s="510">
        <v>232</v>
      </c>
      <c r="N1931" s="513">
        <v>45533</v>
      </c>
      <c r="O1931" s="411">
        <v>45534</v>
      </c>
      <c r="P1931" s="412">
        <v>2</v>
      </c>
      <c r="Q1931" s="409" t="s">
        <v>544</v>
      </c>
      <c r="R1931" s="409" t="s">
        <v>214</v>
      </c>
      <c r="S1931" s="409" t="s">
        <v>921</v>
      </c>
      <c r="T1931" s="409" t="s">
        <v>138</v>
      </c>
      <c r="U1931" s="409">
        <v>232</v>
      </c>
      <c r="V1931" s="417" t="s">
        <v>922</v>
      </c>
      <c r="W1931" s="417" t="s">
        <v>923</v>
      </c>
      <c r="X1931" s="417" t="s">
        <v>924</v>
      </c>
      <c r="Y1931" s="423" t="s">
        <v>925</v>
      </c>
      <c r="Z1931" s="409">
        <v>90</v>
      </c>
      <c r="AA1931" s="423" t="s">
        <v>227</v>
      </c>
      <c r="AB1931" s="409"/>
      <c r="AC1931" s="424">
        <v>24000</v>
      </c>
      <c r="AD1931" s="522">
        <v>24000</v>
      </c>
      <c r="AE1931" s="494" t="s">
        <v>101</v>
      </c>
      <c r="AF1931" s="442">
        <v>45532</v>
      </c>
      <c r="AG1931" s="442">
        <v>45533</v>
      </c>
      <c r="AH1931" s="333"/>
      <c r="AI1931" s="333" t="s">
        <v>395</v>
      </c>
      <c r="AJ1931" s="527" t="s">
        <v>3252</v>
      </c>
      <c r="AK1931" s="333" t="s">
        <v>3253</v>
      </c>
      <c r="AL1931" s="333" t="s">
        <v>3254</v>
      </c>
      <c r="AM1931" s="527" t="s">
        <v>3252</v>
      </c>
      <c r="AN1931" s="333" t="s">
        <v>3253</v>
      </c>
      <c r="AO1931" s="333" t="s">
        <v>3254</v>
      </c>
      <c r="AP1931" s="536" t="s">
        <v>840</v>
      </c>
    </row>
    <row r="1932" spans="3:42">
      <c r="C1932" s="84" t="s">
        <v>994</v>
      </c>
      <c r="D1932" s="84">
        <v>4585</v>
      </c>
      <c r="E1932" s="85" t="s">
        <v>877</v>
      </c>
      <c r="F1932" s="85" t="s">
        <v>1759</v>
      </c>
      <c r="G1932" s="84" t="s">
        <v>479</v>
      </c>
      <c r="H1932" s="84"/>
      <c r="I1932" s="84" t="s">
        <v>99</v>
      </c>
      <c r="J1932" s="84">
        <v>1</v>
      </c>
      <c r="K1932" s="162">
        <v>45348</v>
      </c>
      <c r="L1932" s="84">
        <v>27</v>
      </c>
      <c r="M1932" s="89">
        <v>232</v>
      </c>
      <c r="N1932" s="102">
        <v>45375</v>
      </c>
      <c r="O1932" s="99">
        <v>45385</v>
      </c>
      <c r="P1932" s="100">
        <v>37</v>
      </c>
      <c r="Q1932" s="66" t="s">
        <v>544</v>
      </c>
      <c r="R1932" s="66" t="s">
        <v>214</v>
      </c>
      <c r="S1932" s="66" t="s">
        <v>921</v>
      </c>
      <c r="T1932" s="66" t="s">
        <v>138</v>
      </c>
      <c r="U1932" s="66">
        <v>232</v>
      </c>
      <c r="V1932" s="111" t="s">
        <v>922</v>
      </c>
      <c r="W1932" s="111" t="s">
        <v>923</v>
      </c>
      <c r="X1932" s="88" t="s">
        <v>924</v>
      </c>
      <c r="Y1932" s="278" t="s">
        <v>925</v>
      </c>
      <c r="Z1932" s="66">
        <v>90</v>
      </c>
      <c r="AA1932" s="117" t="s">
        <v>227</v>
      </c>
      <c r="AB1932" s="112"/>
      <c r="AC1932" s="118">
        <v>24000</v>
      </c>
      <c r="AD1932" s="119">
        <v>24000</v>
      </c>
      <c r="AE1932" s="48" t="s">
        <v>101</v>
      </c>
      <c r="AF1932" s="132">
        <v>45217</v>
      </c>
      <c r="AG1932" s="132">
        <v>45384</v>
      </c>
      <c r="AH1932" s="141"/>
      <c r="AI1932" s="334"/>
      <c r="AJ1932" s="334"/>
      <c r="AK1932" s="334"/>
      <c r="AL1932" s="334"/>
    </row>
    <row r="1933" spans="3:42">
      <c r="C1933" s="84" t="s">
        <v>994</v>
      </c>
      <c r="D1933" s="92">
        <v>4529</v>
      </c>
      <c r="E1933" s="156" t="s">
        <v>1212</v>
      </c>
      <c r="F1933" s="156" t="s">
        <v>1213</v>
      </c>
      <c r="G1933" s="85" t="s">
        <v>1214</v>
      </c>
      <c r="H1933" s="84"/>
      <c r="I1933" s="150" t="s">
        <v>99</v>
      </c>
      <c r="J1933" s="84">
        <v>1</v>
      </c>
      <c r="K1933" s="106">
        <v>45181</v>
      </c>
      <c r="L1933" s="84">
        <v>6</v>
      </c>
      <c r="M1933" s="66">
        <v>232</v>
      </c>
      <c r="N1933" s="165">
        <v>45187</v>
      </c>
      <c r="O1933" s="99">
        <v>45194</v>
      </c>
      <c r="P1933" s="100">
        <v>13</v>
      </c>
      <c r="Q1933" s="66" t="s">
        <v>544</v>
      </c>
      <c r="R1933" s="66" t="s">
        <v>214</v>
      </c>
      <c r="S1933" s="66" t="s">
        <v>921</v>
      </c>
      <c r="T1933" s="66" t="s">
        <v>138</v>
      </c>
      <c r="U1933" s="66">
        <v>232</v>
      </c>
      <c r="V1933" s="111" t="s">
        <v>922</v>
      </c>
      <c r="W1933" s="111" t="s">
        <v>923</v>
      </c>
      <c r="X1933" s="88" t="s">
        <v>924</v>
      </c>
      <c r="Y1933" s="278" t="s">
        <v>925</v>
      </c>
      <c r="Z1933" s="66">
        <v>90</v>
      </c>
      <c r="AA1933" s="117" t="s">
        <v>227</v>
      </c>
      <c r="AB1933" s="112"/>
      <c r="AC1933" s="118"/>
      <c r="AD1933" s="118"/>
      <c r="AE1933" s="48" t="s">
        <v>101</v>
      </c>
      <c r="AF1933" s="132">
        <v>45181</v>
      </c>
      <c r="AG1933" s="132">
        <v>45188</v>
      </c>
      <c r="AH1933" s="141"/>
      <c r="AI1933" s="334"/>
      <c r="AJ1933" s="144"/>
      <c r="AK1933" s="144"/>
      <c r="AL1933" s="144"/>
    </row>
    <row r="1934" spans="3:42">
      <c r="C1934" s="84" t="s">
        <v>994</v>
      </c>
      <c r="D1934" s="92">
        <v>4179</v>
      </c>
      <c r="E1934" s="87" t="s">
        <v>3487</v>
      </c>
      <c r="F1934" s="87" t="s">
        <v>3487</v>
      </c>
      <c r="G1934" s="85" t="s">
        <v>3488</v>
      </c>
      <c r="H1934" s="63"/>
      <c r="I1934" s="156" t="s">
        <v>1151</v>
      </c>
      <c r="J1934" s="84">
        <v>1</v>
      </c>
      <c r="K1934" s="168">
        <v>44965</v>
      </c>
      <c r="L1934" s="84">
        <v>6</v>
      </c>
      <c r="M1934" s="63">
        <v>232</v>
      </c>
      <c r="N1934" s="107">
        <v>44971</v>
      </c>
      <c r="O1934" s="99">
        <v>44974</v>
      </c>
      <c r="P1934" s="100">
        <v>9</v>
      </c>
      <c r="Q1934" s="66" t="s">
        <v>544</v>
      </c>
      <c r="R1934" s="66" t="s">
        <v>214</v>
      </c>
      <c r="S1934" s="66" t="s">
        <v>921</v>
      </c>
      <c r="T1934" s="66" t="s">
        <v>138</v>
      </c>
      <c r="U1934" s="66">
        <v>232</v>
      </c>
      <c r="V1934" s="111" t="s">
        <v>922</v>
      </c>
      <c r="W1934" s="111" t="s">
        <v>923</v>
      </c>
      <c r="X1934" s="88" t="s">
        <v>3489</v>
      </c>
      <c r="Y1934" s="278" t="s">
        <v>3490</v>
      </c>
      <c r="Z1934" s="118"/>
      <c r="AA1934" s="118"/>
      <c r="AB1934" s="112"/>
      <c r="AC1934" s="118"/>
      <c r="AD1934" s="118"/>
      <c r="AE1934" s="48" t="s">
        <v>101</v>
      </c>
      <c r="AF1934" s="132">
        <v>44958</v>
      </c>
      <c r="AG1934" s="132">
        <v>44973</v>
      </c>
      <c r="AH1934" s="141"/>
      <c r="AI1934" s="334"/>
      <c r="AJ1934" s="144"/>
      <c r="AK1934" s="144"/>
      <c r="AL1934" s="144"/>
    </row>
    <row r="1935" spans="3:42">
      <c r="C1935" s="92" t="s">
        <v>994</v>
      </c>
      <c r="D1935" s="92">
        <v>4143</v>
      </c>
      <c r="E1935" s="156" t="s">
        <v>97</v>
      </c>
      <c r="F1935" s="156" t="s">
        <v>97</v>
      </c>
      <c r="G1935" s="85" t="s">
        <v>2022</v>
      </c>
      <c r="H1935" s="84"/>
      <c r="I1935" s="150" t="s">
        <v>99</v>
      </c>
      <c r="J1935" s="84">
        <v>1</v>
      </c>
      <c r="K1935" s="106">
        <v>44939</v>
      </c>
      <c r="L1935" s="84">
        <v>27</v>
      </c>
      <c r="M1935" s="63">
        <v>232</v>
      </c>
      <c r="N1935" s="107">
        <v>44966</v>
      </c>
      <c r="O1935" s="99">
        <v>45026</v>
      </c>
      <c r="P1935" s="100">
        <v>87</v>
      </c>
      <c r="Q1935" s="66" t="s">
        <v>544</v>
      </c>
      <c r="R1935" s="66" t="s">
        <v>214</v>
      </c>
      <c r="S1935" s="66" t="s">
        <v>921</v>
      </c>
      <c r="T1935" s="66" t="s">
        <v>138</v>
      </c>
      <c r="U1935" s="66">
        <v>232</v>
      </c>
      <c r="V1935" s="111" t="s">
        <v>922</v>
      </c>
      <c r="W1935" s="111" t="s">
        <v>769</v>
      </c>
      <c r="X1935" s="88" t="s">
        <v>3491</v>
      </c>
      <c r="Y1935" s="278" t="s">
        <v>3492</v>
      </c>
      <c r="Z1935" s="118"/>
      <c r="AA1935" s="118"/>
      <c r="AB1935" s="112"/>
      <c r="AC1935" s="118"/>
      <c r="AD1935" s="118"/>
      <c r="AE1935" s="48" t="s">
        <v>101</v>
      </c>
      <c r="AF1935" s="132">
        <v>44939</v>
      </c>
      <c r="AG1935" s="132">
        <v>45022</v>
      </c>
      <c r="AH1935" s="141"/>
      <c r="AI1935" s="334"/>
      <c r="AJ1935" s="144"/>
      <c r="AK1935" s="144"/>
      <c r="AL1935" s="144"/>
    </row>
    <row r="1936" spans="3:42">
      <c r="C1936" s="92" t="s">
        <v>994</v>
      </c>
      <c r="D1936" s="92">
        <v>4141</v>
      </c>
      <c r="E1936" s="87" t="s">
        <v>3450</v>
      </c>
      <c r="F1936" s="151" t="s">
        <v>3451</v>
      </c>
      <c r="G1936" s="85" t="s">
        <v>529</v>
      </c>
      <c r="H1936" s="63">
        <v>907</v>
      </c>
      <c r="I1936" s="156" t="s">
        <v>154</v>
      </c>
      <c r="J1936" s="84">
        <v>1</v>
      </c>
      <c r="K1936" s="168">
        <v>44939</v>
      </c>
      <c r="L1936" s="84">
        <v>6</v>
      </c>
      <c r="M1936" s="66">
        <v>232</v>
      </c>
      <c r="N1936" s="165">
        <v>44945</v>
      </c>
      <c r="O1936" s="99">
        <v>44940</v>
      </c>
      <c r="P1936" s="100">
        <v>1</v>
      </c>
      <c r="Q1936" s="66" t="s">
        <v>544</v>
      </c>
      <c r="R1936" s="66" t="s">
        <v>214</v>
      </c>
      <c r="S1936" s="66" t="s">
        <v>3452</v>
      </c>
      <c r="T1936" s="66" t="s">
        <v>87</v>
      </c>
      <c r="U1936" s="66">
        <v>232</v>
      </c>
      <c r="V1936" s="111" t="s">
        <v>169</v>
      </c>
      <c r="W1936" s="111" t="s">
        <v>89</v>
      </c>
      <c r="X1936" s="88" t="s">
        <v>834</v>
      </c>
      <c r="Y1936" s="278" t="s">
        <v>3448</v>
      </c>
      <c r="Z1936" s="118"/>
      <c r="AA1936" s="118"/>
      <c r="AB1936" s="112"/>
      <c r="AC1936" s="118"/>
      <c r="AD1936" s="118"/>
      <c r="AE1936" s="48" t="s">
        <v>101</v>
      </c>
      <c r="AF1936" s="132">
        <v>44939</v>
      </c>
      <c r="AG1936" s="132"/>
      <c r="AH1936" s="141" t="s">
        <v>1340</v>
      </c>
      <c r="AI1936" s="347"/>
      <c r="AJ1936" s="347"/>
      <c r="AK1936" s="347"/>
      <c r="AL1936" s="347"/>
    </row>
    <row r="1937" spans="3:41">
      <c r="C1937" s="478" t="s">
        <v>994</v>
      </c>
      <c r="D1937" s="483">
        <v>4111</v>
      </c>
      <c r="E1937" s="489" t="s">
        <v>657</v>
      </c>
      <c r="F1937" s="484" t="s">
        <v>1868</v>
      </c>
      <c r="G1937" s="482" t="s">
        <v>657</v>
      </c>
      <c r="H1937" s="479"/>
      <c r="I1937" s="495" t="s">
        <v>99</v>
      </c>
      <c r="J1937" s="478">
        <v>1</v>
      </c>
      <c r="K1937" s="506">
        <v>44919</v>
      </c>
      <c r="L1937" s="478">
        <v>1</v>
      </c>
      <c r="M1937" s="409">
        <v>232</v>
      </c>
      <c r="N1937" s="410">
        <v>44920</v>
      </c>
      <c r="O1937" s="411">
        <v>44922</v>
      </c>
      <c r="P1937" s="412">
        <v>3</v>
      </c>
      <c r="Q1937" s="409" t="s">
        <v>544</v>
      </c>
      <c r="R1937" s="409" t="s">
        <v>214</v>
      </c>
      <c r="S1937" s="409" t="s">
        <v>2893</v>
      </c>
      <c r="T1937" s="409" t="s">
        <v>138</v>
      </c>
      <c r="U1937" s="409">
        <v>232</v>
      </c>
      <c r="V1937" s="417" t="s">
        <v>617</v>
      </c>
      <c r="W1937" s="417" t="s">
        <v>3180</v>
      </c>
      <c r="X1937" s="417" t="s">
        <v>3493</v>
      </c>
      <c r="Y1937" s="423" t="s">
        <v>3494</v>
      </c>
      <c r="Z1937" s="424"/>
      <c r="AA1937" s="424"/>
      <c r="AB1937" s="409"/>
      <c r="AC1937" s="424"/>
      <c r="AD1937" s="424"/>
      <c r="AE1937" s="494" t="s">
        <v>101</v>
      </c>
      <c r="AF1937" s="442">
        <v>44919</v>
      </c>
      <c r="AG1937" s="442">
        <v>44921</v>
      </c>
      <c r="AH1937" s="333"/>
      <c r="AI1937" s="333" t="s">
        <v>102</v>
      </c>
      <c r="AJ1937" s="527" t="s">
        <v>3366</v>
      </c>
      <c r="AK1937" s="333" t="s">
        <v>1005</v>
      </c>
      <c r="AL1937" s="333">
        <v>8118013901</v>
      </c>
      <c r="AM1937" s="527" t="s">
        <v>3366</v>
      </c>
      <c r="AN1937" s="333" t="s">
        <v>1005</v>
      </c>
    </row>
    <row r="1938" spans="3:41">
      <c r="C1938" s="478" t="s">
        <v>994</v>
      </c>
      <c r="D1938" s="483">
        <v>3984</v>
      </c>
      <c r="E1938" s="484" t="s">
        <v>1147</v>
      </c>
      <c r="F1938" s="484" t="s">
        <v>622</v>
      </c>
      <c r="G1938" s="481" t="s">
        <v>623</v>
      </c>
      <c r="H1938" s="479"/>
      <c r="I1938" s="495" t="s">
        <v>99</v>
      </c>
      <c r="J1938" s="478">
        <v>1</v>
      </c>
      <c r="K1938" s="506">
        <v>44856</v>
      </c>
      <c r="L1938" s="478">
        <v>1</v>
      </c>
      <c r="M1938" s="409">
        <v>232</v>
      </c>
      <c r="N1938" s="410">
        <v>44857</v>
      </c>
      <c r="O1938" s="411">
        <v>44859</v>
      </c>
      <c r="P1938" s="412">
        <v>3</v>
      </c>
      <c r="Q1938" s="409" t="s">
        <v>544</v>
      </c>
      <c r="R1938" s="409" t="s">
        <v>214</v>
      </c>
      <c r="S1938" s="409" t="s">
        <v>1903</v>
      </c>
      <c r="T1938" s="409" t="s">
        <v>138</v>
      </c>
      <c r="U1938" s="409">
        <v>232</v>
      </c>
      <c r="V1938" s="417" t="s">
        <v>169</v>
      </c>
      <c r="W1938" s="417" t="s">
        <v>89</v>
      </c>
      <c r="X1938" s="417" t="s">
        <v>321</v>
      </c>
      <c r="Y1938" s="423" t="s">
        <v>3495</v>
      </c>
      <c r="Z1938" s="424"/>
      <c r="AA1938" s="424"/>
      <c r="AB1938" s="409"/>
      <c r="AC1938" s="424"/>
      <c r="AD1938" s="424"/>
      <c r="AE1938" s="536" t="s">
        <v>101</v>
      </c>
      <c r="AF1938" s="426">
        <v>44856</v>
      </c>
      <c r="AG1938" s="442">
        <v>44858</v>
      </c>
      <c r="AH1938" s="333"/>
      <c r="AI1938" s="333" t="s">
        <v>153</v>
      </c>
      <c r="AJ1938" s="527" t="s">
        <v>3414</v>
      </c>
      <c r="AK1938" s="333" t="s">
        <v>3415</v>
      </c>
      <c r="AL1938" s="333">
        <v>8335337241</v>
      </c>
      <c r="AM1938" s="527" t="s">
        <v>3414</v>
      </c>
      <c r="AN1938" s="333" t="s">
        <v>3415</v>
      </c>
    </row>
    <row r="1939" spans="3:41">
      <c r="C1939" s="478" t="s">
        <v>994</v>
      </c>
      <c r="D1939" s="478">
        <v>3662</v>
      </c>
      <c r="E1939" s="481" t="s">
        <v>1314</v>
      </c>
      <c r="F1939" s="481" t="s">
        <v>1315</v>
      </c>
      <c r="G1939" s="481" t="s">
        <v>1583</v>
      </c>
      <c r="H1939" s="479"/>
      <c r="I1939" s="495" t="s">
        <v>154</v>
      </c>
      <c r="J1939" s="478">
        <v>1</v>
      </c>
      <c r="K1939" s="506">
        <v>44798</v>
      </c>
      <c r="L1939" s="478">
        <v>27</v>
      </c>
      <c r="M1939" s="409">
        <v>232</v>
      </c>
      <c r="N1939" s="507">
        <v>44825</v>
      </c>
      <c r="O1939" s="411">
        <v>44819</v>
      </c>
      <c r="P1939" s="412">
        <v>21</v>
      </c>
      <c r="Q1939" s="409" t="s">
        <v>544</v>
      </c>
      <c r="R1939" s="409"/>
      <c r="S1939" s="409"/>
      <c r="T1939" s="409" t="s">
        <v>921</v>
      </c>
      <c r="U1939" s="409" t="s">
        <v>138</v>
      </c>
      <c r="V1939" s="409">
        <v>232</v>
      </c>
      <c r="W1939" s="417" t="s">
        <v>3496</v>
      </c>
      <c r="X1939" s="417" t="s">
        <v>923</v>
      </c>
      <c r="Y1939" s="417" t="s">
        <v>3497</v>
      </c>
      <c r="Z1939" s="409"/>
      <c r="AA1939" s="409"/>
      <c r="AB1939" s="423" t="s">
        <v>3498</v>
      </c>
      <c r="AC1939" s="409"/>
      <c r="AD1939" s="409"/>
      <c r="AE1939" s="536" t="s">
        <v>101</v>
      </c>
      <c r="AF1939" s="426">
        <v>44714</v>
      </c>
      <c r="AG1939" s="442">
        <v>44813</v>
      </c>
      <c r="AH1939" s="333"/>
      <c r="AI1939" s="333" t="s">
        <v>3499</v>
      </c>
      <c r="AJ1939" s="527" t="s">
        <v>3500</v>
      </c>
      <c r="AK1939" s="333" t="s">
        <v>3482</v>
      </c>
      <c r="AL1939" s="333">
        <v>8180905647</v>
      </c>
      <c r="AM1939" s="527" t="s">
        <v>3500</v>
      </c>
      <c r="AN1939" s="333" t="s">
        <v>3482</v>
      </c>
      <c r="AO1939" s="333">
        <v>8180905647</v>
      </c>
    </row>
    <row r="1940" spans="3:41">
      <c r="C1940" s="485" t="s">
        <v>1179</v>
      </c>
      <c r="D1940" s="403">
        <v>3478</v>
      </c>
      <c r="E1940" s="486" t="s">
        <v>298</v>
      </c>
      <c r="F1940" s="486" t="s">
        <v>299</v>
      </c>
      <c r="G1940" s="487" t="s">
        <v>529</v>
      </c>
      <c r="H1940" s="404"/>
      <c r="I1940" s="497" t="s">
        <v>1151</v>
      </c>
      <c r="J1940" s="485">
        <v>1</v>
      </c>
      <c r="K1940" s="508">
        <v>44602</v>
      </c>
      <c r="L1940" s="485">
        <v>27</v>
      </c>
      <c r="M1940" s="409">
        <v>232</v>
      </c>
      <c r="N1940" s="507">
        <v>44629</v>
      </c>
      <c r="O1940" s="411">
        <v>44607</v>
      </c>
      <c r="P1940" s="412">
        <v>5</v>
      </c>
      <c r="Q1940" s="409" t="s">
        <v>544</v>
      </c>
      <c r="R1940" s="409"/>
      <c r="S1940" s="409" t="s">
        <v>3005</v>
      </c>
      <c r="T1940" s="409" t="s">
        <v>138</v>
      </c>
      <c r="U1940" s="409">
        <v>232</v>
      </c>
      <c r="V1940" s="417" t="s">
        <v>139</v>
      </c>
      <c r="W1940" s="417" t="s">
        <v>3367</v>
      </c>
      <c r="X1940" s="417" t="s">
        <v>3501</v>
      </c>
      <c r="Y1940" s="409">
        <v>19010420</v>
      </c>
      <c r="Z1940" s="424"/>
      <c r="AA1940" s="424"/>
      <c r="AB1940" s="409"/>
      <c r="AC1940" s="424">
        <v>24000</v>
      </c>
      <c r="AD1940" s="424"/>
      <c r="AE1940" s="536" t="s">
        <v>101</v>
      </c>
      <c r="AF1940" s="426">
        <v>44602</v>
      </c>
      <c r="AG1940" s="442"/>
      <c r="AH1940" s="333" t="s">
        <v>3502</v>
      </c>
      <c r="AI1940" s="333" t="s">
        <v>251</v>
      </c>
      <c r="AJ1940" s="527" t="s">
        <v>3013</v>
      </c>
      <c r="AK1940" s="333" t="s">
        <v>478</v>
      </c>
      <c r="AL1940" s="333" t="s">
        <v>484</v>
      </c>
      <c r="AM1940" s="527" t="s">
        <v>3013</v>
      </c>
      <c r="AN1940" s="333" t="s">
        <v>478</v>
      </c>
      <c r="AO1940" s="333" t="s">
        <v>484</v>
      </c>
    </row>
    <row r="1941" spans="3:41">
      <c r="C1941" s="485" t="s">
        <v>1179</v>
      </c>
      <c r="D1941" s="485">
        <v>4489</v>
      </c>
      <c r="E1941" s="487" t="s">
        <v>1149</v>
      </c>
      <c r="F1941" s="487" t="s">
        <v>1150</v>
      </c>
      <c r="G1941" s="487" t="s">
        <v>1146</v>
      </c>
      <c r="H1941" s="485">
        <v>13741</v>
      </c>
      <c r="I1941" s="485" t="s">
        <v>154</v>
      </c>
      <c r="J1941" s="485">
        <v>1</v>
      </c>
      <c r="K1941" s="514">
        <v>45217</v>
      </c>
      <c r="L1941" s="485">
        <v>27</v>
      </c>
      <c r="M1941" s="409">
        <v>233</v>
      </c>
      <c r="N1941" s="507">
        <v>45244</v>
      </c>
      <c r="O1941" s="411">
        <v>45233</v>
      </c>
      <c r="P1941" s="412">
        <v>16</v>
      </c>
      <c r="Q1941" s="409" t="s">
        <v>544</v>
      </c>
      <c r="R1941" s="409" t="s">
        <v>214</v>
      </c>
      <c r="S1941" s="409" t="s">
        <v>921</v>
      </c>
      <c r="T1941" s="409" t="s">
        <v>138</v>
      </c>
      <c r="U1941" s="409">
        <v>233</v>
      </c>
      <c r="V1941" s="417" t="s">
        <v>922</v>
      </c>
      <c r="W1941" s="417" t="s">
        <v>923</v>
      </c>
      <c r="X1941" s="417" t="s">
        <v>3503</v>
      </c>
      <c r="Y1941" s="423" t="s">
        <v>3504</v>
      </c>
      <c r="Z1941" s="409">
        <v>90</v>
      </c>
      <c r="AA1941" s="423" t="s">
        <v>227</v>
      </c>
      <c r="AB1941" s="409"/>
      <c r="AC1941" s="524">
        <v>24000</v>
      </c>
      <c r="AD1941" s="524"/>
      <c r="AE1941" s="494" t="s">
        <v>101</v>
      </c>
      <c r="AF1941" s="442">
        <v>45160</v>
      </c>
      <c r="AG1941" s="442"/>
      <c r="AH1941" s="333" t="s">
        <v>3505</v>
      </c>
      <c r="AI1941" s="333"/>
      <c r="AJ1941" s="333"/>
      <c r="AK1941" s="333"/>
      <c r="AL1941" s="333"/>
    </row>
    <row r="1942" spans="3:41">
      <c r="C1942" s="479" t="s">
        <v>994</v>
      </c>
      <c r="D1942" s="479">
        <v>4422</v>
      </c>
      <c r="E1942" s="495" t="s">
        <v>97</v>
      </c>
      <c r="F1942" s="495" t="s">
        <v>97</v>
      </c>
      <c r="G1942" s="495" t="s">
        <v>3506</v>
      </c>
      <c r="H1942" s="479"/>
      <c r="I1942" s="481" t="s">
        <v>99</v>
      </c>
      <c r="J1942" s="478">
        <v>1</v>
      </c>
      <c r="K1942" s="515">
        <v>45127</v>
      </c>
      <c r="L1942" s="501">
        <v>6</v>
      </c>
      <c r="M1942" s="479">
        <v>233</v>
      </c>
      <c r="N1942" s="410">
        <v>45133</v>
      </c>
      <c r="O1942" s="411">
        <v>45134</v>
      </c>
      <c r="P1942" s="412">
        <v>7</v>
      </c>
      <c r="Q1942" s="409" t="s">
        <v>544</v>
      </c>
      <c r="R1942" s="409" t="s">
        <v>214</v>
      </c>
      <c r="S1942" s="409" t="s">
        <v>921</v>
      </c>
      <c r="T1942" s="409" t="s">
        <v>138</v>
      </c>
      <c r="U1942" s="409">
        <v>233</v>
      </c>
      <c r="V1942" s="417" t="s">
        <v>922</v>
      </c>
      <c r="W1942" s="417" t="s">
        <v>923</v>
      </c>
      <c r="X1942" s="417" t="s">
        <v>3503</v>
      </c>
      <c r="Y1942" s="423" t="s">
        <v>3504</v>
      </c>
      <c r="Z1942" s="409">
        <v>90</v>
      </c>
      <c r="AA1942" s="423" t="s">
        <v>227</v>
      </c>
      <c r="AB1942" s="409"/>
      <c r="AC1942" s="524"/>
      <c r="AD1942" s="524"/>
      <c r="AE1942" s="494" t="s">
        <v>101</v>
      </c>
      <c r="AF1942" s="442">
        <v>45120</v>
      </c>
      <c r="AG1942" s="442">
        <v>45133</v>
      </c>
      <c r="AH1942" s="333"/>
      <c r="AI1942" s="334" t="s">
        <v>251</v>
      </c>
      <c r="AJ1942" s="528" t="s">
        <v>3507</v>
      </c>
      <c r="AK1942" s="334" t="s">
        <v>3406</v>
      </c>
      <c r="AL1942" s="333">
        <v>8125609884</v>
      </c>
      <c r="AM1942" s="528" t="s">
        <v>3507</v>
      </c>
      <c r="AN1942" s="334" t="s">
        <v>3406</v>
      </c>
      <c r="AO1942" s="333">
        <v>8125609884</v>
      </c>
    </row>
    <row r="1943" spans="3:41">
      <c r="C1943" s="478" t="s">
        <v>994</v>
      </c>
      <c r="D1943" s="479">
        <v>4355</v>
      </c>
      <c r="E1943" s="495" t="s">
        <v>2980</v>
      </c>
      <c r="F1943" s="495" t="s">
        <v>2981</v>
      </c>
      <c r="G1943" s="495" t="s">
        <v>2980</v>
      </c>
      <c r="H1943" s="479"/>
      <c r="I1943" s="481" t="s">
        <v>1151</v>
      </c>
      <c r="J1943" s="478">
        <v>1</v>
      </c>
      <c r="K1943" s="515">
        <v>45077</v>
      </c>
      <c r="L1943" s="501">
        <v>27</v>
      </c>
      <c r="M1943" s="479">
        <v>233</v>
      </c>
      <c r="N1943" s="410">
        <v>45104</v>
      </c>
      <c r="O1943" s="411">
        <v>45106</v>
      </c>
      <c r="P1943" s="412">
        <v>29</v>
      </c>
      <c r="Q1943" s="409" t="s">
        <v>544</v>
      </c>
      <c r="R1943" s="409" t="s">
        <v>214</v>
      </c>
      <c r="S1943" s="409" t="s">
        <v>921</v>
      </c>
      <c r="T1943" s="409" t="s">
        <v>138</v>
      </c>
      <c r="U1943" s="409">
        <v>233</v>
      </c>
      <c r="V1943" s="417" t="s">
        <v>922</v>
      </c>
      <c r="W1943" s="417" t="s">
        <v>923</v>
      </c>
      <c r="X1943" s="417" t="s">
        <v>3503</v>
      </c>
      <c r="Y1943" s="423" t="s">
        <v>3504</v>
      </c>
      <c r="Z1943" s="409">
        <v>90</v>
      </c>
      <c r="AA1943" s="423" t="s">
        <v>227</v>
      </c>
      <c r="AB1943" s="409"/>
      <c r="AC1943" s="524"/>
      <c r="AD1943" s="524"/>
      <c r="AE1943" s="494" t="s">
        <v>101</v>
      </c>
      <c r="AF1943" s="442">
        <v>45077</v>
      </c>
      <c r="AG1943" s="442">
        <v>45106</v>
      </c>
      <c r="AH1943" s="141"/>
      <c r="AI1943" s="144"/>
      <c r="AJ1943" s="334"/>
      <c r="AK1943" s="334"/>
      <c r="AL1943" s="334"/>
    </row>
    <row r="1944" spans="3:41">
      <c r="C1944" s="478" t="s">
        <v>994</v>
      </c>
      <c r="D1944" s="479">
        <v>4340</v>
      </c>
      <c r="E1944" s="495" t="s">
        <v>2135</v>
      </c>
      <c r="F1944" s="495" t="s">
        <v>3508</v>
      </c>
      <c r="G1944" s="495" t="s">
        <v>2135</v>
      </c>
      <c r="H1944" s="479">
        <v>13654</v>
      </c>
      <c r="I1944" s="481" t="s">
        <v>154</v>
      </c>
      <c r="J1944" s="478">
        <v>1</v>
      </c>
      <c r="K1944" s="515">
        <v>45071</v>
      </c>
      <c r="L1944" s="501">
        <v>1</v>
      </c>
      <c r="M1944" s="409">
        <v>233</v>
      </c>
      <c r="N1944" s="507">
        <v>45072</v>
      </c>
      <c r="O1944" s="411">
        <v>45077</v>
      </c>
      <c r="P1944" s="412">
        <v>6</v>
      </c>
      <c r="Q1944" s="409" t="s">
        <v>544</v>
      </c>
      <c r="R1944" s="409" t="s">
        <v>214</v>
      </c>
      <c r="S1944" s="409" t="s">
        <v>921</v>
      </c>
      <c r="T1944" s="409" t="s">
        <v>138</v>
      </c>
      <c r="U1944" s="409">
        <v>233</v>
      </c>
      <c r="V1944" s="417" t="s">
        <v>922</v>
      </c>
      <c r="W1944" s="417" t="s">
        <v>923</v>
      </c>
      <c r="X1944" s="417" t="s">
        <v>3503</v>
      </c>
      <c r="Y1944" s="423" t="s">
        <v>3504</v>
      </c>
      <c r="Z1944" s="409">
        <v>90</v>
      </c>
      <c r="AA1944" s="423" t="s">
        <v>227</v>
      </c>
      <c r="AB1944" s="409"/>
      <c r="AC1944" s="524"/>
      <c r="AD1944" s="524"/>
      <c r="AE1944" s="494" t="s">
        <v>101</v>
      </c>
      <c r="AF1944" s="442">
        <v>45068</v>
      </c>
      <c r="AG1944" s="442"/>
      <c r="AH1944" s="141"/>
      <c r="AI1944" s="141" t="s">
        <v>102</v>
      </c>
      <c r="AJ1944" s="527" t="s">
        <v>3366</v>
      </c>
      <c r="AK1944" s="333" t="s">
        <v>1005</v>
      </c>
      <c r="AL1944" s="333" t="s">
        <v>2998</v>
      </c>
      <c r="AM1944" s="527" t="s">
        <v>3366</v>
      </c>
      <c r="AN1944" s="333" t="s">
        <v>1005</v>
      </c>
      <c r="AO1944" s="333" t="s">
        <v>2998</v>
      </c>
    </row>
    <row r="1945" spans="3:41">
      <c r="C1945" s="478" t="s">
        <v>994</v>
      </c>
      <c r="D1945" s="479">
        <v>4334</v>
      </c>
      <c r="E1945" s="495" t="s">
        <v>3509</v>
      </c>
      <c r="F1945" s="495" t="s">
        <v>3509</v>
      </c>
      <c r="G1945" s="496" t="s">
        <v>1951</v>
      </c>
      <c r="H1945" s="479">
        <v>13641</v>
      </c>
      <c r="I1945" s="481" t="s">
        <v>1151</v>
      </c>
      <c r="J1945" s="478">
        <v>1</v>
      </c>
      <c r="K1945" s="515">
        <v>45064</v>
      </c>
      <c r="L1945" s="501">
        <v>1</v>
      </c>
      <c r="M1945" s="494">
        <v>233</v>
      </c>
      <c r="N1945" s="410">
        <v>45065</v>
      </c>
      <c r="O1945" s="411">
        <v>45068</v>
      </c>
      <c r="P1945" s="412">
        <v>4</v>
      </c>
      <c r="Q1945" s="409" t="s">
        <v>544</v>
      </c>
      <c r="R1945" s="409" t="s">
        <v>214</v>
      </c>
      <c r="S1945" s="409" t="s">
        <v>921</v>
      </c>
      <c r="T1945" s="409" t="s">
        <v>138</v>
      </c>
      <c r="U1945" s="409">
        <v>233</v>
      </c>
      <c r="V1945" s="417" t="s">
        <v>922</v>
      </c>
      <c r="W1945" s="417" t="s">
        <v>923</v>
      </c>
      <c r="X1945" s="417" t="s">
        <v>3503</v>
      </c>
      <c r="Y1945" s="423" t="s">
        <v>3504</v>
      </c>
      <c r="Z1945" s="409">
        <v>90</v>
      </c>
      <c r="AA1945" s="423" t="s">
        <v>227</v>
      </c>
      <c r="AB1945" s="409"/>
      <c r="AC1945" s="524"/>
      <c r="AD1945" s="524"/>
      <c r="AE1945" s="494" t="s">
        <v>101</v>
      </c>
      <c r="AF1945" s="442">
        <v>45064</v>
      </c>
      <c r="AG1945" s="442">
        <v>45068</v>
      </c>
      <c r="AH1945" s="141"/>
      <c r="AI1945" s="141" t="s">
        <v>3402</v>
      </c>
      <c r="AJ1945" s="377" t="s">
        <v>3510</v>
      </c>
      <c r="AK1945" s="141" t="s">
        <v>3511</v>
      </c>
      <c r="AL1945" s="141">
        <v>6862168940</v>
      </c>
      <c r="AM1945" s="529" t="s">
        <v>3510</v>
      </c>
      <c r="AN1945" s="530" t="s">
        <v>3511</v>
      </c>
      <c r="AO1945" s="530">
        <v>6862168940</v>
      </c>
    </row>
    <row r="1946" spans="3:41">
      <c r="C1946" s="478" t="s">
        <v>994</v>
      </c>
      <c r="D1946" s="478">
        <v>4295</v>
      </c>
      <c r="E1946" s="489" t="s">
        <v>2135</v>
      </c>
      <c r="F1946" s="489" t="s">
        <v>2724</v>
      </c>
      <c r="G1946" s="489" t="s">
        <v>2135</v>
      </c>
      <c r="H1946" s="478"/>
      <c r="I1946" s="481" t="s">
        <v>154</v>
      </c>
      <c r="J1946" s="478">
        <v>1</v>
      </c>
      <c r="K1946" s="515">
        <v>45049</v>
      </c>
      <c r="L1946" s="478">
        <v>0</v>
      </c>
      <c r="M1946" s="409">
        <v>233</v>
      </c>
      <c r="N1946" s="410">
        <v>45049</v>
      </c>
      <c r="O1946" s="411">
        <v>45050</v>
      </c>
      <c r="P1946" s="412">
        <v>1</v>
      </c>
      <c r="Q1946" s="409" t="s">
        <v>544</v>
      </c>
      <c r="R1946" s="409" t="s">
        <v>214</v>
      </c>
      <c r="S1946" s="409" t="s">
        <v>921</v>
      </c>
      <c r="T1946" s="409" t="s">
        <v>138</v>
      </c>
      <c r="U1946" s="409">
        <v>233</v>
      </c>
      <c r="V1946" s="417" t="s">
        <v>922</v>
      </c>
      <c r="W1946" s="417" t="s">
        <v>923</v>
      </c>
      <c r="X1946" s="417" t="s">
        <v>3503</v>
      </c>
      <c r="Y1946" s="423" t="s">
        <v>3504</v>
      </c>
      <c r="Z1946" s="409">
        <v>90</v>
      </c>
      <c r="AA1946" s="423" t="s">
        <v>227</v>
      </c>
      <c r="AB1946" s="409"/>
      <c r="AC1946" s="524"/>
      <c r="AD1946" s="524"/>
      <c r="AE1946" s="494" t="s">
        <v>101</v>
      </c>
      <c r="AF1946" s="442">
        <v>45040</v>
      </c>
      <c r="AG1946" s="442">
        <v>45050</v>
      </c>
      <c r="AH1946" s="141"/>
      <c r="AI1946" s="141"/>
      <c r="AJ1946" s="377"/>
      <c r="AK1946" s="141"/>
      <c r="AL1946" s="141"/>
    </row>
    <row r="1947" spans="3:41">
      <c r="C1947" s="479" t="s">
        <v>994</v>
      </c>
      <c r="D1947" s="483">
        <v>4289</v>
      </c>
      <c r="E1947" s="489" t="s">
        <v>2135</v>
      </c>
      <c r="F1947" s="489" t="s">
        <v>2136</v>
      </c>
      <c r="G1947" s="489" t="s">
        <v>2135</v>
      </c>
      <c r="H1947" s="478">
        <v>13577</v>
      </c>
      <c r="I1947" s="481" t="s">
        <v>154</v>
      </c>
      <c r="J1947" s="478">
        <v>1</v>
      </c>
      <c r="K1947" s="515">
        <v>45034</v>
      </c>
      <c r="L1947" s="478">
        <v>6</v>
      </c>
      <c r="M1947" s="409">
        <v>233</v>
      </c>
      <c r="N1947" s="507">
        <v>45040</v>
      </c>
      <c r="O1947" s="411">
        <v>45038</v>
      </c>
      <c r="P1947" s="412">
        <v>4</v>
      </c>
      <c r="Q1947" s="409" t="s">
        <v>544</v>
      </c>
      <c r="R1947" s="409" t="s">
        <v>214</v>
      </c>
      <c r="S1947" s="409" t="s">
        <v>921</v>
      </c>
      <c r="T1947" s="409" t="s">
        <v>138</v>
      </c>
      <c r="U1947" s="409">
        <v>233</v>
      </c>
      <c r="V1947" s="417" t="s">
        <v>922</v>
      </c>
      <c r="W1947" s="417" t="s">
        <v>923</v>
      </c>
      <c r="X1947" s="417" t="s">
        <v>3503</v>
      </c>
      <c r="Y1947" s="423" t="s">
        <v>3504</v>
      </c>
      <c r="Z1947" s="409">
        <v>90</v>
      </c>
      <c r="AA1947" s="423" t="s">
        <v>227</v>
      </c>
      <c r="AB1947" s="409"/>
      <c r="AC1947" s="524"/>
      <c r="AD1947" s="524"/>
      <c r="AE1947" s="494" t="s">
        <v>101</v>
      </c>
      <c r="AF1947" s="442">
        <v>45034</v>
      </c>
      <c r="AG1947" s="442">
        <v>45037</v>
      </c>
      <c r="AH1947" s="141"/>
      <c r="AI1947" s="144"/>
      <c r="AJ1947" s="377"/>
      <c r="AK1947" s="141"/>
      <c r="AL1947" s="141"/>
    </row>
    <row r="1948" spans="3:41">
      <c r="C1948" s="479" t="s">
        <v>994</v>
      </c>
      <c r="D1948" s="483">
        <v>4278</v>
      </c>
      <c r="E1948" s="489" t="s">
        <v>2135</v>
      </c>
      <c r="F1948" s="489" t="s">
        <v>2136</v>
      </c>
      <c r="G1948" s="489" t="s">
        <v>2135</v>
      </c>
      <c r="H1948" s="478">
        <v>13577</v>
      </c>
      <c r="I1948" s="481" t="s">
        <v>154</v>
      </c>
      <c r="J1948" s="478">
        <v>1</v>
      </c>
      <c r="K1948" s="515">
        <v>45026</v>
      </c>
      <c r="L1948" s="478">
        <v>6</v>
      </c>
      <c r="M1948" s="409">
        <v>233</v>
      </c>
      <c r="N1948" s="507">
        <v>45032</v>
      </c>
      <c r="O1948" s="411">
        <v>45033</v>
      </c>
      <c r="P1948" s="412">
        <v>7</v>
      </c>
      <c r="Q1948" s="409" t="s">
        <v>544</v>
      </c>
      <c r="R1948" s="409" t="s">
        <v>214</v>
      </c>
      <c r="S1948" s="409" t="s">
        <v>921</v>
      </c>
      <c r="T1948" s="409" t="s">
        <v>138</v>
      </c>
      <c r="U1948" s="409">
        <v>233</v>
      </c>
      <c r="V1948" s="417" t="s">
        <v>922</v>
      </c>
      <c r="W1948" s="417" t="s">
        <v>923</v>
      </c>
      <c r="X1948" s="417" t="s">
        <v>3503</v>
      </c>
      <c r="Y1948" s="423" t="s">
        <v>3504</v>
      </c>
      <c r="Z1948" s="524"/>
      <c r="AA1948" s="524"/>
      <c r="AB1948" s="409"/>
      <c r="AC1948" s="524"/>
      <c r="AD1948" s="524"/>
      <c r="AE1948" s="494" t="s">
        <v>101</v>
      </c>
      <c r="AF1948" s="442">
        <v>45026</v>
      </c>
      <c r="AG1948" s="442">
        <v>45030</v>
      </c>
      <c r="AH1948" s="141"/>
      <c r="AI1948" s="144"/>
      <c r="AJ1948" s="377"/>
      <c r="AK1948" s="141"/>
      <c r="AL1948" s="141"/>
    </row>
    <row r="1949" spans="3:41">
      <c r="C1949" s="478" t="s">
        <v>994</v>
      </c>
      <c r="D1949" s="483">
        <v>4275</v>
      </c>
      <c r="E1949" s="489" t="s">
        <v>2135</v>
      </c>
      <c r="F1949" s="489" t="s">
        <v>2136</v>
      </c>
      <c r="G1949" s="489" t="s">
        <v>2135</v>
      </c>
      <c r="H1949" s="478">
        <v>13577</v>
      </c>
      <c r="I1949" s="481" t="s">
        <v>154</v>
      </c>
      <c r="J1949" s="478">
        <v>1</v>
      </c>
      <c r="K1949" s="515">
        <v>45021</v>
      </c>
      <c r="L1949" s="478">
        <v>2</v>
      </c>
      <c r="M1949" s="409">
        <v>233</v>
      </c>
      <c r="N1949" s="410">
        <v>45023</v>
      </c>
      <c r="O1949" s="411">
        <v>45022</v>
      </c>
      <c r="P1949" s="412">
        <v>1</v>
      </c>
      <c r="Q1949" s="409" t="s">
        <v>544</v>
      </c>
      <c r="R1949" s="409" t="s">
        <v>214</v>
      </c>
      <c r="S1949" s="409" t="s">
        <v>921</v>
      </c>
      <c r="T1949" s="409" t="s">
        <v>138</v>
      </c>
      <c r="U1949" s="409">
        <v>233</v>
      </c>
      <c r="V1949" s="417" t="s">
        <v>922</v>
      </c>
      <c r="W1949" s="417" t="s">
        <v>923</v>
      </c>
      <c r="X1949" s="417" t="s">
        <v>3503</v>
      </c>
      <c r="Y1949" s="423" t="s">
        <v>3504</v>
      </c>
      <c r="Z1949" s="524"/>
      <c r="AA1949" s="524"/>
      <c r="AB1949" s="409"/>
      <c r="AC1949" s="524"/>
      <c r="AD1949" s="524"/>
      <c r="AE1949" s="494" t="s">
        <v>101</v>
      </c>
      <c r="AF1949" s="442">
        <v>45021</v>
      </c>
      <c r="AG1949" s="442">
        <v>45022</v>
      </c>
      <c r="AH1949" s="141"/>
      <c r="AI1949" s="144"/>
      <c r="AJ1949" s="377"/>
      <c r="AK1949" s="141"/>
      <c r="AL1949" s="141"/>
    </row>
    <row r="1950" spans="3:41">
      <c r="C1950" s="403" t="s">
        <v>1179</v>
      </c>
      <c r="D1950" s="403">
        <v>4143</v>
      </c>
      <c r="E1950" s="497" t="s">
        <v>97</v>
      </c>
      <c r="F1950" s="497" t="s">
        <v>97</v>
      </c>
      <c r="G1950" s="406" t="s">
        <v>2022</v>
      </c>
      <c r="H1950" s="485"/>
      <c r="I1950" s="487" t="s">
        <v>99</v>
      </c>
      <c r="J1950" s="485">
        <v>1</v>
      </c>
      <c r="K1950" s="408">
        <v>44939</v>
      </c>
      <c r="L1950" s="485">
        <v>27</v>
      </c>
      <c r="M1950" s="409">
        <v>233</v>
      </c>
      <c r="N1950" s="410">
        <v>44966</v>
      </c>
      <c r="O1950" s="411">
        <v>45006</v>
      </c>
      <c r="P1950" s="412">
        <v>67</v>
      </c>
      <c r="Q1950" s="409" t="s">
        <v>544</v>
      </c>
      <c r="R1950" s="409" t="s">
        <v>214</v>
      </c>
      <c r="S1950" s="409" t="s">
        <v>921</v>
      </c>
      <c r="T1950" s="409" t="s">
        <v>138</v>
      </c>
      <c r="U1950" s="409">
        <v>233</v>
      </c>
      <c r="V1950" s="417" t="s">
        <v>922</v>
      </c>
      <c r="W1950" s="417" t="s">
        <v>923</v>
      </c>
      <c r="X1950" s="417" t="s">
        <v>3503</v>
      </c>
      <c r="Y1950" s="423" t="s">
        <v>3504</v>
      </c>
      <c r="Z1950" s="524"/>
      <c r="AA1950" s="524"/>
      <c r="AB1950" s="409"/>
      <c r="AC1950" s="524"/>
      <c r="AD1950" s="524"/>
      <c r="AE1950" s="494" t="s">
        <v>101</v>
      </c>
      <c r="AF1950" s="442">
        <v>44939</v>
      </c>
      <c r="AG1950" s="442"/>
      <c r="AH1950" s="333" t="s">
        <v>3512</v>
      </c>
      <c r="AI1950" s="334"/>
      <c r="AJ1950" s="377"/>
      <c r="AK1950" s="141"/>
      <c r="AL1950" s="141"/>
    </row>
    <row r="1951" spans="3:41">
      <c r="C1951" s="403" t="s">
        <v>1179</v>
      </c>
      <c r="D1951" s="403">
        <v>4116</v>
      </c>
      <c r="E1951" s="497" t="s">
        <v>742</v>
      </c>
      <c r="F1951" s="497" t="s">
        <v>1372</v>
      </c>
      <c r="G1951" s="406" t="s">
        <v>1373</v>
      </c>
      <c r="H1951" s="485"/>
      <c r="I1951" s="487" t="s">
        <v>154</v>
      </c>
      <c r="J1951" s="485">
        <v>1</v>
      </c>
      <c r="K1951" s="408">
        <v>44922</v>
      </c>
      <c r="L1951" s="485">
        <v>27</v>
      </c>
      <c r="M1951" s="409">
        <v>233</v>
      </c>
      <c r="N1951" s="507">
        <v>44949</v>
      </c>
      <c r="O1951" s="411">
        <v>44930</v>
      </c>
      <c r="P1951" s="412">
        <v>8</v>
      </c>
      <c r="Q1951" s="409" t="s">
        <v>544</v>
      </c>
      <c r="R1951" s="409" t="s">
        <v>214</v>
      </c>
      <c r="S1951" s="409" t="s">
        <v>1853</v>
      </c>
      <c r="T1951" s="409" t="s">
        <v>138</v>
      </c>
      <c r="U1951" s="409">
        <v>233</v>
      </c>
      <c r="V1951" s="417" t="s">
        <v>236</v>
      </c>
      <c r="W1951" s="417" t="s">
        <v>2720</v>
      </c>
      <c r="X1951" s="417" t="s">
        <v>3377</v>
      </c>
      <c r="Y1951" s="423" t="s">
        <v>3378</v>
      </c>
      <c r="Z1951" s="524"/>
      <c r="AA1951" s="524"/>
      <c r="AB1951" s="409"/>
      <c r="AC1951" s="524"/>
      <c r="AD1951" s="524"/>
      <c r="AE1951" s="494" t="s">
        <v>101</v>
      </c>
      <c r="AF1951" s="442">
        <v>44922</v>
      </c>
      <c r="AG1951" s="442"/>
      <c r="AH1951" s="333" t="s">
        <v>3513</v>
      </c>
      <c r="AI1951" s="334"/>
      <c r="AJ1951" s="377"/>
      <c r="AK1951" s="141"/>
      <c r="AL1951" s="141"/>
    </row>
    <row r="1952" spans="3:41">
      <c r="C1952" s="485" t="s">
        <v>1179</v>
      </c>
      <c r="D1952" s="485">
        <v>3760</v>
      </c>
      <c r="E1952" s="497" t="s">
        <v>877</v>
      </c>
      <c r="F1952" s="498" t="s">
        <v>1251</v>
      </c>
      <c r="G1952" s="406" t="s">
        <v>1318</v>
      </c>
      <c r="H1952" s="485">
        <v>16453</v>
      </c>
      <c r="I1952" s="406" t="s">
        <v>1151</v>
      </c>
      <c r="J1952" s="485">
        <v>1</v>
      </c>
      <c r="K1952" s="508">
        <v>44866</v>
      </c>
      <c r="L1952" s="485">
        <v>27</v>
      </c>
      <c r="M1952" s="409">
        <v>233</v>
      </c>
      <c r="N1952" s="410">
        <v>44893</v>
      </c>
      <c r="O1952" s="411">
        <v>44909</v>
      </c>
      <c r="P1952" s="412">
        <v>43</v>
      </c>
      <c r="Q1952" s="409" t="s">
        <v>544</v>
      </c>
      <c r="R1952" s="409" t="s">
        <v>214</v>
      </c>
      <c r="S1952" s="409" t="s">
        <v>2016</v>
      </c>
      <c r="T1952" s="409" t="s">
        <v>138</v>
      </c>
      <c r="U1952" s="409">
        <v>233</v>
      </c>
      <c r="V1952" s="417" t="s">
        <v>155</v>
      </c>
      <c r="W1952" s="417" t="s">
        <v>2720</v>
      </c>
      <c r="X1952" s="417" t="s">
        <v>3514</v>
      </c>
      <c r="Y1952" s="423">
        <v>3891896</v>
      </c>
      <c r="Z1952" s="524"/>
      <c r="AA1952" s="524"/>
      <c r="AB1952" s="409">
        <v>2018</v>
      </c>
      <c r="AC1952" s="524">
        <v>35000</v>
      </c>
      <c r="AD1952" s="524"/>
      <c r="AE1952" s="811"/>
      <c r="AF1952" s="490" t="s">
        <v>101</v>
      </c>
      <c r="AG1952" s="442">
        <v>44757</v>
      </c>
      <c r="AH1952" s="334"/>
      <c r="AI1952" s="503"/>
      <c r="AJ1952" s="503"/>
      <c r="AK1952" s="503"/>
      <c r="AL1952" s="503"/>
    </row>
    <row r="1953" spans="3:42">
      <c r="C1953" s="478" t="s">
        <v>994</v>
      </c>
      <c r="D1953" s="478">
        <v>3676</v>
      </c>
      <c r="E1953" s="481" t="s">
        <v>877</v>
      </c>
      <c r="F1953" s="481" t="s">
        <v>1251</v>
      </c>
      <c r="G1953" s="482" t="s">
        <v>1665</v>
      </c>
      <c r="H1953" s="479"/>
      <c r="I1953" s="489" t="s">
        <v>1151</v>
      </c>
      <c r="J1953" s="478">
        <v>1</v>
      </c>
      <c r="K1953" s="515">
        <v>44767</v>
      </c>
      <c r="L1953" s="479">
        <v>6</v>
      </c>
      <c r="M1953" s="409">
        <v>233</v>
      </c>
      <c r="N1953" s="410">
        <v>44773</v>
      </c>
      <c r="O1953" s="411">
        <v>44837</v>
      </c>
      <c r="P1953" s="412">
        <v>70</v>
      </c>
      <c r="Q1953" s="409" t="s">
        <v>544</v>
      </c>
      <c r="R1953" s="409"/>
      <c r="S1953" s="409" t="s">
        <v>2016</v>
      </c>
      <c r="T1953" s="409" t="s">
        <v>138</v>
      </c>
      <c r="U1953" s="409">
        <v>233</v>
      </c>
      <c r="V1953" s="417" t="s">
        <v>617</v>
      </c>
      <c r="W1953" s="417" t="s">
        <v>2720</v>
      </c>
      <c r="X1953" s="417" t="s">
        <v>3514</v>
      </c>
      <c r="Y1953" s="423">
        <v>3891896</v>
      </c>
      <c r="Z1953" s="524"/>
      <c r="AA1953" s="524"/>
      <c r="AB1953" s="409"/>
      <c r="AC1953" s="524">
        <v>18000</v>
      </c>
      <c r="AD1953" s="524"/>
      <c r="AE1953" s="536" t="s">
        <v>101</v>
      </c>
      <c r="AF1953" s="426">
        <v>44719</v>
      </c>
      <c r="AG1953" s="442">
        <v>44837</v>
      </c>
      <c r="AH1953" s="333"/>
      <c r="AI1953" s="503"/>
      <c r="AJ1953" s="503"/>
      <c r="AK1953" s="503"/>
      <c r="AL1953" s="503"/>
    </row>
    <row r="1954" spans="3:42">
      <c r="C1954" s="478" t="s">
        <v>994</v>
      </c>
      <c r="D1954" s="483">
        <v>3470</v>
      </c>
      <c r="E1954" s="484" t="s">
        <v>1552</v>
      </c>
      <c r="F1954" s="484" t="s">
        <v>1553</v>
      </c>
      <c r="G1954" s="482" t="s">
        <v>529</v>
      </c>
      <c r="H1954" s="479">
        <v>30531</v>
      </c>
      <c r="I1954" s="489" t="s">
        <v>99</v>
      </c>
      <c r="J1954" s="478">
        <v>1</v>
      </c>
      <c r="K1954" s="515">
        <v>44595</v>
      </c>
      <c r="L1954" s="479">
        <v>27</v>
      </c>
      <c r="M1954" s="409">
        <v>233</v>
      </c>
      <c r="N1954" s="410">
        <v>44622</v>
      </c>
      <c r="O1954" s="411">
        <v>44656</v>
      </c>
      <c r="P1954" s="412">
        <v>61</v>
      </c>
      <c r="Q1954" s="409" t="s">
        <v>544</v>
      </c>
      <c r="R1954" s="409"/>
      <c r="S1954" s="409" t="s">
        <v>921</v>
      </c>
      <c r="T1954" s="409" t="s">
        <v>138</v>
      </c>
      <c r="U1954" s="409">
        <v>233</v>
      </c>
      <c r="V1954" s="417" t="s">
        <v>922</v>
      </c>
      <c r="W1954" s="417" t="s">
        <v>2889</v>
      </c>
      <c r="X1954" s="417" t="s">
        <v>3515</v>
      </c>
      <c r="Y1954" s="409">
        <v>78381</v>
      </c>
      <c r="Z1954" s="424"/>
      <c r="AA1954" s="424"/>
      <c r="AB1954" s="409"/>
      <c r="AC1954" s="424">
        <v>21000</v>
      </c>
      <c r="AD1954" s="424"/>
      <c r="AE1954" s="494" t="s">
        <v>101</v>
      </c>
      <c r="AF1954" s="426">
        <v>44595</v>
      </c>
      <c r="AG1954" s="442">
        <v>44651</v>
      </c>
      <c r="AH1954" s="333"/>
      <c r="AI1954" s="531"/>
      <c r="AJ1954" s="503"/>
      <c r="AK1954" s="503"/>
      <c r="AL1954" s="503"/>
    </row>
    <row r="1955" spans="3:42">
      <c r="C1955" s="485" t="s">
        <v>1179</v>
      </c>
      <c r="D1955" s="485">
        <v>4269</v>
      </c>
      <c r="E1955" s="487" t="s">
        <v>97</v>
      </c>
      <c r="F1955" s="487" t="s">
        <v>97</v>
      </c>
      <c r="G1955" s="485" t="s">
        <v>2596</v>
      </c>
      <c r="H1955" s="485">
        <v>1705</v>
      </c>
      <c r="I1955" s="485" t="s">
        <v>99</v>
      </c>
      <c r="J1955" s="485">
        <v>1</v>
      </c>
      <c r="K1955" s="514">
        <v>45236</v>
      </c>
      <c r="L1955" s="485">
        <v>27</v>
      </c>
      <c r="M1955" s="409">
        <v>234</v>
      </c>
      <c r="N1955" s="410">
        <v>45263</v>
      </c>
      <c r="O1955" s="411">
        <v>45260</v>
      </c>
      <c r="P1955" s="516">
        <v>24</v>
      </c>
      <c r="Q1955" s="409" t="s">
        <v>544</v>
      </c>
      <c r="R1955" s="409" t="s">
        <v>214</v>
      </c>
      <c r="S1955" s="409" t="s">
        <v>3516</v>
      </c>
      <c r="T1955" s="409" t="s">
        <v>87</v>
      </c>
      <c r="U1955" s="409">
        <v>234</v>
      </c>
      <c r="V1955" s="417" t="s">
        <v>88</v>
      </c>
      <c r="W1955" s="417" t="s">
        <v>89</v>
      </c>
      <c r="X1955" s="417" t="s">
        <v>586</v>
      </c>
      <c r="Y1955" s="423" t="s">
        <v>3517</v>
      </c>
      <c r="Z1955" s="409">
        <v>10</v>
      </c>
      <c r="AA1955" s="423" t="s">
        <v>227</v>
      </c>
      <c r="AB1955" s="409">
        <v>2006</v>
      </c>
      <c r="AC1955" s="524">
        <v>33000</v>
      </c>
      <c r="AD1955" s="524"/>
      <c r="AE1955" s="494" t="s">
        <v>101</v>
      </c>
      <c r="AF1955" s="442">
        <v>45019</v>
      </c>
      <c r="AG1955" s="442"/>
      <c r="AH1955" s="333" t="s">
        <v>3518</v>
      </c>
      <c r="AI1955" s="531"/>
      <c r="AJ1955" s="503"/>
      <c r="AK1955" s="503"/>
      <c r="AL1955" s="503"/>
    </row>
    <row r="1956" spans="3:42">
      <c r="C1956" s="485" t="s">
        <v>1179</v>
      </c>
      <c r="D1956" s="499">
        <v>4100</v>
      </c>
      <c r="E1956" s="500" t="s">
        <v>1195</v>
      </c>
      <c r="F1956" s="486" t="s">
        <v>1196</v>
      </c>
      <c r="G1956" s="406" t="s">
        <v>1097</v>
      </c>
      <c r="H1956" s="404">
        <v>615</v>
      </c>
      <c r="I1956" s="406" t="s">
        <v>154</v>
      </c>
      <c r="J1956" s="407">
        <v>1</v>
      </c>
      <c r="K1956" s="508">
        <v>45028</v>
      </c>
      <c r="L1956" s="485">
        <v>27</v>
      </c>
      <c r="M1956" s="409">
        <v>234</v>
      </c>
      <c r="N1956" s="507">
        <v>45055</v>
      </c>
      <c r="O1956" s="411">
        <v>45049</v>
      </c>
      <c r="P1956" s="516">
        <v>21</v>
      </c>
      <c r="Q1956" s="409" t="s">
        <v>544</v>
      </c>
      <c r="R1956" s="409" t="s">
        <v>214</v>
      </c>
      <c r="S1956" s="409" t="s">
        <v>3516</v>
      </c>
      <c r="T1956" s="409" t="s">
        <v>87</v>
      </c>
      <c r="U1956" s="409">
        <v>234</v>
      </c>
      <c r="V1956" s="417" t="s">
        <v>88</v>
      </c>
      <c r="W1956" s="417" t="s">
        <v>89</v>
      </c>
      <c r="X1956" s="417" t="s">
        <v>586</v>
      </c>
      <c r="Y1956" s="423" t="s">
        <v>3517</v>
      </c>
      <c r="Z1956" s="409">
        <v>10</v>
      </c>
      <c r="AA1956" s="423" t="s">
        <v>227</v>
      </c>
      <c r="AB1956" s="409">
        <v>2006</v>
      </c>
      <c r="AC1956" s="524">
        <v>33000</v>
      </c>
      <c r="AD1956" s="524"/>
      <c r="AE1956" s="494" t="s">
        <v>101</v>
      </c>
      <c r="AF1956" s="442">
        <v>44915</v>
      </c>
      <c r="AG1956" s="442"/>
      <c r="AH1956" s="333" t="s">
        <v>3519</v>
      </c>
      <c r="AI1956" s="531"/>
      <c r="AJ1956" s="503"/>
      <c r="AK1956" s="503"/>
      <c r="AL1956" s="503"/>
    </row>
    <row r="1957" spans="3:42">
      <c r="C1957" s="485" t="s">
        <v>1179</v>
      </c>
      <c r="D1957" s="499">
        <v>4030</v>
      </c>
      <c r="E1957" s="500" t="s">
        <v>193</v>
      </c>
      <c r="F1957" s="487" t="s">
        <v>1363</v>
      </c>
      <c r="G1957" s="487" t="s">
        <v>3520</v>
      </c>
      <c r="H1957" s="404">
        <v>580</v>
      </c>
      <c r="I1957" s="487" t="s">
        <v>154</v>
      </c>
      <c r="J1957" s="485">
        <v>1</v>
      </c>
      <c r="K1957" s="508">
        <v>44909</v>
      </c>
      <c r="L1957" s="499">
        <v>6</v>
      </c>
      <c r="M1957" s="409">
        <v>234</v>
      </c>
      <c r="N1957" s="507">
        <v>44915</v>
      </c>
      <c r="O1957" s="411">
        <v>44914</v>
      </c>
      <c r="P1957" s="412">
        <v>5</v>
      </c>
      <c r="Q1957" s="409" t="s">
        <v>544</v>
      </c>
      <c r="R1957" s="409" t="s">
        <v>214</v>
      </c>
      <c r="S1957" s="409" t="s">
        <v>3516</v>
      </c>
      <c r="T1957" s="409" t="s">
        <v>87</v>
      </c>
      <c r="U1957" s="409">
        <v>234</v>
      </c>
      <c r="V1957" s="417" t="s">
        <v>88</v>
      </c>
      <c r="W1957" s="417" t="s">
        <v>89</v>
      </c>
      <c r="X1957" s="417" t="s">
        <v>586</v>
      </c>
      <c r="Y1957" s="423" t="s">
        <v>3517</v>
      </c>
      <c r="Z1957" s="524"/>
      <c r="AA1957" s="524"/>
      <c r="AB1957" s="409">
        <v>2006</v>
      </c>
      <c r="AC1957" s="524">
        <v>33000</v>
      </c>
      <c r="AD1957" s="524"/>
      <c r="AE1957" s="812"/>
      <c r="AF1957" s="490" t="s">
        <v>101</v>
      </c>
      <c r="AG1957" s="442">
        <v>44875</v>
      </c>
      <c r="AH1957" s="334"/>
      <c r="AI1957" s="334"/>
      <c r="AJ1957" s="503"/>
      <c r="AK1957" s="503"/>
      <c r="AL1957" s="503"/>
    </row>
    <row r="1958" spans="3:42">
      <c r="C1958" s="478" t="s">
        <v>994</v>
      </c>
      <c r="D1958" s="501">
        <v>3901</v>
      </c>
      <c r="E1958" s="489" t="s">
        <v>193</v>
      </c>
      <c r="F1958" s="484" t="s">
        <v>1363</v>
      </c>
      <c r="G1958" s="481" t="s">
        <v>3521</v>
      </c>
      <c r="H1958" s="479">
        <v>555</v>
      </c>
      <c r="I1958" s="481" t="s">
        <v>154</v>
      </c>
      <c r="J1958" s="478">
        <v>1</v>
      </c>
      <c r="K1958" s="506">
        <v>44867</v>
      </c>
      <c r="L1958" s="501">
        <v>6</v>
      </c>
      <c r="M1958" s="409">
        <v>234</v>
      </c>
      <c r="N1958" s="517">
        <v>44873</v>
      </c>
      <c r="O1958" s="411">
        <v>44874</v>
      </c>
      <c r="P1958" s="516">
        <v>7</v>
      </c>
      <c r="Q1958" s="409" t="s">
        <v>544</v>
      </c>
      <c r="R1958" s="409" t="s">
        <v>214</v>
      </c>
      <c r="S1958" s="409" t="s">
        <v>3516</v>
      </c>
      <c r="T1958" s="409" t="s">
        <v>87</v>
      </c>
      <c r="U1958" s="409">
        <v>234</v>
      </c>
      <c r="V1958" s="417" t="s">
        <v>88</v>
      </c>
      <c r="W1958" s="417" t="s">
        <v>89</v>
      </c>
      <c r="X1958" s="417" t="s">
        <v>586</v>
      </c>
      <c r="Y1958" s="423" t="s">
        <v>3517</v>
      </c>
      <c r="Z1958" s="524"/>
      <c r="AA1958" s="524"/>
      <c r="AB1958" s="409"/>
      <c r="AC1958" s="524">
        <v>33000</v>
      </c>
      <c r="AD1958" s="524"/>
      <c r="AE1958" s="536" t="s">
        <v>101</v>
      </c>
      <c r="AF1958" s="426">
        <v>44818</v>
      </c>
      <c r="AG1958" s="442">
        <v>44873</v>
      </c>
      <c r="AH1958" s="333"/>
      <c r="AI1958" s="334"/>
      <c r="AJ1958" s="334"/>
      <c r="AK1958" s="333"/>
      <c r="AL1958" s="333"/>
      <c r="AM1958" s="333"/>
      <c r="AN1958" s="333"/>
      <c r="AO1958" s="490"/>
      <c r="AP1958" s="536" t="s">
        <v>836</v>
      </c>
    </row>
    <row r="1959" spans="3:42">
      <c r="C1959" s="478" t="s">
        <v>994</v>
      </c>
      <c r="D1959" s="501">
        <v>3893</v>
      </c>
      <c r="E1959" s="489" t="s">
        <v>3522</v>
      </c>
      <c r="F1959" s="481" t="s">
        <v>3523</v>
      </c>
      <c r="G1959" s="481" t="s">
        <v>699</v>
      </c>
      <c r="H1959" s="479">
        <v>551</v>
      </c>
      <c r="I1959" s="481" t="s">
        <v>1151</v>
      </c>
      <c r="J1959" s="478">
        <v>1</v>
      </c>
      <c r="K1959" s="506">
        <v>44814</v>
      </c>
      <c r="L1959" s="501">
        <v>1</v>
      </c>
      <c r="M1959" s="409">
        <v>234</v>
      </c>
      <c r="N1959" s="410">
        <v>44815</v>
      </c>
      <c r="O1959" s="411">
        <v>44817</v>
      </c>
      <c r="P1959" s="412">
        <v>3</v>
      </c>
      <c r="Q1959" s="409" t="s">
        <v>544</v>
      </c>
      <c r="R1959" s="409"/>
      <c r="S1959" s="409" t="s">
        <v>3516</v>
      </c>
      <c r="T1959" s="409" t="s">
        <v>87</v>
      </c>
      <c r="U1959" s="409">
        <v>234</v>
      </c>
      <c r="V1959" s="417" t="s">
        <v>88</v>
      </c>
      <c r="W1959" s="417" t="s">
        <v>89</v>
      </c>
      <c r="X1959" s="417" t="s">
        <v>586</v>
      </c>
      <c r="Y1959" s="423" t="s">
        <v>3517</v>
      </c>
      <c r="Z1959" s="524"/>
      <c r="AA1959" s="524"/>
      <c r="AB1959" s="409"/>
      <c r="AC1959" s="524">
        <v>30000</v>
      </c>
      <c r="AD1959" s="524"/>
      <c r="AE1959" s="536" t="s">
        <v>101</v>
      </c>
      <c r="AF1959" s="426">
        <v>44814</v>
      </c>
      <c r="AG1959" s="442">
        <v>44816</v>
      </c>
      <c r="AH1959" s="333"/>
      <c r="AI1959" s="334"/>
      <c r="AJ1959" s="334"/>
      <c r="AK1959" s="334"/>
      <c r="AL1959" s="334"/>
    </row>
    <row r="1960" spans="3:42">
      <c r="C1960" s="478" t="s">
        <v>994</v>
      </c>
      <c r="D1960" s="501">
        <v>3875</v>
      </c>
      <c r="E1960" s="489" t="s">
        <v>3524</v>
      </c>
      <c r="F1960" s="484" t="s">
        <v>1432</v>
      </c>
      <c r="G1960" s="481" t="s">
        <v>1904</v>
      </c>
      <c r="H1960" s="479">
        <v>549</v>
      </c>
      <c r="I1960" s="481" t="s">
        <v>1151</v>
      </c>
      <c r="J1960" s="478">
        <v>1</v>
      </c>
      <c r="K1960" s="506">
        <v>44807</v>
      </c>
      <c r="L1960" s="501">
        <v>1</v>
      </c>
      <c r="M1960" s="409">
        <v>234</v>
      </c>
      <c r="N1960" s="410">
        <v>44808</v>
      </c>
      <c r="O1960" s="411">
        <v>44810</v>
      </c>
      <c r="P1960" s="516">
        <v>3</v>
      </c>
      <c r="Q1960" s="409" t="s">
        <v>544</v>
      </c>
      <c r="R1960" s="409"/>
      <c r="S1960" s="409" t="s">
        <v>3516</v>
      </c>
      <c r="T1960" s="409" t="s">
        <v>87</v>
      </c>
      <c r="U1960" s="409">
        <v>234</v>
      </c>
      <c r="V1960" s="417" t="s">
        <v>88</v>
      </c>
      <c r="W1960" s="417" t="s">
        <v>89</v>
      </c>
      <c r="X1960" s="417" t="s">
        <v>586</v>
      </c>
      <c r="Y1960" s="423" t="s">
        <v>3517</v>
      </c>
      <c r="Z1960" s="524"/>
      <c r="AA1960" s="524"/>
      <c r="AB1960" s="409"/>
      <c r="AC1960" s="524">
        <v>30000</v>
      </c>
      <c r="AD1960" s="524"/>
      <c r="AE1960" s="536" t="s">
        <v>101</v>
      </c>
      <c r="AF1960" s="426">
        <v>44807</v>
      </c>
      <c r="AG1960" s="442">
        <v>44809</v>
      </c>
      <c r="AH1960" s="333"/>
      <c r="AI1960" s="333" t="s">
        <v>144</v>
      </c>
      <c r="AJ1960" s="527" t="s">
        <v>3525</v>
      </c>
      <c r="AK1960" s="333" t="s">
        <v>2710</v>
      </c>
      <c r="AL1960" s="490" t="s">
        <v>3526</v>
      </c>
      <c r="AM1960" s="527" t="s">
        <v>3525</v>
      </c>
      <c r="AN1960" s="333" t="s">
        <v>2710</v>
      </c>
      <c r="AO1960" s="490" t="s">
        <v>3526</v>
      </c>
    </row>
    <row r="1961" spans="3:42">
      <c r="C1961" s="485" t="s">
        <v>1179</v>
      </c>
      <c r="D1961" s="499">
        <v>3741</v>
      </c>
      <c r="E1961" s="500" t="s">
        <v>1200</v>
      </c>
      <c r="F1961" s="486" t="s">
        <v>1200</v>
      </c>
      <c r="G1961" s="487" t="s">
        <v>1990</v>
      </c>
      <c r="H1961" s="404"/>
      <c r="I1961" s="487" t="s">
        <v>154</v>
      </c>
      <c r="J1961" s="485">
        <v>1</v>
      </c>
      <c r="K1961" s="508">
        <v>44805</v>
      </c>
      <c r="L1961" s="499">
        <v>27</v>
      </c>
      <c r="M1961" s="409">
        <v>234</v>
      </c>
      <c r="N1961" s="507">
        <v>44832</v>
      </c>
      <c r="O1961" s="411">
        <v>44806</v>
      </c>
      <c r="P1961" s="516">
        <v>1</v>
      </c>
      <c r="Q1961" s="409" t="s">
        <v>544</v>
      </c>
      <c r="R1961" s="409"/>
      <c r="S1961" s="409" t="s">
        <v>3516</v>
      </c>
      <c r="T1961" s="409" t="s">
        <v>87</v>
      </c>
      <c r="U1961" s="409">
        <v>234</v>
      </c>
      <c r="V1961" s="417" t="s">
        <v>88</v>
      </c>
      <c r="W1961" s="417" t="s">
        <v>89</v>
      </c>
      <c r="X1961" s="417" t="s">
        <v>586</v>
      </c>
      <c r="Y1961" s="423" t="s">
        <v>3517</v>
      </c>
      <c r="Z1961" s="524"/>
      <c r="AA1961" s="524"/>
      <c r="AB1961" s="409"/>
      <c r="AC1961" s="524">
        <v>30000</v>
      </c>
      <c r="AD1961" s="524"/>
      <c r="AE1961" s="536" t="s">
        <v>101</v>
      </c>
      <c r="AF1961" s="426">
        <v>44749</v>
      </c>
      <c r="AG1961" s="442"/>
      <c r="AH1961" s="333" t="s">
        <v>3527</v>
      </c>
      <c r="AI1961" s="334"/>
      <c r="AJ1961" s="503"/>
      <c r="AK1961" s="503"/>
      <c r="AL1961" s="503"/>
    </row>
    <row r="1962" spans="3:42">
      <c r="C1962" s="478" t="s">
        <v>994</v>
      </c>
      <c r="D1962" s="483">
        <v>3577</v>
      </c>
      <c r="E1962" s="484" t="s">
        <v>1161</v>
      </c>
      <c r="F1962" s="484" t="s">
        <v>1162</v>
      </c>
      <c r="G1962" s="482" t="s">
        <v>1281</v>
      </c>
      <c r="H1962" s="478">
        <v>444</v>
      </c>
      <c r="I1962" s="481" t="s">
        <v>154</v>
      </c>
      <c r="J1962" s="478">
        <v>1</v>
      </c>
      <c r="K1962" s="515">
        <v>44716</v>
      </c>
      <c r="L1962" s="479">
        <v>27</v>
      </c>
      <c r="M1962" s="409">
        <v>234</v>
      </c>
      <c r="N1962" s="410">
        <v>44743</v>
      </c>
      <c r="O1962" s="411">
        <v>44762</v>
      </c>
      <c r="P1962" s="516">
        <v>46</v>
      </c>
      <c r="Q1962" s="409" t="s">
        <v>544</v>
      </c>
      <c r="R1962" s="409"/>
      <c r="S1962" s="409" t="s">
        <v>3516</v>
      </c>
      <c r="T1962" s="409" t="s">
        <v>87</v>
      </c>
      <c r="U1962" s="409">
        <v>234</v>
      </c>
      <c r="V1962" s="417" t="s">
        <v>88</v>
      </c>
      <c r="W1962" s="417" t="s">
        <v>89</v>
      </c>
      <c r="X1962" s="417" t="s">
        <v>586</v>
      </c>
      <c r="Y1962" s="423" t="s">
        <v>3517</v>
      </c>
      <c r="Z1962" s="524"/>
      <c r="AA1962" s="524"/>
      <c r="AB1962" s="409"/>
      <c r="AC1962" s="524">
        <v>30000</v>
      </c>
      <c r="AD1962" s="524"/>
      <c r="AE1962" s="536" t="s">
        <v>101</v>
      </c>
      <c r="AF1962" s="442">
        <v>44660</v>
      </c>
      <c r="AG1962" s="442">
        <v>44762</v>
      </c>
      <c r="AH1962" s="333"/>
      <c r="AI1962" s="503"/>
      <c r="AJ1962" s="503"/>
      <c r="AK1962" s="503"/>
      <c r="AL1962" s="503"/>
    </row>
    <row r="1963" spans="3:42">
      <c r="C1963" s="478" t="s">
        <v>994</v>
      </c>
      <c r="D1963" s="483">
        <v>3378</v>
      </c>
      <c r="E1963" s="484" t="s">
        <v>151</v>
      </c>
      <c r="F1963" s="484" t="s">
        <v>1075</v>
      </c>
      <c r="G1963" s="482" t="s">
        <v>1501</v>
      </c>
      <c r="H1963" s="478">
        <v>367</v>
      </c>
      <c r="I1963" s="481" t="s">
        <v>154</v>
      </c>
      <c r="J1963" s="478">
        <v>1</v>
      </c>
      <c r="K1963" s="515">
        <v>44630</v>
      </c>
      <c r="L1963" s="479">
        <v>29</v>
      </c>
      <c r="M1963" s="409">
        <v>234</v>
      </c>
      <c r="N1963" s="410">
        <v>44659</v>
      </c>
      <c r="O1963" s="411">
        <v>44658</v>
      </c>
      <c r="P1963" s="516">
        <v>28</v>
      </c>
      <c r="Q1963" s="409" t="s">
        <v>544</v>
      </c>
      <c r="R1963" s="409"/>
      <c r="S1963" s="409" t="s">
        <v>3516</v>
      </c>
      <c r="T1963" s="409" t="s">
        <v>87</v>
      </c>
      <c r="U1963" s="409">
        <v>234</v>
      </c>
      <c r="V1963" s="417" t="s">
        <v>88</v>
      </c>
      <c r="W1963" s="417" t="s">
        <v>89</v>
      </c>
      <c r="X1963" s="417" t="s">
        <v>586</v>
      </c>
      <c r="Y1963" s="423" t="s">
        <v>3517</v>
      </c>
      <c r="Z1963" s="524"/>
      <c r="AA1963" s="524"/>
      <c r="AB1963" s="409"/>
      <c r="AC1963" s="524">
        <v>30000</v>
      </c>
      <c r="AD1963" s="524"/>
      <c r="AE1963" s="536" t="s">
        <v>101</v>
      </c>
      <c r="AF1963" s="442">
        <v>44540</v>
      </c>
      <c r="AG1963" s="442">
        <v>44657</v>
      </c>
      <c r="AH1963" s="333"/>
      <c r="AI1963" s="333" t="s">
        <v>531</v>
      </c>
      <c r="AJ1963" s="527" t="s">
        <v>3528</v>
      </c>
      <c r="AK1963" s="333" t="s">
        <v>2538</v>
      </c>
      <c r="AL1963" s="490" t="s">
        <v>3529</v>
      </c>
    </row>
    <row r="1964" spans="3:42">
      <c r="C1964" s="490" t="s">
        <v>117</v>
      </c>
      <c r="D1964" s="67">
        <v>5205</v>
      </c>
      <c r="E1964" s="69" t="s">
        <v>2000</v>
      </c>
      <c r="F1964" s="69" t="s">
        <v>2000</v>
      </c>
      <c r="G1964" s="48" t="s">
        <v>2002</v>
      </c>
      <c r="H1964" s="48">
        <v>1411</v>
      </c>
      <c r="I1964" s="48" t="s">
        <v>99</v>
      </c>
      <c r="J1964" s="490">
        <v>1</v>
      </c>
      <c r="K1964" s="101">
        <v>45621</v>
      </c>
      <c r="L1964" s="494">
        <v>27</v>
      </c>
      <c r="M1964" s="510">
        <v>235</v>
      </c>
      <c r="N1964" s="518">
        <f>K1964+L1964</f>
        <v>45648</v>
      </c>
      <c r="O1964" s="411">
        <f ca="1">TODAY()</f>
        <v>45957</v>
      </c>
      <c r="P1964" s="412">
        <f ca="1">O1964-K1964</f>
        <v>336</v>
      </c>
      <c r="Q1964" s="409" t="s">
        <v>810</v>
      </c>
      <c r="R1964" s="409" t="s">
        <v>214</v>
      </c>
      <c r="S1964" s="409" t="s">
        <v>900</v>
      </c>
      <c r="T1964" s="409" t="s">
        <v>87</v>
      </c>
      <c r="U1964" s="409">
        <v>235</v>
      </c>
      <c r="V1964" s="417" t="s">
        <v>88</v>
      </c>
      <c r="W1964" s="417" t="s">
        <v>89</v>
      </c>
      <c r="X1964" s="417" t="s">
        <v>586</v>
      </c>
      <c r="Y1964" s="423" t="s">
        <v>927</v>
      </c>
      <c r="Z1964" s="409">
        <v>10</v>
      </c>
      <c r="AA1964" s="423" t="s">
        <v>227</v>
      </c>
      <c r="AB1964" s="409">
        <v>2016</v>
      </c>
      <c r="AC1964" s="524">
        <v>33000</v>
      </c>
      <c r="AD1964" s="524">
        <v>35200</v>
      </c>
      <c r="AE1964" s="193"/>
      <c r="AF1964" s="193"/>
      <c r="AG1964" s="777"/>
      <c r="AH1964" s="73" t="s">
        <v>101</v>
      </c>
      <c r="AI1964" s="144"/>
      <c r="AJ1964" s="144"/>
      <c r="AK1964" s="144"/>
      <c r="AL1964" s="144"/>
    </row>
    <row r="1965" spans="3:42">
      <c r="C1965" s="490" t="s">
        <v>994</v>
      </c>
      <c r="D1965" s="491">
        <v>5168</v>
      </c>
      <c r="E1965" s="493" t="s">
        <v>2219</v>
      </c>
      <c r="F1965" s="493" t="s">
        <v>2219</v>
      </c>
      <c r="G1965" s="494" t="s">
        <v>529</v>
      </c>
      <c r="H1965" s="494">
        <v>1386</v>
      </c>
      <c r="I1965" s="494" t="s">
        <v>99</v>
      </c>
      <c r="J1965" s="490">
        <v>1</v>
      </c>
      <c r="K1965" s="509">
        <v>45612</v>
      </c>
      <c r="L1965" s="494">
        <v>0</v>
      </c>
      <c r="M1965" s="510">
        <v>235</v>
      </c>
      <c r="N1965" s="511">
        <f>K1965+L1965</f>
        <v>45612</v>
      </c>
      <c r="O1965" s="411">
        <f ca="1">TODAY()</f>
        <v>45957</v>
      </c>
      <c r="P1965" s="412">
        <f ca="1">O1965-K1965</f>
        <v>345</v>
      </c>
      <c r="Q1965" s="409" t="s">
        <v>810</v>
      </c>
      <c r="R1965" s="409" t="s">
        <v>214</v>
      </c>
      <c r="S1965" s="409" t="s">
        <v>900</v>
      </c>
      <c r="T1965" s="409" t="s">
        <v>87</v>
      </c>
      <c r="U1965" s="409">
        <v>235</v>
      </c>
      <c r="V1965" s="417" t="s">
        <v>88</v>
      </c>
      <c r="W1965" s="417" t="s">
        <v>89</v>
      </c>
      <c r="X1965" s="417" t="s">
        <v>586</v>
      </c>
      <c r="Y1965" s="423" t="s">
        <v>927</v>
      </c>
      <c r="Z1965" s="409">
        <v>10</v>
      </c>
      <c r="AA1965" s="423" t="s">
        <v>227</v>
      </c>
      <c r="AB1965" s="409">
        <v>2016</v>
      </c>
      <c r="AC1965" s="524">
        <v>33000</v>
      </c>
      <c r="AD1965" s="524">
        <v>35200</v>
      </c>
      <c r="AE1965" s="494" t="s">
        <v>101</v>
      </c>
      <c r="AF1965" s="523">
        <v>45598</v>
      </c>
      <c r="AG1965" s="442">
        <v>45616</v>
      </c>
      <c r="AH1965" s="333"/>
      <c r="AI1965" s="333" t="s">
        <v>102</v>
      </c>
      <c r="AJ1965" s="527" t="s">
        <v>3366</v>
      </c>
      <c r="AK1965" s="333" t="s">
        <v>1005</v>
      </c>
      <c r="AL1965" s="490" t="s">
        <v>2998</v>
      </c>
      <c r="AM1965" s="527" t="s">
        <v>3366</v>
      </c>
      <c r="AN1965" s="333" t="s">
        <v>1005</v>
      </c>
      <c r="AO1965" s="490" t="s">
        <v>2998</v>
      </c>
    </row>
    <row r="1966" spans="3:42">
      <c r="C1966" s="490" t="s">
        <v>994</v>
      </c>
      <c r="D1966" s="491">
        <v>4975</v>
      </c>
      <c r="E1966" s="493" t="s">
        <v>2000</v>
      </c>
      <c r="F1966" s="493" t="s">
        <v>144</v>
      </c>
      <c r="G1966" s="494" t="s">
        <v>2002</v>
      </c>
      <c r="H1966" s="494">
        <v>1362</v>
      </c>
      <c r="I1966" s="494" t="s">
        <v>99</v>
      </c>
      <c r="J1966" s="490">
        <v>1</v>
      </c>
      <c r="K1966" s="509">
        <v>45576</v>
      </c>
      <c r="L1966" s="494">
        <v>13</v>
      </c>
      <c r="M1966" s="510">
        <v>235</v>
      </c>
      <c r="N1966" s="511">
        <f>K1966+L1966</f>
        <v>45589</v>
      </c>
      <c r="O1966" s="411">
        <f ca="1">TODAY()</f>
        <v>45957</v>
      </c>
      <c r="P1966" s="412">
        <f ca="1">O1966-K1966</f>
        <v>381</v>
      </c>
      <c r="Q1966" s="409" t="s">
        <v>810</v>
      </c>
      <c r="R1966" s="409" t="s">
        <v>214</v>
      </c>
      <c r="S1966" s="409" t="s">
        <v>900</v>
      </c>
      <c r="T1966" s="409" t="s">
        <v>87</v>
      </c>
      <c r="U1966" s="409">
        <v>235</v>
      </c>
      <c r="V1966" s="417" t="s">
        <v>88</v>
      </c>
      <c r="W1966" s="417" t="s">
        <v>89</v>
      </c>
      <c r="X1966" s="417" t="s">
        <v>586</v>
      </c>
      <c r="Y1966" s="423" t="s">
        <v>927</v>
      </c>
      <c r="Z1966" s="409">
        <v>10</v>
      </c>
      <c r="AA1966" s="423" t="s">
        <v>227</v>
      </c>
      <c r="AB1966" s="409">
        <v>2016</v>
      </c>
      <c r="AC1966" s="524">
        <v>33000</v>
      </c>
      <c r="AD1966" s="524">
        <v>35200</v>
      </c>
      <c r="AE1966" s="494" t="s">
        <v>101</v>
      </c>
      <c r="AF1966" s="442">
        <v>45492</v>
      </c>
      <c r="AG1966" s="442">
        <v>45597</v>
      </c>
      <c r="AH1966" s="333"/>
      <c r="AI1966" s="333" t="s">
        <v>251</v>
      </c>
      <c r="AJ1966" s="333" t="s">
        <v>3458</v>
      </c>
      <c r="AK1966" s="333" t="s">
        <v>1031</v>
      </c>
      <c r="AL1966" s="490" t="s">
        <v>3459</v>
      </c>
    </row>
    <row r="1967" spans="3:42">
      <c r="C1967" s="483" t="s">
        <v>994</v>
      </c>
      <c r="D1967" s="478">
        <v>4960</v>
      </c>
      <c r="E1967" s="481" t="s">
        <v>370</v>
      </c>
      <c r="F1967" s="481" t="s">
        <v>370</v>
      </c>
      <c r="G1967" s="478" t="s">
        <v>3530</v>
      </c>
      <c r="H1967" s="483">
        <v>1344</v>
      </c>
      <c r="I1967" s="478" t="s">
        <v>154</v>
      </c>
      <c r="J1967" s="483">
        <v>1</v>
      </c>
      <c r="K1967" s="519">
        <v>45484</v>
      </c>
      <c r="L1967" s="478">
        <v>6</v>
      </c>
      <c r="M1967" s="510">
        <v>235</v>
      </c>
      <c r="N1967" s="511">
        <v>45490</v>
      </c>
      <c r="O1967" s="411">
        <v>45492</v>
      </c>
      <c r="P1967" s="412">
        <v>8</v>
      </c>
      <c r="Q1967" s="409" t="s">
        <v>810</v>
      </c>
      <c r="R1967" s="409" t="s">
        <v>214</v>
      </c>
      <c r="S1967" s="409" t="s">
        <v>900</v>
      </c>
      <c r="T1967" s="409" t="s">
        <v>87</v>
      </c>
      <c r="U1967" s="409">
        <v>235</v>
      </c>
      <c r="V1967" s="417" t="s">
        <v>88</v>
      </c>
      <c r="W1967" s="417" t="s">
        <v>89</v>
      </c>
      <c r="X1967" s="417" t="s">
        <v>586</v>
      </c>
      <c r="Y1967" s="423" t="s">
        <v>927</v>
      </c>
      <c r="Z1967" s="409">
        <v>10</v>
      </c>
      <c r="AA1967" s="423" t="s">
        <v>227</v>
      </c>
      <c r="AB1967" s="409">
        <v>2016</v>
      </c>
      <c r="AC1967" s="524">
        <v>33000</v>
      </c>
      <c r="AD1967" s="524">
        <v>35200</v>
      </c>
      <c r="AE1967" s="494" t="s">
        <v>101</v>
      </c>
      <c r="AF1967" s="442">
        <v>45481</v>
      </c>
      <c r="AG1967" s="442">
        <v>45491</v>
      </c>
      <c r="AH1967" s="333"/>
      <c r="AI1967" s="333" t="s">
        <v>251</v>
      </c>
      <c r="AJ1967" s="527" t="s">
        <v>3458</v>
      </c>
      <c r="AK1967" s="333" t="s">
        <v>1031</v>
      </c>
      <c r="AL1967" s="490" t="s">
        <v>3459</v>
      </c>
      <c r="AM1967" s="527" t="s">
        <v>3458</v>
      </c>
      <c r="AN1967" s="333" t="s">
        <v>1031</v>
      </c>
      <c r="AO1967" s="490" t="s">
        <v>3459</v>
      </c>
    </row>
    <row r="1968" spans="3:42">
      <c r="C1968" s="478" t="s">
        <v>994</v>
      </c>
      <c r="D1968" s="478">
        <v>4949</v>
      </c>
      <c r="E1968" s="481" t="s">
        <v>1938</v>
      </c>
      <c r="F1968" s="481" t="s">
        <v>2137</v>
      </c>
      <c r="G1968" s="478" t="s">
        <v>3531</v>
      </c>
      <c r="H1968" s="483">
        <v>1340</v>
      </c>
      <c r="I1968" s="478" t="s">
        <v>99</v>
      </c>
      <c r="J1968" s="483">
        <v>1</v>
      </c>
      <c r="K1968" s="519">
        <v>45474</v>
      </c>
      <c r="L1968" s="478">
        <v>1</v>
      </c>
      <c r="M1968" s="501">
        <v>235</v>
      </c>
      <c r="N1968" s="511">
        <v>45475</v>
      </c>
      <c r="O1968" s="411">
        <v>45478</v>
      </c>
      <c r="P1968" s="412">
        <v>4</v>
      </c>
      <c r="Q1968" s="409" t="s">
        <v>810</v>
      </c>
      <c r="R1968" s="409" t="s">
        <v>214</v>
      </c>
      <c r="S1968" s="409" t="s">
        <v>900</v>
      </c>
      <c r="T1968" s="409" t="s">
        <v>87</v>
      </c>
      <c r="U1968" s="409">
        <v>235</v>
      </c>
      <c r="V1968" s="417" t="s">
        <v>88</v>
      </c>
      <c r="W1968" s="417" t="s">
        <v>89</v>
      </c>
      <c r="X1968" s="417" t="s">
        <v>586</v>
      </c>
      <c r="Y1968" s="423" t="s">
        <v>927</v>
      </c>
      <c r="Z1968" s="409">
        <v>10</v>
      </c>
      <c r="AA1968" s="423" t="s">
        <v>227</v>
      </c>
      <c r="AB1968" s="409">
        <v>2016</v>
      </c>
      <c r="AC1968" s="524">
        <v>33000</v>
      </c>
      <c r="AD1968" s="524">
        <v>35200</v>
      </c>
      <c r="AE1968" s="494" t="s">
        <v>101</v>
      </c>
      <c r="AF1968" s="442">
        <v>45472</v>
      </c>
      <c r="AG1968" s="442">
        <v>45477</v>
      </c>
      <c r="AH1968" s="333"/>
      <c r="AI1968" s="333" t="s">
        <v>153</v>
      </c>
      <c r="AJ1968" s="527" t="s">
        <v>3532</v>
      </c>
      <c r="AK1968" s="530" t="s">
        <v>3533</v>
      </c>
      <c r="AL1968" s="490">
        <v>6863044923</v>
      </c>
      <c r="AM1968" s="527" t="s">
        <v>3532</v>
      </c>
      <c r="AN1968" s="530" t="s">
        <v>3533</v>
      </c>
      <c r="AO1968" s="490">
        <v>6863044923</v>
      </c>
    </row>
    <row r="1969" spans="3:41">
      <c r="C1969" s="483" t="s">
        <v>994</v>
      </c>
      <c r="D1969" s="483">
        <v>4840</v>
      </c>
      <c r="E1969" s="484" t="s">
        <v>2206</v>
      </c>
      <c r="F1969" s="484" t="s">
        <v>2207</v>
      </c>
      <c r="G1969" s="483" t="s">
        <v>3534</v>
      </c>
      <c r="H1969" s="483">
        <v>1278</v>
      </c>
      <c r="I1969" s="483" t="s">
        <v>99</v>
      </c>
      <c r="J1969" s="483">
        <v>1</v>
      </c>
      <c r="K1969" s="512">
        <v>45425</v>
      </c>
      <c r="L1969" s="483">
        <v>2</v>
      </c>
      <c r="M1969" s="501">
        <v>235</v>
      </c>
      <c r="N1969" s="511">
        <f>K1969+L1969</f>
        <v>45427</v>
      </c>
      <c r="O1969" s="411">
        <f ca="1">TODAY()</f>
        <v>45957</v>
      </c>
      <c r="P1969" s="412">
        <f ca="1">O1969-K1969</f>
        <v>532</v>
      </c>
      <c r="Q1969" s="409" t="s">
        <v>810</v>
      </c>
      <c r="R1969" s="409" t="s">
        <v>214</v>
      </c>
      <c r="S1969" s="409" t="s">
        <v>900</v>
      </c>
      <c r="T1969" s="409" t="s">
        <v>87</v>
      </c>
      <c r="U1969" s="409">
        <v>235</v>
      </c>
      <c r="V1969" s="417" t="s">
        <v>88</v>
      </c>
      <c r="W1969" s="417" t="s">
        <v>89</v>
      </c>
      <c r="X1969" s="417" t="s">
        <v>586</v>
      </c>
      <c r="Y1969" s="423" t="s">
        <v>927</v>
      </c>
      <c r="Z1969" s="409">
        <v>10</v>
      </c>
      <c r="AA1969" s="423" t="s">
        <v>227</v>
      </c>
      <c r="AB1969" s="409">
        <v>2016</v>
      </c>
      <c r="AC1969" s="524">
        <v>33000</v>
      </c>
      <c r="AD1969" s="524">
        <v>35200</v>
      </c>
      <c r="AE1969" s="494" t="s">
        <v>101</v>
      </c>
      <c r="AF1969" s="442">
        <v>45397</v>
      </c>
      <c r="AG1969" s="442">
        <v>45430</v>
      </c>
      <c r="AH1969" s="333"/>
      <c r="AI1969" s="333" t="s">
        <v>153</v>
      </c>
      <c r="AJ1969" s="527" t="s">
        <v>3532</v>
      </c>
      <c r="AK1969" s="530" t="s">
        <v>3533</v>
      </c>
      <c r="AL1969" s="490">
        <v>6863044923</v>
      </c>
    </row>
    <row r="1970" spans="3:41">
      <c r="C1970" s="485" t="s">
        <v>1179</v>
      </c>
      <c r="D1970" s="485">
        <v>4820</v>
      </c>
      <c r="E1970" s="406" t="s">
        <v>2728</v>
      </c>
      <c r="F1970" s="406" t="s">
        <v>2728</v>
      </c>
      <c r="G1970" s="485" t="s">
        <v>2224</v>
      </c>
      <c r="H1970" s="485">
        <v>1272</v>
      </c>
      <c r="I1970" s="485" t="s">
        <v>154</v>
      </c>
      <c r="J1970" s="485">
        <v>1</v>
      </c>
      <c r="K1970" s="514">
        <v>45383</v>
      </c>
      <c r="L1970" s="485">
        <v>6</v>
      </c>
      <c r="M1970" s="510">
        <v>235</v>
      </c>
      <c r="N1970" s="511">
        <v>45389</v>
      </c>
      <c r="O1970" s="411">
        <v>45391</v>
      </c>
      <c r="P1970" s="412">
        <v>8</v>
      </c>
      <c r="Q1970" s="409" t="s">
        <v>810</v>
      </c>
      <c r="R1970" s="409" t="s">
        <v>214</v>
      </c>
      <c r="S1970" s="409" t="s">
        <v>900</v>
      </c>
      <c r="T1970" s="409" t="s">
        <v>87</v>
      </c>
      <c r="U1970" s="409">
        <v>235</v>
      </c>
      <c r="V1970" s="417" t="s">
        <v>88</v>
      </c>
      <c r="W1970" s="417" t="s">
        <v>89</v>
      </c>
      <c r="X1970" s="417" t="s">
        <v>586</v>
      </c>
      <c r="Y1970" s="423" t="s">
        <v>927</v>
      </c>
      <c r="Z1970" s="409">
        <v>10</v>
      </c>
      <c r="AA1970" s="423" t="s">
        <v>227</v>
      </c>
      <c r="AB1970" s="409">
        <v>2016</v>
      </c>
      <c r="AC1970" s="524">
        <v>33000</v>
      </c>
      <c r="AD1970" s="524">
        <v>35200</v>
      </c>
      <c r="AE1970" s="494" t="s">
        <v>101</v>
      </c>
      <c r="AF1970" s="442">
        <v>45383</v>
      </c>
      <c r="AG1970" s="442"/>
      <c r="AH1970" s="333" t="s">
        <v>3535</v>
      </c>
      <c r="AI1970" s="334" t="s">
        <v>251</v>
      </c>
      <c r="AJ1970" s="528" t="s">
        <v>3507</v>
      </c>
      <c r="AK1970" s="334" t="s">
        <v>3406</v>
      </c>
      <c r="AL1970" s="490">
        <v>8125609884</v>
      </c>
      <c r="AM1970" s="528" t="s">
        <v>3507</v>
      </c>
      <c r="AN1970" s="334" t="s">
        <v>3406</v>
      </c>
      <c r="AO1970" s="490">
        <v>8125609884</v>
      </c>
    </row>
    <row r="1971" spans="3:41">
      <c r="C1971" s="483" t="s">
        <v>994</v>
      </c>
      <c r="D1971" s="478">
        <v>4795</v>
      </c>
      <c r="E1971" s="481" t="s">
        <v>1248</v>
      </c>
      <c r="F1971" s="481" t="s">
        <v>1996</v>
      </c>
      <c r="G1971" s="478" t="s">
        <v>479</v>
      </c>
      <c r="H1971" s="483">
        <v>1313</v>
      </c>
      <c r="I1971" s="478" t="s">
        <v>99</v>
      </c>
      <c r="J1971" s="483">
        <v>1</v>
      </c>
      <c r="K1971" s="519">
        <v>45423</v>
      </c>
      <c r="L1971" s="478">
        <v>27</v>
      </c>
      <c r="M1971" s="510">
        <v>235</v>
      </c>
      <c r="N1971" s="513">
        <v>45450</v>
      </c>
      <c r="O1971" s="411">
        <v>45461</v>
      </c>
      <c r="P1971" s="412">
        <v>38</v>
      </c>
      <c r="Q1971" s="409" t="s">
        <v>810</v>
      </c>
      <c r="R1971" s="409" t="s">
        <v>214</v>
      </c>
      <c r="S1971" s="409" t="s">
        <v>900</v>
      </c>
      <c r="T1971" s="409" t="s">
        <v>87</v>
      </c>
      <c r="U1971" s="409">
        <v>235</v>
      </c>
      <c r="V1971" s="417" t="s">
        <v>88</v>
      </c>
      <c r="W1971" s="417" t="s">
        <v>89</v>
      </c>
      <c r="X1971" s="417" t="s">
        <v>586</v>
      </c>
      <c r="Y1971" s="423" t="s">
        <v>927</v>
      </c>
      <c r="Z1971" s="409">
        <v>10</v>
      </c>
      <c r="AA1971" s="423" t="s">
        <v>227</v>
      </c>
      <c r="AB1971" s="409">
        <v>2016</v>
      </c>
      <c r="AC1971" s="524">
        <v>33000</v>
      </c>
      <c r="AD1971" s="524">
        <v>35200</v>
      </c>
      <c r="AE1971" s="494" t="s">
        <v>101</v>
      </c>
      <c r="AF1971" s="442">
        <v>45357</v>
      </c>
      <c r="AG1971" s="442">
        <v>45460</v>
      </c>
      <c r="AH1971" s="333"/>
      <c r="AI1971" s="532"/>
      <c r="AJ1971" s="532"/>
      <c r="AK1971" s="532"/>
      <c r="AL1971" s="532"/>
    </row>
    <row r="1972" spans="3:41">
      <c r="C1972" s="478" t="s">
        <v>994</v>
      </c>
      <c r="D1972" s="478">
        <v>4553</v>
      </c>
      <c r="E1972" s="482" t="s">
        <v>1486</v>
      </c>
      <c r="F1972" s="482" t="s">
        <v>1840</v>
      </c>
      <c r="G1972" s="478" t="s">
        <v>479</v>
      </c>
      <c r="H1972" s="478">
        <v>1127</v>
      </c>
      <c r="I1972" s="478" t="s">
        <v>154</v>
      </c>
      <c r="J1972" s="478">
        <v>1</v>
      </c>
      <c r="K1972" s="519">
        <v>45370</v>
      </c>
      <c r="L1972" s="478">
        <v>6</v>
      </c>
      <c r="M1972" s="510">
        <v>235</v>
      </c>
      <c r="N1972" s="511">
        <v>45376</v>
      </c>
      <c r="O1972" s="411">
        <v>45378</v>
      </c>
      <c r="P1972" s="412">
        <v>8</v>
      </c>
      <c r="Q1972" s="409" t="s">
        <v>810</v>
      </c>
      <c r="R1972" s="409" t="s">
        <v>214</v>
      </c>
      <c r="S1972" s="409" t="s">
        <v>900</v>
      </c>
      <c r="T1972" s="409" t="s">
        <v>87</v>
      </c>
      <c r="U1972" s="409">
        <v>235</v>
      </c>
      <c r="V1972" s="417" t="s">
        <v>88</v>
      </c>
      <c r="W1972" s="417" t="s">
        <v>89</v>
      </c>
      <c r="X1972" s="417" t="s">
        <v>586</v>
      </c>
      <c r="Y1972" s="423" t="s">
        <v>927</v>
      </c>
      <c r="Z1972" s="409">
        <v>10</v>
      </c>
      <c r="AA1972" s="423" t="s">
        <v>227</v>
      </c>
      <c r="AB1972" s="409">
        <v>2016</v>
      </c>
      <c r="AC1972" s="524">
        <v>33000</v>
      </c>
      <c r="AD1972" s="524">
        <v>35200</v>
      </c>
      <c r="AE1972" s="494" t="s">
        <v>101</v>
      </c>
      <c r="AF1972" s="442">
        <v>45195</v>
      </c>
      <c r="AG1972" s="442"/>
      <c r="AH1972" s="333"/>
      <c r="AI1972" s="533"/>
      <c r="AJ1972" s="527"/>
      <c r="AK1972" s="333"/>
      <c r="AL1972" s="490"/>
    </row>
    <row r="1973" spans="3:41">
      <c r="C1973" s="478" t="s">
        <v>994</v>
      </c>
      <c r="D1973" s="483">
        <v>4491</v>
      </c>
      <c r="E1973" s="496" t="s">
        <v>151</v>
      </c>
      <c r="F1973" s="484" t="s">
        <v>2592</v>
      </c>
      <c r="G1973" s="482" t="s">
        <v>3536</v>
      </c>
      <c r="H1973" s="479">
        <v>1109</v>
      </c>
      <c r="I1973" s="489" t="s">
        <v>154</v>
      </c>
      <c r="J1973" s="478">
        <v>1</v>
      </c>
      <c r="K1973" s="515">
        <v>45161</v>
      </c>
      <c r="L1973" s="479">
        <v>29</v>
      </c>
      <c r="M1973" s="409">
        <v>235</v>
      </c>
      <c r="N1973" s="410">
        <v>45190</v>
      </c>
      <c r="O1973" s="411">
        <v>45194</v>
      </c>
      <c r="P1973" s="412">
        <v>33</v>
      </c>
      <c r="Q1973" s="409" t="s">
        <v>544</v>
      </c>
      <c r="R1973" s="409" t="s">
        <v>214</v>
      </c>
      <c r="S1973" s="409" t="s">
        <v>900</v>
      </c>
      <c r="T1973" s="409" t="s">
        <v>87</v>
      </c>
      <c r="U1973" s="409">
        <v>235</v>
      </c>
      <c r="V1973" s="417" t="s">
        <v>88</v>
      </c>
      <c r="W1973" s="417" t="s">
        <v>89</v>
      </c>
      <c r="X1973" s="417" t="s">
        <v>586</v>
      </c>
      <c r="Y1973" s="423" t="s">
        <v>927</v>
      </c>
      <c r="Z1973" s="409">
        <v>10</v>
      </c>
      <c r="AA1973" s="423" t="s">
        <v>227</v>
      </c>
      <c r="AB1973" s="409">
        <v>2016</v>
      </c>
      <c r="AC1973" s="524"/>
      <c r="AD1973" s="524"/>
      <c r="AE1973" s="494" t="s">
        <v>101</v>
      </c>
      <c r="AF1973" s="442">
        <v>45161</v>
      </c>
      <c r="AG1973" s="442">
        <v>45191</v>
      </c>
      <c r="AH1973" s="333"/>
      <c r="AI1973" s="533" t="s">
        <v>338</v>
      </c>
      <c r="AJ1973" s="527" t="s">
        <v>3537</v>
      </c>
      <c r="AK1973" s="333" t="s">
        <v>1408</v>
      </c>
      <c r="AL1973" s="490" t="s">
        <v>3387</v>
      </c>
    </row>
    <row r="1974" spans="3:41">
      <c r="C1974" s="478" t="s">
        <v>994</v>
      </c>
      <c r="D1974" s="483">
        <v>4166</v>
      </c>
      <c r="E1974" s="496" t="s">
        <v>1343</v>
      </c>
      <c r="F1974" s="484" t="s">
        <v>3388</v>
      </c>
      <c r="G1974" s="482" t="s">
        <v>1407</v>
      </c>
      <c r="H1974" s="479"/>
      <c r="I1974" s="489" t="s">
        <v>154</v>
      </c>
      <c r="J1974" s="478">
        <v>1</v>
      </c>
      <c r="K1974" s="515">
        <v>44951</v>
      </c>
      <c r="L1974" s="479">
        <v>6</v>
      </c>
      <c r="M1974" s="409">
        <v>235</v>
      </c>
      <c r="N1974" s="410">
        <v>44957</v>
      </c>
      <c r="O1974" s="411">
        <v>44959</v>
      </c>
      <c r="P1974" s="412">
        <v>8</v>
      </c>
      <c r="Q1974" s="409" t="s">
        <v>544</v>
      </c>
      <c r="R1974" s="409" t="s">
        <v>214</v>
      </c>
      <c r="S1974" s="409" t="s">
        <v>2043</v>
      </c>
      <c r="T1974" s="409" t="s">
        <v>87</v>
      </c>
      <c r="U1974" s="409">
        <v>235</v>
      </c>
      <c r="V1974" s="417" t="s">
        <v>169</v>
      </c>
      <c r="W1974" s="417" t="s">
        <v>89</v>
      </c>
      <c r="X1974" s="417" t="s">
        <v>834</v>
      </c>
      <c r="Y1974" s="423" t="s">
        <v>3538</v>
      </c>
      <c r="Z1974" s="524"/>
      <c r="AA1974" s="524"/>
      <c r="AB1974" s="409"/>
      <c r="AC1974" s="524"/>
      <c r="AD1974" s="524"/>
      <c r="AE1974" s="494" t="s">
        <v>101</v>
      </c>
      <c r="AF1974" s="442">
        <v>44951</v>
      </c>
      <c r="AG1974" s="442">
        <v>44958</v>
      </c>
      <c r="AH1974" s="333"/>
      <c r="AI1974" s="533"/>
      <c r="AJ1974" s="527"/>
      <c r="AK1974" s="333"/>
      <c r="AL1974" s="490"/>
    </row>
    <row r="1975" spans="3:41">
      <c r="C1975" s="485" t="s">
        <v>1179</v>
      </c>
      <c r="D1975" s="403">
        <v>3752</v>
      </c>
      <c r="E1975" s="500" t="s">
        <v>877</v>
      </c>
      <c r="F1975" s="486" t="s">
        <v>1805</v>
      </c>
      <c r="G1975" s="406" t="s">
        <v>1806</v>
      </c>
      <c r="H1975" s="404">
        <v>3004</v>
      </c>
      <c r="I1975" s="500" t="s">
        <v>1151</v>
      </c>
      <c r="J1975" s="485">
        <v>1</v>
      </c>
      <c r="K1975" s="408">
        <v>44858</v>
      </c>
      <c r="L1975" s="404">
        <v>27</v>
      </c>
      <c r="M1975" s="409">
        <v>235</v>
      </c>
      <c r="N1975" s="507">
        <v>44885</v>
      </c>
      <c r="O1975" s="411">
        <v>44876</v>
      </c>
      <c r="P1975" s="412">
        <v>18</v>
      </c>
      <c r="Q1975" s="409" t="s">
        <v>544</v>
      </c>
      <c r="R1975" s="409" t="s">
        <v>214</v>
      </c>
      <c r="S1975" s="409" t="s">
        <v>2826</v>
      </c>
      <c r="T1975" s="409" t="s">
        <v>138</v>
      </c>
      <c r="U1975" s="409">
        <v>235</v>
      </c>
      <c r="V1975" s="417" t="s">
        <v>3539</v>
      </c>
      <c r="W1975" s="417" t="s">
        <v>3540</v>
      </c>
      <c r="X1975" s="417" t="s">
        <v>3541</v>
      </c>
      <c r="Y1975" s="423" t="s">
        <v>3542</v>
      </c>
      <c r="Z1975" s="524"/>
      <c r="AA1975" s="524"/>
      <c r="AB1975" s="409"/>
      <c r="AC1975" s="524">
        <v>35000</v>
      </c>
      <c r="AD1975" s="524"/>
      <c r="AE1975" s="536" t="s">
        <v>101</v>
      </c>
      <c r="AF1975" s="426">
        <v>44756</v>
      </c>
      <c r="AG1975" s="442"/>
      <c r="AH1975" s="333" t="s">
        <v>3543</v>
      </c>
      <c r="AI1975" s="333" t="s">
        <v>153</v>
      </c>
      <c r="AJ1975" s="527" t="s">
        <v>3544</v>
      </c>
      <c r="AK1975" s="333" t="s">
        <v>1632</v>
      </c>
      <c r="AL1975" s="490">
        <v>8444442520</v>
      </c>
      <c r="AM1975" s="527" t="s">
        <v>3544</v>
      </c>
      <c r="AN1975" s="333" t="s">
        <v>1632</v>
      </c>
      <c r="AO1975" s="490">
        <v>8444442520</v>
      </c>
    </row>
    <row r="1976" spans="3:41">
      <c r="C1976" s="485" t="s">
        <v>1179</v>
      </c>
      <c r="D1976" s="403">
        <v>3686</v>
      </c>
      <c r="E1976" s="486" t="s">
        <v>877</v>
      </c>
      <c r="F1976" s="486" t="s">
        <v>1779</v>
      </c>
      <c r="G1976" s="406" t="s">
        <v>1778</v>
      </c>
      <c r="H1976" s="404"/>
      <c r="I1976" s="500" t="s">
        <v>1151</v>
      </c>
      <c r="J1976" s="485">
        <v>1</v>
      </c>
      <c r="K1976" s="408">
        <v>44725</v>
      </c>
      <c r="L1976" s="404">
        <v>13</v>
      </c>
      <c r="M1976" s="409">
        <v>235</v>
      </c>
      <c r="N1976" s="410">
        <v>44738</v>
      </c>
      <c r="O1976" s="411">
        <v>44736</v>
      </c>
      <c r="P1976" s="412">
        <v>11</v>
      </c>
      <c r="Q1976" s="409" t="s">
        <v>544</v>
      </c>
      <c r="R1976" s="409"/>
      <c r="S1976" s="409" t="s">
        <v>3099</v>
      </c>
      <c r="T1976" s="409" t="s">
        <v>138</v>
      </c>
      <c r="U1976" s="409">
        <v>235</v>
      </c>
      <c r="V1976" s="417" t="s">
        <v>139</v>
      </c>
      <c r="W1976" s="417" t="s">
        <v>569</v>
      </c>
      <c r="X1976" s="417" t="s">
        <v>1756</v>
      </c>
      <c r="Y1976" s="423" t="s">
        <v>3545</v>
      </c>
      <c r="Z1976" s="524"/>
      <c r="AA1976" s="524"/>
      <c r="AB1976" s="409"/>
      <c r="AC1976" s="524">
        <v>30000</v>
      </c>
      <c r="AD1976" s="524"/>
      <c r="AE1976" s="535">
        <v>44648</v>
      </c>
      <c r="AF1976" s="442"/>
      <c r="AG1976" s="490" t="s">
        <v>3546</v>
      </c>
      <c r="AH1976" s="534"/>
      <c r="AI1976" s="333" t="s">
        <v>153</v>
      </c>
      <c r="AJ1976" s="527" t="s">
        <v>3544</v>
      </c>
      <c r="AK1976" s="333" t="s">
        <v>1632</v>
      </c>
      <c r="AL1976" s="490">
        <v>8444442520</v>
      </c>
      <c r="AM1976" s="333"/>
      <c r="AN1976" s="333"/>
      <c r="AO1976" s="490"/>
    </row>
    <row r="1977" spans="3:41">
      <c r="C1977" s="478" t="s">
        <v>994</v>
      </c>
      <c r="D1977" s="501">
        <v>3416</v>
      </c>
      <c r="E1977" s="484" t="s">
        <v>877</v>
      </c>
      <c r="F1977" s="484" t="s">
        <v>878</v>
      </c>
      <c r="G1977" s="481" t="s">
        <v>479</v>
      </c>
      <c r="H1977" s="479">
        <v>3235</v>
      </c>
      <c r="I1977" s="481" t="s">
        <v>1151</v>
      </c>
      <c r="J1977" s="478">
        <v>1</v>
      </c>
      <c r="K1977" s="506">
        <v>44559</v>
      </c>
      <c r="L1977" s="501">
        <v>27</v>
      </c>
      <c r="M1977" s="409">
        <v>235</v>
      </c>
      <c r="N1977" s="507">
        <v>44586</v>
      </c>
      <c r="O1977" s="411">
        <v>44564</v>
      </c>
      <c r="P1977" s="412">
        <v>5</v>
      </c>
      <c r="Q1977" s="409" t="s">
        <v>544</v>
      </c>
      <c r="R1977" s="409"/>
      <c r="S1977" s="409" t="s">
        <v>921</v>
      </c>
      <c r="T1977" s="409" t="s">
        <v>138</v>
      </c>
      <c r="U1977" s="409">
        <v>235</v>
      </c>
      <c r="V1977" s="417" t="s">
        <v>922</v>
      </c>
      <c r="W1977" s="417" t="s">
        <v>769</v>
      </c>
      <c r="X1977" s="417" t="s">
        <v>3547</v>
      </c>
      <c r="Y1977" s="423" t="s">
        <v>3548</v>
      </c>
      <c r="Z1977" s="524"/>
      <c r="AA1977" s="524"/>
      <c r="AB1977" s="409"/>
      <c r="AC1977" s="524"/>
      <c r="AD1977" s="524"/>
      <c r="AE1977" s="494" t="s">
        <v>101</v>
      </c>
      <c r="AF1977" s="426">
        <v>44559</v>
      </c>
      <c r="AG1977" s="442">
        <v>44564</v>
      </c>
      <c r="AH1977" s="333"/>
      <c r="AI1977" s="333"/>
      <c r="AJ1977" s="334"/>
      <c r="AK1977" s="333"/>
      <c r="AL1977" s="333"/>
      <c r="AM1977" s="333"/>
      <c r="AN1977" s="333"/>
      <c r="AO1977" s="490"/>
    </row>
    <row r="1978" spans="3:41">
      <c r="C1978" s="490" t="s">
        <v>994</v>
      </c>
      <c r="D1978" s="491">
        <v>5427</v>
      </c>
      <c r="E1978" s="493" t="s">
        <v>742</v>
      </c>
      <c r="F1978" s="493" t="s">
        <v>219</v>
      </c>
      <c r="G1978" s="494" t="s">
        <v>503</v>
      </c>
      <c r="H1978" s="494">
        <v>2189</v>
      </c>
      <c r="I1978" s="494" t="s">
        <v>154</v>
      </c>
      <c r="J1978" s="520">
        <v>1</v>
      </c>
      <c r="K1978" s="509">
        <v>45728</v>
      </c>
      <c r="L1978" s="494"/>
      <c r="M1978" s="510">
        <v>236</v>
      </c>
      <c r="N1978" s="511">
        <f>K1978+L1978</f>
        <v>45728</v>
      </c>
      <c r="O1978" s="411">
        <f ca="1">TODAY()</f>
        <v>45957</v>
      </c>
      <c r="P1978" s="516">
        <f ca="1">O1978-K1978</f>
        <v>229</v>
      </c>
      <c r="Q1978" s="409" t="s">
        <v>810</v>
      </c>
      <c r="R1978" s="409" t="s">
        <v>214</v>
      </c>
      <c r="S1978" s="409" t="s">
        <v>900</v>
      </c>
      <c r="T1978" s="409" t="s">
        <v>87</v>
      </c>
      <c r="U1978" s="409">
        <v>236</v>
      </c>
      <c r="V1978" s="417" t="s">
        <v>88</v>
      </c>
      <c r="W1978" s="417" t="s">
        <v>89</v>
      </c>
      <c r="X1978" s="417" t="s">
        <v>550</v>
      </c>
      <c r="Y1978" s="423" t="s">
        <v>929</v>
      </c>
      <c r="Z1978" s="409">
        <v>10</v>
      </c>
      <c r="AA1978" s="423" t="s">
        <v>92</v>
      </c>
      <c r="AB1978" s="409">
        <v>2000</v>
      </c>
      <c r="AC1978" s="424">
        <v>33000</v>
      </c>
      <c r="AD1978" s="522">
        <v>35200</v>
      </c>
      <c r="AE1978" s="494" t="s">
        <v>101</v>
      </c>
      <c r="AF1978" s="525">
        <v>45728</v>
      </c>
      <c r="AG1978" s="442">
        <v>45729</v>
      </c>
      <c r="AH1978" s="333"/>
      <c r="AI1978" s="334"/>
      <c r="AJ1978" s="334"/>
      <c r="AK1978" s="333"/>
      <c r="AL1978" s="333"/>
      <c r="AM1978" s="527"/>
      <c r="AN1978" s="333"/>
      <c r="AO1978" s="490"/>
    </row>
    <row r="1979" spans="3:41" ht="12.75" customHeight="1">
      <c r="C1979" s="490" t="s">
        <v>994</v>
      </c>
      <c r="D1979" s="491">
        <v>5358</v>
      </c>
      <c r="E1979" s="493" t="s">
        <v>2585</v>
      </c>
      <c r="F1979" s="492" t="s">
        <v>2585</v>
      </c>
      <c r="G1979" s="494" t="s">
        <v>2586</v>
      </c>
      <c r="H1979" s="494">
        <v>2183</v>
      </c>
      <c r="I1979" s="494" t="s">
        <v>99</v>
      </c>
      <c r="J1979" s="520">
        <v>1</v>
      </c>
      <c r="K1979" s="509">
        <v>45682</v>
      </c>
      <c r="L1979" s="494">
        <v>2</v>
      </c>
      <c r="M1979" s="510">
        <v>236</v>
      </c>
      <c r="N1979" s="511">
        <f>K1979+L1979</f>
        <v>45684</v>
      </c>
      <c r="O1979" s="411">
        <f ca="1">TODAY()</f>
        <v>45957</v>
      </c>
      <c r="P1979" s="516">
        <f ca="1">O1979-K1979</f>
        <v>275</v>
      </c>
      <c r="Q1979" s="409" t="s">
        <v>810</v>
      </c>
      <c r="R1979" s="409" t="s">
        <v>214</v>
      </c>
      <c r="S1979" s="409" t="s">
        <v>900</v>
      </c>
      <c r="T1979" s="409" t="s">
        <v>87</v>
      </c>
      <c r="U1979" s="409">
        <v>236</v>
      </c>
      <c r="V1979" s="417" t="s">
        <v>88</v>
      </c>
      <c r="W1979" s="417" t="s">
        <v>89</v>
      </c>
      <c r="X1979" s="417" t="s">
        <v>550</v>
      </c>
      <c r="Y1979" s="423" t="s">
        <v>929</v>
      </c>
      <c r="Z1979" s="409">
        <v>10</v>
      </c>
      <c r="AA1979" s="423" t="s">
        <v>92</v>
      </c>
      <c r="AB1979" s="409">
        <v>2000</v>
      </c>
      <c r="AC1979" s="424">
        <v>33000</v>
      </c>
      <c r="AD1979" s="522">
        <v>35200</v>
      </c>
      <c r="AE1979" s="494" t="s">
        <v>101</v>
      </c>
      <c r="AF1979" s="526">
        <v>45682</v>
      </c>
      <c r="AG1979" s="442">
        <v>45682</v>
      </c>
      <c r="AH1979" s="333" t="s">
        <v>3549</v>
      </c>
      <c r="AI1979" s="333" t="s">
        <v>395</v>
      </c>
      <c r="AJ1979" s="527"/>
      <c r="AK1979" s="494" t="s">
        <v>3550</v>
      </c>
      <c r="AL1979" s="490" t="s">
        <v>3551</v>
      </c>
      <c r="AM1979" s="527"/>
      <c r="AN1979" s="333" t="s">
        <v>3550</v>
      </c>
      <c r="AO1979" s="490" t="s">
        <v>3551</v>
      </c>
    </row>
    <row r="1980" spans="3:41" ht="12" customHeight="1">
      <c r="C1980" s="490" t="s">
        <v>117</v>
      </c>
      <c r="D1980" s="491">
        <v>5229</v>
      </c>
      <c r="E1980" s="493" t="s">
        <v>2706</v>
      </c>
      <c r="F1980" s="493" t="s">
        <v>1392</v>
      </c>
      <c r="G1980" s="494" t="s">
        <v>479</v>
      </c>
      <c r="H1980" s="494">
        <v>2181</v>
      </c>
      <c r="I1980" s="494" t="s">
        <v>99</v>
      </c>
      <c r="J1980" s="490">
        <v>1</v>
      </c>
      <c r="K1980" s="509">
        <v>45628</v>
      </c>
      <c r="L1980" s="494">
        <v>27</v>
      </c>
      <c r="M1980" s="510">
        <v>236</v>
      </c>
      <c r="N1980" s="511">
        <v>45655</v>
      </c>
      <c r="O1980" s="411">
        <v>45657</v>
      </c>
      <c r="P1980" s="516">
        <v>29</v>
      </c>
      <c r="Q1980" s="409" t="s">
        <v>810</v>
      </c>
      <c r="R1980" s="409" t="s">
        <v>214</v>
      </c>
      <c r="S1980" s="409" t="s">
        <v>900</v>
      </c>
      <c r="T1980" s="409" t="s">
        <v>87</v>
      </c>
      <c r="U1980" s="409">
        <v>236</v>
      </c>
      <c r="V1980" s="417" t="s">
        <v>88</v>
      </c>
      <c r="W1980" s="417" t="s">
        <v>89</v>
      </c>
      <c r="X1980" s="417" t="s">
        <v>550</v>
      </c>
      <c r="Y1980" s="423" t="s">
        <v>929</v>
      </c>
      <c r="Z1980" s="409">
        <v>10</v>
      </c>
      <c r="AA1980" s="423" t="s">
        <v>92</v>
      </c>
      <c r="AB1980" s="409">
        <v>2000</v>
      </c>
      <c r="AC1980" s="424">
        <v>33000</v>
      </c>
      <c r="AD1980" s="522">
        <v>35200</v>
      </c>
      <c r="AE1980" s="494" t="s">
        <v>101</v>
      </c>
      <c r="AF1980" s="525">
        <v>45628</v>
      </c>
      <c r="AG1980" s="442">
        <v>45657</v>
      </c>
      <c r="AH1980" s="503" t="s">
        <v>101</v>
      </c>
      <c r="AI1980" s="333" t="s">
        <v>395</v>
      </c>
      <c r="AJ1980" s="527"/>
      <c r="AK1980" s="333"/>
      <c r="AL1980" s="490"/>
      <c r="AM1980" s="527"/>
      <c r="AN1980" s="333"/>
      <c r="AO1980" s="490"/>
    </row>
    <row r="1981" spans="3:41">
      <c r="C1981" s="490" t="s">
        <v>994</v>
      </c>
      <c r="D1981" s="491">
        <v>4902</v>
      </c>
      <c r="E1981" s="492" t="s">
        <v>1180</v>
      </c>
      <c r="F1981" s="492" t="s">
        <v>1836</v>
      </c>
      <c r="G1981" s="494" t="s">
        <v>529</v>
      </c>
      <c r="H1981" s="494">
        <v>1982</v>
      </c>
      <c r="I1981" s="494" t="s">
        <v>99</v>
      </c>
      <c r="J1981" s="490">
        <v>1</v>
      </c>
      <c r="K1981" s="509">
        <v>45609</v>
      </c>
      <c r="L1981" s="494">
        <v>13</v>
      </c>
      <c r="M1981" s="510">
        <v>236</v>
      </c>
      <c r="N1981" s="511">
        <f>K1981+L1981</f>
        <v>45622</v>
      </c>
      <c r="O1981" s="411">
        <f ca="1">TODAY()</f>
        <v>45957</v>
      </c>
      <c r="P1981" s="516">
        <f ca="1">O1981-K1981</f>
        <v>348</v>
      </c>
      <c r="Q1981" s="409" t="s">
        <v>810</v>
      </c>
      <c r="R1981" s="409" t="s">
        <v>214</v>
      </c>
      <c r="S1981" s="409" t="s">
        <v>900</v>
      </c>
      <c r="T1981" s="409" t="s">
        <v>87</v>
      </c>
      <c r="U1981" s="409">
        <v>236</v>
      </c>
      <c r="V1981" s="417" t="s">
        <v>88</v>
      </c>
      <c r="W1981" s="417" t="s">
        <v>89</v>
      </c>
      <c r="X1981" s="417" t="s">
        <v>550</v>
      </c>
      <c r="Y1981" s="423" t="s">
        <v>929</v>
      </c>
      <c r="Z1981" s="409">
        <v>10</v>
      </c>
      <c r="AA1981" s="423" t="s">
        <v>92</v>
      </c>
      <c r="AB1981" s="409">
        <v>2000</v>
      </c>
      <c r="AC1981" s="424">
        <v>33000</v>
      </c>
      <c r="AD1981" s="522">
        <v>35200</v>
      </c>
      <c r="AE1981" s="494" t="s">
        <v>101</v>
      </c>
      <c r="AF1981" s="442">
        <v>45437</v>
      </c>
      <c r="AG1981" s="442">
        <v>45626</v>
      </c>
      <c r="AH1981" s="333"/>
      <c r="AI1981" s="334"/>
    </row>
    <row r="1982" spans="3:41">
      <c r="C1982" s="478" t="s">
        <v>994</v>
      </c>
      <c r="D1982" s="478">
        <v>4620</v>
      </c>
      <c r="E1982" s="481" t="s">
        <v>193</v>
      </c>
      <c r="F1982" s="481" t="s">
        <v>1363</v>
      </c>
      <c r="G1982" s="478" t="s">
        <v>3552</v>
      </c>
      <c r="H1982" s="478">
        <v>1896</v>
      </c>
      <c r="I1982" s="478" t="s">
        <v>154</v>
      </c>
      <c r="J1982" s="478">
        <v>1</v>
      </c>
      <c r="K1982" s="519">
        <v>45236</v>
      </c>
      <c r="L1982" s="478">
        <v>27</v>
      </c>
      <c r="M1982" s="409">
        <v>236</v>
      </c>
      <c r="N1982" s="410">
        <v>45263</v>
      </c>
      <c r="O1982" s="411">
        <v>45287</v>
      </c>
      <c r="P1982" s="516">
        <v>51</v>
      </c>
      <c r="Q1982" s="409" t="s">
        <v>810</v>
      </c>
      <c r="R1982" s="409" t="s">
        <v>214</v>
      </c>
      <c r="S1982" s="409" t="s">
        <v>900</v>
      </c>
      <c r="T1982" s="409" t="s">
        <v>87</v>
      </c>
      <c r="U1982" s="409">
        <v>236</v>
      </c>
      <c r="V1982" s="417" t="s">
        <v>88</v>
      </c>
      <c r="W1982" s="417" t="s">
        <v>89</v>
      </c>
      <c r="X1982" s="417" t="s">
        <v>550</v>
      </c>
      <c r="Y1982" s="423" t="s">
        <v>929</v>
      </c>
      <c r="Z1982" s="409">
        <v>10</v>
      </c>
      <c r="AA1982" s="423" t="s">
        <v>227</v>
      </c>
      <c r="AB1982" s="409">
        <v>2000</v>
      </c>
      <c r="AC1982" s="424">
        <v>33000</v>
      </c>
      <c r="AD1982" s="424"/>
      <c r="AE1982" s="494" t="s">
        <v>101</v>
      </c>
      <c r="AF1982" s="442">
        <v>45236</v>
      </c>
      <c r="AG1982" s="442">
        <v>45282</v>
      </c>
      <c r="AH1982" s="333"/>
      <c r="AI1982" s="333" t="s">
        <v>262</v>
      </c>
      <c r="AJ1982" s="527" t="s">
        <v>3553</v>
      </c>
      <c r="AK1982" s="333" t="s">
        <v>3554</v>
      </c>
      <c r="AL1982" s="490" t="s">
        <v>3555</v>
      </c>
      <c r="AM1982" s="527" t="s">
        <v>3553</v>
      </c>
      <c r="AN1982" s="333" t="s">
        <v>3554</v>
      </c>
      <c r="AO1982" s="490" t="s">
        <v>3555</v>
      </c>
    </row>
    <row r="1983" spans="3:41">
      <c r="C1983" s="490" t="s">
        <v>994</v>
      </c>
      <c r="D1983" s="502">
        <v>4567</v>
      </c>
      <c r="E1983" s="503" t="s">
        <v>1486</v>
      </c>
      <c r="F1983" s="493" t="s">
        <v>2097</v>
      </c>
      <c r="G1983" s="504" t="s">
        <v>479</v>
      </c>
      <c r="H1983" s="494">
        <v>1886</v>
      </c>
      <c r="I1983" s="333" t="s">
        <v>154</v>
      </c>
      <c r="J1983" s="490">
        <v>1</v>
      </c>
      <c r="K1983" s="521">
        <v>45195</v>
      </c>
      <c r="L1983" s="494">
        <v>27</v>
      </c>
      <c r="M1983" s="409">
        <v>236</v>
      </c>
      <c r="N1983" s="507">
        <v>45222</v>
      </c>
      <c r="O1983" s="411">
        <v>45216</v>
      </c>
      <c r="P1983" s="516">
        <v>21</v>
      </c>
      <c r="Q1983" s="409" t="s">
        <v>810</v>
      </c>
      <c r="R1983" s="409" t="s">
        <v>214</v>
      </c>
      <c r="S1983" s="409" t="s">
        <v>900</v>
      </c>
      <c r="T1983" s="409" t="s">
        <v>87</v>
      </c>
      <c r="U1983" s="409">
        <v>236</v>
      </c>
      <c r="V1983" s="417" t="s">
        <v>88</v>
      </c>
      <c r="W1983" s="417" t="s">
        <v>89</v>
      </c>
      <c r="X1983" s="417" t="s">
        <v>550</v>
      </c>
      <c r="Y1983" s="423" t="s">
        <v>929</v>
      </c>
      <c r="Z1983" s="409">
        <v>10</v>
      </c>
      <c r="AA1983" s="423" t="s">
        <v>227</v>
      </c>
      <c r="AB1983" s="409">
        <v>2000</v>
      </c>
      <c r="AC1983" s="424"/>
      <c r="AD1983" s="424"/>
      <c r="AE1983" s="494" t="s">
        <v>101</v>
      </c>
      <c r="AF1983" s="442">
        <v>45195</v>
      </c>
      <c r="AG1983" s="442">
        <v>45215</v>
      </c>
      <c r="AH1983" s="333"/>
      <c r="AI1983" s="333" t="s">
        <v>262</v>
      </c>
      <c r="AJ1983" s="527" t="s">
        <v>3553</v>
      </c>
      <c r="AK1983" s="333" t="s">
        <v>3554</v>
      </c>
      <c r="AL1983" s="490" t="s">
        <v>3555</v>
      </c>
    </row>
    <row r="1984" spans="3:41">
      <c r="C1984" s="478" t="s">
        <v>994</v>
      </c>
      <c r="D1984" s="478">
        <v>4442</v>
      </c>
      <c r="E1984" s="481" t="s">
        <v>1313</v>
      </c>
      <c r="F1984" s="481" t="s">
        <v>1200</v>
      </c>
      <c r="G1984" s="481" t="s">
        <v>1267</v>
      </c>
      <c r="H1984" s="478">
        <v>1886</v>
      </c>
      <c r="I1984" s="478" t="s">
        <v>154</v>
      </c>
      <c r="J1984" s="478">
        <v>1</v>
      </c>
      <c r="K1984" s="519">
        <v>45212</v>
      </c>
      <c r="L1984" s="478">
        <v>27</v>
      </c>
      <c r="M1984" s="409">
        <v>236</v>
      </c>
      <c r="N1984" s="507">
        <v>45239</v>
      </c>
      <c r="O1984" s="411">
        <v>45233</v>
      </c>
      <c r="P1984" s="516">
        <v>21</v>
      </c>
      <c r="Q1984" s="409" t="s">
        <v>810</v>
      </c>
      <c r="R1984" s="409" t="s">
        <v>214</v>
      </c>
      <c r="S1984" s="409" t="s">
        <v>900</v>
      </c>
      <c r="T1984" s="409" t="s">
        <v>87</v>
      </c>
      <c r="U1984" s="409">
        <v>236</v>
      </c>
      <c r="V1984" s="417" t="s">
        <v>88</v>
      </c>
      <c r="W1984" s="417" t="s">
        <v>89</v>
      </c>
      <c r="X1984" s="417" t="s">
        <v>550</v>
      </c>
      <c r="Y1984" s="423" t="s">
        <v>929</v>
      </c>
      <c r="Z1984" s="409">
        <v>10</v>
      </c>
      <c r="AA1984" s="423" t="s">
        <v>227</v>
      </c>
      <c r="AB1984" s="409">
        <v>2000</v>
      </c>
      <c r="AC1984" s="424">
        <v>33000</v>
      </c>
      <c r="AD1984" s="424"/>
      <c r="AE1984" s="494" t="s">
        <v>101</v>
      </c>
      <c r="AF1984" s="442">
        <v>45216</v>
      </c>
      <c r="AG1984" s="442">
        <v>45232</v>
      </c>
      <c r="AH1984" s="333"/>
      <c r="AI1984" s="333" t="s">
        <v>262</v>
      </c>
      <c r="AJ1984" s="527" t="s">
        <v>3553</v>
      </c>
      <c r="AK1984" s="333" t="s">
        <v>3554</v>
      </c>
      <c r="AL1984" s="490" t="s">
        <v>3555</v>
      </c>
      <c r="AM1984" s="527" t="s">
        <v>3553</v>
      </c>
      <c r="AN1984" s="333" t="s">
        <v>3554</v>
      </c>
      <c r="AO1984" s="490" t="s">
        <v>3555</v>
      </c>
    </row>
    <row r="1985" spans="3:42" ht="21.75" customHeight="1">
      <c r="C1985" s="478" t="s">
        <v>994</v>
      </c>
      <c r="D1985" s="501">
        <v>4409</v>
      </c>
      <c r="E1985" s="488" t="s">
        <v>1977</v>
      </c>
      <c r="F1985" s="488" t="s">
        <v>1978</v>
      </c>
      <c r="G1985" s="482" t="s">
        <v>1064</v>
      </c>
      <c r="H1985" s="479">
        <v>1861</v>
      </c>
      <c r="I1985" s="489" t="s">
        <v>154</v>
      </c>
      <c r="J1985" s="479">
        <v>1</v>
      </c>
      <c r="K1985" s="515">
        <v>45169</v>
      </c>
      <c r="L1985" s="479">
        <v>27</v>
      </c>
      <c r="M1985" s="409">
        <v>236</v>
      </c>
      <c r="N1985" s="410">
        <v>45196</v>
      </c>
      <c r="O1985" s="411">
        <v>45199</v>
      </c>
      <c r="P1985" s="516">
        <v>30</v>
      </c>
      <c r="Q1985" s="409" t="s">
        <v>544</v>
      </c>
      <c r="R1985" s="409" t="s">
        <v>214</v>
      </c>
      <c r="S1985" s="409" t="s">
        <v>900</v>
      </c>
      <c r="T1985" s="409" t="s">
        <v>87</v>
      </c>
      <c r="U1985" s="409">
        <v>236</v>
      </c>
      <c r="V1985" s="417" t="s">
        <v>88</v>
      </c>
      <c r="W1985" s="417" t="s">
        <v>89</v>
      </c>
      <c r="X1985" s="417" t="s">
        <v>550</v>
      </c>
      <c r="Y1985" s="423" t="s">
        <v>929</v>
      </c>
      <c r="Z1985" s="409">
        <v>10</v>
      </c>
      <c r="AA1985" s="423" t="s">
        <v>227</v>
      </c>
      <c r="AB1985" s="409">
        <v>2000</v>
      </c>
      <c r="AC1985" s="424"/>
      <c r="AD1985" s="424"/>
      <c r="AE1985" s="494" t="s">
        <v>101</v>
      </c>
      <c r="AF1985" s="442">
        <v>45113</v>
      </c>
      <c r="AG1985" s="442">
        <v>45198</v>
      </c>
      <c r="AH1985" s="333"/>
      <c r="AI1985" s="333" t="s">
        <v>531</v>
      </c>
      <c r="AJ1985" s="527" t="s">
        <v>3556</v>
      </c>
      <c r="AK1985" s="549" t="s">
        <v>3557</v>
      </c>
      <c r="AL1985" s="490">
        <v>8135527114</v>
      </c>
      <c r="AM1985" s="527" t="s">
        <v>3556</v>
      </c>
      <c r="AN1985" s="493" t="s">
        <v>3557</v>
      </c>
      <c r="AO1985" s="490">
        <v>8135527114</v>
      </c>
    </row>
    <row r="1986" spans="3:42" ht="14.25" customHeight="1">
      <c r="C1986" s="479" t="s">
        <v>994</v>
      </c>
      <c r="D1986" s="479">
        <v>4371</v>
      </c>
      <c r="E1986" s="482" t="s">
        <v>1313</v>
      </c>
      <c r="F1986" s="537" t="s">
        <v>1313</v>
      </c>
      <c r="G1986" s="483" t="s">
        <v>1267</v>
      </c>
      <c r="H1986" s="479">
        <v>1935</v>
      </c>
      <c r="I1986" s="479" t="s">
        <v>154</v>
      </c>
      <c r="J1986" s="478">
        <v>1</v>
      </c>
      <c r="K1986" s="544">
        <v>45346</v>
      </c>
      <c r="L1986" s="479">
        <v>27</v>
      </c>
      <c r="M1986" s="510">
        <v>236</v>
      </c>
      <c r="N1986" s="511">
        <v>45373</v>
      </c>
      <c r="O1986" s="411">
        <v>45376</v>
      </c>
      <c r="P1986" s="516">
        <v>30</v>
      </c>
      <c r="Q1986" s="409" t="s">
        <v>810</v>
      </c>
      <c r="R1986" s="409" t="s">
        <v>214</v>
      </c>
      <c r="S1986" s="409" t="s">
        <v>900</v>
      </c>
      <c r="T1986" s="409" t="s">
        <v>87</v>
      </c>
      <c r="U1986" s="409">
        <v>236</v>
      </c>
      <c r="V1986" s="417" t="s">
        <v>88</v>
      </c>
      <c r="W1986" s="417" t="s">
        <v>89</v>
      </c>
      <c r="X1986" s="417" t="s">
        <v>550</v>
      </c>
      <c r="Y1986" s="423" t="s">
        <v>929</v>
      </c>
      <c r="Z1986" s="409">
        <v>10</v>
      </c>
      <c r="AA1986" s="423" t="s">
        <v>227</v>
      </c>
      <c r="AB1986" s="409">
        <v>2000</v>
      </c>
      <c r="AC1986" s="424">
        <v>33000</v>
      </c>
      <c r="AD1986" s="522">
        <v>35200</v>
      </c>
      <c r="AE1986" s="494" t="s">
        <v>101</v>
      </c>
      <c r="AF1986" s="442">
        <v>45316</v>
      </c>
      <c r="AG1986" s="442"/>
      <c r="AH1986" s="333"/>
      <c r="AI1986" s="333" t="s">
        <v>395</v>
      </c>
      <c r="AJ1986" s="527" t="s">
        <v>3351</v>
      </c>
      <c r="AK1986" s="333" t="s">
        <v>3143</v>
      </c>
      <c r="AL1986" s="490" t="s">
        <v>3352</v>
      </c>
      <c r="AM1986" s="527" t="s">
        <v>3351</v>
      </c>
      <c r="AN1986" s="333" t="s">
        <v>3143</v>
      </c>
      <c r="AO1986" s="490" t="s">
        <v>3352</v>
      </c>
    </row>
    <row r="1987" spans="3:42">
      <c r="C1987" s="478" t="s">
        <v>994</v>
      </c>
      <c r="D1987" s="501">
        <v>4164</v>
      </c>
      <c r="E1987" s="496" t="s">
        <v>1343</v>
      </c>
      <c r="F1987" s="484" t="s">
        <v>3388</v>
      </c>
      <c r="G1987" s="482" t="s">
        <v>1526</v>
      </c>
      <c r="H1987" s="479"/>
      <c r="I1987" s="489" t="s">
        <v>154</v>
      </c>
      <c r="J1987" s="478">
        <v>1</v>
      </c>
      <c r="K1987" s="515">
        <v>44951</v>
      </c>
      <c r="L1987" s="501">
        <v>6</v>
      </c>
      <c r="M1987" s="409">
        <v>236</v>
      </c>
      <c r="N1987" s="410">
        <v>44957</v>
      </c>
      <c r="O1987" s="411">
        <v>44959</v>
      </c>
      <c r="P1987" s="516">
        <v>8</v>
      </c>
      <c r="Q1987" s="409" t="s">
        <v>544</v>
      </c>
      <c r="R1987" s="409" t="s">
        <v>214</v>
      </c>
      <c r="S1987" s="409" t="s">
        <v>2043</v>
      </c>
      <c r="T1987" s="409" t="s">
        <v>87</v>
      </c>
      <c r="U1987" s="409">
        <v>236</v>
      </c>
      <c r="V1987" s="417" t="s">
        <v>169</v>
      </c>
      <c r="W1987" s="417" t="s">
        <v>89</v>
      </c>
      <c r="X1987" s="417" t="s">
        <v>834</v>
      </c>
      <c r="Y1987" s="423" t="s">
        <v>3558</v>
      </c>
      <c r="Z1987" s="424"/>
      <c r="AA1987" s="424"/>
      <c r="AB1987" s="409"/>
      <c r="AC1987" s="424"/>
      <c r="AD1987" s="424"/>
      <c r="AE1987" s="494" t="s">
        <v>101</v>
      </c>
      <c r="AF1987" s="442">
        <v>44951</v>
      </c>
      <c r="AG1987" s="442">
        <v>44958</v>
      </c>
      <c r="AH1987" s="333"/>
      <c r="AI1987" s="334"/>
      <c r="AJ1987" s="333"/>
      <c r="AK1987" s="333"/>
      <c r="AL1987" s="503"/>
      <c r="AM1987" s="334"/>
      <c r="AN1987" s="503"/>
      <c r="AO1987" s="334"/>
      <c r="AP1987" s="334"/>
    </row>
    <row r="1988" spans="3:42">
      <c r="C1988" s="478" t="s">
        <v>994</v>
      </c>
      <c r="D1988" s="501">
        <v>3898</v>
      </c>
      <c r="E1988" s="489" t="s">
        <v>2847</v>
      </c>
      <c r="F1988" s="489" t="s">
        <v>2847</v>
      </c>
      <c r="G1988" s="482" t="s">
        <v>1483</v>
      </c>
      <c r="H1988" s="479">
        <v>23</v>
      </c>
      <c r="I1988" s="481" t="s">
        <v>1151</v>
      </c>
      <c r="J1988" s="478">
        <v>1</v>
      </c>
      <c r="K1988" s="506">
        <v>44873</v>
      </c>
      <c r="L1988" s="501">
        <v>27</v>
      </c>
      <c r="M1988" s="409">
        <v>236</v>
      </c>
      <c r="N1988" s="410">
        <v>44900</v>
      </c>
      <c r="O1988" s="411">
        <v>44901</v>
      </c>
      <c r="P1988" s="516">
        <v>28</v>
      </c>
      <c r="Q1988" s="409" t="s">
        <v>544</v>
      </c>
      <c r="R1988" s="409" t="s">
        <v>214</v>
      </c>
      <c r="S1988" s="409" t="s">
        <v>1938</v>
      </c>
      <c r="T1988" s="409" t="s">
        <v>87</v>
      </c>
      <c r="U1988" s="409">
        <v>236</v>
      </c>
      <c r="V1988" s="417" t="s">
        <v>169</v>
      </c>
      <c r="W1988" s="417" t="s">
        <v>204</v>
      </c>
      <c r="X1988" s="417" t="s">
        <v>3559</v>
      </c>
      <c r="Y1988" s="423" t="s">
        <v>3560</v>
      </c>
      <c r="Z1988" s="424"/>
      <c r="AA1988" s="424"/>
      <c r="AB1988" s="409">
        <v>2021</v>
      </c>
      <c r="AC1988" s="424">
        <v>24000</v>
      </c>
      <c r="AD1988" s="424"/>
      <c r="AE1988" s="494" t="s">
        <v>101</v>
      </c>
      <c r="AF1988" s="442">
        <v>44817</v>
      </c>
      <c r="AG1988" s="442">
        <v>44900</v>
      </c>
      <c r="AH1988" s="333"/>
      <c r="AI1988" s="334"/>
      <c r="AJ1988" s="503"/>
      <c r="AK1988" s="334"/>
      <c r="AL1988" s="503"/>
      <c r="AM1988" s="334"/>
      <c r="AN1988" s="334"/>
    </row>
    <row r="1989" spans="3:42">
      <c r="C1989" s="478" t="s">
        <v>994</v>
      </c>
      <c r="D1989" s="501">
        <v>3766</v>
      </c>
      <c r="E1989" s="484" t="s">
        <v>1149</v>
      </c>
      <c r="F1989" s="484" t="s">
        <v>3561</v>
      </c>
      <c r="G1989" s="481" t="s">
        <v>2145</v>
      </c>
      <c r="H1989" s="479"/>
      <c r="I1989" s="481" t="s">
        <v>154</v>
      </c>
      <c r="J1989" s="478">
        <v>1</v>
      </c>
      <c r="K1989" s="506">
        <v>44770</v>
      </c>
      <c r="L1989" s="501">
        <v>1</v>
      </c>
      <c r="M1989" s="409">
        <v>236</v>
      </c>
      <c r="N1989" s="410">
        <v>44771</v>
      </c>
      <c r="O1989" s="411">
        <v>44774</v>
      </c>
      <c r="P1989" s="516">
        <v>4</v>
      </c>
      <c r="Q1989" s="409" t="s">
        <v>544</v>
      </c>
      <c r="R1989" s="409"/>
      <c r="S1989" s="409" t="s">
        <v>921</v>
      </c>
      <c r="T1989" s="409" t="s">
        <v>138</v>
      </c>
      <c r="U1989" s="409">
        <v>236</v>
      </c>
      <c r="V1989" s="417" t="s">
        <v>3562</v>
      </c>
      <c r="W1989" s="417" t="s">
        <v>2889</v>
      </c>
      <c r="X1989" s="417" t="s">
        <v>3515</v>
      </c>
      <c r="Y1989" s="409">
        <v>38647</v>
      </c>
      <c r="Z1989" s="424"/>
      <c r="AA1989" s="424"/>
      <c r="AB1989" s="409"/>
      <c r="AC1989" s="424">
        <v>24000</v>
      </c>
      <c r="AD1989" s="424"/>
      <c r="AE1989" s="536" t="s">
        <v>101</v>
      </c>
      <c r="AF1989" s="426">
        <v>44762</v>
      </c>
      <c r="AG1989" s="442">
        <v>44772</v>
      </c>
      <c r="AH1989" s="333"/>
      <c r="AI1989" s="334"/>
      <c r="AJ1989" s="503"/>
      <c r="AK1989" s="334"/>
      <c r="AL1989" s="503"/>
      <c r="AM1989" s="334"/>
      <c r="AN1989" s="334"/>
    </row>
    <row r="1990" spans="3:42">
      <c r="C1990" s="478" t="s">
        <v>994</v>
      </c>
      <c r="D1990" s="501">
        <v>3687</v>
      </c>
      <c r="E1990" s="484" t="s">
        <v>1149</v>
      </c>
      <c r="F1990" s="484" t="s">
        <v>3563</v>
      </c>
      <c r="G1990" s="481" t="s">
        <v>1199</v>
      </c>
      <c r="H1990" s="479"/>
      <c r="I1990" s="481" t="s">
        <v>154</v>
      </c>
      <c r="J1990" s="478">
        <v>1</v>
      </c>
      <c r="K1990" s="506">
        <v>44737</v>
      </c>
      <c r="L1990" s="501">
        <v>13</v>
      </c>
      <c r="M1990" s="409">
        <v>236</v>
      </c>
      <c r="N1990" s="410">
        <v>44750</v>
      </c>
      <c r="O1990" s="411">
        <v>44760</v>
      </c>
      <c r="P1990" s="516">
        <v>23</v>
      </c>
      <c r="Q1990" s="409" t="s">
        <v>544</v>
      </c>
      <c r="R1990" s="409"/>
      <c r="S1990" s="409" t="s">
        <v>921</v>
      </c>
      <c r="T1990" s="409" t="s">
        <v>138</v>
      </c>
      <c r="U1990" s="409">
        <v>236</v>
      </c>
      <c r="V1990" s="417" t="s">
        <v>3562</v>
      </c>
      <c r="W1990" s="417" t="s">
        <v>2889</v>
      </c>
      <c r="X1990" s="417" t="s">
        <v>3515</v>
      </c>
      <c r="Y1990" s="409">
        <v>38647</v>
      </c>
      <c r="Z1990" s="424"/>
      <c r="AA1990" s="424"/>
      <c r="AB1990" s="409"/>
      <c r="AC1990" s="424">
        <v>24000</v>
      </c>
      <c r="AD1990" s="424"/>
      <c r="AE1990" s="536" t="s">
        <v>101</v>
      </c>
      <c r="AF1990" s="426">
        <v>44723</v>
      </c>
      <c r="AG1990" s="442">
        <v>44758</v>
      </c>
      <c r="AH1990" s="333"/>
      <c r="AI1990" s="503"/>
      <c r="AJ1990" s="503"/>
      <c r="AK1990" s="503"/>
      <c r="AL1990" s="503"/>
    </row>
    <row r="1991" spans="3:42">
      <c r="C1991" s="478" t="s">
        <v>994</v>
      </c>
      <c r="D1991" s="501">
        <v>3417</v>
      </c>
      <c r="E1991" s="484" t="s">
        <v>877</v>
      </c>
      <c r="F1991" s="484" t="s">
        <v>878</v>
      </c>
      <c r="G1991" s="481" t="s">
        <v>479</v>
      </c>
      <c r="H1991" s="479">
        <v>3215</v>
      </c>
      <c r="I1991" s="481" t="s">
        <v>1151</v>
      </c>
      <c r="J1991" s="478">
        <v>1</v>
      </c>
      <c r="K1991" s="506">
        <v>44559</v>
      </c>
      <c r="L1991" s="501">
        <v>27</v>
      </c>
      <c r="M1991" s="409">
        <v>236</v>
      </c>
      <c r="N1991" s="507">
        <v>44586</v>
      </c>
      <c r="O1991" s="411">
        <v>44564</v>
      </c>
      <c r="P1991" s="516">
        <v>5</v>
      </c>
      <c r="Q1991" s="409" t="s">
        <v>544</v>
      </c>
      <c r="R1991" s="409"/>
      <c r="S1991" s="409" t="s">
        <v>921</v>
      </c>
      <c r="T1991" s="409" t="s">
        <v>138</v>
      </c>
      <c r="U1991" s="409">
        <v>236</v>
      </c>
      <c r="V1991" s="417" t="s">
        <v>922</v>
      </c>
      <c r="W1991" s="417" t="s">
        <v>769</v>
      </c>
      <c r="X1991" s="417" t="s">
        <v>3491</v>
      </c>
      <c r="Y1991" s="423" t="s">
        <v>3492</v>
      </c>
      <c r="Z1991" s="524"/>
      <c r="AA1991" s="524"/>
      <c r="AB1991" s="409"/>
      <c r="AC1991" s="524"/>
      <c r="AD1991" s="524"/>
      <c r="AE1991" s="536" t="s">
        <v>101</v>
      </c>
      <c r="AF1991" s="426">
        <v>44559</v>
      </c>
      <c r="AG1991" s="442">
        <v>44564</v>
      </c>
      <c r="AH1991" s="333"/>
      <c r="AI1991" s="333" t="s">
        <v>197</v>
      </c>
      <c r="AJ1991" s="527" t="s">
        <v>3564</v>
      </c>
      <c r="AK1991" s="333" t="s">
        <v>2985</v>
      </c>
      <c r="AL1991" s="490" t="s">
        <v>2986</v>
      </c>
      <c r="AM1991" s="527" t="s">
        <v>3564</v>
      </c>
      <c r="AN1991" s="333" t="s">
        <v>2985</v>
      </c>
      <c r="AO1991" s="490" t="s">
        <v>2986</v>
      </c>
    </row>
    <row r="1992" spans="3:42">
      <c r="C1992" s="520" t="s">
        <v>994</v>
      </c>
      <c r="D1992" s="491">
        <v>5241</v>
      </c>
      <c r="E1992" s="493" t="s">
        <v>1131</v>
      </c>
      <c r="F1992" s="493" t="s">
        <v>1131</v>
      </c>
      <c r="G1992" s="494" t="s">
        <v>2557</v>
      </c>
      <c r="H1992" s="494">
        <v>450</v>
      </c>
      <c r="I1992" s="520" t="s">
        <v>99</v>
      </c>
      <c r="J1992" s="520">
        <v>1</v>
      </c>
      <c r="K1992" s="509">
        <v>45681</v>
      </c>
      <c r="L1992" s="494">
        <v>6</v>
      </c>
      <c r="M1992" s="510">
        <v>237</v>
      </c>
      <c r="N1992" s="511">
        <f>K1992+L1992</f>
        <v>45687</v>
      </c>
      <c r="O1992" s="411">
        <f ca="1">TODAY()</f>
        <v>45957</v>
      </c>
      <c r="P1992" s="412">
        <f ca="1">O1992-K1992</f>
        <v>276</v>
      </c>
      <c r="Q1992" s="409" t="s">
        <v>810</v>
      </c>
      <c r="R1992" s="409" t="s">
        <v>214</v>
      </c>
      <c r="S1992" s="409" t="s">
        <v>900</v>
      </c>
      <c r="T1992" s="409" t="s">
        <v>87</v>
      </c>
      <c r="U1992" s="409">
        <v>237</v>
      </c>
      <c r="V1992" s="417" t="s">
        <v>169</v>
      </c>
      <c r="W1992" s="417" t="s">
        <v>89</v>
      </c>
      <c r="X1992" s="417" t="s">
        <v>834</v>
      </c>
      <c r="Y1992" s="423" t="s">
        <v>932</v>
      </c>
      <c r="Z1992" s="409">
        <v>30</v>
      </c>
      <c r="AA1992" s="423" t="s">
        <v>92</v>
      </c>
      <c r="AB1992" s="409">
        <v>2013</v>
      </c>
      <c r="AC1992" s="424">
        <v>18000</v>
      </c>
      <c r="AD1992" s="524">
        <v>18000</v>
      </c>
      <c r="AE1992" s="494" t="s">
        <v>101</v>
      </c>
      <c r="AF1992" s="523">
        <v>45997</v>
      </c>
      <c r="AG1992" s="442">
        <v>45688</v>
      </c>
      <c r="AH1992" s="333"/>
      <c r="AI1992" s="334"/>
      <c r="AJ1992" s="334"/>
      <c r="AK1992" s="334"/>
      <c r="AL1992" s="334"/>
    </row>
    <row r="1993" spans="3:42">
      <c r="C1993" s="490" t="s">
        <v>994</v>
      </c>
      <c r="D1993" s="491">
        <v>5231</v>
      </c>
      <c r="E1993" s="492" t="s">
        <v>1613</v>
      </c>
      <c r="F1993" s="492" t="s">
        <v>1170</v>
      </c>
      <c r="G1993" s="494" t="s">
        <v>3350</v>
      </c>
      <c r="H1993" s="494">
        <v>450</v>
      </c>
      <c r="I1993" s="494" t="s">
        <v>99</v>
      </c>
      <c r="J1993" s="490">
        <v>1</v>
      </c>
      <c r="K1993" s="509">
        <v>45630</v>
      </c>
      <c r="L1993" s="494">
        <v>6</v>
      </c>
      <c r="M1993" s="510">
        <v>237</v>
      </c>
      <c r="N1993" s="511">
        <f>K1993+L1993</f>
        <v>45636</v>
      </c>
      <c r="O1993" s="411">
        <f ca="1">TODAY()</f>
        <v>45957</v>
      </c>
      <c r="P1993" s="412">
        <f ca="1">O1993-K1993</f>
        <v>327</v>
      </c>
      <c r="Q1993" s="409" t="s">
        <v>810</v>
      </c>
      <c r="R1993" s="409" t="s">
        <v>214</v>
      </c>
      <c r="S1993" s="409" t="s">
        <v>900</v>
      </c>
      <c r="T1993" s="409" t="s">
        <v>87</v>
      </c>
      <c r="U1993" s="409">
        <v>237</v>
      </c>
      <c r="V1993" s="417" t="s">
        <v>169</v>
      </c>
      <c r="W1993" s="417" t="s">
        <v>89</v>
      </c>
      <c r="X1993" s="417" t="s">
        <v>834</v>
      </c>
      <c r="Y1993" s="423" t="s">
        <v>932</v>
      </c>
      <c r="Z1993" s="409">
        <v>30</v>
      </c>
      <c r="AA1993" s="423" t="s">
        <v>92</v>
      </c>
      <c r="AB1993" s="409">
        <v>2013</v>
      </c>
      <c r="AC1993" s="424">
        <v>18000</v>
      </c>
      <c r="AD1993" s="524">
        <v>18000</v>
      </c>
      <c r="AE1993" s="494" t="s">
        <v>101</v>
      </c>
      <c r="AF1993" s="523">
        <v>45630</v>
      </c>
      <c r="AG1993" s="442">
        <v>45631</v>
      </c>
      <c r="AH1993" s="333" t="s">
        <v>3565</v>
      </c>
      <c r="AI1993" s="334"/>
      <c r="AJ1993" s="503"/>
      <c r="AK1993" s="334"/>
      <c r="AL1993" s="503"/>
      <c r="AM1993" s="334"/>
    </row>
    <row r="1994" spans="3:42">
      <c r="C1994" s="490" t="s">
        <v>994</v>
      </c>
      <c r="D1994" s="491">
        <v>5204</v>
      </c>
      <c r="E1994" s="492" t="s">
        <v>1408</v>
      </c>
      <c r="F1994" s="492" t="s">
        <v>1408</v>
      </c>
      <c r="G1994" s="494" t="s">
        <v>2322</v>
      </c>
      <c r="H1994" s="494">
        <v>449</v>
      </c>
      <c r="I1994" s="494" t="s">
        <v>99</v>
      </c>
      <c r="J1994" s="490">
        <v>1</v>
      </c>
      <c r="K1994" s="509">
        <v>45621</v>
      </c>
      <c r="L1994" s="494">
        <v>1</v>
      </c>
      <c r="M1994" s="510">
        <v>237</v>
      </c>
      <c r="N1994" s="511">
        <f>K1994+L1994</f>
        <v>45622</v>
      </c>
      <c r="O1994" s="411">
        <f ca="1">TODAY()</f>
        <v>45957</v>
      </c>
      <c r="P1994" s="412">
        <f ca="1">O1994-K1994</f>
        <v>336</v>
      </c>
      <c r="Q1994" s="409" t="s">
        <v>810</v>
      </c>
      <c r="R1994" s="409" t="s">
        <v>214</v>
      </c>
      <c r="S1994" s="409" t="s">
        <v>900</v>
      </c>
      <c r="T1994" s="409" t="s">
        <v>87</v>
      </c>
      <c r="U1994" s="409">
        <v>237</v>
      </c>
      <c r="V1994" s="417" t="s">
        <v>169</v>
      </c>
      <c r="W1994" s="417" t="s">
        <v>89</v>
      </c>
      <c r="X1994" s="417" t="s">
        <v>834</v>
      </c>
      <c r="Y1994" s="423" t="s">
        <v>932</v>
      </c>
      <c r="Z1994" s="409">
        <v>30</v>
      </c>
      <c r="AA1994" s="423" t="s">
        <v>92</v>
      </c>
      <c r="AB1994" s="409">
        <v>2013</v>
      </c>
      <c r="AC1994" s="424">
        <v>18000</v>
      </c>
      <c r="AD1994" s="524">
        <v>18000</v>
      </c>
      <c r="AE1994" s="494" t="s">
        <v>101</v>
      </c>
      <c r="AF1994" s="523">
        <v>45621</v>
      </c>
      <c r="AG1994" s="442">
        <v>45623</v>
      </c>
      <c r="AH1994" s="333"/>
      <c r="AI1994" s="333"/>
      <c r="AJ1994" s="334"/>
      <c r="AK1994" s="333"/>
      <c r="AL1994" s="333"/>
    </row>
    <row r="1995" spans="3:42">
      <c r="C1995" s="490" t="s">
        <v>994</v>
      </c>
      <c r="D1995" s="491">
        <v>5148</v>
      </c>
      <c r="E1995" s="491" t="s">
        <v>1613</v>
      </c>
      <c r="F1995" s="491" t="s">
        <v>483</v>
      </c>
      <c r="G1995" s="494" t="s">
        <v>1614</v>
      </c>
      <c r="H1995" s="494">
        <v>444</v>
      </c>
      <c r="I1995" s="494" t="s">
        <v>99</v>
      </c>
      <c r="J1995" s="490">
        <v>1</v>
      </c>
      <c r="K1995" s="509">
        <v>45593</v>
      </c>
      <c r="L1995" s="494">
        <v>27</v>
      </c>
      <c r="M1995" s="510">
        <v>237</v>
      </c>
      <c r="N1995" s="511">
        <v>45620</v>
      </c>
      <c r="O1995" s="411">
        <v>45617</v>
      </c>
      <c r="P1995" s="412">
        <v>24</v>
      </c>
      <c r="Q1995" s="409" t="s">
        <v>810</v>
      </c>
      <c r="R1995" s="409" t="s">
        <v>214</v>
      </c>
      <c r="S1995" s="409" t="s">
        <v>900</v>
      </c>
      <c r="T1995" s="409" t="s">
        <v>87</v>
      </c>
      <c r="U1995" s="409">
        <v>237</v>
      </c>
      <c r="V1995" s="417" t="s">
        <v>169</v>
      </c>
      <c r="W1995" s="417" t="s">
        <v>89</v>
      </c>
      <c r="X1995" s="417" t="s">
        <v>834</v>
      </c>
      <c r="Y1995" s="423" t="s">
        <v>932</v>
      </c>
      <c r="Z1995" s="409">
        <v>30</v>
      </c>
      <c r="AA1995" s="423" t="s">
        <v>92</v>
      </c>
      <c r="AB1995" s="409">
        <v>2013</v>
      </c>
      <c r="AC1995" s="424">
        <v>18000</v>
      </c>
      <c r="AD1995" s="524">
        <v>18000</v>
      </c>
      <c r="AE1995" s="494" t="s">
        <v>101</v>
      </c>
      <c r="AF1995" s="523">
        <v>45593</v>
      </c>
      <c r="AG1995" s="442">
        <v>45616</v>
      </c>
      <c r="AH1995" s="333"/>
      <c r="AI1995" s="333" t="s">
        <v>208</v>
      </c>
      <c r="AJ1995" s="527" t="s">
        <v>3566</v>
      </c>
      <c r="AK1995" s="333" t="s">
        <v>3567</v>
      </c>
      <c r="AL1995" s="490">
        <v>8125739289</v>
      </c>
      <c r="AM1995" s="527" t="s">
        <v>3566</v>
      </c>
      <c r="AN1995" s="333" t="s">
        <v>3567</v>
      </c>
      <c r="AO1995" s="490">
        <v>8125739289</v>
      </c>
    </row>
    <row r="1996" spans="3:42">
      <c r="C1996" s="490" t="s">
        <v>994</v>
      </c>
      <c r="D1996" s="491">
        <v>5140</v>
      </c>
      <c r="E1996" s="492" t="s">
        <v>1408</v>
      </c>
      <c r="F1996" s="493" t="s">
        <v>1408</v>
      </c>
      <c r="G1996" s="494" t="s">
        <v>2322</v>
      </c>
      <c r="H1996" s="494">
        <v>443</v>
      </c>
      <c r="I1996" s="494" t="s">
        <v>99</v>
      </c>
      <c r="J1996" s="490">
        <v>1</v>
      </c>
      <c r="K1996" s="509">
        <v>45588</v>
      </c>
      <c r="L1996" s="494">
        <v>3</v>
      </c>
      <c r="M1996" s="510">
        <v>237</v>
      </c>
      <c r="N1996" s="511">
        <f>K1996+L1996</f>
        <v>45591</v>
      </c>
      <c r="O1996" s="411">
        <f ca="1">TODAY()</f>
        <v>45957</v>
      </c>
      <c r="P1996" s="412">
        <f ca="1">O1996-K1996</f>
        <v>369</v>
      </c>
      <c r="Q1996" s="409" t="s">
        <v>810</v>
      </c>
      <c r="R1996" s="409" t="s">
        <v>214</v>
      </c>
      <c r="S1996" s="409" t="s">
        <v>900</v>
      </c>
      <c r="T1996" s="409" t="s">
        <v>87</v>
      </c>
      <c r="U1996" s="409">
        <v>237</v>
      </c>
      <c r="V1996" s="417" t="s">
        <v>169</v>
      </c>
      <c r="W1996" s="417" t="s">
        <v>89</v>
      </c>
      <c r="X1996" s="417" t="s">
        <v>834</v>
      </c>
      <c r="Y1996" s="423" t="s">
        <v>932</v>
      </c>
      <c r="Z1996" s="409">
        <v>30</v>
      </c>
      <c r="AA1996" s="423" t="s">
        <v>92</v>
      </c>
      <c r="AB1996" s="409">
        <v>2013</v>
      </c>
      <c r="AC1996" s="424">
        <v>18000</v>
      </c>
      <c r="AD1996" s="524">
        <v>18000</v>
      </c>
      <c r="AE1996" s="494" t="s">
        <v>101</v>
      </c>
      <c r="AF1996" s="442">
        <v>45588</v>
      </c>
      <c r="AG1996" s="442">
        <v>45591</v>
      </c>
      <c r="AH1996" s="333"/>
      <c r="AI1996" s="334"/>
      <c r="AJ1996" s="334"/>
      <c r="AK1996" s="334"/>
      <c r="AL1996" s="334"/>
      <c r="AM1996" s="334">
        <v>45612</v>
      </c>
    </row>
    <row r="1997" spans="3:42">
      <c r="C1997" s="490" t="s">
        <v>1037</v>
      </c>
      <c r="D1997" s="491">
        <v>5131</v>
      </c>
      <c r="E1997" s="492" t="s">
        <v>3568</v>
      </c>
      <c r="F1997" s="493" t="s">
        <v>3569</v>
      </c>
      <c r="G1997" s="494" t="s">
        <v>3570</v>
      </c>
      <c r="H1997" s="494">
        <v>443</v>
      </c>
      <c r="I1997" s="494" t="s">
        <v>99</v>
      </c>
      <c r="J1997" s="490">
        <v>1</v>
      </c>
      <c r="K1997" s="509">
        <v>45583</v>
      </c>
      <c r="L1997" s="494">
        <v>1</v>
      </c>
      <c r="M1997" s="510">
        <v>237</v>
      </c>
      <c r="N1997" s="511">
        <f>K1997+L1997</f>
        <v>45584</v>
      </c>
      <c r="O1997" s="411">
        <f ca="1">TODAY()</f>
        <v>45957</v>
      </c>
      <c r="P1997" s="412">
        <f ca="1">O1997-K1997</f>
        <v>374</v>
      </c>
      <c r="Q1997" s="409" t="s">
        <v>810</v>
      </c>
      <c r="R1997" s="409" t="s">
        <v>214</v>
      </c>
      <c r="S1997" s="409" t="s">
        <v>900</v>
      </c>
      <c r="T1997" s="409" t="s">
        <v>87</v>
      </c>
      <c r="U1997" s="409">
        <v>237</v>
      </c>
      <c r="V1997" s="417" t="s">
        <v>169</v>
      </c>
      <c r="W1997" s="417" t="s">
        <v>89</v>
      </c>
      <c r="X1997" s="417" t="s">
        <v>834</v>
      </c>
      <c r="Y1997" s="423" t="s">
        <v>932</v>
      </c>
      <c r="Z1997" s="409">
        <v>30</v>
      </c>
      <c r="AA1997" s="423" t="s">
        <v>92</v>
      </c>
      <c r="AB1997" s="409">
        <v>2013</v>
      </c>
      <c r="AC1997" s="424">
        <v>18000</v>
      </c>
      <c r="AD1997" s="524">
        <v>18000</v>
      </c>
      <c r="AE1997" s="494"/>
      <c r="AF1997" s="442">
        <v>45583</v>
      </c>
      <c r="AG1997" s="442">
        <v>45583</v>
      </c>
      <c r="AH1997" s="503"/>
      <c r="AI1997" s="333"/>
      <c r="AJ1997" s="334"/>
      <c r="AK1997" s="333"/>
      <c r="AL1997" s="333"/>
      <c r="AM1997" s="333"/>
      <c r="AN1997" s="333"/>
      <c r="AO1997" s="490"/>
    </row>
    <row r="1998" spans="3:42">
      <c r="C1998" s="490" t="s">
        <v>994</v>
      </c>
      <c r="D1998" s="491">
        <v>4873</v>
      </c>
      <c r="E1998" s="492" t="s">
        <v>1616</v>
      </c>
      <c r="F1998" s="493" t="s">
        <v>483</v>
      </c>
      <c r="G1998" s="494" t="s">
        <v>3347</v>
      </c>
      <c r="H1998" s="494">
        <v>421</v>
      </c>
      <c r="I1998" s="494" t="s">
        <v>99</v>
      </c>
      <c r="J1998" s="490">
        <v>1</v>
      </c>
      <c r="K1998" s="509">
        <v>45559</v>
      </c>
      <c r="L1998" s="494">
        <v>17</v>
      </c>
      <c r="M1998" s="510">
        <v>237</v>
      </c>
      <c r="N1998" s="511">
        <f>K1998+L1998</f>
        <v>45576</v>
      </c>
      <c r="O1998" s="411">
        <f ca="1">TODAY()</f>
        <v>45957</v>
      </c>
      <c r="P1998" s="412">
        <f ca="1">O1998-K1998</f>
        <v>398</v>
      </c>
      <c r="Q1998" s="409" t="s">
        <v>810</v>
      </c>
      <c r="R1998" s="409" t="s">
        <v>214</v>
      </c>
      <c r="S1998" s="409" t="s">
        <v>900</v>
      </c>
      <c r="T1998" s="409" t="s">
        <v>87</v>
      </c>
      <c r="U1998" s="409">
        <v>237</v>
      </c>
      <c r="V1998" s="417" t="s">
        <v>169</v>
      </c>
      <c r="W1998" s="417" t="s">
        <v>89</v>
      </c>
      <c r="X1998" s="417" t="s">
        <v>834</v>
      </c>
      <c r="Y1998" s="423" t="s">
        <v>932</v>
      </c>
      <c r="Z1998" s="409">
        <v>30</v>
      </c>
      <c r="AA1998" s="423" t="s">
        <v>92</v>
      </c>
      <c r="AB1998" s="409">
        <v>2013</v>
      </c>
      <c r="AC1998" s="424">
        <v>18000</v>
      </c>
      <c r="AD1998" s="524">
        <v>18000</v>
      </c>
      <c r="AE1998" s="494" t="s">
        <v>101</v>
      </c>
      <c r="AF1998" s="442">
        <v>45414</v>
      </c>
      <c r="AG1998" s="526">
        <v>45580</v>
      </c>
      <c r="AH1998" s="333"/>
      <c r="AI1998" s="333" t="s">
        <v>197</v>
      </c>
      <c r="AJ1998" s="527" t="s">
        <v>3190</v>
      </c>
      <c r="AK1998" s="333" t="s">
        <v>726</v>
      </c>
      <c r="AL1998" s="490" t="s">
        <v>727</v>
      </c>
      <c r="AM1998" s="527" t="s">
        <v>3190</v>
      </c>
      <c r="AN1998" s="333" t="s">
        <v>726</v>
      </c>
      <c r="AO1998" s="490" t="s">
        <v>727</v>
      </c>
    </row>
    <row r="1999" spans="3:42">
      <c r="C1999" s="538" t="s">
        <v>994</v>
      </c>
      <c r="D1999" s="538">
        <v>4850</v>
      </c>
      <c r="E1999" s="539" t="s">
        <v>3386</v>
      </c>
      <c r="F1999" s="539" t="s">
        <v>3386</v>
      </c>
      <c r="G1999" s="538" t="s">
        <v>2322</v>
      </c>
      <c r="H1999" s="538">
        <v>419</v>
      </c>
      <c r="I1999" s="538" t="s">
        <v>99</v>
      </c>
      <c r="J1999" s="538">
        <v>1</v>
      </c>
      <c r="K1999" s="545">
        <v>45400</v>
      </c>
      <c r="L1999" s="538">
        <v>1</v>
      </c>
      <c r="M1999" s="510">
        <v>237</v>
      </c>
      <c r="N1999" s="511">
        <v>45401</v>
      </c>
      <c r="O1999" s="411">
        <v>45404</v>
      </c>
      <c r="P1999" s="412">
        <v>4</v>
      </c>
      <c r="Q1999" s="409" t="s">
        <v>810</v>
      </c>
      <c r="R1999" s="409" t="s">
        <v>214</v>
      </c>
      <c r="S1999" s="409" t="s">
        <v>900</v>
      </c>
      <c r="T1999" s="409" t="s">
        <v>87</v>
      </c>
      <c r="U1999" s="409">
        <v>237</v>
      </c>
      <c r="V1999" s="417" t="s">
        <v>169</v>
      </c>
      <c r="W1999" s="417" t="s">
        <v>89</v>
      </c>
      <c r="X1999" s="417" t="s">
        <v>834</v>
      </c>
      <c r="Y1999" s="423" t="s">
        <v>932</v>
      </c>
      <c r="Z1999" s="409">
        <v>30</v>
      </c>
      <c r="AA1999" s="423" t="s">
        <v>92</v>
      </c>
      <c r="AB1999" s="409">
        <v>2013</v>
      </c>
      <c r="AC1999" s="424">
        <v>18000</v>
      </c>
      <c r="AD1999" s="522">
        <v>6000</v>
      </c>
      <c r="AE1999" s="494" t="s">
        <v>101</v>
      </c>
      <c r="AF1999" s="442">
        <v>45400</v>
      </c>
      <c r="AG1999" s="442"/>
      <c r="AH1999" s="334"/>
      <c r="AI1999" s="333"/>
      <c r="AJ1999" s="334"/>
      <c r="AK1999" s="333"/>
      <c r="AL1999" s="333"/>
      <c r="AM1999" s="333"/>
      <c r="AN1999" s="333"/>
      <c r="AO1999" s="490"/>
    </row>
    <row r="2000" spans="3:42">
      <c r="C2000" s="540" t="s">
        <v>994</v>
      </c>
      <c r="D2000" s="540">
        <v>4828</v>
      </c>
      <c r="E2000" s="541" t="s">
        <v>1209</v>
      </c>
      <c r="F2000" s="541" t="s">
        <v>3571</v>
      </c>
      <c r="G2000" s="540" t="s">
        <v>3572</v>
      </c>
      <c r="H2000" s="540">
        <v>417</v>
      </c>
      <c r="I2000" s="540" t="s">
        <v>99</v>
      </c>
      <c r="J2000" s="540">
        <v>1</v>
      </c>
      <c r="K2000" s="546">
        <v>45391</v>
      </c>
      <c r="L2000" s="540">
        <v>6</v>
      </c>
      <c r="M2000" s="510">
        <v>237</v>
      </c>
      <c r="N2000" s="511">
        <f>K2000+L2000</f>
        <v>45397</v>
      </c>
      <c r="O2000" s="411">
        <f ca="1">TODAY()</f>
        <v>45957</v>
      </c>
      <c r="P2000" s="412">
        <f ca="1">O2000-K2000</f>
        <v>566</v>
      </c>
      <c r="Q2000" s="409" t="s">
        <v>810</v>
      </c>
      <c r="R2000" s="409" t="s">
        <v>214</v>
      </c>
      <c r="S2000" s="409" t="s">
        <v>900</v>
      </c>
      <c r="T2000" s="409" t="s">
        <v>87</v>
      </c>
      <c r="U2000" s="409">
        <v>237</v>
      </c>
      <c r="V2000" s="417" t="s">
        <v>169</v>
      </c>
      <c r="W2000" s="417" t="s">
        <v>89</v>
      </c>
      <c r="X2000" s="417" t="s">
        <v>834</v>
      </c>
      <c r="Y2000" s="423" t="s">
        <v>932</v>
      </c>
      <c r="Z2000" s="409">
        <v>30</v>
      </c>
      <c r="AA2000" s="423" t="s">
        <v>92</v>
      </c>
      <c r="AB2000" s="409">
        <v>2013</v>
      </c>
      <c r="AC2000" s="424">
        <v>18000</v>
      </c>
      <c r="AD2000" s="524">
        <v>6000</v>
      </c>
      <c r="AE2000" s="494" t="s">
        <v>101</v>
      </c>
      <c r="AF2000" s="442">
        <v>45391</v>
      </c>
      <c r="AG2000" s="442">
        <v>45398</v>
      </c>
      <c r="AH2000" s="333"/>
      <c r="AI2000" s="333" t="s">
        <v>3573</v>
      </c>
      <c r="AJ2000" s="527" t="s">
        <v>3574</v>
      </c>
      <c r="AK2000" s="333" t="s">
        <v>3575</v>
      </c>
      <c r="AL2000" s="490" t="s">
        <v>3576</v>
      </c>
      <c r="AM2000" s="527" t="s">
        <v>3574</v>
      </c>
      <c r="AN2000" s="333" t="s">
        <v>3575</v>
      </c>
      <c r="AO2000" s="490" t="s">
        <v>3576</v>
      </c>
    </row>
    <row r="2001" spans="3:41">
      <c r="C2001" s="479" t="s">
        <v>994</v>
      </c>
      <c r="D2001" s="478">
        <v>4803</v>
      </c>
      <c r="E2001" s="482" t="s">
        <v>3577</v>
      </c>
      <c r="F2001" s="481" t="s">
        <v>3578</v>
      </c>
      <c r="G2001" s="478" t="s">
        <v>3579</v>
      </c>
      <c r="H2001" s="478">
        <v>406</v>
      </c>
      <c r="I2001" s="478" t="s">
        <v>1090</v>
      </c>
      <c r="J2001" s="478">
        <v>1</v>
      </c>
      <c r="K2001" s="519">
        <v>45371</v>
      </c>
      <c r="L2001" s="478">
        <v>6</v>
      </c>
      <c r="M2001" s="510">
        <v>237</v>
      </c>
      <c r="N2001" s="511">
        <v>45377</v>
      </c>
      <c r="O2001" s="411">
        <v>45378</v>
      </c>
      <c r="P2001" s="412">
        <v>7</v>
      </c>
      <c r="Q2001" s="409" t="s">
        <v>810</v>
      </c>
      <c r="R2001" s="409" t="s">
        <v>214</v>
      </c>
      <c r="S2001" s="409" t="s">
        <v>900</v>
      </c>
      <c r="T2001" s="409" t="s">
        <v>87</v>
      </c>
      <c r="U2001" s="409">
        <v>237</v>
      </c>
      <c r="V2001" s="417" t="s">
        <v>169</v>
      </c>
      <c r="W2001" s="417" t="s">
        <v>89</v>
      </c>
      <c r="X2001" s="417" t="s">
        <v>834</v>
      </c>
      <c r="Y2001" s="423" t="s">
        <v>932</v>
      </c>
      <c r="Z2001" s="409">
        <v>30</v>
      </c>
      <c r="AA2001" s="423" t="s">
        <v>92</v>
      </c>
      <c r="AB2001" s="409">
        <v>2013</v>
      </c>
      <c r="AC2001" s="424">
        <v>18000</v>
      </c>
      <c r="AD2001" s="522">
        <v>15000</v>
      </c>
      <c r="AE2001" s="494" t="s">
        <v>101</v>
      </c>
      <c r="AF2001" s="442">
        <v>45364</v>
      </c>
      <c r="AG2001" s="442"/>
      <c r="AH2001" s="333"/>
      <c r="AI2001" s="333" t="s">
        <v>3573</v>
      </c>
      <c r="AJ2001" s="527" t="s">
        <v>3574</v>
      </c>
      <c r="AK2001" s="333" t="s">
        <v>3575</v>
      </c>
      <c r="AL2001" s="490" t="s">
        <v>3576</v>
      </c>
      <c r="AM2001" s="527" t="s">
        <v>3574</v>
      </c>
      <c r="AN2001" s="333" t="s">
        <v>3575</v>
      </c>
      <c r="AO2001" s="490" t="s">
        <v>3576</v>
      </c>
    </row>
    <row r="2002" spans="3:41">
      <c r="C2002" s="478" t="s">
        <v>994</v>
      </c>
      <c r="D2002" s="478">
        <v>4699</v>
      </c>
      <c r="E2002" s="482" t="s">
        <v>3580</v>
      </c>
      <c r="F2002" s="481" t="s">
        <v>3581</v>
      </c>
      <c r="G2002" s="481" t="s">
        <v>3582</v>
      </c>
      <c r="H2002" s="478">
        <v>407</v>
      </c>
      <c r="I2002" s="478" t="s">
        <v>1090</v>
      </c>
      <c r="J2002" s="478">
        <v>1</v>
      </c>
      <c r="K2002" s="519">
        <v>45341</v>
      </c>
      <c r="L2002" s="478">
        <v>6</v>
      </c>
      <c r="M2002" s="510">
        <v>237</v>
      </c>
      <c r="N2002" s="511">
        <v>45347</v>
      </c>
      <c r="O2002" s="411">
        <v>45352</v>
      </c>
      <c r="P2002" s="412">
        <v>11</v>
      </c>
      <c r="Q2002" s="409" t="s">
        <v>810</v>
      </c>
      <c r="R2002" s="409" t="s">
        <v>214</v>
      </c>
      <c r="S2002" s="409" t="s">
        <v>900</v>
      </c>
      <c r="T2002" s="409" t="s">
        <v>87</v>
      </c>
      <c r="U2002" s="409">
        <v>237</v>
      </c>
      <c r="V2002" s="417" t="s">
        <v>169</v>
      </c>
      <c r="W2002" s="417" t="s">
        <v>89</v>
      </c>
      <c r="X2002" s="417" t="s">
        <v>834</v>
      </c>
      <c r="Y2002" s="423" t="s">
        <v>932</v>
      </c>
      <c r="Z2002" s="409">
        <v>30</v>
      </c>
      <c r="AA2002" s="423" t="s">
        <v>92</v>
      </c>
      <c r="AB2002" s="409">
        <v>2013</v>
      </c>
      <c r="AC2002" s="424">
        <v>18000</v>
      </c>
      <c r="AD2002" s="522">
        <v>15000</v>
      </c>
      <c r="AE2002" s="494" t="s">
        <v>101</v>
      </c>
      <c r="AF2002" s="442"/>
      <c r="AG2002" s="442">
        <v>45351</v>
      </c>
      <c r="AH2002" s="333"/>
      <c r="AI2002" s="333"/>
      <c r="AJ2002" s="527"/>
      <c r="AK2002" s="333"/>
      <c r="AL2002" s="490"/>
      <c r="AM2002" s="527"/>
      <c r="AN2002" s="333"/>
      <c r="AO2002" s="490"/>
    </row>
    <row r="2003" spans="3:41">
      <c r="C2003" s="478" t="s">
        <v>994</v>
      </c>
      <c r="D2003" s="478">
        <v>4614</v>
      </c>
      <c r="E2003" s="489" t="s">
        <v>1191</v>
      </c>
      <c r="F2003" s="496" t="s">
        <v>1191</v>
      </c>
      <c r="G2003" s="479" t="s">
        <v>3583</v>
      </c>
      <c r="H2003" s="478">
        <v>446</v>
      </c>
      <c r="I2003" s="478" t="s">
        <v>99</v>
      </c>
      <c r="J2003" s="478">
        <v>1</v>
      </c>
      <c r="K2003" s="544">
        <v>45286</v>
      </c>
      <c r="L2003" s="478">
        <v>28</v>
      </c>
      <c r="M2003" s="501">
        <v>237</v>
      </c>
      <c r="N2003" s="511">
        <v>45314</v>
      </c>
      <c r="O2003" s="411">
        <v>45316</v>
      </c>
      <c r="P2003" s="412">
        <v>30</v>
      </c>
      <c r="Q2003" s="409" t="s">
        <v>810</v>
      </c>
      <c r="R2003" s="409" t="s">
        <v>214</v>
      </c>
      <c r="S2003" s="409" t="s">
        <v>900</v>
      </c>
      <c r="T2003" s="409" t="s">
        <v>87</v>
      </c>
      <c r="U2003" s="409">
        <v>237</v>
      </c>
      <c r="V2003" s="417" t="s">
        <v>169</v>
      </c>
      <c r="W2003" s="417" t="s">
        <v>89</v>
      </c>
      <c r="X2003" s="417" t="s">
        <v>834</v>
      </c>
      <c r="Y2003" s="423" t="s">
        <v>932</v>
      </c>
      <c r="Z2003" s="409">
        <v>30</v>
      </c>
      <c r="AA2003" s="423" t="s">
        <v>92</v>
      </c>
      <c r="AB2003" s="409">
        <v>2013</v>
      </c>
      <c r="AC2003" s="424">
        <v>18000</v>
      </c>
      <c r="AD2003" s="424"/>
      <c r="AE2003" s="494" t="s">
        <v>101</v>
      </c>
      <c r="AF2003" s="442">
        <v>45230</v>
      </c>
      <c r="AG2003" s="442">
        <v>45315</v>
      </c>
      <c r="AH2003" s="333"/>
      <c r="AI2003" s="333" t="s">
        <v>144</v>
      </c>
      <c r="AJ2003" s="527" t="s">
        <v>2939</v>
      </c>
      <c r="AK2003" s="333" t="s">
        <v>2940</v>
      </c>
      <c r="AL2003" s="490" t="s">
        <v>2941</v>
      </c>
      <c r="AM2003" s="527" t="s">
        <v>2939</v>
      </c>
      <c r="AN2003" s="333" t="s">
        <v>2940</v>
      </c>
      <c r="AO2003" s="490" t="s">
        <v>2941</v>
      </c>
    </row>
    <row r="2004" spans="3:41">
      <c r="C2004" s="478" t="s">
        <v>994</v>
      </c>
      <c r="D2004" s="478">
        <v>4610</v>
      </c>
      <c r="E2004" s="496" t="s">
        <v>97</v>
      </c>
      <c r="F2004" s="496" t="s">
        <v>97</v>
      </c>
      <c r="G2004" s="481" t="s">
        <v>2377</v>
      </c>
      <c r="H2004" s="478">
        <v>446</v>
      </c>
      <c r="I2004" s="478" t="s">
        <v>99</v>
      </c>
      <c r="J2004" s="478">
        <v>1</v>
      </c>
      <c r="K2004" s="515">
        <v>45226</v>
      </c>
      <c r="L2004" s="478">
        <v>2</v>
      </c>
      <c r="M2004" s="409">
        <v>237</v>
      </c>
      <c r="N2004" s="410">
        <v>45228</v>
      </c>
      <c r="O2004" s="411">
        <v>45230</v>
      </c>
      <c r="P2004" s="412">
        <v>4</v>
      </c>
      <c r="Q2004" s="409" t="s">
        <v>810</v>
      </c>
      <c r="R2004" s="409" t="s">
        <v>214</v>
      </c>
      <c r="S2004" s="409" t="s">
        <v>900</v>
      </c>
      <c r="T2004" s="409" t="s">
        <v>87</v>
      </c>
      <c r="U2004" s="409">
        <v>237</v>
      </c>
      <c r="V2004" s="417" t="s">
        <v>169</v>
      </c>
      <c r="W2004" s="417" t="s">
        <v>89</v>
      </c>
      <c r="X2004" s="417" t="s">
        <v>834</v>
      </c>
      <c r="Y2004" s="423" t="s">
        <v>932</v>
      </c>
      <c r="Z2004" s="409">
        <v>30</v>
      </c>
      <c r="AA2004" s="423" t="s">
        <v>92</v>
      </c>
      <c r="AB2004" s="409">
        <v>2013</v>
      </c>
      <c r="AC2004" s="424">
        <v>18000</v>
      </c>
      <c r="AD2004" s="424"/>
      <c r="AE2004" s="494" t="s">
        <v>101</v>
      </c>
      <c r="AF2004" s="442">
        <v>45226</v>
      </c>
      <c r="AG2004" s="442">
        <v>45229</v>
      </c>
      <c r="AH2004" s="333"/>
      <c r="AI2004" s="333" t="s">
        <v>208</v>
      </c>
      <c r="AJ2004" s="527" t="s">
        <v>3584</v>
      </c>
      <c r="AK2004" s="333" t="s">
        <v>3585</v>
      </c>
      <c r="AL2004" s="490">
        <v>8182803544</v>
      </c>
      <c r="AM2004" s="527" t="s">
        <v>3584</v>
      </c>
      <c r="AN2004" s="333" t="s">
        <v>3585</v>
      </c>
      <c r="AO2004" s="490">
        <v>8182803544</v>
      </c>
    </row>
    <row r="2005" spans="3:41">
      <c r="C2005" s="478" t="s">
        <v>994</v>
      </c>
      <c r="D2005" s="478">
        <v>4593</v>
      </c>
      <c r="E2005" s="482" t="s">
        <v>97</v>
      </c>
      <c r="F2005" s="482" t="s">
        <v>97</v>
      </c>
      <c r="G2005" s="482" t="s">
        <v>2552</v>
      </c>
      <c r="H2005" s="478">
        <v>445</v>
      </c>
      <c r="I2005" s="478" t="s">
        <v>99</v>
      </c>
      <c r="J2005" s="478">
        <v>1</v>
      </c>
      <c r="K2005" s="519">
        <v>45218</v>
      </c>
      <c r="L2005" s="478">
        <v>6</v>
      </c>
      <c r="M2005" s="409">
        <v>237</v>
      </c>
      <c r="N2005" s="507">
        <v>45224</v>
      </c>
      <c r="O2005" s="411">
        <v>45224</v>
      </c>
      <c r="P2005" s="412">
        <v>6</v>
      </c>
      <c r="Q2005" s="409" t="s">
        <v>810</v>
      </c>
      <c r="R2005" s="409" t="s">
        <v>214</v>
      </c>
      <c r="S2005" s="409" t="s">
        <v>900</v>
      </c>
      <c r="T2005" s="409" t="s">
        <v>87</v>
      </c>
      <c r="U2005" s="409">
        <v>237</v>
      </c>
      <c r="V2005" s="417" t="s">
        <v>169</v>
      </c>
      <c r="W2005" s="417" t="s">
        <v>89</v>
      </c>
      <c r="X2005" s="417" t="s">
        <v>834</v>
      </c>
      <c r="Y2005" s="423" t="s">
        <v>932</v>
      </c>
      <c r="Z2005" s="409">
        <v>30</v>
      </c>
      <c r="AA2005" s="423" t="s">
        <v>92</v>
      </c>
      <c r="AB2005" s="409">
        <v>2013</v>
      </c>
      <c r="AC2005" s="424"/>
      <c r="AD2005" s="424"/>
      <c r="AE2005" s="494" t="s">
        <v>101</v>
      </c>
      <c r="AF2005" s="526">
        <v>45218</v>
      </c>
      <c r="AG2005" s="442">
        <v>45223</v>
      </c>
      <c r="AH2005" s="333"/>
      <c r="AI2005" s="333"/>
      <c r="AJ2005" s="550"/>
      <c r="AK2005" s="333"/>
      <c r="AL2005" s="333"/>
      <c r="AM2005" s="527"/>
      <c r="AN2005" s="333"/>
      <c r="AO2005" s="490"/>
    </row>
    <row r="2006" spans="3:41">
      <c r="C2006" s="478" t="s">
        <v>994</v>
      </c>
      <c r="D2006" s="491">
        <v>4563</v>
      </c>
      <c r="E2006" s="333" t="s">
        <v>97</v>
      </c>
      <c r="F2006" s="333" t="s">
        <v>97</v>
      </c>
      <c r="G2006" s="504" t="s">
        <v>2372</v>
      </c>
      <c r="H2006" s="494">
        <v>445</v>
      </c>
      <c r="I2006" s="333" t="s">
        <v>99</v>
      </c>
      <c r="J2006" s="547">
        <v>1</v>
      </c>
      <c r="K2006" s="521">
        <v>45203</v>
      </c>
      <c r="L2006" s="494">
        <v>6</v>
      </c>
      <c r="M2006" s="494">
        <v>237</v>
      </c>
      <c r="N2006" s="410">
        <v>45209</v>
      </c>
      <c r="O2006" s="411">
        <v>45218</v>
      </c>
      <c r="P2006" s="412">
        <v>15</v>
      </c>
      <c r="Q2006" s="409" t="s">
        <v>810</v>
      </c>
      <c r="R2006" s="409" t="s">
        <v>214</v>
      </c>
      <c r="S2006" s="409" t="s">
        <v>900</v>
      </c>
      <c r="T2006" s="409" t="s">
        <v>87</v>
      </c>
      <c r="U2006" s="409">
        <v>237</v>
      </c>
      <c r="V2006" s="417" t="s">
        <v>169</v>
      </c>
      <c r="W2006" s="417" t="s">
        <v>89</v>
      </c>
      <c r="X2006" s="417" t="s">
        <v>834</v>
      </c>
      <c r="Y2006" s="423" t="s">
        <v>932</v>
      </c>
      <c r="Z2006" s="409">
        <v>30</v>
      </c>
      <c r="AA2006" s="423" t="s">
        <v>92</v>
      </c>
      <c r="AB2006" s="409">
        <v>2013</v>
      </c>
      <c r="AC2006" s="424"/>
      <c r="AD2006" s="424"/>
      <c r="AE2006" s="494" t="s">
        <v>1205</v>
      </c>
      <c r="AF2006" s="526">
        <v>45203</v>
      </c>
      <c r="AG2006" s="442"/>
      <c r="AH2006" s="333"/>
      <c r="AI2006" s="333" t="s">
        <v>3573</v>
      </c>
      <c r="AJ2006" s="527" t="s">
        <v>3574</v>
      </c>
      <c r="AK2006" s="333" t="s">
        <v>3575</v>
      </c>
      <c r="AL2006" s="490" t="s">
        <v>3576</v>
      </c>
      <c r="AM2006" s="527" t="s">
        <v>3574</v>
      </c>
      <c r="AN2006" s="333" t="s">
        <v>3575</v>
      </c>
      <c r="AO2006" s="490" t="s">
        <v>3576</v>
      </c>
    </row>
    <row r="2007" spans="3:41">
      <c r="C2007" s="478" t="s">
        <v>994</v>
      </c>
      <c r="D2007" s="483">
        <v>4550</v>
      </c>
      <c r="E2007" s="489" t="s">
        <v>2320</v>
      </c>
      <c r="F2007" s="489" t="s">
        <v>3386</v>
      </c>
      <c r="G2007" s="482" t="s">
        <v>2322</v>
      </c>
      <c r="H2007" s="479">
        <v>443</v>
      </c>
      <c r="I2007" s="489" t="s">
        <v>1151</v>
      </c>
      <c r="J2007" s="505">
        <v>1</v>
      </c>
      <c r="K2007" s="515">
        <v>45196</v>
      </c>
      <c r="L2007" s="479">
        <v>1</v>
      </c>
      <c r="M2007" s="409">
        <v>237</v>
      </c>
      <c r="N2007" s="507">
        <v>45197</v>
      </c>
      <c r="O2007" s="411">
        <v>45201</v>
      </c>
      <c r="P2007" s="412">
        <v>5</v>
      </c>
      <c r="Q2007" s="409" t="s">
        <v>544</v>
      </c>
      <c r="R2007" s="409" t="s">
        <v>214</v>
      </c>
      <c r="S2007" s="409" t="s">
        <v>900</v>
      </c>
      <c r="T2007" s="409" t="s">
        <v>87</v>
      </c>
      <c r="U2007" s="409">
        <v>237</v>
      </c>
      <c r="V2007" s="417" t="s">
        <v>169</v>
      </c>
      <c r="W2007" s="417" t="s">
        <v>89</v>
      </c>
      <c r="X2007" s="417" t="s">
        <v>834</v>
      </c>
      <c r="Y2007" s="423" t="s">
        <v>932</v>
      </c>
      <c r="Z2007" s="409">
        <v>30</v>
      </c>
      <c r="AA2007" s="423" t="s">
        <v>92</v>
      </c>
      <c r="AB2007" s="409">
        <v>2013</v>
      </c>
      <c r="AC2007" s="424"/>
      <c r="AD2007" s="424"/>
      <c r="AE2007" s="494" t="s">
        <v>101</v>
      </c>
      <c r="AF2007" s="526">
        <v>45196</v>
      </c>
      <c r="AG2007" s="442">
        <v>45199</v>
      </c>
      <c r="AH2007" s="333"/>
      <c r="AI2007" s="333" t="s">
        <v>3573</v>
      </c>
      <c r="AJ2007" s="527" t="s">
        <v>3574</v>
      </c>
      <c r="AK2007" s="333" t="s">
        <v>3575</v>
      </c>
      <c r="AL2007" s="490" t="s">
        <v>3576</v>
      </c>
      <c r="AM2007" s="527" t="s">
        <v>3574</v>
      </c>
      <c r="AN2007" s="333" t="s">
        <v>3575</v>
      </c>
      <c r="AO2007" s="490" t="s">
        <v>3576</v>
      </c>
    </row>
    <row r="2008" spans="3:41">
      <c r="C2008" s="478" t="s">
        <v>994</v>
      </c>
      <c r="D2008" s="483">
        <v>4539</v>
      </c>
      <c r="E2008" s="489" t="s">
        <v>2401</v>
      </c>
      <c r="F2008" s="489" t="s">
        <v>2044</v>
      </c>
      <c r="G2008" s="482" t="s">
        <v>529</v>
      </c>
      <c r="H2008" s="479">
        <v>441</v>
      </c>
      <c r="I2008" s="489" t="s">
        <v>1151</v>
      </c>
      <c r="J2008" s="505">
        <v>1</v>
      </c>
      <c r="K2008" s="515">
        <v>45187</v>
      </c>
      <c r="L2008" s="479">
        <v>6</v>
      </c>
      <c r="M2008" s="409">
        <v>237</v>
      </c>
      <c r="N2008" s="410">
        <v>45193</v>
      </c>
      <c r="O2008" s="411">
        <v>45195</v>
      </c>
      <c r="P2008" s="412">
        <v>8</v>
      </c>
      <c r="Q2008" s="409" t="s">
        <v>544</v>
      </c>
      <c r="R2008" s="409" t="s">
        <v>214</v>
      </c>
      <c r="S2008" s="409" t="s">
        <v>900</v>
      </c>
      <c r="T2008" s="409" t="s">
        <v>87</v>
      </c>
      <c r="U2008" s="409">
        <v>237</v>
      </c>
      <c r="V2008" s="417" t="s">
        <v>169</v>
      </c>
      <c r="W2008" s="417" t="s">
        <v>89</v>
      </c>
      <c r="X2008" s="417" t="s">
        <v>834</v>
      </c>
      <c r="Y2008" s="423" t="s">
        <v>932</v>
      </c>
      <c r="Z2008" s="409">
        <v>30</v>
      </c>
      <c r="AA2008" s="423" t="s">
        <v>92</v>
      </c>
      <c r="AB2008" s="409">
        <v>2013</v>
      </c>
      <c r="AC2008" s="424"/>
      <c r="AD2008" s="424"/>
      <c r="AE2008" s="494" t="s">
        <v>1205</v>
      </c>
      <c r="AF2008" s="526">
        <v>45187</v>
      </c>
      <c r="AG2008" s="442">
        <v>45194</v>
      </c>
      <c r="AH2008" s="333"/>
      <c r="AI2008" s="333" t="s">
        <v>3573</v>
      </c>
      <c r="AJ2008" s="527" t="s">
        <v>3574</v>
      </c>
      <c r="AK2008" s="333" t="s">
        <v>3575</v>
      </c>
      <c r="AL2008" s="490" t="s">
        <v>3576</v>
      </c>
      <c r="AM2008" s="527" t="s">
        <v>3574</v>
      </c>
      <c r="AN2008" s="333" t="s">
        <v>3575</v>
      </c>
      <c r="AO2008" s="490" t="s">
        <v>3576</v>
      </c>
    </row>
    <row r="2009" spans="3:41">
      <c r="C2009" s="478" t="s">
        <v>994</v>
      </c>
      <c r="D2009" s="483">
        <v>4396</v>
      </c>
      <c r="E2009" s="496" t="s">
        <v>995</v>
      </c>
      <c r="F2009" s="489" t="s">
        <v>1638</v>
      </c>
      <c r="G2009" s="482" t="s">
        <v>1639</v>
      </c>
      <c r="H2009" s="479">
        <v>441</v>
      </c>
      <c r="I2009" s="489" t="s">
        <v>1151</v>
      </c>
      <c r="J2009" s="505">
        <v>1</v>
      </c>
      <c r="K2009" s="515">
        <v>45161</v>
      </c>
      <c r="L2009" s="479">
        <v>13</v>
      </c>
      <c r="M2009" s="409">
        <v>237</v>
      </c>
      <c r="N2009" s="410">
        <v>45174</v>
      </c>
      <c r="O2009" s="411">
        <v>45184</v>
      </c>
      <c r="P2009" s="412">
        <v>23</v>
      </c>
      <c r="Q2009" s="409" t="s">
        <v>544</v>
      </c>
      <c r="R2009" s="409" t="s">
        <v>214</v>
      </c>
      <c r="S2009" s="409" t="s">
        <v>900</v>
      </c>
      <c r="T2009" s="409" t="s">
        <v>87</v>
      </c>
      <c r="U2009" s="409">
        <v>237</v>
      </c>
      <c r="V2009" s="417" t="s">
        <v>169</v>
      </c>
      <c r="W2009" s="417" t="s">
        <v>89</v>
      </c>
      <c r="X2009" s="417" t="s">
        <v>834</v>
      </c>
      <c r="Y2009" s="423" t="s">
        <v>932</v>
      </c>
      <c r="Z2009" s="409">
        <v>30</v>
      </c>
      <c r="AA2009" s="423" t="s">
        <v>92</v>
      </c>
      <c r="AB2009" s="409">
        <v>2013</v>
      </c>
      <c r="AC2009" s="424"/>
      <c r="AD2009" s="424"/>
      <c r="AE2009" s="494" t="s">
        <v>101</v>
      </c>
      <c r="AF2009" s="442">
        <v>45105</v>
      </c>
      <c r="AG2009" s="442">
        <v>45183</v>
      </c>
      <c r="AH2009" s="333"/>
      <c r="AI2009" s="333" t="s">
        <v>3573</v>
      </c>
      <c r="AJ2009" s="527" t="s">
        <v>3574</v>
      </c>
      <c r="AK2009" s="333" t="s">
        <v>3575</v>
      </c>
      <c r="AL2009" s="490" t="s">
        <v>3576</v>
      </c>
      <c r="AM2009" s="527" t="s">
        <v>3574</v>
      </c>
      <c r="AN2009" s="333" t="s">
        <v>3575</v>
      </c>
      <c r="AO2009" s="490" t="s">
        <v>3576</v>
      </c>
    </row>
    <row r="2010" spans="3:41">
      <c r="C2010" s="478" t="s">
        <v>994</v>
      </c>
      <c r="D2010" s="479">
        <v>4165</v>
      </c>
      <c r="E2010" s="496" t="s">
        <v>1343</v>
      </c>
      <c r="F2010" s="484" t="s">
        <v>3388</v>
      </c>
      <c r="G2010" s="482" t="s">
        <v>1526</v>
      </c>
      <c r="H2010" s="479"/>
      <c r="I2010" s="489" t="s">
        <v>154</v>
      </c>
      <c r="J2010" s="505">
        <v>1</v>
      </c>
      <c r="K2010" s="515">
        <v>44951</v>
      </c>
      <c r="L2010" s="479">
        <v>6</v>
      </c>
      <c r="M2010" s="409">
        <v>237</v>
      </c>
      <c r="N2010" s="410">
        <v>44957</v>
      </c>
      <c r="O2010" s="411">
        <v>44959</v>
      </c>
      <c r="P2010" s="412">
        <v>8</v>
      </c>
      <c r="Q2010" s="409" t="s">
        <v>544</v>
      </c>
      <c r="R2010" s="409" t="s">
        <v>214</v>
      </c>
      <c r="S2010" s="409" t="s">
        <v>2043</v>
      </c>
      <c r="T2010" s="409" t="s">
        <v>87</v>
      </c>
      <c r="U2010" s="409">
        <v>237</v>
      </c>
      <c r="V2010" s="417" t="s">
        <v>169</v>
      </c>
      <c r="W2010" s="417" t="s">
        <v>89</v>
      </c>
      <c r="X2010" s="417" t="s">
        <v>834</v>
      </c>
      <c r="Y2010" s="423" t="s">
        <v>3586</v>
      </c>
      <c r="Z2010" s="424"/>
      <c r="AA2010" s="424"/>
      <c r="AB2010" s="409"/>
      <c r="AC2010" s="424"/>
      <c r="AD2010" s="424"/>
      <c r="AE2010" s="494" t="s">
        <v>101</v>
      </c>
      <c r="AF2010" s="442">
        <v>44951</v>
      </c>
      <c r="AG2010" s="442">
        <v>44958</v>
      </c>
      <c r="AH2010" s="333"/>
      <c r="AI2010" s="333" t="s">
        <v>3573</v>
      </c>
      <c r="AJ2010" s="527" t="s">
        <v>3574</v>
      </c>
      <c r="AK2010" s="333" t="s">
        <v>3575</v>
      </c>
      <c r="AL2010" s="490" t="s">
        <v>3576</v>
      </c>
      <c r="AM2010" s="527" t="s">
        <v>3574</v>
      </c>
      <c r="AN2010" s="333" t="s">
        <v>3575</v>
      </c>
      <c r="AO2010" s="490" t="s">
        <v>3576</v>
      </c>
    </row>
    <row r="2011" spans="3:41" ht="15.75" customHeight="1">
      <c r="C2011" s="485" t="s">
        <v>1179</v>
      </c>
      <c r="D2011" s="404">
        <v>3900</v>
      </c>
      <c r="E2011" s="486" t="s">
        <v>877</v>
      </c>
      <c r="F2011" s="486" t="s">
        <v>1862</v>
      </c>
      <c r="G2011" s="406" t="s">
        <v>1806</v>
      </c>
      <c r="H2011" s="404"/>
      <c r="I2011" s="406" t="s">
        <v>1151</v>
      </c>
      <c r="J2011" s="407">
        <v>1</v>
      </c>
      <c r="K2011" s="408">
        <v>44817</v>
      </c>
      <c r="L2011" s="404">
        <v>27</v>
      </c>
      <c r="M2011" s="409">
        <v>237</v>
      </c>
      <c r="N2011" s="410">
        <v>44844</v>
      </c>
      <c r="O2011" s="411">
        <v>44847</v>
      </c>
      <c r="P2011" s="412">
        <v>30</v>
      </c>
      <c r="Q2011" s="409" t="s">
        <v>544</v>
      </c>
      <c r="R2011" s="409" t="s">
        <v>214</v>
      </c>
      <c r="S2011" s="409" t="s">
        <v>2016</v>
      </c>
      <c r="T2011" s="409" t="s">
        <v>138</v>
      </c>
      <c r="U2011" s="409">
        <v>237</v>
      </c>
      <c r="V2011" s="417" t="s">
        <v>236</v>
      </c>
      <c r="W2011" s="417" t="s">
        <v>406</v>
      </c>
      <c r="X2011" s="417" t="s">
        <v>435</v>
      </c>
      <c r="Y2011" s="423" t="s">
        <v>3587</v>
      </c>
      <c r="Z2011" s="424"/>
      <c r="AA2011" s="424"/>
      <c r="AB2011" s="409"/>
      <c r="AC2011" s="424">
        <v>12000</v>
      </c>
      <c r="AD2011" s="424"/>
      <c r="AE2011" s="536" t="s">
        <v>101</v>
      </c>
      <c r="AF2011" s="426">
        <v>44817</v>
      </c>
      <c r="AG2011" s="442"/>
      <c r="AH2011" s="333" t="s">
        <v>3588</v>
      </c>
      <c r="AI2011" s="333" t="s">
        <v>3573</v>
      </c>
      <c r="AJ2011" s="527" t="s">
        <v>3574</v>
      </c>
      <c r="AK2011" s="333" t="s">
        <v>3575</v>
      </c>
      <c r="AL2011" s="490" t="s">
        <v>3576</v>
      </c>
      <c r="AM2011" s="527" t="s">
        <v>3574</v>
      </c>
      <c r="AN2011" s="333" t="s">
        <v>3575</v>
      </c>
      <c r="AO2011" s="490" t="s">
        <v>3576</v>
      </c>
    </row>
    <row r="2012" spans="3:41">
      <c r="C2012" s="478" t="s">
        <v>994</v>
      </c>
      <c r="D2012" s="483">
        <v>3667</v>
      </c>
      <c r="E2012" s="484" t="s">
        <v>1173</v>
      </c>
      <c r="F2012" s="484" t="s">
        <v>1186</v>
      </c>
      <c r="G2012" s="489" t="s">
        <v>623</v>
      </c>
      <c r="H2012" s="478">
        <v>1211</v>
      </c>
      <c r="I2012" s="482" t="s">
        <v>99</v>
      </c>
      <c r="J2012" s="478">
        <v>1</v>
      </c>
      <c r="K2012" s="515">
        <v>44716</v>
      </c>
      <c r="L2012" s="479">
        <v>1</v>
      </c>
      <c r="M2012" s="409">
        <v>237</v>
      </c>
      <c r="N2012" s="410">
        <v>44717</v>
      </c>
      <c r="O2012" s="411">
        <v>44725</v>
      </c>
      <c r="P2012" s="412">
        <v>9</v>
      </c>
      <c r="Q2012" s="409" t="s">
        <v>544</v>
      </c>
      <c r="R2012" s="409"/>
      <c r="S2012" s="409" t="s">
        <v>86</v>
      </c>
      <c r="T2012" s="409" t="s">
        <v>87</v>
      </c>
      <c r="U2012" s="409">
        <v>237</v>
      </c>
      <c r="V2012" s="417" t="s">
        <v>88</v>
      </c>
      <c r="W2012" s="417" t="s">
        <v>89</v>
      </c>
      <c r="X2012" s="417" t="s">
        <v>90</v>
      </c>
      <c r="Y2012" s="423" t="s">
        <v>3589</v>
      </c>
      <c r="Z2012" s="524"/>
      <c r="AA2012" s="524"/>
      <c r="AB2012" s="409"/>
      <c r="AC2012" s="524">
        <v>26000</v>
      </c>
      <c r="AD2012" s="524"/>
      <c r="AE2012" s="219"/>
      <c r="AF2012" s="115" t="s">
        <v>101</v>
      </c>
      <c r="AG2012" s="426">
        <v>44716</v>
      </c>
      <c r="AH2012" s="334">
        <v>44718</v>
      </c>
      <c r="AI2012" s="333" t="s">
        <v>450</v>
      </c>
      <c r="AJ2012" s="527" t="s">
        <v>3590</v>
      </c>
      <c r="AK2012" s="333" t="s">
        <v>3591</v>
      </c>
      <c r="AL2012" s="490">
        <v>8141372809</v>
      </c>
      <c r="AM2012" s="527" t="s">
        <v>3590</v>
      </c>
      <c r="AN2012" s="333" t="s">
        <v>3591</v>
      </c>
      <c r="AO2012" s="490">
        <v>8141372809</v>
      </c>
    </row>
    <row r="2013" spans="3:41">
      <c r="C2013" s="485" t="s">
        <v>1179</v>
      </c>
      <c r="D2013" s="51">
        <v>3657</v>
      </c>
      <c r="E2013" s="500" t="s">
        <v>1137</v>
      </c>
      <c r="F2013" s="497" t="s">
        <v>1404</v>
      </c>
      <c r="G2013" s="406" t="s">
        <v>1139</v>
      </c>
      <c r="H2013" s="404">
        <v>1213</v>
      </c>
      <c r="I2013" s="406" t="s">
        <v>99</v>
      </c>
      <c r="J2013" s="404">
        <v>1</v>
      </c>
      <c r="K2013" s="408">
        <v>44740</v>
      </c>
      <c r="L2013" s="404">
        <v>27</v>
      </c>
      <c r="M2013" s="409">
        <v>237</v>
      </c>
      <c r="N2013" s="410">
        <v>44767</v>
      </c>
      <c r="O2013" s="411">
        <v>44772</v>
      </c>
      <c r="P2013" s="412">
        <v>32</v>
      </c>
      <c r="Q2013" s="409" t="s">
        <v>544</v>
      </c>
      <c r="R2013" s="409"/>
      <c r="S2013" s="409" t="s">
        <v>86</v>
      </c>
      <c r="T2013" s="409" t="s">
        <v>87</v>
      </c>
      <c r="U2013" s="409">
        <v>237</v>
      </c>
      <c r="V2013" s="417" t="s">
        <v>88</v>
      </c>
      <c r="W2013" s="417" t="s">
        <v>89</v>
      </c>
      <c r="X2013" s="417" t="s">
        <v>90</v>
      </c>
      <c r="Y2013" s="423" t="s">
        <v>3589</v>
      </c>
      <c r="Z2013" s="524"/>
      <c r="AA2013" s="524"/>
      <c r="AB2013" s="409">
        <v>2016</v>
      </c>
      <c r="AC2013" s="524">
        <v>26000</v>
      </c>
      <c r="AD2013" s="524"/>
      <c r="AE2013" s="62" t="s">
        <v>101</v>
      </c>
      <c r="AF2013" s="173">
        <v>44712</v>
      </c>
      <c r="AG2013" s="442"/>
      <c r="AH2013" s="333" t="s">
        <v>3592</v>
      </c>
      <c r="AI2013" s="333" t="s">
        <v>465</v>
      </c>
      <c r="AJ2013" s="527" t="s">
        <v>3590</v>
      </c>
      <c r="AK2013" s="333" t="s">
        <v>3591</v>
      </c>
      <c r="AL2013" s="490">
        <v>8141372809</v>
      </c>
      <c r="AM2013" s="527" t="s">
        <v>3590</v>
      </c>
      <c r="AN2013" s="333" t="s">
        <v>3591</v>
      </c>
      <c r="AO2013" s="490">
        <v>8141372809</v>
      </c>
    </row>
    <row r="2014" spans="3:41" ht="15.75" customHeight="1">
      <c r="C2014" s="478" t="s">
        <v>994</v>
      </c>
      <c r="D2014" s="483">
        <v>3638</v>
      </c>
      <c r="E2014" s="484" t="s">
        <v>3593</v>
      </c>
      <c r="F2014" s="484" t="s">
        <v>3594</v>
      </c>
      <c r="G2014" s="482" t="s">
        <v>3595</v>
      </c>
      <c r="H2014" s="478"/>
      <c r="I2014" s="482" t="s">
        <v>1151</v>
      </c>
      <c r="J2014" s="478">
        <v>1</v>
      </c>
      <c r="K2014" s="515">
        <v>44706</v>
      </c>
      <c r="L2014" s="479">
        <v>6</v>
      </c>
      <c r="M2014" s="409">
        <v>237</v>
      </c>
      <c r="N2014" s="410">
        <v>44712</v>
      </c>
      <c r="O2014" s="411">
        <v>44713</v>
      </c>
      <c r="P2014" s="412">
        <v>7</v>
      </c>
      <c r="Q2014" s="409" t="s">
        <v>544</v>
      </c>
      <c r="R2014" s="409"/>
      <c r="S2014" s="409" t="s">
        <v>86</v>
      </c>
      <c r="T2014" s="409" t="s">
        <v>87</v>
      </c>
      <c r="U2014" s="409">
        <v>237</v>
      </c>
      <c r="V2014" s="417" t="s">
        <v>88</v>
      </c>
      <c r="W2014" s="417" t="s">
        <v>89</v>
      </c>
      <c r="X2014" s="417" t="s">
        <v>90</v>
      </c>
      <c r="Y2014" s="423" t="s">
        <v>3589</v>
      </c>
      <c r="Z2014" s="524"/>
      <c r="AA2014" s="524"/>
      <c r="AB2014" s="409"/>
      <c r="AC2014" s="524">
        <v>26000</v>
      </c>
      <c r="AD2014" s="524"/>
      <c r="AE2014" s="536" t="s">
        <v>101</v>
      </c>
      <c r="AF2014" s="426">
        <v>44699</v>
      </c>
      <c r="AG2014" s="442">
        <v>44712</v>
      </c>
      <c r="AH2014" s="333"/>
      <c r="AI2014" s="334" t="s">
        <v>395</v>
      </c>
      <c r="AJ2014" s="334" t="s">
        <v>3596</v>
      </c>
      <c r="AK2014" s="334" t="s">
        <v>3597</v>
      </c>
      <c r="AL2014" s="334" t="s">
        <v>3551</v>
      </c>
      <c r="AM2014" s="334"/>
      <c r="AN2014" s="334"/>
      <c r="AO2014" s="442"/>
    </row>
    <row r="2015" spans="3:41">
      <c r="C2015" s="505" t="s">
        <v>994</v>
      </c>
      <c r="D2015" s="483">
        <v>3616</v>
      </c>
      <c r="E2015" s="484" t="s">
        <v>1912</v>
      </c>
      <c r="F2015" s="484" t="s">
        <v>1913</v>
      </c>
      <c r="G2015" s="482" t="s">
        <v>699</v>
      </c>
      <c r="H2015" s="478">
        <v>1196</v>
      </c>
      <c r="I2015" s="482" t="s">
        <v>1151</v>
      </c>
      <c r="J2015" s="478">
        <v>1</v>
      </c>
      <c r="K2015" s="515">
        <v>44692</v>
      </c>
      <c r="L2015" s="479">
        <v>6</v>
      </c>
      <c r="M2015" s="409">
        <v>237</v>
      </c>
      <c r="N2015" s="507">
        <v>44698</v>
      </c>
      <c r="O2015" s="411">
        <v>44699</v>
      </c>
      <c r="P2015" s="412">
        <v>7</v>
      </c>
      <c r="Q2015" s="409" t="s">
        <v>544</v>
      </c>
      <c r="R2015" s="409"/>
      <c r="S2015" s="409" t="s">
        <v>86</v>
      </c>
      <c r="T2015" s="409" t="s">
        <v>87</v>
      </c>
      <c r="U2015" s="409">
        <v>237</v>
      </c>
      <c r="V2015" s="417" t="s">
        <v>88</v>
      </c>
      <c r="W2015" s="417" t="s">
        <v>89</v>
      </c>
      <c r="X2015" s="417" t="s">
        <v>90</v>
      </c>
      <c r="Y2015" s="423" t="s">
        <v>3589</v>
      </c>
      <c r="Z2015" s="524"/>
      <c r="AA2015" s="524"/>
      <c r="AB2015" s="409"/>
      <c r="AC2015" s="524">
        <v>26000</v>
      </c>
      <c r="AD2015" s="524"/>
      <c r="AE2015" s="536" t="s">
        <v>101</v>
      </c>
      <c r="AF2015" s="426">
        <v>44693</v>
      </c>
      <c r="AG2015" s="442">
        <v>44698</v>
      </c>
      <c r="AH2015" s="333"/>
      <c r="AI2015" s="333" t="s">
        <v>338</v>
      </c>
      <c r="AJ2015" s="527"/>
      <c r="AK2015" s="333" t="s">
        <v>1408</v>
      </c>
      <c r="AL2015" s="490"/>
      <c r="AM2015" s="527"/>
      <c r="AN2015" s="333" t="s">
        <v>1408</v>
      </c>
      <c r="AO2015" s="490"/>
    </row>
    <row r="2016" spans="3:41">
      <c r="C2016" s="478" t="s">
        <v>994</v>
      </c>
      <c r="D2016" s="483">
        <v>3584</v>
      </c>
      <c r="E2016" s="484" t="s">
        <v>1530</v>
      </c>
      <c r="F2016" s="484" t="s">
        <v>1456</v>
      </c>
      <c r="G2016" s="482" t="s">
        <v>102</v>
      </c>
      <c r="H2016" s="478">
        <v>1178</v>
      </c>
      <c r="I2016" s="482" t="s">
        <v>1151</v>
      </c>
      <c r="J2016" s="478">
        <v>1</v>
      </c>
      <c r="K2016" s="515">
        <v>44670</v>
      </c>
      <c r="L2016" s="479">
        <v>27</v>
      </c>
      <c r="M2016" s="409">
        <v>237</v>
      </c>
      <c r="N2016" s="507">
        <v>44697</v>
      </c>
      <c r="O2016" s="411">
        <v>44692</v>
      </c>
      <c r="P2016" s="412">
        <v>22</v>
      </c>
      <c r="Q2016" s="409" t="s">
        <v>544</v>
      </c>
      <c r="R2016" s="409"/>
      <c r="S2016" s="409" t="s">
        <v>86</v>
      </c>
      <c r="T2016" s="409" t="s">
        <v>87</v>
      </c>
      <c r="U2016" s="409">
        <v>237</v>
      </c>
      <c r="V2016" s="417" t="s">
        <v>88</v>
      </c>
      <c r="W2016" s="417" t="s">
        <v>89</v>
      </c>
      <c r="X2016" s="417" t="s">
        <v>90</v>
      </c>
      <c r="Y2016" s="423" t="s">
        <v>3589</v>
      </c>
      <c r="Z2016" s="524"/>
      <c r="AA2016" s="524"/>
      <c r="AB2016" s="409"/>
      <c r="AC2016" s="524">
        <v>26000</v>
      </c>
      <c r="AD2016" s="524"/>
      <c r="AE2016" s="536" t="s">
        <v>101</v>
      </c>
      <c r="AF2016" s="426">
        <v>44670</v>
      </c>
      <c r="AG2016" s="442">
        <v>44690</v>
      </c>
      <c r="AH2016" s="333"/>
      <c r="AI2016" s="333" t="s">
        <v>102</v>
      </c>
      <c r="AJ2016" s="527" t="s">
        <v>3366</v>
      </c>
      <c r="AK2016" s="333" t="s">
        <v>1005</v>
      </c>
      <c r="AL2016" s="490" t="s">
        <v>2998</v>
      </c>
      <c r="AM2016" s="527" t="s">
        <v>3366</v>
      </c>
      <c r="AN2016" s="333" t="s">
        <v>1005</v>
      </c>
      <c r="AO2016" s="490" t="s">
        <v>2998</v>
      </c>
    </row>
    <row r="2017" spans="3:41">
      <c r="C2017" s="478" t="s">
        <v>1338</v>
      </c>
      <c r="D2017" s="483">
        <v>3580</v>
      </c>
      <c r="E2017" s="484" t="s">
        <v>151</v>
      </c>
      <c r="F2017" s="484" t="s">
        <v>1075</v>
      </c>
      <c r="G2017" s="482" t="s">
        <v>3598</v>
      </c>
      <c r="H2017" s="478"/>
      <c r="I2017" s="482" t="s">
        <v>154</v>
      </c>
      <c r="J2017" s="478">
        <v>1</v>
      </c>
      <c r="K2017" s="515">
        <v>44665</v>
      </c>
      <c r="L2017" s="479">
        <v>3</v>
      </c>
      <c r="M2017" s="409">
        <v>237</v>
      </c>
      <c r="N2017" s="507">
        <v>44668</v>
      </c>
      <c r="O2017" s="411">
        <v>44669</v>
      </c>
      <c r="P2017" s="412">
        <v>4</v>
      </c>
      <c r="Q2017" s="409" t="s">
        <v>544</v>
      </c>
      <c r="R2017" s="409"/>
      <c r="S2017" s="409" t="s">
        <v>86</v>
      </c>
      <c r="T2017" s="409" t="s">
        <v>87</v>
      </c>
      <c r="U2017" s="409">
        <v>237</v>
      </c>
      <c r="V2017" s="417" t="s">
        <v>88</v>
      </c>
      <c r="W2017" s="417" t="s">
        <v>89</v>
      </c>
      <c r="X2017" s="417" t="s">
        <v>90</v>
      </c>
      <c r="Y2017" s="423" t="s">
        <v>3589</v>
      </c>
      <c r="Z2017" s="524"/>
      <c r="AA2017" s="524"/>
      <c r="AB2017" s="409"/>
      <c r="AC2017" s="524">
        <v>26000</v>
      </c>
      <c r="AD2017" s="524"/>
      <c r="AE2017" s="536" t="s">
        <v>101</v>
      </c>
      <c r="AF2017" s="426">
        <v>44665</v>
      </c>
      <c r="AG2017" s="442"/>
      <c r="AH2017" s="333"/>
      <c r="AI2017" s="333"/>
      <c r="AJ2017" s="334"/>
      <c r="AK2017" s="333"/>
      <c r="AL2017" s="333"/>
      <c r="AM2017" s="333"/>
      <c r="AN2017" s="333"/>
      <c r="AO2017" s="490"/>
    </row>
    <row r="2018" spans="3:41">
      <c r="C2018" s="478" t="s">
        <v>994</v>
      </c>
      <c r="D2018" s="483">
        <v>3452</v>
      </c>
      <c r="E2018" s="484" t="s">
        <v>151</v>
      </c>
      <c r="F2018" s="484" t="s">
        <v>1075</v>
      </c>
      <c r="G2018" s="482" t="s">
        <v>1384</v>
      </c>
      <c r="H2018" s="478">
        <v>1027</v>
      </c>
      <c r="I2018" s="482" t="s">
        <v>154</v>
      </c>
      <c r="J2018" s="478">
        <v>1</v>
      </c>
      <c r="K2018" s="515">
        <v>44636</v>
      </c>
      <c r="L2018" s="479">
        <v>29</v>
      </c>
      <c r="M2018" s="409">
        <v>237</v>
      </c>
      <c r="N2018" s="410">
        <v>44665</v>
      </c>
      <c r="O2018" s="411">
        <v>44664</v>
      </c>
      <c r="P2018" s="412">
        <v>28</v>
      </c>
      <c r="Q2018" s="409" t="s">
        <v>544</v>
      </c>
      <c r="R2018" s="409"/>
      <c r="S2018" s="409" t="s">
        <v>86</v>
      </c>
      <c r="T2018" s="409" t="s">
        <v>87</v>
      </c>
      <c r="U2018" s="409">
        <v>237</v>
      </c>
      <c r="V2018" s="417" t="s">
        <v>88</v>
      </c>
      <c r="W2018" s="417" t="s">
        <v>89</v>
      </c>
      <c r="X2018" s="417" t="s">
        <v>90</v>
      </c>
      <c r="Y2018" s="423" t="s">
        <v>3589</v>
      </c>
      <c r="Z2018" s="524"/>
      <c r="AA2018" s="524"/>
      <c r="AB2018" s="409"/>
      <c r="AC2018" s="524">
        <v>26000</v>
      </c>
      <c r="AD2018" s="524"/>
      <c r="AE2018" s="536" t="s">
        <v>101</v>
      </c>
      <c r="AF2018" s="426">
        <v>44576</v>
      </c>
      <c r="AG2018" s="442">
        <v>44663</v>
      </c>
      <c r="AH2018" s="333"/>
      <c r="AI2018" s="333" t="s">
        <v>395</v>
      </c>
      <c r="AJ2018" s="527" t="s">
        <v>3252</v>
      </c>
      <c r="AK2018" s="333" t="s">
        <v>3599</v>
      </c>
      <c r="AL2018" s="490">
        <v>8128966120</v>
      </c>
      <c r="AM2018" s="527" t="s">
        <v>3252</v>
      </c>
      <c r="AN2018" s="333" t="s">
        <v>3599</v>
      </c>
      <c r="AO2018" s="490">
        <v>8128966120</v>
      </c>
    </row>
    <row r="2019" spans="3:41">
      <c r="C2019" s="478" t="s">
        <v>994</v>
      </c>
      <c r="D2019" s="483">
        <v>3434</v>
      </c>
      <c r="E2019" s="484" t="s">
        <v>1173</v>
      </c>
      <c r="F2019" s="484" t="s">
        <v>1174</v>
      </c>
      <c r="G2019" s="482" t="s">
        <v>623</v>
      </c>
      <c r="H2019" s="478">
        <v>1025</v>
      </c>
      <c r="I2019" s="482" t="s">
        <v>99</v>
      </c>
      <c r="J2019" s="478">
        <v>1</v>
      </c>
      <c r="K2019" s="515">
        <v>44568</v>
      </c>
      <c r="L2019" s="479">
        <v>3</v>
      </c>
      <c r="M2019" s="409">
        <v>237</v>
      </c>
      <c r="N2019" s="410">
        <v>44571</v>
      </c>
      <c r="O2019" s="411">
        <v>44573</v>
      </c>
      <c r="P2019" s="412">
        <v>5</v>
      </c>
      <c r="Q2019" s="409" t="s">
        <v>544</v>
      </c>
      <c r="R2019" s="409"/>
      <c r="S2019" s="409" t="s">
        <v>86</v>
      </c>
      <c r="T2019" s="409" t="s">
        <v>87</v>
      </c>
      <c r="U2019" s="409">
        <v>237</v>
      </c>
      <c r="V2019" s="417" t="s">
        <v>88</v>
      </c>
      <c r="W2019" s="417" t="s">
        <v>89</v>
      </c>
      <c r="X2019" s="417" t="s">
        <v>90</v>
      </c>
      <c r="Y2019" s="423" t="s">
        <v>3589</v>
      </c>
      <c r="Z2019" s="524"/>
      <c r="AA2019" s="524"/>
      <c r="AB2019" s="409"/>
      <c r="AC2019" s="524">
        <v>26000</v>
      </c>
      <c r="AD2019" s="524"/>
      <c r="AE2019" s="494" t="s">
        <v>101</v>
      </c>
      <c r="AF2019" s="426">
        <v>44568</v>
      </c>
      <c r="AG2019" s="442">
        <v>44572</v>
      </c>
      <c r="AH2019" s="333"/>
      <c r="AI2019" s="333" t="s">
        <v>251</v>
      </c>
      <c r="AJ2019" s="527" t="s">
        <v>3600</v>
      </c>
      <c r="AK2019" s="333" t="s">
        <v>3601</v>
      </c>
      <c r="AL2019" s="490" t="s">
        <v>3602</v>
      </c>
      <c r="AM2019" s="527" t="s">
        <v>3600</v>
      </c>
      <c r="AN2019" s="333" t="s">
        <v>3601</v>
      </c>
      <c r="AO2019" s="490" t="s">
        <v>3602</v>
      </c>
    </row>
    <row r="2020" spans="3:41">
      <c r="C2020" s="520" t="s">
        <v>994</v>
      </c>
      <c r="D2020" s="491">
        <v>5376</v>
      </c>
      <c r="E2020" s="492" t="s">
        <v>3603</v>
      </c>
      <c r="F2020" s="493" t="s">
        <v>3603</v>
      </c>
      <c r="G2020" s="494" t="s">
        <v>3604</v>
      </c>
      <c r="H2020" s="494">
        <v>853</v>
      </c>
      <c r="I2020" s="520" t="s">
        <v>99</v>
      </c>
      <c r="J2020" s="520">
        <v>1</v>
      </c>
      <c r="K2020" s="509">
        <v>45696</v>
      </c>
      <c r="L2020" s="494">
        <v>1</v>
      </c>
      <c r="M2020" s="510">
        <v>238</v>
      </c>
      <c r="N2020" s="511">
        <f>K2020+L2020</f>
        <v>45697</v>
      </c>
      <c r="O2020" s="411">
        <f ca="1">TODAY()</f>
        <v>45957</v>
      </c>
      <c r="P2020" s="412">
        <f ca="1">O2020-K2020</f>
        <v>261</v>
      </c>
      <c r="Q2020" s="409" t="s">
        <v>810</v>
      </c>
      <c r="R2020" s="409" t="s">
        <v>214</v>
      </c>
      <c r="S2020" s="409" t="s">
        <v>900</v>
      </c>
      <c r="T2020" s="409" t="s">
        <v>87</v>
      </c>
      <c r="U2020" s="409">
        <v>238</v>
      </c>
      <c r="V2020" s="417" t="s">
        <v>169</v>
      </c>
      <c r="W2020" s="417" t="s">
        <v>89</v>
      </c>
      <c r="X2020" s="417" t="s">
        <v>834</v>
      </c>
      <c r="Y2020" s="423" t="s">
        <v>938</v>
      </c>
      <c r="Z2020" s="409">
        <v>30</v>
      </c>
      <c r="AA2020" s="423" t="s">
        <v>92</v>
      </c>
      <c r="AB2020" s="409">
        <v>2014</v>
      </c>
      <c r="AC2020" s="524">
        <v>18000</v>
      </c>
      <c r="AD2020" s="522">
        <v>18000</v>
      </c>
      <c r="AE2020" s="494" t="s">
        <v>101</v>
      </c>
      <c r="AF2020" s="526">
        <v>45696</v>
      </c>
      <c r="AG2020" s="442">
        <v>45698</v>
      </c>
      <c r="AH2020" s="333"/>
      <c r="AI2020" s="504" t="s">
        <v>251</v>
      </c>
      <c r="AJ2020" s="551" t="s">
        <v>884</v>
      </c>
      <c r="AK2020" s="504" t="s">
        <v>878</v>
      </c>
      <c r="AL2020" s="490" t="s">
        <v>885</v>
      </c>
      <c r="AM2020" s="551" t="s">
        <v>884</v>
      </c>
      <c r="AN2020" s="504" t="s">
        <v>878</v>
      </c>
      <c r="AO2020" s="490" t="s">
        <v>885</v>
      </c>
    </row>
    <row r="2021" spans="3:41">
      <c r="C2021" s="520" t="s">
        <v>994</v>
      </c>
      <c r="D2021" s="491">
        <v>5339</v>
      </c>
      <c r="E2021" s="492" t="s">
        <v>477</v>
      </c>
      <c r="F2021" s="491" t="s">
        <v>478</v>
      </c>
      <c r="G2021" s="494" t="s">
        <v>479</v>
      </c>
      <c r="H2021" s="494">
        <v>852</v>
      </c>
      <c r="I2021" s="520" t="s">
        <v>99</v>
      </c>
      <c r="J2021" s="520">
        <v>1</v>
      </c>
      <c r="K2021" s="509">
        <v>45672</v>
      </c>
      <c r="L2021" s="494">
        <v>27</v>
      </c>
      <c r="M2021" s="510">
        <v>238</v>
      </c>
      <c r="N2021" s="513">
        <f>K2021+L2021</f>
        <v>45699</v>
      </c>
      <c r="O2021" s="411">
        <f ca="1">TODAY()</f>
        <v>45957</v>
      </c>
      <c r="P2021" s="412">
        <f ca="1">O2021-K2021</f>
        <v>285</v>
      </c>
      <c r="Q2021" s="409" t="s">
        <v>810</v>
      </c>
      <c r="R2021" s="409" t="s">
        <v>214</v>
      </c>
      <c r="S2021" s="409" t="s">
        <v>900</v>
      </c>
      <c r="T2021" s="409" t="s">
        <v>87</v>
      </c>
      <c r="U2021" s="409">
        <v>238</v>
      </c>
      <c r="V2021" s="417" t="s">
        <v>169</v>
      </c>
      <c r="W2021" s="417" t="s">
        <v>89</v>
      </c>
      <c r="X2021" s="417" t="s">
        <v>834</v>
      </c>
      <c r="Y2021" s="423" t="s">
        <v>938</v>
      </c>
      <c r="Z2021" s="409">
        <v>30</v>
      </c>
      <c r="AA2021" s="423" t="s">
        <v>92</v>
      </c>
      <c r="AB2021" s="409">
        <v>2014</v>
      </c>
      <c r="AC2021" s="524">
        <v>18000</v>
      </c>
      <c r="AD2021" s="522">
        <v>18000</v>
      </c>
      <c r="AE2021" s="494" t="s">
        <v>101</v>
      </c>
      <c r="AF2021" s="525">
        <v>45672</v>
      </c>
      <c r="AG2021" s="442">
        <v>45688</v>
      </c>
      <c r="AH2021" s="333"/>
      <c r="AI2021" s="333" t="s">
        <v>338</v>
      </c>
      <c r="AJ2021" s="527" t="s">
        <v>3605</v>
      </c>
      <c r="AK2021" s="333" t="s">
        <v>3511</v>
      </c>
      <c r="AL2021" s="490">
        <v>6862168940</v>
      </c>
      <c r="AM2021" s="527" t="s">
        <v>3605</v>
      </c>
      <c r="AN2021" s="333" t="s">
        <v>3511</v>
      </c>
      <c r="AO2021" s="490">
        <v>6862168940</v>
      </c>
    </row>
    <row r="2022" spans="3:41" ht="13.5" customHeight="1">
      <c r="C2022" s="520" t="s">
        <v>994</v>
      </c>
      <c r="D2022" s="491">
        <v>5318</v>
      </c>
      <c r="E2022" s="493" t="s">
        <v>151</v>
      </c>
      <c r="F2022" s="493" t="s">
        <v>152</v>
      </c>
      <c r="G2022" s="494" t="s">
        <v>3606</v>
      </c>
      <c r="H2022" s="494">
        <v>849</v>
      </c>
      <c r="I2022" s="494" t="s">
        <v>154</v>
      </c>
      <c r="J2022" s="520">
        <v>1</v>
      </c>
      <c r="K2022" s="509">
        <v>45671</v>
      </c>
      <c r="L2022" s="494">
        <v>4</v>
      </c>
      <c r="M2022" s="510">
        <v>238</v>
      </c>
      <c r="N2022" s="511">
        <f>K2022+L2022</f>
        <v>45675</v>
      </c>
      <c r="O2022" s="411">
        <f ca="1">TODAY()</f>
        <v>45957</v>
      </c>
      <c r="P2022" s="412">
        <f ca="1">O2022-K2022</f>
        <v>286</v>
      </c>
      <c r="Q2022" s="409" t="s">
        <v>810</v>
      </c>
      <c r="R2022" s="409" t="s">
        <v>214</v>
      </c>
      <c r="S2022" s="409" t="s">
        <v>900</v>
      </c>
      <c r="T2022" s="409" t="s">
        <v>87</v>
      </c>
      <c r="U2022" s="409">
        <v>238</v>
      </c>
      <c r="V2022" s="417" t="s">
        <v>169</v>
      </c>
      <c r="W2022" s="417" t="s">
        <v>89</v>
      </c>
      <c r="X2022" s="417" t="s">
        <v>834</v>
      </c>
      <c r="Y2022" s="423" t="s">
        <v>938</v>
      </c>
      <c r="Z2022" s="409">
        <v>30</v>
      </c>
      <c r="AA2022" s="423" t="s">
        <v>92</v>
      </c>
      <c r="AB2022" s="409">
        <v>2014</v>
      </c>
      <c r="AC2022" s="524">
        <v>18000</v>
      </c>
      <c r="AD2022" s="522">
        <v>18000</v>
      </c>
      <c r="AE2022" s="494" t="s">
        <v>101</v>
      </c>
      <c r="AF2022" s="526">
        <v>45666</v>
      </c>
      <c r="AG2022" s="442">
        <v>45681</v>
      </c>
      <c r="AH2022" s="333" t="s">
        <v>251</v>
      </c>
      <c r="AI2022" s="503"/>
      <c r="AJ2022" s="334"/>
      <c r="AK2022" s="503"/>
      <c r="AL2022" s="334"/>
      <c r="AM2022" s="334">
        <v>45595</v>
      </c>
    </row>
    <row r="2023" spans="3:41">
      <c r="C2023" s="490" t="s">
        <v>117</v>
      </c>
      <c r="D2023" s="491">
        <v>5230</v>
      </c>
      <c r="E2023" s="493" t="s">
        <v>2706</v>
      </c>
      <c r="F2023" s="493" t="s">
        <v>1392</v>
      </c>
      <c r="G2023" s="494" t="s">
        <v>479</v>
      </c>
      <c r="H2023" s="494">
        <v>848</v>
      </c>
      <c r="I2023" s="494" t="s">
        <v>99</v>
      </c>
      <c r="J2023" s="490">
        <v>1</v>
      </c>
      <c r="K2023" s="509">
        <v>45628</v>
      </c>
      <c r="L2023" s="494">
        <v>27</v>
      </c>
      <c r="M2023" s="510">
        <v>238</v>
      </c>
      <c r="N2023" s="511">
        <v>45655</v>
      </c>
      <c r="O2023" s="411">
        <v>45657</v>
      </c>
      <c r="P2023" s="412">
        <v>29</v>
      </c>
      <c r="Q2023" s="409" t="s">
        <v>810</v>
      </c>
      <c r="R2023" s="409" t="s">
        <v>214</v>
      </c>
      <c r="S2023" s="409" t="s">
        <v>900</v>
      </c>
      <c r="T2023" s="409" t="s">
        <v>87</v>
      </c>
      <c r="U2023" s="409">
        <v>238</v>
      </c>
      <c r="V2023" s="417" t="s">
        <v>169</v>
      </c>
      <c r="W2023" s="417" t="s">
        <v>89</v>
      </c>
      <c r="X2023" s="417" t="s">
        <v>834</v>
      </c>
      <c r="Y2023" s="423" t="s">
        <v>938</v>
      </c>
      <c r="Z2023" s="409">
        <v>30</v>
      </c>
      <c r="AA2023" s="423" t="s">
        <v>92</v>
      </c>
      <c r="AB2023" s="409">
        <v>2014</v>
      </c>
      <c r="AC2023" s="524">
        <v>18000</v>
      </c>
      <c r="AD2023" s="522">
        <v>18000</v>
      </c>
      <c r="AE2023" s="494" t="s">
        <v>101</v>
      </c>
      <c r="AF2023" s="525">
        <v>45628</v>
      </c>
      <c r="AG2023" s="442">
        <v>45657</v>
      </c>
      <c r="AH2023" s="503" t="s">
        <v>101</v>
      </c>
      <c r="AI2023" s="333" t="s">
        <v>144</v>
      </c>
      <c r="AJ2023" s="334" t="s">
        <v>3030</v>
      </c>
      <c r="AK2023" s="334"/>
      <c r="AL2023" s="333"/>
      <c r="AM2023" s="334" t="s">
        <v>3030</v>
      </c>
    </row>
    <row r="2024" spans="3:41">
      <c r="C2024" s="490" t="s">
        <v>994</v>
      </c>
      <c r="D2024" s="491">
        <v>5197</v>
      </c>
      <c r="E2024" s="493" t="s">
        <v>1408</v>
      </c>
      <c r="F2024" s="491" t="s">
        <v>1408</v>
      </c>
      <c r="G2024" s="494" t="s">
        <v>2322</v>
      </c>
      <c r="H2024" s="494">
        <v>847</v>
      </c>
      <c r="I2024" s="494" t="s">
        <v>99</v>
      </c>
      <c r="J2024" s="490">
        <v>1</v>
      </c>
      <c r="K2024" s="509">
        <v>45616</v>
      </c>
      <c r="L2024" s="494">
        <v>1</v>
      </c>
      <c r="M2024" s="510">
        <v>238</v>
      </c>
      <c r="N2024" s="511">
        <f>K2024+L2024</f>
        <v>45617</v>
      </c>
      <c r="O2024" s="411">
        <f ca="1">TODAY()</f>
        <v>45957</v>
      </c>
      <c r="P2024" s="412">
        <f ca="1">O2024-K2024</f>
        <v>341</v>
      </c>
      <c r="Q2024" s="409" t="s">
        <v>810</v>
      </c>
      <c r="R2024" s="409" t="s">
        <v>214</v>
      </c>
      <c r="S2024" s="409" t="s">
        <v>900</v>
      </c>
      <c r="T2024" s="409" t="s">
        <v>87</v>
      </c>
      <c r="U2024" s="409">
        <v>238</v>
      </c>
      <c r="V2024" s="417" t="s">
        <v>169</v>
      </c>
      <c r="W2024" s="417" t="s">
        <v>89</v>
      </c>
      <c r="X2024" s="417" t="s">
        <v>834</v>
      </c>
      <c r="Y2024" s="423" t="s">
        <v>938</v>
      </c>
      <c r="Z2024" s="409">
        <v>30</v>
      </c>
      <c r="AA2024" s="423" t="s">
        <v>92</v>
      </c>
      <c r="AB2024" s="409">
        <v>2014</v>
      </c>
      <c r="AC2024" s="524">
        <v>18000</v>
      </c>
      <c r="AD2024" s="522">
        <v>18000</v>
      </c>
      <c r="AE2024" s="494" t="s">
        <v>101</v>
      </c>
      <c r="AF2024" s="523">
        <v>45616</v>
      </c>
      <c r="AG2024" s="442">
        <v>45617</v>
      </c>
      <c r="AH2024" s="333"/>
      <c r="AI2024" s="503"/>
      <c r="AJ2024" s="334"/>
      <c r="AK2024" s="503"/>
      <c r="AL2024" s="334"/>
      <c r="AM2024" s="334"/>
    </row>
    <row r="2025" spans="3:41">
      <c r="C2025" s="490" t="s">
        <v>994</v>
      </c>
      <c r="D2025" s="491">
        <v>5149</v>
      </c>
      <c r="E2025" s="491" t="s">
        <v>1613</v>
      </c>
      <c r="F2025" s="491" t="s">
        <v>483</v>
      </c>
      <c r="G2025" s="494" t="s">
        <v>1614</v>
      </c>
      <c r="H2025" s="494">
        <v>833</v>
      </c>
      <c r="I2025" s="494" t="s">
        <v>99</v>
      </c>
      <c r="J2025" s="490">
        <v>1</v>
      </c>
      <c r="K2025" s="509">
        <v>45593</v>
      </c>
      <c r="L2025" s="494">
        <v>27</v>
      </c>
      <c r="M2025" s="510">
        <v>238</v>
      </c>
      <c r="N2025" s="511">
        <f>K2025+L2025</f>
        <v>45620</v>
      </c>
      <c r="O2025" s="411">
        <f ca="1">TODAY()</f>
        <v>45957</v>
      </c>
      <c r="P2025" s="412">
        <f ca="1">O2025-K2025</f>
        <v>364</v>
      </c>
      <c r="Q2025" s="409" t="s">
        <v>810</v>
      </c>
      <c r="R2025" s="409" t="s">
        <v>214</v>
      </c>
      <c r="S2025" s="409" t="s">
        <v>900</v>
      </c>
      <c r="T2025" s="409" t="s">
        <v>87</v>
      </c>
      <c r="U2025" s="409">
        <v>238</v>
      </c>
      <c r="V2025" s="417" t="s">
        <v>169</v>
      </c>
      <c r="W2025" s="417" t="s">
        <v>89</v>
      </c>
      <c r="X2025" s="417" t="s">
        <v>834</v>
      </c>
      <c r="Y2025" s="423" t="s">
        <v>938</v>
      </c>
      <c r="Z2025" s="409">
        <v>30</v>
      </c>
      <c r="AA2025" s="423" t="s">
        <v>92</v>
      </c>
      <c r="AB2025" s="409">
        <v>2014</v>
      </c>
      <c r="AC2025" s="524">
        <v>18000</v>
      </c>
      <c r="AD2025" s="522">
        <v>18000</v>
      </c>
      <c r="AE2025" s="494" t="s">
        <v>101</v>
      </c>
      <c r="AF2025" s="523">
        <v>45593</v>
      </c>
      <c r="AG2025" s="442">
        <v>45616</v>
      </c>
      <c r="AH2025" s="333"/>
      <c r="AI2025" s="333"/>
      <c r="AJ2025" s="333"/>
      <c r="AK2025" s="333"/>
      <c r="AL2025" s="333"/>
      <c r="AM2025" s="333"/>
    </row>
    <row r="2026" spans="3:41">
      <c r="C2026" s="490" t="s">
        <v>994</v>
      </c>
      <c r="D2026" s="491">
        <v>5104</v>
      </c>
      <c r="E2026" s="493" t="s">
        <v>3607</v>
      </c>
      <c r="F2026" s="493" t="s">
        <v>3607</v>
      </c>
      <c r="G2026" s="494" t="s">
        <v>3608</v>
      </c>
      <c r="H2026" s="494">
        <v>825</v>
      </c>
      <c r="I2026" s="494" t="s">
        <v>99</v>
      </c>
      <c r="J2026" s="490">
        <v>1</v>
      </c>
      <c r="K2026" s="509">
        <v>45582</v>
      </c>
      <c r="L2026" s="494">
        <v>1</v>
      </c>
      <c r="M2026" s="510">
        <v>238</v>
      </c>
      <c r="N2026" s="511">
        <f>K2026+L2026</f>
        <v>45583</v>
      </c>
      <c r="O2026" s="411">
        <f ca="1">TODAY()</f>
        <v>45957</v>
      </c>
      <c r="P2026" s="412">
        <f ca="1">O2026-K2026</f>
        <v>375</v>
      </c>
      <c r="Q2026" s="409" t="s">
        <v>810</v>
      </c>
      <c r="R2026" s="409" t="s">
        <v>214</v>
      </c>
      <c r="S2026" s="409" t="s">
        <v>900</v>
      </c>
      <c r="T2026" s="409" t="s">
        <v>87</v>
      </c>
      <c r="U2026" s="409">
        <v>238</v>
      </c>
      <c r="V2026" s="417" t="s">
        <v>169</v>
      </c>
      <c r="W2026" s="417" t="s">
        <v>89</v>
      </c>
      <c r="X2026" s="417" t="s">
        <v>834</v>
      </c>
      <c r="Y2026" s="423" t="s">
        <v>938</v>
      </c>
      <c r="Z2026" s="409">
        <v>30</v>
      </c>
      <c r="AA2026" s="423" t="s">
        <v>92</v>
      </c>
      <c r="AB2026" s="409">
        <v>2014</v>
      </c>
      <c r="AC2026" s="524">
        <v>18000</v>
      </c>
      <c r="AD2026" s="522">
        <v>18000</v>
      </c>
      <c r="AE2026" s="494" t="s">
        <v>101</v>
      </c>
      <c r="AF2026" s="442">
        <v>45568</v>
      </c>
      <c r="AG2026" s="442">
        <v>45586</v>
      </c>
      <c r="AH2026" s="333"/>
      <c r="AI2026" s="503"/>
      <c r="AJ2026" s="334"/>
      <c r="AK2026" s="503"/>
      <c r="AL2026" s="334"/>
      <c r="AM2026" s="334">
        <v>45393</v>
      </c>
    </row>
    <row r="2027" spans="3:41">
      <c r="C2027" s="490" t="s">
        <v>994</v>
      </c>
      <c r="D2027" s="491">
        <v>5056</v>
      </c>
      <c r="E2027" s="492" t="s">
        <v>1262</v>
      </c>
      <c r="F2027" s="492" t="s">
        <v>1039</v>
      </c>
      <c r="G2027" s="494"/>
      <c r="H2027" s="494">
        <v>823</v>
      </c>
      <c r="I2027" s="494" t="s">
        <v>99</v>
      </c>
      <c r="J2027" s="490">
        <v>1</v>
      </c>
      <c r="K2027" s="509">
        <v>45544</v>
      </c>
      <c r="L2027" s="494">
        <v>6</v>
      </c>
      <c r="M2027" s="510">
        <v>238</v>
      </c>
      <c r="N2027" s="511">
        <v>45550</v>
      </c>
      <c r="O2027" s="411">
        <v>45593</v>
      </c>
      <c r="P2027" s="412">
        <f>O2027-K2027</f>
        <v>49</v>
      </c>
      <c r="Q2027" s="409" t="s">
        <v>810</v>
      </c>
      <c r="R2027" s="409" t="s">
        <v>214</v>
      </c>
      <c r="S2027" s="409" t="s">
        <v>900</v>
      </c>
      <c r="T2027" s="409" t="s">
        <v>87</v>
      </c>
      <c r="U2027" s="409">
        <v>238</v>
      </c>
      <c r="V2027" s="417" t="s">
        <v>169</v>
      </c>
      <c r="W2027" s="417" t="s">
        <v>89</v>
      </c>
      <c r="X2027" s="417" t="s">
        <v>834</v>
      </c>
      <c r="Y2027" s="423" t="s">
        <v>938</v>
      </c>
      <c r="Z2027" s="409">
        <v>30</v>
      </c>
      <c r="AA2027" s="423" t="s">
        <v>92</v>
      </c>
      <c r="AB2027" s="409">
        <v>2014</v>
      </c>
      <c r="AC2027" s="524">
        <v>18000</v>
      </c>
      <c r="AD2027" s="522">
        <v>18000</v>
      </c>
      <c r="AE2027" s="494" t="s">
        <v>101</v>
      </c>
      <c r="AF2027" s="442">
        <v>45544</v>
      </c>
      <c r="AG2027" s="442">
        <v>45552</v>
      </c>
      <c r="AH2027" s="503"/>
      <c r="AI2027" s="333"/>
      <c r="AJ2027" s="333"/>
      <c r="AK2027" s="333"/>
      <c r="AL2027" s="333"/>
      <c r="AM2027" s="333"/>
    </row>
    <row r="2028" spans="3:41">
      <c r="C2028" s="478" t="s">
        <v>994</v>
      </c>
      <c r="D2028" s="478">
        <v>5034</v>
      </c>
      <c r="E2028" s="484" t="s">
        <v>97</v>
      </c>
      <c r="F2028" s="484" t="s">
        <v>97</v>
      </c>
      <c r="G2028" s="483" t="s">
        <v>1281</v>
      </c>
      <c r="H2028" s="478">
        <v>821</v>
      </c>
      <c r="I2028" s="483" t="s">
        <v>99</v>
      </c>
      <c r="J2028" s="478">
        <v>1</v>
      </c>
      <c r="K2028" s="512">
        <v>45526</v>
      </c>
      <c r="L2028" s="478">
        <v>6</v>
      </c>
      <c r="M2028" s="510">
        <v>238</v>
      </c>
      <c r="N2028" s="511">
        <v>45532</v>
      </c>
      <c r="O2028" s="411">
        <v>45534</v>
      </c>
      <c r="P2028" s="412">
        <v>8</v>
      </c>
      <c r="Q2028" s="409" t="s">
        <v>810</v>
      </c>
      <c r="R2028" s="409" t="s">
        <v>214</v>
      </c>
      <c r="S2028" s="409" t="s">
        <v>900</v>
      </c>
      <c r="T2028" s="409" t="s">
        <v>87</v>
      </c>
      <c r="U2028" s="409">
        <v>238</v>
      </c>
      <c r="V2028" s="417" t="s">
        <v>169</v>
      </c>
      <c r="W2028" s="417" t="s">
        <v>89</v>
      </c>
      <c r="X2028" s="417" t="s">
        <v>834</v>
      </c>
      <c r="Y2028" s="423" t="s">
        <v>938</v>
      </c>
      <c r="Z2028" s="409">
        <v>30</v>
      </c>
      <c r="AA2028" s="423" t="s">
        <v>92</v>
      </c>
      <c r="AB2028" s="409">
        <v>2014</v>
      </c>
      <c r="AC2028" s="524">
        <v>18000</v>
      </c>
      <c r="AD2028" s="522">
        <v>18000</v>
      </c>
      <c r="AE2028" s="494" t="s">
        <v>207</v>
      </c>
      <c r="AF2028" s="442">
        <v>45526</v>
      </c>
      <c r="AG2028" s="442">
        <v>45533</v>
      </c>
      <c r="AH2028" s="333"/>
      <c r="AI2028" s="333"/>
      <c r="AJ2028" s="527"/>
      <c r="AK2028" s="333"/>
      <c r="AL2028" s="490"/>
      <c r="AM2028" s="527"/>
      <c r="AN2028" s="333"/>
      <c r="AO2028" s="490"/>
    </row>
    <row r="2029" spans="3:41">
      <c r="C2029" s="478" t="s">
        <v>994</v>
      </c>
      <c r="D2029" s="478">
        <v>4855</v>
      </c>
      <c r="E2029" s="481" t="s">
        <v>1616</v>
      </c>
      <c r="F2029" s="481" t="s">
        <v>483</v>
      </c>
      <c r="G2029" s="478" t="s">
        <v>3609</v>
      </c>
      <c r="H2029" s="478">
        <v>972</v>
      </c>
      <c r="I2029" s="478" t="s">
        <v>99</v>
      </c>
      <c r="J2029" s="478">
        <v>1</v>
      </c>
      <c r="K2029" s="519">
        <v>45434</v>
      </c>
      <c r="L2029" s="478">
        <v>27</v>
      </c>
      <c r="M2029" s="499">
        <v>238</v>
      </c>
      <c r="N2029" s="511">
        <v>45461</v>
      </c>
      <c r="O2029" s="411">
        <v>45464</v>
      </c>
      <c r="P2029" s="412">
        <v>30</v>
      </c>
      <c r="Q2029" s="409" t="s">
        <v>810</v>
      </c>
      <c r="R2029" s="409" t="s">
        <v>214</v>
      </c>
      <c r="S2029" s="409" t="s">
        <v>900</v>
      </c>
      <c r="T2029" s="409" t="s">
        <v>87</v>
      </c>
      <c r="U2029" s="409">
        <v>238</v>
      </c>
      <c r="V2029" s="417" t="s">
        <v>169</v>
      </c>
      <c r="W2029" s="417" t="s">
        <v>89</v>
      </c>
      <c r="X2029" s="417" t="s">
        <v>834</v>
      </c>
      <c r="Y2029" s="423" t="s">
        <v>938</v>
      </c>
      <c r="Z2029" s="409">
        <v>30</v>
      </c>
      <c r="AA2029" s="423" t="s">
        <v>92</v>
      </c>
      <c r="AB2029" s="409">
        <v>2014</v>
      </c>
      <c r="AC2029" s="524">
        <v>18000</v>
      </c>
      <c r="AD2029" s="522">
        <v>18000</v>
      </c>
      <c r="AE2029" s="494" t="s">
        <v>101</v>
      </c>
      <c r="AF2029" s="442">
        <v>45406</v>
      </c>
      <c r="AG2029" s="442">
        <v>45462</v>
      </c>
      <c r="AH2029" s="333"/>
      <c r="AI2029" s="333" t="s">
        <v>197</v>
      </c>
      <c r="AJ2029" s="527" t="s">
        <v>3071</v>
      </c>
      <c r="AK2029" s="333" t="s">
        <v>3072</v>
      </c>
      <c r="AL2029" s="490" t="s">
        <v>3073</v>
      </c>
      <c r="AM2029" s="527" t="s">
        <v>3071</v>
      </c>
      <c r="AN2029" s="333" t="s">
        <v>3072</v>
      </c>
      <c r="AO2029" s="490" t="s">
        <v>3073</v>
      </c>
    </row>
    <row r="2030" spans="3:41">
      <c r="C2030" s="540" t="s">
        <v>994</v>
      </c>
      <c r="D2030" s="540">
        <v>4716</v>
      </c>
      <c r="E2030" s="542" t="s">
        <v>1308</v>
      </c>
      <c r="F2030" s="541" t="s">
        <v>1309</v>
      </c>
      <c r="G2030" s="540" t="s">
        <v>1310</v>
      </c>
      <c r="H2030" s="540">
        <v>40941</v>
      </c>
      <c r="I2030" s="540" t="s">
        <v>154</v>
      </c>
      <c r="J2030" s="540">
        <v>1</v>
      </c>
      <c r="K2030" s="546">
        <v>45334</v>
      </c>
      <c r="L2030" s="540">
        <v>6</v>
      </c>
      <c r="M2030" s="510">
        <v>238</v>
      </c>
      <c r="N2030" s="511">
        <f>K2030+L2030</f>
        <v>45340</v>
      </c>
      <c r="O2030" s="411">
        <f ca="1">TODAY()</f>
        <v>45957</v>
      </c>
      <c r="P2030" s="412">
        <f ca="1">O2030-K2030</f>
        <v>623</v>
      </c>
      <c r="Q2030" s="409" t="s">
        <v>810</v>
      </c>
      <c r="R2030" s="409" t="s">
        <v>214</v>
      </c>
      <c r="S2030" s="409" t="s">
        <v>900</v>
      </c>
      <c r="T2030" s="409" t="s">
        <v>87</v>
      </c>
      <c r="U2030" s="409">
        <v>238</v>
      </c>
      <c r="V2030" s="417" t="s">
        <v>169</v>
      </c>
      <c r="W2030" s="417" t="s">
        <v>89</v>
      </c>
      <c r="X2030" s="417" t="s">
        <v>834</v>
      </c>
      <c r="Y2030" s="423" t="s">
        <v>938</v>
      </c>
      <c r="Z2030" s="409">
        <v>30</v>
      </c>
      <c r="AA2030" s="423" t="s">
        <v>92</v>
      </c>
      <c r="AB2030" s="409">
        <v>2014</v>
      </c>
      <c r="AC2030" s="524">
        <v>18000</v>
      </c>
      <c r="AD2030" s="522">
        <v>19500</v>
      </c>
      <c r="AE2030" s="631"/>
      <c r="AF2030" s="548"/>
      <c r="AG2030" s="552"/>
      <c r="AH2030" s="503" t="s">
        <v>101</v>
      </c>
      <c r="AI2030" s="333"/>
      <c r="AJ2030" s="527"/>
      <c r="AK2030" s="333"/>
      <c r="AL2030" s="490"/>
      <c r="AM2030" s="527"/>
      <c r="AN2030" s="333"/>
      <c r="AO2030" s="490"/>
    </row>
    <row r="2031" spans="3:41">
      <c r="C2031" s="478" t="s">
        <v>994</v>
      </c>
      <c r="D2031" s="478">
        <v>4582</v>
      </c>
      <c r="E2031" s="481" t="s">
        <v>229</v>
      </c>
      <c r="F2031" s="481" t="s">
        <v>1456</v>
      </c>
      <c r="G2031" s="478" t="s">
        <v>1926</v>
      </c>
      <c r="H2031" s="478">
        <v>40941</v>
      </c>
      <c r="I2031" s="478" t="s">
        <v>1151</v>
      </c>
      <c r="J2031" s="478">
        <v>1</v>
      </c>
      <c r="K2031" s="519">
        <v>45243</v>
      </c>
      <c r="L2031" s="478">
        <v>27</v>
      </c>
      <c r="M2031" s="479">
        <v>238</v>
      </c>
      <c r="N2031" s="410">
        <v>45270</v>
      </c>
      <c r="O2031" s="411">
        <v>45282</v>
      </c>
      <c r="P2031" s="412">
        <v>39</v>
      </c>
      <c r="Q2031" s="409" t="s">
        <v>810</v>
      </c>
      <c r="R2031" s="409" t="s">
        <v>214</v>
      </c>
      <c r="S2031" s="409" t="s">
        <v>900</v>
      </c>
      <c r="T2031" s="409" t="s">
        <v>87</v>
      </c>
      <c r="U2031" s="409">
        <v>238</v>
      </c>
      <c r="V2031" s="417" t="s">
        <v>169</v>
      </c>
      <c r="W2031" s="417" t="s">
        <v>89</v>
      </c>
      <c r="X2031" s="503" t="s">
        <v>834</v>
      </c>
      <c r="Y2031" s="423" t="s">
        <v>938</v>
      </c>
      <c r="Z2031" s="409">
        <v>30</v>
      </c>
      <c r="AA2031" s="423" t="s">
        <v>92</v>
      </c>
      <c r="AB2031" s="409">
        <v>2014</v>
      </c>
      <c r="AC2031" s="524">
        <v>18000</v>
      </c>
      <c r="AD2031" s="524"/>
      <c r="AE2031" s="494" t="s">
        <v>101</v>
      </c>
      <c r="AF2031" s="442">
        <v>45215</v>
      </c>
      <c r="AG2031" s="442">
        <v>45281</v>
      </c>
      <c r="AH2031" s="333"/>
      <c r="AI2031" s="333"/>
      <c r="AJ2031" s="527"/>
      <c r="AK2031" s="333"/>
      <c r="AL2031" s="490"/>
      <c r="AM2031" s="527"/>
      <c r="AN2031" s="333"/>
      <c r="AO2031" s="490"/>
    </row>
    <row r="2032" spans="3:41">
      <c r="C2032" s="479" t="s">
        <v>994</v>
      </c>
      <c r="D2032" s="483">
        <v>4566</v>
      </c>
      <c r="E2032" s="489" t="s">
        <v>1191</v>
      </c>
      <c r="F2032" s="489" t="s">
        <v>1191</v>
      </c>
      <c r="G2032" s="482" t="s">
        <v>3610</v>
      </c>
      <c r="H2032" s="543">
        <v>40940</v>
      </c>
      <c r="I2032" s="481" t="s">
        <v>1151</v>
      </c>
      <c r="J2032" s="505">
        <v>1</v>
      </c>
      <c r="K2032" s="515">
        <v>45203</v>
      </c>
      <c r="L2032" s="479">
        <v>6</v>
      </c>
      <c r="M2032" s="409">
        <v>238</v>
      </c>
      <c r="N2032" s="517">
        <v>45209</v>
      </c>
      <c r="O2032" s="411">
        <v>45211</v>
      </c>
      <c r="P2032" s="412">
        <v>8</v>
      </c>
      <c r="Q2032" s="409" t="s">
        <v>810</v>
      </c>
      <c r="R2032" s="409" t="s">
        <v>214</v>
      </c>
      <c r="S2032" s="409" t="s">
        <v>900</v>
      </c>
      <c r="T2032" s="409" t="s">
        <v>87</v>
      </c>
      <c r="U2032" s="409">
        <v>238</v>
      </c>
      <c r="V2032" s="417" t="s">
        <v>169</v>
      </c>
      <c r="W2032" s="417" t="s">
        <v>89</v>
      </c>
      <c r="X2032" s="503" t="s">
        <v>834</v>
      </c>
      <c r="Y2032" s="423" t="s">
        <v>938</v>
      </c>
      <c r="Z2032" s="409">
        <v>30</v>
      </c>
      <c r="AA2032" s="423" t="s">
        <v>92</v>
      </c>
      <c r="AB2032" s="409">
        <v>2014</v>
      </c>
      <c r="AC2032" s="524"/>
      <c r="AD2032" s="524"/>
      <c r="AE2032" s="494" t="s">
        <v>101</v>
      </c>
      <c r="AF2032" s="442">
        <v>45203</v>
      </c>
      <c r="AG2032" s="442">
        <v>45211</v>
      </c>
      <c r="AH2032" s="333"/>
      <c r="AI2032" s="333" t="s">
        <v>3611</v>
      </c>
      <c r="AJ2032" s="527" t="s">
        <v>3612</v>
      </c>
      <c r="AK2032" s="333" t="s">
        <v>1115</v>
      </c>
      <c r="AL2032" s="490" t="s">
        <v>3613</v>
      </c>
      <c r="AM2032" s="527" t="s">
        <v>3612</v>
      </c>
      <c r="AN2032" s="333" t="s">
        <v>1115</v>
      </c>
      <c r="AO2032" s="490" t="s">
        <v>3613</v>
      </c>
    </row>
    <row r="2033" spans="3:41">
      <c r="C2033" s="478" t="s">
        <v>994</v>
      </c>
      <c r="D2033" s="483">
        <v>4555</v>
      </c>
      <c r="E2033" s="489" t="s">
        <v>97</v>
      </c>
      <c r="F2033" s="489" t="s">
        <v>97</v>
      </c>
      <c r="G2033" s="482" t="s">
        <v>2377</v>
      </c>
      <c r="H2033" s="543">
        <v>40939</v>
      </c>
      <c r="I2033" s="481" t="s">
        <v>99</v>
      </c>
      <c r="J2033" s="505">
        <v>1</v>
      </c>
      <c r="K2033" s="515">
        <v>45197</v>
      </c>
      <c r="L2033" s="479">
        <v>2</v>
      </c>
      <c r="M2033" s="409">
        <v>238</v>
      </c>
      <c r="N2033" s="410">
        <v>45199</v>
      </c>
      <c r="O2033" s="411">
        <v>45202</v>
      </c>
      <c r="P2033" s="412">
        <v>5</v>
      </c>
      <c r="Q2033" s="409" t="s">
        <v>544</v>
      </c>
      <c r="R2033" s="409" t="s">
        <v>214</v>
      </c>
      <c r="S2033" s="409" t="s">
        <v>900</v>
      </c>
      <c r="T2033" s="409" t="s">
        <v>87</v>
      </c>
      <c r="U2033" s="409">
        <v>238</v>
      </c>
      <c r="V2033" s="417" t="s">
        <v>169</v>
      </c>
      <c r="W2033" s="417" t="s">
        <v>89</v>
      </c>
      <c r="X2033" s="503" t="s">
        <v>834</v>
      </c>
      <c r="Y2033" s="423" t="s">
        <v>938</v>
      </c>
      <c r="Z2033" s="409">
        <v>30</v>
      </c>
      <c r="AA2033" s="423" t="s">
        <v>92</v>
      </c>
      <c r="AB2033" s="409">
        <v>2014</v>
      </c>
      <c r="AC2033" s="524"/>
      <c r="AD2033" s="524"/>
      <c r="AE2033" s="494" t="s">
        <v>101</v>
      </c>
      <c r="AF2033" s="442">
        <v>45197</v>
      </c>
      <c r="AG2033" s="442">
        <v>45202</v>
      </c>
      <c r="AH2033" s="333"/>
      <c r="AI2033" s="333" t="s">
        <v>3611</v>
      </c>
      <c r="AJ2033" s="527" t="s">
        <v>3612</v>
      </c>
      <c r="AK2033" s="333" t="s">
        <v>1115</v>
      </c>
      <c r="AL2033" s="490" t="s">
        <v>3613</v>
      </c>
      <c r="AM2033" s="527" t="s">
        <v>3612</v>
      </c>
      <c r="AN2033" s="333" t="s">
        <v>1115</v>
      </c>
      <c r="AO2033" s="490" t="s">
        <v>3613</v>
      </c>
    </row>
    <row r="2034" spans="3:41">
      <c r="C2034" s="478" t="s">
        <v>994</v>
      </c>
      <c r="D2034" s="483">
        <v>4507</v>
      </c>
      <c r="E2034" s="489" t="s">
        <v>477</v>
      </c>
      <c r="F2034" s="489" t="s">
        <v>2201</v>
      </c>
      <c r="G2034" s="482" t="s">
        <v>2367</v>
      </c>
      <c r="H2034" s="543">
        <v>40930</v>
      </c>
      <c r="I2034" s="481" t="s">
        <v>99</v>
      </c>
      <c r="J2034" s="505">
        <v>1</v>
      </c>
      <c r="K2034" s="515">
        <v>45169</v>
      </c>
      <c r="L2034" s="479">
        <v>27</v>
      </c>
      <c r="M2034" s="479">
        <v>238</v>
      </c>
      <c r="N2034" s="410">
        <v>45196</v>
      </c>
      <c r="O2034" s="411">
        <v>45197</v>
      </c>
      <c r="P2034" s="412">
        <v>28</v>
      </c>
      <c r="Q2034" s="409" t="s">
        <v>544</v>
      </c>
      <c r="R2034" s="409" t="s">
        <v>214</v>
      </c>
      <c r="S2034" s="409" t="s">
        <v>900</v>
      </c>
      <c r="T2034" s="409" t="s">
        <v>87</v>
      </c>
      <c r="U2034" s="409">
        <v>238</v>
      </c>
      <c r="V2034" s="417" t="s">
        <v>169</v>
      </c>
      <c r="W2034" s="417" t="s">
        <v>89</v>
      </c>
      <c r="X2034" s="503" t="s">
        <v>834</v>
      </c>
      <c r="Y2034" s="423" t="s">
        <v>938</v>
      </c>
      <c r="Z2034" s="409">
        <v>30</v>
      </c>
      <c r="AA2034" s="423" t="s">
        <v>92</v>
      </c>
      <c r="AB2034" s="409">
        <v>2014</v>
      </c>
      <c r="AC2034" s="524"/>
      <c r="AD2034" s="524"/>
      <c r="AE2034" s="494" t="s">
        <v>101</v>
      </c>
      <c r="AF2034" s="442">
        <v>45169</v>
      </c>
      <c r="AG2034" s="442">
        <v>45196</v>
      </c>
      <c r="AH2034" s="333"/>
      <c r="AI2034" s="333" t="s">
        <v>3611</v>
      </c>
      <c r="AJ2034" s="527" t="s">
        <v>3612</v>
      </c>
      <c r="AK2034" s="333" t="s">
        <v>1115</v>
      </c>
      <c r="AL2034" s="490" t="s">
        <v>3613</v>
      </c>
      <c r="AM2034" s="527" t="s">
        <v>3612</v>
      </c>
      <c r="AN2034" s="333" t="s">
        <v>1115</v>
      </c>
      <c r="AO2034" s="490" t="s">
        <v>3613</v>
      </c>
    </row>
    <row r="2035" spans="3:41">
      <c r="C2035" s="478" t="s">
        <v>994</v>
      </c>
      <c r="D2035" s="483">
        <v>4205</v>
      </c>
      <c r="E2035" s="489" t="s">
        <v>1495</v>
      </c>
      <c r="F2035" s="489" t="s">
        <v>1495</v>
      </c>
      <c r="G2035" s="496" t="s">
        <v>3614</v>
      </c>
      <c r="H2035" s="478">
        <v>403</v>
      </c>
      <c r="I2035" s="482" t="s">
        <v>1151</v>
      </c>
      <c r="J2035" s="478">
        <v>1</v>
      </c>
      <c r="K2035" s="515">
        <v>44974</v>
      </c>
      <c r="L2035" s="479">
        <v>2</v>
      </c>
      <c r="M2035" s="479">
        <v>238</v>
      </c>
      <c r="N2035" s="410">
        <v>44976</v>
      </c>
      <c r="O2035" s="411">
        <v>44977</v>
      </c>
      <c r="P2035" s="412">
        <v>3</v>
      </c>
      <c r="Q2035" s="409" t="s">
        <v>544</v>
      </c>
      <c r="R2035" s="409" t="s">
        <v>86</v>
      </c>
      <c r="S2035" s="409" t="s">
        <v>86</v>
      </c>
      <c r="T2035" s="409" t="s">
        <v>87</v>
      </c>
      <c r="U2035" s="409">
        <v>238</v>
      </c>
      <c r="V2035" s="417" t="s">
        <v>88</v>
      </c>
      <c r="W2035" s="417" t="s">
        <v>89</v>
      </c>
      <c r="X2035" s="417" t="s">
        <v>90</v>
      </c>
      <c r="Y2035" s="423" t="s">
        <v>3615</v>
      </c>
      <c r="Z2035" s="524"/>
      <c r="AA2035" s="524"/>
      <c r="AB2035" s="409">
        <v>2022</v>
      </c>
      <c r="AC2035" s="524">
        <v>27000</v>
      </c>
      <c r="AD2035" s="524"/>
      <c r="AE2035" s="494" t="s">
        <v>101</v>
      </c>
      <c r="AF2035" s="442">
        <v>44974</v>
      </c>
      <c r="AG2035" s="442">
        <v>44977</v>
      </c>
      <c r="AH2035" s="333"/>
      <c r="AI2035" s="333"/>
      <c r="AJ2035" s="334"/>
      <c r="AK2035" s="333"/>
      <c r="AL2035" s="333"/>
      <c r="AM2035" s="527"/>
      <c r="AN2035" s="333"/>
      <c r="AO2035" s="490"/>
    </row>
    <row r="2036" spans="3:41" ht="18.75" customHeight="1">
      <c r="C2036" s="478" t="s">
        <v>994</v>
      </c>
      <c r="D2036" s="483">
        <v>4145</v>
      </c>
      <c r="E2036" s="489" t="s">
        <v>3616</v>
      </c>
      <c r="F2036" s="489" t="s">
        <v>3617</v>
      </c>
      <c r="G2036" s="496" t="s">
        <v>3595</v>
      </c>
      <c r="H2036" s="478">
        <v>389</v>
      </c>
      <c r="I2036" s="482" t="s">
        <v>1151</v>
      </c>
      <c r="J2036" s="478">
        <v>1</v>
      </c>
      <c r="K2036" s="515">
        <v>44942</v>
      </c>
      <c r="L2036" s="479">
        <v>29</v>
      </c>
      <c r="M2036" s="479">
        <v>238</v>
      </c>
      <c r="N2036" s="410">
        <v>44971</v>
      </c>
      <c r="O2036" s="411">
        <v>44974</v>
      </c>
      <c r="P2036" s="412">
        <v>32</v>
      </c>
      <c r="Q2036" s="409" t="s">
        <v>544</v>
      </c>
      <c r="R2036" s="409" t="s">
        <v>86</v>
      </c>
      <c r="S2036" s="409" t="s">
        <v>86</v>
      </c>
      <c r="T2036" s="409" t="s">
        <v>87</v>
      </c>
      <c r="U2036" s="409">
        <v>238</v>
      </c>
      <c r="V2036" s="417" t="s">
        <v>88</v>
      </c>
      <c r="W2036" s="417" t="s">
        <v>89</v>
      </c>
      <c r="X2036" s="417" t="s">
        <v>90</v>
      </c>
      <c r="Y2036" s="423" t="s">
        <v>3615</v>
      </c>
      <c r="Z2036" s="524"/>
      <c r="AA2036" s="524"/>
      <c r="AB2036" s="409">
        <v>2022</v>
      </c>
      <c r="AC2036" s="524">
        <v>27000</v>
      </c>
      <c r="AD2036" s="524"/>
      <c r="AE2036" s="494" t="s">
        <v>101</v>
      </c>
      <c r="AF2036" s="442">
        <v>44942</v>
      </c>
      <c r="AG2036" s="442">
        <v>44973</v>
      </c>
      <c r="AH2036" s="333"/>
      <c r="AI2036" s="333" t="s">
        <v>153</v>
      </c>
      <c r="AJ2036" s="527" t="s">
        <v>3344</v>
      </c>
      <c r="AK2036" s="333" t="s">
        <v>817</v>
      </c>
      <c r="AL2036" s="490" t="s">
        <v>3345</v>
      </c>
      <c r="AM2036" s="527" t="s">
        <v>3344</v>
      </c>
      <c r="AN2036" s="333" t="s">
        <v>817</v>
      </c>
      <c r="AO2036" s="490" t="s">
        <v>3345</v>
      </c>
    </row>
    <row r="2037" spans="3:41">
      <c r="C2037" s="478" t="s">
        <v>994</v>
      </c>
      <c r="D2037" s="483">
        <v>4134</v>
      </c>
      <c r="E2037" s="489" t="s">
        <v>1498</v>
      </c>
      <c r="F2037" s="489" t="s">
        <v>1498</v>
      </c>
      <c r="G2037" s="496" t="s">
        <v>1549</v>
      </c>
      <c r="H2037" s="478">
        <v>384</v>
      </c>
      <c r="I2037" s="482" t="s">
        <v>99</v>
      </c>
      <c r="J2037" s="478">
        <v>1</v>
      </c>
      <c r="K2037" s="515">
        <v>44935</v>
      </c>
      <c r="L2037" s="479">
        <v>6</v>
      </c>
      <c r="M2037" s="409">
        <v>238</v>
      </c>
      <c r="N2037" s="507">
        <v>44941</v>
      </c>
      <c r="O2037" s="411">
        <v>44937</v>
      </c>
      <c r="P2037" s="412">
        <v>2</v>
      </c>
      <c r="Q2037" s="409" t="s">
        <v>544</v>
      </c>
      <c r="R2037" s="409" t="s">
        <v>86</v>
      </c>
      <c r="S2037" s="409" t="s">
        <v>86</v>
      </c>
      <c r="T2037" s="409" t="s">
        <v>87</v>
      </c>
      <c r="U2037" s="409">
        <v>238</v>
      </c>
      <c r="V2037" s="417" t="s">
        <v>88</v>
      </c>
      <c r="W2037" s="417" t="s">
        <v>89</v>
      </c>
      <c r="X2037" s="417" t="s">
        <v>90</v>
      </c>
      <c r="Y2037" s="423" t="s">
        <v>3615</v>
      </c>
      <c r="Z2037" s="524"/>
      <c r="AA2037" s="524"/>
      <c r="AB2037" s="409">
        <v>2022</v>
      </c>
      <c r="AC2037" s="524">
        <v>27000</v>
      </c>
      <c r="AD2037" s="524"/>
      <c r="AE2037" s="494" t="s">
        <v>101</v>
      </c>
      <c r="AF2037" s="442">
        <v>44935</v>
      </c>
      <c r="AG2037" s="442">
        <v>44936</v>
      </c>
      <c r="AH2037" s="333"/>
      <c r="AI2037" s="333" t="s">
        <v>102</v>
      </c>
      <c r="AJ2037" s="527" t="s">
        <v>3410</v>
      </c>
      <c r="AK2037" s="333" t="s">
        <v>3411</v>
      </c>
      <c r="AL2037" s="490" t="s">
        <v>3412</v>
      </c>
      <c r="AM2037" s="527" t="s">
        <v>3410</v>
      </c>
      <c r="AN2037" s="333" t="s">
        <v>3411</v>
      </c>
      <c r="AO2037" s="490" t="s">
        <v>3412</v>
      </c>
    </row>
    <row r="2038" spans="3:41">
      <c r="C2038" s="478" t="s">
        <v>1338</v>
      </c>
      <c r="D2038" s="483">
        <v>4129</v>
      </c>
      <c r="E2038" s="489" t="s">
        <v>151</v>
      </c>
      <c r="F2038" s="484" t="s">
        <v>1941</v>
      </c>
      <c r="G2038" s="496" t="s">
        <v>3618</v>
      </c>
      <c r="H2038" s="478">
        <v>384</v>
      </c>
      <c r="I2038" s="482" t="s">
        <v>154</v>
      </c>
      <c r="J2038" s="478">
        <v>1</v>
      </c>
      <c r="K2038" s="515">
        <v>44931</v>
      </c>
      <c r="L2038" s="479">
        <v>29</v>
      </c>
      <c r="M2038" s="409">
        <v>238</v>
      </c>
      <c r="N2038" s="507">
        <v>44960</v>
      </c>
      <c r="O2038" s="411">
        <v>44933</v>
      </c>
      <c r="P2038" s="412">
        <v>2</v>
      </c>
      <c r="Q2038" s="409" t="s">
        <v>544</v>
      </c>
      <c r="R2038" s="409" t="s">
        <v>86</v>
      </c>
      <c r="S2038" s="409" t="s">
        <v>86</v>
      </c>
      <c r="T2038" s="409" t="s">
        <v>87</v>
      </c>
      <c r="U2038" s="409">
        <v>238</v>
      </c>
      <c r="V2038" s="417" t="s">
        <v>88</v>
      </c>
      <c r="W2038" s="417" t="s">
        <v>89</v>
      </c>
      <c r="X2038" s="417" t="s">
        <v>90</v>
      </c>
      <c r="Y2038" s="423" t="s">
        <v>3615</v>
      </c>
      <c r="Z2038" s="524"/>
      <c r="AA2038" s="524"/>
      <c r="AB2038" s="409">
        <v>2022</v>
      </c>
      <c r="AC2038" s="524">
        <v>27000</v>
      </c>
      <c r="AD2038" s="524"/>
      <c r="AE2038" s="494" t="s">
        <v>101</v>
      </c>
      <c r="AF2038" s="442">
        <v>44931</v>
      </c>
      <c r="AG2038" s="442"/>
      <c r="AH2038" s="333"/>
      <c r="AI2038" s="333"/>
      <c r="AJ2038" s="334"/>
      <c r="AK2038" s="333"/>
      <c r="AL2038" s="333"/>
      <c r="AM2038" s="527"/>
      <c r="AN2038" s="333"/>
      <c r="AO2038" s="490"/>
    </row>
    <row r="2039" spans="3:41">
      <c r="C2039" s="478" t="s">
        <v>994</v>
      </c>
      <c r="D2039" s="483">
        <v>3804</v>
      </c>
      <c r="E2039" s="489" t="s">
        <v>1431</v>
      </c>
      <c r="F2039" s="484" t="s">
        <v>1432</v>
      </c>
      <c r="G2039" s="496" t="s">
        <v>1433</v>
      </c>
      <c r="H2039" s="478">
        <v>921</v>
      </c>
      <c r="I2039" s="482" t="s">
        <v>1151</v>
      </c>
      <c r="J2039" s="478">
        <v>1</v>
      </c>
      <c r="K2039" s="515">
        <v>44916</v>
      </c>
      <c r="L2039" s="479">
        <v>27</v>
      </c>
      <c r="M2039" s="409">
        <v>238</v>
      </c>
      <c r="N2039" s="507">
        <v>44943</v>
      </c>
      <c r="O2039" s="411">
        <v>44931</v>
      </c>
      <c r="P2039" s="412">
        <v>15</v>
      </c>
      <c r="Q2039" s="409" t="s">
        <v>544</v>
      </c>
      <c r="R2039" s="409" t="s">
        <v>86</v>
      </c>
      <c r="S2039" s="409" t="s">
        <v>86</v>
      </c>
      <c r="T2039" s="409" t="s">
        <v>87</v>
      </c>
      <c r="U2039" s="409">
        <v>238</v>
      </c>
      <c r="V2039" s="417" t="s">
        <v>88</v>
      </c>
      <c r="W2039" s="417" t="s">
        <v>89</v>
      </c>
      <c r="X2039" s="417" t="s">
        <v>90</v>
      </c>
      <c r="Y2039" s="423" t="s">
        <v>3615</v>
      </c>
      <c r="Z2039" s="524"/>
      <c r="AA2039" s="524"/>
      <c r="AB2039" s="409">
        <v>2022</v>
      </c>
      <c r="AC2039" s="524">
        <v>27000</v>
      </c>
      <c r="AD2039" s="524"/>
      <c r="AE2039" s="631"/>
      <c r="AF2039" s="490" t="s">
        <v>101</v>
      </c>
      <c r="AG2039" s="442">
        <v>44775</v>
      </c>
      <c r="AH2039" s="334">
        <v>44930</v>
      </c>
      <c r="AI2039" s="333" t="s">
        <v>531</v>
      </c>
      <c r="AJ2039" s="527" t="s">
        <v>3619</v>
      </c>
      <c r="AK2039" s="333" t="s">
        <v>2918</v>
      </c>
      <c r="AL2039" s="490">
        <v>8119390070</v>
      </c>
      <c r="AM2039" s="527" t="s">
        <v>3619</v>
      </c>
      <c r="AN2039" s="333" t="s">
        <v>2918</v>
      </c>
      <c r="AO2039" s="490">
        <v>8119390070</v>
      </c>
    </row>
    <row r="2040" spans="3:41">
      <c r="C2040" s="478" t="s">
        <v>994</v>
      </c>
      <c r="D2040" s="483">
        <v>3779</v>
      </c>
      <c r="E2040" s="484" t="s">
        <v>1231</v>
      </c>
      <c r="F2040" s="484" t="s">
        <v>1231</v>
      </c>
      <c r="G2040" s="496" t="s">
        <v>153</v>
      </c>
      <c r="H2040" s="478"/>
      <c r="I2040" s="482" t="s">
        <v>1151</v>
      </c>
      <c r="J2040" s="478">
        <v>1</v>
      </c>
      <c r="K2040" s="515">
        <v>44765</v>
      </c>
      <c r="L2040" s="479">
        <v>1</v>
      </c>
      <c r="M2040" s="409">
        <v>238</v>
      </c>
      <c r="N2040" s="410">
        <v>44766</v>
      </c>
      <c r="O2040" s="411">
        <v>44767</v>
      </c>
      <c r="P2040" s="412">
        <v>2</v>
      </c>
      <c r="Q2040" s="409" t="s">
        <v>544</v>
      </c>
      <c r="R2040" s="409"/>
      <c r="S2040" s="409" t="s">
        <v>86</v>
      </c>
      <c r="T2040" s="409" t="s">
        <v>87</v>
      </c>
      <c r="U2040" s="409">
        <v>238</v>
      </c>
      <c r="V2040" s="417" t="s">
        <v>88</v>
      </c>
      <c r="W2040" s="417" t="s">
        <v>89</v>
      </c>
      <c r="X2040" s="417" t="s">
        <v>90</v>
      </c>
      <c r="Y2040" s="423" t="s">
        <v>3615</v>
      </c>
      <c r="Z2040" s="524"/>
      <c r="AA2040" s="524"/>
      <c r="AB2040" s="409"/>
      <c r="AC2040" s="524">
        <v>26000</v>
      </c>
      <c r="AD2040" s="524"/>
      <c r="AE2040" s="536" t="s">
        <v>101</v>
      </c>
      <c r="AF2040" s="426">
        <v>44765</v>
      </c>
      <c r="AG2040" s="442">
        <v>44767</v>
      </c>
      <c r="AH2040" s="333"/>
      <c r="AI2040" s="333" t="s">
        <v>153</v>
      </c>
      <c r="AJ2040" s="527" t="s">
        <v>3620</v>
      </c>
      <c r="AK2040" s="333" t="s">
        <v>1170</v>
      </c>
      <c r="AL2040" s="490" t="s">
        <v>3621</v>
      </c>
      <c r="AM2040" s="527" t="s">
        <v>3620</v>
      </c>
      <c r="AN2040" s="333" t="s">
        <v>1170</v>
      </c>
      <c r="AO2040" s="490" t="s">
        <v>3621</v>
      </c>
    </row>
    <row r="2041" spans="3:41">
      <c r="C2041" s="478" t="s">
        <v>994</v>
      </c>
      <c r="D2041" s="483">
        <v>3770</v>
      </c>
      <c r="E2041" s="484" t="s">
        <v>1149</v>
      </c>
      <c r="F2041" s="484" t="s">
        <v>3561</v>
      </c>
      <c r="G2041" s="496" t="s">
        <v>3622</v>
      </c>
      <c r="H2041" s="478">
        <v>280</v>
      </c>
      <c r="I2041" s="482" t="s">
        <v>154</v>
      </c>
      <c r="J2041" s="478">
        <v>1</v>
      </c>
      <c r="K2041" s="515">
        <v>44763</v>
      </c>
      <c r="L2041" s="479">
        <v>0</v>
      </c>
      <c r="M2041" s="404">
        <v>238</v>
      </c>
      <c r="N2041" s="507">
        <v>44763</v>
      </c>
      <c r="O2041" s="411">
        <v>44765</v>
      </c>
      <c r="P2041" s="412">
        <v>2</v>
      </c>
      <c r="Q2041" s="409" t="s">
        <v>544</v>
      </c>
      <c r="R2041" s="409"/>
      <c r="S2041" s="409" t="s">
        <v>86</v>
      </c>
      <c r="T2041" s="409" t="s">
        <v>87</v>
      </c>
      <c r="U2041" s="409">
        <v>238</v>
      </c>
      <c r="V2041" s="417" t="s">
        <v>88</v>
      </c>
      <c r="W2041" s="417" t="s">
        <v>89</v>
      </c>
      <c r="X2041" s="417" t="s">
        <v>90</v>
      </c>
      <c r="Y2041" s="423" t="s">
        <v>3615</v>
      </c>
      <c r="Z2041" s="524"/>
      <c r="AA2041" s="524"/>
      <c r="AB2041" s="409"/>
      <c r="AC2041" s="524">
        <v>26000</v>
      </c>
      <c r="AD2041" s="524"/>
      <c r="AE2041" s="494" t="s">
        <v>101</v>
      </c>
      <c r="AF2041" s="426">
        <v>44763</v>
      </c>
      <c r="AG2041" s="442">
        <v>44765</v>
      </c>
      <c r="AH2041" s="333"/>
      <c r="AI2041" s="333" t="s">
        <v>144</v>
      </c>
      <c r="AJ2041" s="527" t="s">
        <v>3419</v>
      </c>
      <c r="AK2041" s="333" t="s">
        <v>1830</v>
      </c>
      <c r="AL2041" s="504">
        <v>8112084899</v>
      </c>
      <c r="AM2041" s="527" t="s">
        <v>3419</v>
      </c>
      <c r="AN2041" s="333" t="s">
        <v>1830</v>
      </c>
      <c r="AO2041" s="490">
        <v>8112084899</v>
      </c>
    </row>
    <row r="2042" spans="3:41" ht="17.25" customHeight="1">
      <c r="C2042" s="478" t="s">
        <v>994</v>
      </c>
      <c r="D2042" s="483">
        <v>3770</v>
      </c>
      <c r="E2042" s="484" t="s">
        <v>1149</v>
      </c>
      <c r="F2042" s="484" t="s">
        <v>3561</v>
      </c>
      <c r="G2042" s="496" t="s">
        <v>3622</v>
      </c>
      <c r="H2042" s="478">
        <v>280</v>
      </c>
      <c r="I2042" s="482" t="s">
        <v>154</v>
      </c>
      <c r="J2042" s="478">
        <v>1</v>
      </c>
      <c r="K2042" s="515">
        <v>44772</v>
      </c>
      <c r="L2042" s="479">
        <v>1</v>
      </c>
      <c r="M2042" s="409">
        <v>238</v>
      </c>
      <c r="N2042" s="410">
        <v>44773</v>
      </c>
      <c r="O2042" s="411">
        <v>44775</v>
      </c>
      <c r="P2042" s="412">
        <v>3</v>
      </c>
      <c r="Q2042" s="409" t="s">
        <v>544</v>
      </c>
      <c r="R2042" s="409"/>
      <c r="S2042" s="409" t="s">
        <v>86</v>
      </c>
      <c r="T2042" s="409" t="s">
        <v>87</v>
      </c>
      <c r="U2042" s="409">
        <v>238</v>
      </c>
      <c r="V2042" s="417" t="s">
        <v>88</v>
      </c>
      <c r="W2042" s="417" t="s">
        <v>89</v>
      </c>
      <c r="X2042" s="417" t="s">
        <v>90</v>
      </c>
      <c r="Y2042" s="423" t="s">
        <v>3615</v>
      </c>
      <c r="Z2042" s="524"/>
      <c r="AA2042" s="524"/>
      <c r="AB2042" s="409"/>
      <c r="AC2042" s="524">
        <v>26000</v>
      </c>
      <c r="AD2042" s="524"/>
      <c r="AE2042" s="536" t="s">
        <v>101</v>
      </c>
      <c r="AF2042" s="426">
        <v>44767</v>
      </c>
      <c r="AG2042" s="442">
        <v>44775</v>
      </c>
      <c r="AH2042" s="141"/>
      <c r="AI2042" s="333"/>
      <c r="AJ2042" s="334"/>
      <c r="AK2042" s="333"/>
      <c r="AL2042" s="333"/>
      <c r="AM2042" s="527"/>
      <c r="AN2042" s="333"/>
      <c r="AO2042" s="490"/>
    </row>
    <row r="2043" spans="3:41">
      <c r="C2043" s="478" t="s">
        <v>994</v>
      </c>
      <c r="D2043" s="483">
        <v>3744</v>
      </c>
      <c r="E2043" s="484" t="s">
        <v>97</v>
      </c>
      <c r="F2043" s="484" t="s">
        <v>97</v>
      </c>
      <c r="G2043" s="496" t="s">
        <v>3623</v>
      </c>
      <c r="H2043" s="478"/>
      <c r="I2043" s="482" t="s">
        <v>99</v>
      </c>
      <c r="J2043" s="479">
        <v>1</v>
      </c>
      <c r="K2043" s="515">
        <v>44750</v>
      </c>
      <c r="L2043" s="479">
        <v>16</v>
      </c>
      <c r="M2043" s="404">
        <v>238</v>
      </c>
      <c r="N2043" s="410">
        <v>44766</v>
      </c>
      <c r="O2043" s="411">
        <v>44762</v>
      </c>
      <c r="P2043" s="412">
        <v>12</v>
      </c>
      <c r="Q2043" s="409" t="s">
        <v>544</v>
      </c>
      <c r="R2043" s="409"/>
      <c r="S2043" s="409" t="s">
        <v>86</v>
      </c>
      <c r="T2043" s="409" t="s">
        <v>87</v>
      </c>
      <c r="U2043" s="409">
        <v>238</v>
      </c>
      <c r="V2043" s="417" t="s">
        <v>88</v>
      </c>
      <c r="W2043" s="417" t="s">
        <v>89</v>
      </c>
      <c r="X2043" s="417" t="s">
        <v>90</v>
      </c>
      <c r="Y2043" s="423" t="s">
        <v>3615</v>
      </c>
      <c r="Z2043" s="524"/>
      <c r="AA2043" s="524"/>
      <c r="AB2043" s="409"/>
      <c r="AC2043" s="524">
        <v>26000</v>
      </c>
      <c r="AD2043" s="524"/>
      <c r="AE2043" s="494" t="s">
        <v>101</v>
      </c>
      <c r="AF2043" s="426">
        <v>44749</v>
      </c>
      <c r="AG2043" s="442">
        <v>44761</v>
      </c>
      <c r="AH2043" s="333"/>
      <c r="AI2043" s="334" t="s">
        <v>153</v>
      </c>
      <c r="AJ2043" s="528" t="s">
        <v>3624</v>
      </c>
      <c r="AK2043" s="334"/>
      <c r="AL2043" s="490"/>
      <c r="AM2043" s="528" t="s">
        <v>3624</v>
      </c>
      <c r="AN2043" s="334"/>
      <c r="AO2043" s="490"/>
    </row>
    <row r="2044" spans="3:41">
      <c r="C2044" s="478" t="s">
        <v>994</v>
      </c>
      <c r="D2044" s="483">
        <v>3730</v>
      </c>
      <c r="E2044" s="484" t="s">
        <v>97</v>
      </c>
      <c r="F2044" s="484" t="s">
        <v>97</v>
      </c>
      <c r="G2044" s="496" t="s">
        <v>699</v>
      </c>
      <c r="H2044" s="478">
        <v>273</v>
      </c>
      <c r="I2044" s="482" t="s">
        <v>99</v>
      </c>
      <c r="J2044" s="479">
        <v>1</v>
      </c>
      <c r="K2044" s="515">
        <v>44744</v>
      </c>
      <c r="L2044" s="479">
        <v>1</v>
      </c>
      <c r="M2044" s="404">
        <v>238</v>
      </c>
      <c r="N2044" s="507">
        <v>44745</v>
      </c>
      <c r="O2044" s="411">
        <v>44747</v>
      </c>
      <c r="P2044" s="412">
        <v>3</v>
      </c>
      <c r="Q2044" s="409" t="s">
        <v>544</v>
      </c>
      <c r="R2044" s="409"/>
      <c r="S2044" s="409" t="s">
        <v>86</v>
      </c>
      <c r="T2044" s="409" t="s">
        <v>87</v>
      </c>
      <c r="U2044" s="409">
        <v>238</v>
      </c>
      <c r="V2044" s="417" t="s">
        <v>88</v>
      </c>
      <c r="W2044" s="417" t="s">
        <v>89</v>
      </c>
      <c r="X2044" s="417" t="s">
        <v>90</v>
      </c>
      <c r="Y2044" s="423" t="s">
        <v>3615</v>
      </c>
      <c r="Z2044" s="524"/>
      <c r="AA2044" s="524"/>
      <c r="AB2044" s="409"/>
      <c r="AC2044" s="524">
        <v>26000</v>
      </c>
      <c r="AD2044" s="524"/>
      <c r="AE2044" s="535">
        <v>44744</v>
      </c>
      <c r="AF2044" s="442">
        <v>44746</v>
      </c>
      <c r="AG2044" s="490"/>
      <c r="AH2044" s="534"/>
      <c r="AI2044" s="333"/>
      <c r="AJ2044" s="334"/>
      <c r="AK2044" s="333"/>
      <c r="AL2044" s="333"/>
      <c r="AM2044" s="333"/>
      <c r="AN2044" s="333"/>
      <c r="AO2044" s="490"/>
    </row>
    <row r="2045" spans="3:41">
      <c r="C2045" s="478" t="s">
        <v>994</v>
      </c>
      <c r="D2045" s="478">
        <v>3713</v>
      </c>
      <c r="E2045" s="481" t="s">
        <v>1131</v>
      </c>
      <c r="F2045" s="481" t="s">
        <v>1131</v>
      </c>
      <c r="G2045" s="496" t="s">
        <v>3625</v>
      </c>
      <c r="H2045" s="478">
        <v>271</v>
      </c>
      <c r="I2045" s="482" t="s">
        <v>99</v>
      </c>
      <c r="J2045" s="479">
        <v>1</v>
      </c>
      <c r="K2045" s="506">
        <v>44737</v>
      </c>
      <c r="L2045" s="479">
        <v>1</v>
      </c>
      <c r="M2045" s="409">
        <v>238</v>
      </c>
      <c r="N2045" s="410">
        <v>44738</v>
      </c>
      <c r="O2045" s="411">
        <v>44743</v>
      </c>
      <c r="P2045" s="412">
        <v>6</v>
      </c>
      <c r="Q2045" s="409" t="s">
        <v>544</v>
      </c>
      <c r="R2045" s="409"/>
      <c r="S2045" s="409" t="s">
        <v>86</v>
      </c>
      <c r="T2045" s="409" t="s">
        <v>87</v>
      </c>
      <c r="U2045" s="409">
        <v>238</v>
      </c>
      <c r="V2045" s="417" t="s">
        <v>88</v>
      </c>
      <c r="W2045" s="417" t="s">
        <v>89</v>
      </c>
      <c r="X2045" s="417" t="s">
        <v>90</v>
      </c>
      <c r="Y2045" s="423" t="s">
        <v>3615</v>
      </c>
      <c r="Z2045" s="524"/>
      <c r="AA2045" s="524"/>
      <c r="AB2045" s="409"/>
      <c r="AC2045" s="524">
        <v>26000</v>
      </c>
      <c r="AD2045" s="524"/>
      <c r="AE2045" s="535">
        <v>44737</v>
      </c>
      <c r="AF2045" s="442">
        <v>44741</v>
      </c>
      <c r="AG2045" s="490"/>
      <c r="AH2045" s="180"/>
      <c r="AI2045" s="333" t="s">
        <v>251</v>
      </c>
      <c r="AJ2045" s="527" t="s">
        <v>3626</v>
      </c>
      <c r="AK2045" s="333"/>
      <c r="AL2045" s="490">
        <v>8111789915</v>
      </c>
      <c r="AM2045" s="527" t="s">
        <v>3626</v>
      </c>
      <c r="AN2045" s="333"/>
      <c r="AO2045" s="490">
        <v>8111789915</v>
      </c>
    </row>
    <row r="2046" spans="3:41">
      <c r="C2046" s="478" t="s">
        <v>994</v>
      </c>
      <c r="D2046" s="483">
        <v>3703</v>
      </c>
      <c r="E2046" s="484" t="s">
        <v>1149</v>
      </c>
      <c r="F2046" s="484" t="s">
        <v>2047</v>
      </c>
      <c r="G2046" s="496" t="s">
        <v>2145</v>
      </c>
      <c r="H2046" s="478">
        <v>2147</v>
      </c>
      <c r="I2046" s="482" t="s">
        <v>1151</v>
      </c>
      <c r="J2046" s="479">
        <v>1</v>
      </c>
      <c r="K2046" s="506">
        <v>44734</v>
      </c>
      <c r="L2046" s="479">
        <v>0</v>
      </c>
      <c r="M2046" s="409">
        <v>238</v>
      </c>
      <c r="N2046" s="507">
        <v>44734</v>
      </c>
      <c r="O2046" s="411">
        <v>44736</v>
      </c>
      <c r="P2046" s="412">
        <v>2</v>
      </c>
      <c r="Q2046" s="409" t="s">
        <v>544</v>
      </c>
      <c r="R2046" s="409"/>
      <c r="S2046" s="409" t="s">
        <v>86</v>
      </c>
      <c r="T2046" s="409" t="s">
        <v>87</v>
      </c>
      <c r="U2046" s="409">
        <v>238</v>
      </c>
      <c r="V2046" s="417" t="s">
        <v>88</v>
      </c>
      <c r="W2046" s="417" t="s">
        <v>89</v>
      </c>
      <c r="X2046" s="417" t="s">
        <v>90</v>
      </c>
      <c r="Y2046" s="423" t="s">
        <v>3615</v>
      </c>
      <c r="Z2046" s="524"/>
      <c r="AA2046" s="524"/>
      <c r="AB2046" s="409"/>
      <c r="AC2046" s="524">
        <v>26000</v>
      </c>
      <c r="AD2046" s="524"/>
      <c r="AE2046" s="535">
        <v>44734</v>
      </c>
      <c r="AF2046" s="442">
        <v>44736</v>
      </c>
      <c r="AG2046" s="490"/>
      <c r="AH2046" s="534"/>
      <c r="AI2046" s="141" t="s">
        <v>102</v>
      </c>
      <c r="AJ2046" s="377" t="s">
        <v>3627</v>
      </c>
      <c r="AK2046" s="141" t="s">
        <v>3628</v>
      </c>
      <c r="AL2046" s="72">
        <v>8115009529</v>
      </c>
      <c r="AM2046" s="529" t="s">
        <v>3627</v>
      </c>
      <c r="AN2046" s="333" t="s">
        <v>3628</v>
      </c>
      <c r="AO2046" s="490">
        <v>8115009529</v>
      </c>
    </row>
    <row r="2047" spans="3:41">
      <c r="C2047" s="478" t="s">
        <v>994</v>
      </c>
      <c r="D2047" s="483">
        <v>3694</v>
      </c>
      <c r="E2047" s="484" t="s">
        <v>3629</v>
      </c>
      <c r="F2047" s="484" t="s">
        <v>3630</v>
      </c>
      <c r="G2047" s="496" t="s">
        <v>529</v>
      </c>
      <c r="H2047" s="478">
        <v>267</v>
      </c>
      <c r="I2047" s="482" t="s">
        <v>1151</v>
      </c>
      <c r="J2047" s="479">
        <v>1</v>
      </c>
      <c r="K2047" s="506">
        <v>44730</v>
      </c>
      <c r="L2047" s="479">
        <v>1</v>
      </c>
      <c r="M2047" s="479">
        <v>238</v>
      </c>
      <c r="N2047" s="410">
        <v>44731</v>
      </c>
      <c r="O2047" s="411">
        <v>44734</v>
      </c>
      <c r="P2047" s="412">
        <v>4</v>
      </c>
      <c r="Q2047" s="409" t="s">
        <v>544</v>
      </c>
      <c r="R2047" s="409"/>
      <c r="S2047" s="409" t="s">
        <v>86</v>
      </c>
      <c r="T2047" s="409" t="s">
        <v>87</v>
      </c>
      <c r="U2047" s="409">
        <v>238</v>
      </c>
      <c r="V2047" s="417" t="s">
        <v>88</v>
      </c>
      <c r="W2047" s="417" t="s">
        <v>89</v>
      </c>
      <c r="X2047" s="417" t="s">
        <v>90</v>
      </c>
      <c r="Y2047" s="423" t="s">
        <v>3615</v>
      </c>
      <c r="Z2047" s="524"/>
      <c r="AA2047" s="524"/>
      <c r="AB2047" s="409"/>
      <c r="AC2047" s="524">
        <v>26000</v>
      </c>
      <c r="AD2047" s="524"/>
      <c r="AE2047" s="665"/>
      <c r="AF2047" s="490" t="s">
        <v>101</v>
      </c>
      <c r="AG2047" s="426">
        <v>44730</v>
      </c>
      <c r="AH2047" s="334">
        <v>44733</v>
      </c>
      <c r="AI2047" s="553" t="s">
        <v>519</v>
      </c>
      <c r="AJ2047" s="554" t="s">
        <v>3631</v>
      </c>
      <c r="AK2047" s="553" t="s">
        <v>521</v>
      </c>
      <c r="AL2047" s="555">
        <v>8119887046</v>
      </c>
      <c r="AM2047" s="527"/>
      <c r="AN2047" s="333"/>
      <c r="AO2047" s="490"/>
    </row>
    <row r="2048" spans="3:41">
      <c r="C2048" s="478" t="s">
        <v>994</v>
      </c>
      <c r="D2048" s="483">
        <v>3665</v>
      </c>
      <c r="E2048" s="484" t="s">
        <v>930</v>
      </c>
      <c r="F2048" s="484" t="s">
        <v>930</v>
      </c>
      <c r="G2048" s="496" t="s">
        <v>3632</v>
      </c>
      <c r="H2048" s="478">
        <v>260</v>
      </c>
      <c r="I2048" s="482" t="s">
        <v>99</v>
      </c>
      <c r="J2048" s="479">
        <v>1</v>
      </c>
      <c r="K2048" s="506">
        <v>44715</v>
      </c>
      <c r="L2048" s="479">
        <v>6</v>
      </c>
      <c r="M2048" s="479">
        <v>238</v>
      </c>
      <c r="N2048" s="507">
        <v>44721</v>
      </c>
      <c r="O2048" s="411">
        <v>44726</v>
      </c>
      <c r="P2048" s="412">
        <v>11</v>
      </c>
      <c r="Q2048" s="409" t="s">
        <v>544</v>
      </c>
      <c r="R2048" s="409"/>
      <c r="S2048" s="409" t="s">
        <v>86</v>
      </c>
      <c r="T2048" s="409" t="s">
        <v>87</v>
      </c>
      <c r="U2048" s="409">
        <v>238</v>
      </c>
      <c r="V2048" s="417" t="s">
        <v>88</v>
      </c>
      <c r="W2048" s="417" t="s">
        <v>89</v>
      </c>
      <c r="X2048" s="417" t="s">
        <v>90</v>
      </c>
      <c r="Y2048" s="423" t="s">
        <v>3615</v>
      </c>
      <c r="Z2048" s="524"/>
      <c r="AA2048" s="524"/>
      <c r="AB2048" s="409"/>
      <c r="AC2048" s="524">
        <v>26000</v>
      </c>
      <c r="AD2048" s="524"/>
      <c r="AE2048" s="665"/>
      <c r="AF2048" s="490" t="s">
        <v>101</v>
      </c>
      <c r="AG2048" s="426">
        <v>44715</v>
      </c>
      <c r="AH2048" s="334">
        <v>44722</v>
      </c>
      <c r="AI2048" s="333" t="s">
        <v>519</v>
      </c>
      <c r="AJ2048" s="527" t="s">
        <v>3631</v>
      </c>
      <c r="AK2048" s="333" t="s">
        <v>521</v>
      </c>
      <c r="AL2048" s="490">
        <v>8119887046</v>
      </c>
      <c r="AM2048" s="527" t="s">
        <v>3631</v>
      </c>
      <c r="AN2048" s="333" t="s">
        <v>521</v>
      </c>
      <c r="AO2048" s="490">
        <v>8119887046</v>
      </c>
    </row>
    <row r="2049" spans="3:41">
      <c r="C2049" s="478" t="s">
        <v>994</v>
      </c>
      <c r="D2049" s="483">
        <v>3650</v>
      </c>
      <c r="E2049" s="484" t="s">
        <v>1173</v>
      </c>
      <c r="F2049" s="484" t="s">
        <v>1186</v>
      </c>
      <c r="G2049" s="489" t="s">
        <v>623</v>
      </c>
      <c r="H2049" s="478"/>
      <c r="I2049" s="482" t="s">
        <v>99</v>
      </c>
      <c r="J2049" s="479">
        <v>1</v>
      </c>
      <c r="K2049" s="506">
        <v>44708</v>
      </c>
      <c r="L2049" s="479">
        <v>0</v>
      </c>
      <c r="M2049" s="409">
        <v>238</v>
      </c>
      <c r="N2049" s="410">
        <v>44708</v>
      </c>
      <c r="O2049" s="411">
        <v>44712</v>
      </c>
      <c r="P2049" s="412">
        <v>4</v>
      </c>
      <c r="Q2049" s="409" t="s">
        <v>544</v>
      </c>
      <c r="R2049" s="409"/>
      <c r="S2049" s="409" t="s">
        <v>86</v>
      </c>
      <c r="T2049" s="409" t="s">
        <v>87</v>
      </c>
      <c r="U2049" s="409">
        <v>238</v>
      </c>
      <c r="V2049" s="417" t="s">
        <v>88</v>
      </c>
      <c r="W2049" s="417" t="s">
        <v>89</v>
      </c>
      <c r="X2049" s="417" t="s">
        <v>90</v>
      </c>
      <c r="Y2049" s="423" t="s">
        <v>3615</v>
      </c>
      <c r="Z2049" s="524"/>
      <c r="AA2049" s="524"/>
      <c r="AB2049" s="409"/>
      <c r="AC2049" s="524">
        <v>26000</v>
      </c>
      <c r="AD2049" s="524"/>
      <c r="AE2049" s="494" t="s">
        <v>101</v>
      </c>
      <c r="AF2049" s="426">
        <v>44708</v>
      </c>
      <c r="AG2049" s="442">
        <v>44711</v>
      </c>
      <c r="AH2049" s="333"/>
      <c r="AI2049" s="333" t="s">
        <v>197</v>
      </c>
      <c r="AJ2049" s="527" t="s">
        <v>3190</v>
      </c>
      <c r="AK2049" s="333" t="s">
        <v>726</v>
      </c>
      <c r="AL2049" s="490" t="s">
        <v>727</v>
      </c>
      <c r="AM2049" s="527" t="s">
        <v>3190</v>
      </c>
      <c r="AN2049" s="333" t="s">
        <v>726</v>
      </c>
      <c r="AO2049" s="490" t="s">
        <v>727</v>
      </c>
    </row>
    <row r="2050" spans="3:41">
      <c r="C2050" s="478" t="s">
        <v>994</v>
      </c>
      <c r="D2050" s="483">
        <v>3503</v>
      </c>
      <c r="E2050" s="484" t="s">
        <v>722</v>
      </c>
      <c r="F2050" s="484" t="s">
        <v>3633</v>
      </c>
      <c r="G2050" s="496" t="s">
        <v>529</v>
      </c>
      <c r="H2050" s="478"/>
      <c r="I2050" s="482" t="s">
        <v>154</v>
      </c>
      <c r="J2050" s="478">
        <v>1</v>
      </c>
      <c r="K2050" s="506">
        <v>44675</v>
      </c>
      <c r="L2050" s="479">
        <v>29</v>
      </c>
      <c r="M2050" s="409">
        <v>238</v>
      </c>
      <c r="N2050" s="410">
        <v>44704</v>
      </c>
      <c r="O2050" s="411">
        <v>44706</v>
      </c>
      <c r="P2050" s="412">
        <v>31</v>
      </c>
      <c r="Q2050" s="409" t="s">
        <v>544</v>
      </c>
      <c r="R2050" s="409"/>
      <c r="S2050" s="409" t="s">
        <v>86</v>
      </c>
      <c r="T2050" s="409" t="s">
        <v>87</v>
      </c>
      <c r="U2050" s="409">
        <v>238</v>
      </c>
      <c r="V2050" s="417" t="s">
        <v>88</v>
      </c>
      <c r="W2050" s="417" t="s">
        <v>89</v>
      </c>
      <c r="X2050" s="417" t="s">
        <v>90</v>
      </c>
      <c r="Y2050" s="423" t="s">
        <v>3615</v>
      </c>
      <c r="Z2050" s="524"/>
      <c r="AA2050" s="524"/>
      <c r="AB2050" s="409"/>
      <c r="AC2050" s="524">
        <v>26000</v>
      </c>
      <c r="AD2050" s="524"/>
      <c r="AE2050" s="494" t="s">
        <v>101</v>
      </c>
      <c r="AF2050" s="426">
        <v>44615</v>
      </c>
      <c r="AG2050" s="442">
        <v>44705</v>
      </c>
      <c r="AH2050" s="333"/>
      <c r="AI2050" s="334"/>
      <c r="AJ2050" s="334"/>
      <c r="AK2050" s="333"/>
      <c r="AL2050" s="334"/>
      <c r="AM2050" s="528"/>
      <c r="AN2050" s="334"/>
      <c r="AO2050" s="442"/>
    </row>
    <row r="2051" spans="3:41">
      <c r="C2051" s="478" t="s">
        <v>994</v>
      </c>
      <c r="D2051" s="483">
        <v>3493</v>
      </c>
      <c r="E2051" s="484" t="s">
        <v>1967</v>
      </c>
      <c r="F2051" s="484" t="s">
        <v>1968</v>
      </c>
      <c r="G2051" s="496" t="s">
        <v>2158</v>
      </c>
      <c r="H2051" s="478">
        <v>226</v>
      </c>
      <c r="I2051" s="482" t="s">
        <v>154</v>
      </c>
      <c r="J2051" s="478">
        <v>1</v>
      </c>
      <c r="K2051" s="506">
        <v>44609</v>
      </c>
      <c r="L2051" s="479">
        <v>0</v>
      </c>
      <c r="M2051" s="409">
        <v>238</v>
      </c>
      <c r="N2051" s="507">
        <v>44609</v>
      </c>
      <c r="O2051" s="411">
        <v>44613</v>
      </c>
      <c r="P2051" s="412">
        <v>4</v>
      </c>
      <c r="Q2051" s="409" t="s">
        <v>544</v>
      </c>
      <c r="R2051" s="409"/>
      <c r="S2051" s="409" t="s">
        <v>86</v>
      </c>
      <c r="T2051" s="409" t="s">
        <v>87</v>
      </c>
      <c r="U2051" s="409">
        <v>238</v>
      </c>
      <c r="V2051" s="417" t="s">
        <v>88</v>
      </c>
      <c r="W2051" s="417" t="s">
        <v>89</v>
      </c>
      <c r="X2051" s="417" t="s">
        <v>90</v>
      </c>
      <c r="Y2051" s="423" t="s">
        <v>3615</v>
      </c>
      <c r="Z2051" s="524"/>
      <c r="AA2051" s="524"/>
      <c r="AB2051" s="409"/>
      <c r="AC2051" s="524">
        <v>26000</v>
      </c>
      <c r="AD2051" s="524"/>
      <c r="AE2051" s="494" t="s">
        <v>101</v>
      </c>
      <c r="AF2051" s="426">
        <v>44609</v>
      </c>
      <c r="AG2051" s="442">
        <v>44611</v>
      </c>
      <c r="AH2051" s="333"/>
      <c r="AI2051" s="334" t="s">
        <v>519</v>
      </c>
      <c r="AJ2051" s="527" t="s">
        <v>3634</v>
      </c>
      <c r="AK2051" s="333" t="s">
        <v>521</v>
      </c>
      <c r="AL2051" s="490" t="s">
        <v>522</v>
      </c>
      <c r="AM2051" s="527" t="s">
        <v>3634</v>
      </c>
      <c r="AN2051" s="333" t="s">
        <v>521</v>
      </c>
      <c r="AO2051" s="490" t="s">
        <v>522</v>
      </c>
    </row>
    <row r="2052" spans="3:41">
      <c r="C2052" s="478" t="s">
        <v>994</v>
      </c>
      <c r="D2052" s="483">
        <v>3404</v>
      </c>
      <c r="E2052" s="484" t="s">
        <v>2834</v>
      </c>
      <c r="F2052" s="484" t="s">
        <v>2834</v>
      </c>
      <c r="G2052" s="496" t="s">
        <v>1384</v>
      </c>
      <c r="H2052" s="478">
        <v>113</v>
      </c>
      <c r="I2052" s="482" t="s">
        <v>154</v>
      </c>
      <c r="J2052" s="478">
        <v>1</v>
      </c>
      <c r="K2052" s="506">
        <v>44581</v>
      </c>
      <c r="L2052" s="479">
        <v>13</v>
      </c>
      <c r="M2052" s="409">
        <v>238</v>
      </c>
      <c r="N2052" s="410">
        <v>44594</v>
      </c>
      <c r="O2052" s="411">
        <v>44596</v>
      </c>
      <c r="P2052" s="412">
        <v>15</v>
      </c>
      <c r="Q2052" s="409" t="s">
        <v>544</v>
      </c>
      <c r="R2052" s="409"/>
      <c r="S2052" s="409" t="s">
        <v>86</v>
      </c>
      <c r="T2052" s="409" t="s">
        <v>87</v>
      </c>
      <c r="U2052" s="409">
        <v>238</v>
      </c>
      <c r="V2052" s="417" t="s">
        <v>88</v>
      </c>
      <c r="W2052" s="417" t="s">
        <v>89</v>
      </c>
      <c r="X2052" s="417" t="s">
        <v>90</v>
      </c>
      <c r="Y2052" s="423" t="s">
        <v>3615</v>
      </c>
      <c r="Z2052" s="524"/>
      <c r="AA2052" s="524"/>
      <c r="AB2052" s="409"/>
      <c r="AC2052" s="524">
        <v>26000</v>
      </c>
      <c r="AD2052" s="524"/>
      <c r="AE2052" s="494" t="s">
        <v>101</v>
      </c>
      <c r="AF2052" s="426">
        <v>44553</v>
      </c>
      <c r="AG2052" s="442">
        <v>44594</v>
      </c>
      <c r="AH2052" s="333"/>
      <c r="AI2052" s="333" t="s">
        <v>153</v>
      </c>
      <c r="AJ2052" s="527" t="s">
        <v>3620</v>
      </c>
      <c r="AK2052" s="492" t="s">
        <v>1170</v>
      </c>
      <c r="AL2052" s="490" t="s">
        <v>3635</v>
      </c>
      <c r="AM2052" s="527" t="s">
        <v>3620</v>
      </c>
      <c r="AN2052" s="333"/>
      <c r="AO2052" s="490"/>
    </row>
    <row r="2053" spans="3:41">
      <c r="C2053" s="485" t="s">
        <v>1179</v>
      </c>
      <c r="D2053" s="403">
        <v>2301</v>
      </c>
      <c r="E2053" s="498" t="s">
        <v>1343</v>
      </c>
      <c r="F2053" s="556" t="s">
        <v>1406</v>
      </c>
      <c r="G2053" s="406" t="s">
        <v>1407</v>
      </c>
      <c r="H2053" s="557">
        <v>0</v>
      </c>
      <c r="I2053" s="406" t="s">
        <v>154</v>
      </c>
      <c r="J2053" s="407">
        <v>1</v>
      </c>
      <c r="K2053" s="508">
        <v>45068</v>
      </c>
      <c r="L2053" s="499">
        <v>27</v>
      </c>
      <c r="M2053" s="409">
        <v>238</v>
      </c>
      <c r="N2053" s="507">
        <v>45095</v>
      </c>
      <c r="O2053" s="411">
        <v>45082</v>
      </c>
      <c r="P2053" s="412">
        <v>14</v>
      </c>
      <c r="Q2053" s="409" t="s">
        <v>544</v>
      </c>
      <c r="R2053" s="409" t="s">
        <v>86</v>
      </c>
      <c r="S2053" s="409" t="s">
        <v>86</v>
      </c>
      <c r="T2053" s="409" t="s">
        <v>87</v>
      </c>
      <c r="U2053" s="409">
        <v>238</v>
      </c>
      <c r="V2053" s="417" t="s">
        <v>88</v>
      </c>
      <c r="W2053" s="417" t="s">
        <v>89</v>
      </c>
      <c r="X2053" s="417" t="s">
        <v>90</v>
      </c>
      <c r="Y2053" s="423" t="s">
        <v>3615</v>
      </c>
      <c r="Z2053" s="409">
        <v>10</v>
      </c>
      <c r="AA2053" s="423" t="s">
        <v>163</v>
      </c>
      <c r="AB2053" s="409">
        <v>2022</v>
      </c>
      <c r="AC2053" s="524">
        <v>27000</v>
      </c>
      <c r="AD2053" s="524"/>
      <c r="AE2053" s="494" t="s">
        <v>101</v>
      </c>
      <c r="AF2053" s="442">
        <v>44047</v>
      </c>
      <c r="AG2053" s="442"/>
      <c r="AH2053" s="333" t="s">
        <v>3636</v>
      </c>
      <c r="AI2053" s="333" t="s">
        <v>153</v>
      </c>
      <c r="AJ2053" s="527" t="s">
        <v>3620</v>
      </c>
      <c r="AK2053" s="492" t="s">
        <v>1170</v>
      </c>
      <c r="AL2053" s="490" t="s">
        <v>3635</v>
      </c>
      <c r="AM2053" s="527" t="s">
        <v>3620</v>
      </c>
      <c r="AN2053" s="333"/>
      <c r="AO2053" s="490"/>
    </row>
    <row r="2054" spans="3:41">
      <c r="C2054" s="490" t="s">
        <v>994</v>
      </c>
      <c r="D2054" s="491">
        <v>5231</v>
      </c>
      <c r="E2054" s="492" t="s">
        <v>1613</v>
      </c>
      <c r="F2054" s="492" t="s">
        <v>1170</v>
      </c>
      <c r="G2054" s="494" t="s">
        <v>3350</v>
      </c>
      <c r="H2054" s="494">
        <v>534</v>
      </c>
      <c r="I2054" s="494" t="s">
        <v>99</v>
      </c>
      <c r="J2054" s="490">
        <v>1</v>
      </c>
      <c r="K2054" s="509">
        <v>45630</v>
      </c>
      <c r="L2054" s="494">
        <v>6</v>
      </c>
      <c r="M2054" s="510">
        <v>239</v>
      </c>
      <c r="N2054" s="511">
        <v>45636</v>
      </c>
      <c r="O2054" s="411">
        <v>45639</v>
      </c>
      <c r="P2054" s="412">
        <v>9</v>
      </c>
      <c r="Q2054" s="409" t="s">
        <v>810</v>
      </c>
      <c r="R2054" s="409" t="s">
        <v>214</v>
      </c>
      <c r="S2054" s="409" t="s">
        <v>900</v>
      </c>
      <c r="T2054" s="409" t="s">
        <v>87</v>
      </c>
      <c r="U2054" s="409">
        <v>239</v>
      </c>
      <c r="V2054" s="417" t="s">
        <v>169</v>
      </c>
      <c r="W2054" s="417" t="s">
        <v>89</v>
      </c>
      <c r="X2054" s="417" t="s">
        <v>834</v>
      </c>
      <c r="Y2054" s="423" t="s">
        <v>940</v>
      </c>
      <c r="Z2054" s="409">
        <v>30</v>
      </c>
      <c r="AA2054" s="423" t="s">
        <v>92</v>
      </c>
      <c r="AB2054" s="409">
        <v>2015</v>
      </c>
      <c r="AC2054" s="524">
        <v>18000</v>
      </c>
      <c r="AD2054" s="524">
        <v>18000</v>
      </c>
      <c r="AE2054" s="494" t="s">
        <v>101</v>
      </c>
      <c r="AF2054" s="523">
        <v>45630</v>
      </c>
      <c r="AG2054" s="442">
        <v>45638</v>
      </c>
      <c r="AH2054" s="333"/>
      <c r="AI2054" s="333" t="s">
        <v>153</v>
      </c>
      <c r="AJ2054" s="527" t="s">
        <v>3620</v>
      </c>
      <c r="AK2054" s="492" t="s">
        <v>1170</v>
      </c>
      <c r="AL2054" s="490" t="s">
        <v>3635</v>
      </c>
      <c r="AM2054" s="527" t="s">
        <v>3620</v>
      </c>
      <c r="AN2054" s="333"/>
      <c r="AO2054" s="490"/>
    </row>
    <row r="2055" spans="3:41">
      <c r="C2055" s="490" t="s">
        <v>994</v>
      </c>
      <c r="D2055" s="491">
        <v>5007</v>
      </c>
      <c r="E2055" s="493" t="s">
        <v>3637</v>
      </c>
      <c r="F2055" s="493" t="s">
        <v>3637</v>
      </c>
      <c r="G2055" s="494" t="s">
        <v>3638</v>
      </c>
      <c r="H2055" s="494">
        <v>500</v>
      </c>
      <c r="I2055" s="494" t="s">
        <v>99</v>
      </c>
      <c r="J2055" s="490">
        <v>1</v>
      </c>
      <c r="K2055" s="509">
        <v>45601</v>
      </c>
      <c r="L2055" s="494">
        <v>27</v>
      </c>
      <c r="M2055" s="510">
        <v>239</v>
      </c>
      <c r="N2055" s="511">
        <f>K2055+L2055</f>
        <v>45628</v>
      </c>
      <c r="O2055" s="411">
        <f ca="1">TODAY()</f>
        <v>45957</v>
      </c>
      <c r="P2055" s="412">
        <f ca="1">O2055-K2055</f>
        <v>356</v>
      </c>
      <c r="Q2055" s="409" t="s">
        <v>810</v>
      </c>
      <c r="R2055" s="409" t="s">
        <v>214</v>
      </c>
      <c r="S2055" s="409" t="s">
        <v>900</v>
      </c>
      <c r="T2055" s="409" t="s">
        <v>87</v>
      </c>
      <c r="U2055" s="409">
        <v>239</v>
      </c>
      <c r="V2055" s="417" t="s">
        <v>169</v>
      </c>
      <c r="W2055" s="417" t="s">
        <v>89</v>
      </c>
      <c r="X2055" s="417" t="s">
        <v>834</v>
      </c>
      <c r="Y2055" s="423" t="s">
        <v>940</v>
      </c>
      <c r="Z2055" s="409">
        <v>30</v>
      </c>
      <c r="AA2055" s="423" t="s">
        <v>92</v>
      </c>
      <c r="AB2055" s="409">
        <v>2015</v>
      </c>
      <c r="AC2055" s="524">
        <v>18000</v>
      </c>
      <c r="AD2055" s="522">
        <v>18000</v>
      </c>
      <c r="AE2055" s="494" t="s">
        <v>101</v>
      </c>
      <c r="AF2055" s="523">
        <v>45517</v>
      </c>
      <c r="AG2055" s="442">
        <v>45629</v>
      </c>
      <c r="AH2055" s="333"/>
      <c r="AI2055" s="333" t="s">
        <v>153</v>
      </c>
      <c r="AJ2055" s="527" t="s">
        <v>3620</v>
      </c>
      <c r="AK2055" s="492" t="s">
        <v>1170</v>
      </c>
      <c r="AL2055" s="490" t="s">
        <v>3635</v>
      </c>
      <c r="AM2055" s="527" t="s">
        <v>3620</v>
      </c>
      <c r="AN2055" s="333"/>
      <c r="AO2055" s="490"/>
    </row>
    <row r="2056" spans="3:41">
      <c r="C2056" s="478" t="s">
        <v>994</v>
      </c>
      <c r="D2056" s="478">
        <v>4999</v>
      </c>
      <c r="E2056" s="482" t="s">
        <v>1408</v>
      </c>
      <c r="F2056" s="482" t="s">
        <v>1408</v>
      </c>
      <c r="G2056" s="478" t="s">
        <v>2322</v>
      </c>
      <c r="H2056" s="483">
        <v>494</v>
      </c>
      <c r="I2056" s="478" t="s">
        <v>99</v>
      </c>
      <c r="J2056" s="478">
        <v>1</v>
      </c>
      <c r="K2056" s="519">
        <v>45511</v>
      </c>
      <c r="L2056" s="478">
        <v>1</v>
      </c>
      <c r="M2056" s="501">
        <v>239</v>
      </c>
      <c r="N2056" s="513">
        <v>45512</v>
      </c>
      <c r="O2056" s="411">
        <v>45513</v>
      </c>
      <c r="P2056" s="412">
        <v>2</v>
      </c>
      <c r="Q2056" s="409" t="s">
        <v>810</v>
      </c>
      <c r="R2056" s="409" t="s">
        <v>214</v>
      </c>
      <c r="S2056" s="409" t="s">
        <v>900</v>
      </c>
      <c r="T2056" s="409" t="s">
        <v>87</v>
      </c>
      <c r="U2056" s="409">
        <v>239</v>
      </c>
      <c r="V2056" s="417" t="s">
        <v>169</v>
      </c>
      <c r="W2056" s="417" t="s">
        <v>89</v>
      </c>
      <c r="X2056" s="417" t="s">
        <v>834</v>
      </c>
      <c r="Y2056" s="423" t="s">
        <v>940</v>
      </c>
      <c r="Z2056" s="409">
        <v>30</v>
      </c>
      <c r="AA2056" s="423" t="s">
        <v>92</v>
      </c>
      <c r="AB2056" s="409">
        <v>2015</v>
      </c>
      <c r="AC2056" s="524">
        <v>18000</v>
      </c>
      <c r="AD2056" s="522">
        <v>18000</v>
      </c>
      <c r="AE2056" s="494" t="s">
        <v>101</v>
      </c>
      <c r="AF2056" s="442">
        <v>45511</v>
      </c>
      <c r="AG2056" s="442">
        <v>45513</v>
      </c>
      <c r="AH2056" s="333"/>
      <c r="AI2056" s="141"/>
      <c r="AJ2056" s="377"/>
      <c r="AK2056" s="141"/>
      <c r="AL2056" s="72"/>
      <c r="AM2056" s="529"/>
      <c r="AN2056" s="333"/>
      <c r="AO2056" s="490"/>
    </row>
    <row r="2057" spans="3:41">
      <c r="C2057" s="478" t="s">
        <v>994</v>
      </c>
      <c r="D2057" s="478">
        <v>4948</v>
      </c>
      <c r="E2057" s="482" t="s">
        <v>1616</v>
      </c>
      <c r="F2057" s="481" t="s">
        <v>483</v>
      </c>
      <c r="G2057" s="478" t="s">
        <v>3639</v>
      </c>
      <c r="H2057" s="483"/>
      <c r="I2057" s="478" t="s">
        <v>99</v>
      </c>
      <c r="J2057" s="478">
        <v>1</v>
      </c>
      <c r="K2057" s="519">
        <v>45472</v>
      </c>
      <c r="L2057" s="478">
        <v>27</v>
      </c>
      <c r="M2057" s="502">
        <v>239</v>
      </c>
      <c r="N2057" s="511">
        <v>45499</v>
      </c>
      <c r="O2057" s="411">
        <v>45505</v>
      </c>
      <c r="P2057" s="412">
        <v>33</v>
      </c>
      <c r="Q2057" s="409" t="s">
        <v>810</v>
      </c>
      <c r="R2057" s="409" t="s">
        <v>214</v>
      </c>
      <c r="S2057" s="409" t="s">
        <v>900</v>
      </c>
      <c r="T2057" s="409" t="s">
        <v>87</v>
      </c>
      <c r="U2057" s="409">
        <v>239</v>
      </c>
      <c r="V2057" s="417" t="s">
        <v>169</v>
      </c>
      <c r="W2057" s="417" t="s">
        <v>89</v>
      </c>
      <c r="X2057" s="417" t="s">
        <v>834</v>
      </c>
      <c r="Y2057" s="423" t="s">
        <v>940</v>
      </c>
      <c r="Z2057" s="409">
        <v>30</v>
      </c>
      <c r="AA2057" s="423" t="s">
        <v>92</v>
      </c>
      <c r="AB2057" s="409">
        <v>2015</v>
      </c>
      <c r="AC2057" s="524">
        <v>18000</v>
      </c>
      <c r="AD2057" s="522">
        <v>18000</v>
      </c>
      <c r="AE2057" s="494" t="s">
        <v>101</v>
      </c>
      <c r="AF2057" s="442">
        <v>45472</v>
      </c>
      <c r="AG2057" s="442">
        <v>45504</v>
      </c>
      <c r="AH2057" s="333"/>
      <c r="AI2057" s="141" t="s">
        <v>153</v>
      </c>
      <c r="AJ2057" s="377" t="s">
        <v>3620</v>
      </c>
      <c r="AK2057" s="141" t="s">
        <v>1170</v>
      </c>
      <c r="AL2057" s="72" t="s">
        <v>3621</v>
      </c>
      <c r="AM2057" s="529" t="s">
        <v>3620</v>
      </c>
      <c r="AN2057" s="333" t="s">
        <v>1170</v>
      </c>
      <c r="AO2057" s="490" t="s">
        <v>3621</v>
      </c>
    </row>
    <row r="2058" spans="3:41" ht="17.25" customHeight="1">
      <c r="C2058" s="478" t="s">
        <v>994</v>
      </c>
      <c r="D2058" s="478">
        <v>4939</v>
      </c>
      <c r="E2058" s="481" t="s">
        <v>1134</v>
      </c>
      <c r="F2058" s="481" t="s">
        <v>1358</v>
      </c>
      <c r="G2058" s="478" t="s">
        <v>1414</v>
      </c>
      <c r="H2058" s="478">
        <v>481</v>
      </c>
      <c r="I2058" s="478" t="s">
        <v>154</v>
      </c>
      <c r="J2058" s="478">
        <v>1</v>
      </c>
      <c r="K2058" s="519">
        <v>45465</v>
      </c>
      <c r="L2058" s="478">
        <v>27</v>
      </c>
      <c r="M2058" s="510">
        <v>239</v>
      </c>
      <c r="N2058" s="513">
        <v>45492</v>
      </c>
      <c r="O2058" s="411">
        <v>45471</v>
      </c>
      <c r="P2058" s="412">
        <v>6</v>
      </c>
      <c r="Q2058" s="409" t="s">
        <v>810</v>
      </c>
      <c r="R2058" s="409" t="s">
        <v>214</v>
      </c>
      <c r="S2058" s="409" t="s">
        <v>900</v>
      </c>
      <c r="T2058" s="409" t="s">
        <v>87</v>
      </c>
      <c r="U2058" s="409">
        <v>239</v>
      </c>
      <c r="V2058" s="417" t="s">
        <v>169</v>
      </c>
      <c r="W2058" s="417" t="s">
        <v>89</v>
      </c>
      <c r="X2058" s="417" t="s">
        <v>834</v>
      </c>
      <c r="Y2058" s="423" t="s">
        <v>940</v>
      </c>
      <c r="Z2058" s="409">
        <v>30</v>
      </c>
      <c r="AA2058" s="423" t="s">
        <v>92</v>
      </c>
      <c r="AB2058" s="409">
        <v>2015</v>
      </c>
      <c r="AC2058" s="524">
        <v>18000</v>
      </c>
      <c r="AD2058" s="522">
        <v>18000</v>
      </c>
      <c r="AE2058" s="494" t="s">
        <v>101</v>
      </c>
      <c r="AF2058" s="442">
        <v>45465</v>
      </c>
      <c r="AG2058" s="442">
        <v>45470</v>
      </c>
      <c r="AH2058" s="333"/>
      <c r="AI2058" s="141" t="s">
        <v>153</v>
      </c>
      <c r="AJ2058" s="377" t="s">
        <v>3620</v>
      </c>
      <c r="AK2058" s="141"/>
      <c r="AL2058" s="72"/>
      <c r="AM2058" s="529" t="s">
        <v>3620</v>
      </c>
      <c r="AN2058" s="333"/>
      <c r="AO2058" s="490"/>
    </row>
    <row r="2059" spans="3:41">
      <c r="C2059" s="478" t="s">
        <v>994</v>
      </c>
      <c r="D2059" s="478">
        <v>4856</v>
      </c>
      <c r="E2059" s="481" t="s">
        <v>1616</v>
      </c>
      <c r="F2059" s="481" t="s">
        <v>483</v>
      </c>
      <c r="G2059" s="478" t="s">
        <v>479</v>
      </c>
      <c r="H2059" s="478">
        <v>468</v>
      </c>
      <c r="I2059" s="478" t="s">
        <v>99</v>
      </c>
      <c r="J2059" s="478">
        <v>1</v>
      </c>
      <c r="K2059" s="162">
        <v>45434</v>
      </c>
      <c r="L2059" s="478">
        <v>27</v>
      </c>
      <c r="M2059" s="499">
        <v>239</v>
      </c>
      <c r="N2059" s="513">
        <v>45461</v>
      </c>
      <c r="O2059" s="411">
        <v>45462</v>
      </c>
      <c r="P2059" s="412">
        <v>28</v>
      </c>
      <c r="Q2059" s="409" t="s">
        <v>810</v>
      </c>
      <c r="R2059" s="409" t="s">
        <v>214</v>
      </c>
      <c r="S2059" s="409" t="s">
        <v>900</v>
      </c>
      <c r="T2059" s="409" t="s">
        <v>87</v>
      </c>
      <c r="U2059" s="409">
        <v>239</v>
      </c>
      <c r="V2059" s="417" t="s">
        <v>169</v>
      </c>
      <c r="W2059" s="417" t="s">
        <v>89</v>
      </c>
      <c r="X2059" s="417" t="s">
        <v>834</v>
      </c>
      <c r="Y2059" s="423" t="s">
        <v>940</v>
      </c>
      <c r="Z2059" s="409">
        <v>30</v>
      </c>
      <c r="AA2059" s="423" t="s">
        <v>92</v>
      </c>
      <c r="AB2059" s="409">
        <v>2015</v>
      </c>
      <c r="AC2059" s="524">
        <v>18000</v>
      </c>
      <c r="AD2059" s="522">
        <v>18000</v>
      </c>
      <c r="AE2059" s="494" t="s">
        <v>101</v>
      </c>
      <c r="AF2059" s="442">
        <v>45406</v>
      </c>
      <c r="AG2059" s="442">
        <v>45462</v>
      </c>
      <c r="AH2059" s="333"/>
      <c r="AI2059" s="141"/>
      <c r="AJ2059" s="144"/>
      <c r="AK2059" s="141"/>
      <c r="AL2059" s="141"/>
      <c r="AM2059" s="529"/>
      <c r="AN2059" s="333"/>
      <c r="AO2059" s="490"/>
    </row>
    <row r="2060" spans="3:41">
      <c r="C2060" s="483" t="s">
        <v>994</v>
      </c>
      <c r="D2060" s="483">
        <v>4832</v>
      </c>
      <c r="E2060" s="484" t="s">
        <v>3386</v>
      </c>
      <c r="F2060" s="484" t="s">
        <v>3386</v>
      </c>
      <c r="G2060" s="483" t="s">
        <v>2322</v>
      </c>
      <c r="H2060" s="483">
        <v>466</v>
      </c>
      <c r="I2060" s="483" t="s">
        <v>99</v>
      </c>
      <c r="J2060" s="483">
        <v>1</v>
      </c>
      <c r="K2060" s="512">
        <v>45393</v>
      </c>
      <c r="L2060" s="483">
        <v>1</v>
      </c>
      <c r="M2060" s="510">
        <v>239</v>
      </c>
      <c r="N2060" s="513">
        <v>45394</v>
      </c>
      <c r="O2060" s="411">
        <v>45397</v>
      </c>
      <c r="P2060" s="412">
        <v>4</v>
      </c>
      <c r="Q2060" s="409" t="s">
        <v>810</v>
      </c>
      <c r="R2060" s="409" t="s">
        <v>214</v>
      </c>
      <c r="S2060" s="409" t="s">
        <v>900</v>
      </c>
      <c r="T2060" s="409" t="s">
        <v>87</v>
      </c>
      <c r="U2060" s="409">
        <v>239</v>
      </c>
      <c r="V2060" s="417" t="s">
        <v>169</v>
      </c>
      <c r="W2060" s="417" t="s">
        <v>89</v>
      </c>
      <c r="X2060" s="417" t="s">
        <v>834</v>
      </c>
      <c r="Y2060" s="423" t="s">
        <v>940</v>
      </c>
      <c r="Z2060" s="409">
        <v>30</v>
      </c>
      <c r="AA2060" s="423" t="s">
        <v>92</v>
      </c>
      <c r="AB2060" s="409">
        <v>2015</v>
      </c>
      <c r="AC2060" s="524">
        <v>18000</v>
      </c>
      <c r="AD2060" s="522">
        <v>3500</v>
      </c>
      <c r="AE2060" s="494" t="s">
        <v>101</v>
      </c>
      <c r="AF2060" s="442">
        <v>45393</v>
      </c>
      <c r="AG2060" s="442">
        <v>45395</v>
      </c>
      <c r="AH2060" s="141"/>
      <c r="AI2060" s="141" t="s">
        <v>251</v>
      </c>
      <c r="AJ2060" s="377"/>
      <c r="AK2060" s="141" t="s">
        <v>3640</v>
      </c>
      <c r="AL2060" s="72">
        <v>8115537922</v>
      </c>
      <c r="AM2060" s="529"/>
      <c r="AN2060" s="333" t="s">
        <v>3640</v>
      </c>
      <c r="AO2060" s="490">
        <v>8115537922</v>
      </c>
    </row>
    <row r="2061" spans="3:41">
      <c r="C2061" s="479" t="s">
        <v>994</v>
      </c>
      <c r="D2061" s="478">
        <v>4812</v>
      </c>
      <c r="E2061" s="482" t="s">
        <v>3386</v>
      </c>
      <c r="F2061" s="481" t="s">
        <v>3386</v>
      </c>
      <c r="G2061" s="478" t="s">
        <v>2322</v>
      </c>
      <c r="H2061" s="478">
        <v>464</v>
      </c>
      <c r="I2061" s="478" t="s">
        <v>99</v>
      </c>
      <c r="J2061" s="478">
        <v>1</v>
      </c>
      <c r="K2061" s="519">
        <v>45373</v>
      </c>
      <c r="L2061" s="478">
        <v>1</v>
      </c>
      <c r="M2061" s="501">
        <v>239</v>
      </c>
      <c r="N2061" s="511">
        <v>45374</v>
      </c>
      <c r="O2061" s="411">
        <v>45376</v>
      </c>
      <c r="P2061" s="412">
        <v>3</v>
      </c>
      <c r="Q2061" s="409" t="s">
        <v>810</v>
      </c>
      <c r="R2061" s="409" t="s">
        <v>214</v>
      </c>
      <c r="S2061" s="409" t="s">
        <v>900</v>
      </c>
      <c r="T2061" s="409" t="s">
        <v>87</v>
      </c>
      <c r="U2061" s="409">
        <v>239</v>
      </c>
      <c r="V2061" s="417" t="s">
        <v>169</v>
      </c>
      <c r="W2061" s="417" t="s">
        <v>89</v>
      </c>
      <c r="X2061" s="417" t="s">
        <v>834</v>
      </c>
      <c r="Y2061" s="423" t="s">
        <v>940</v>
      </c>
      <c r="Z2061" s="409">
        <v>30</v>
      </c>
      <c r="AA2061" s="423" t="s">
        <v>92</v>
      </c>
      <c r="AB2061" s="409">
        <v>2015</v>
      </c>
      <c r="AC2061" s="524">
        <v>18000</v>
      </c>
      <c r="AD2061" s="522">
        <v>3500</v>
      </c>
      <c r="AE2061" s="494" t="s">
        <v>101</v>
      </c>
      <c r="AF2061" s="442">
        <v>45373</v>
      </c>
      <c r="AG2061" s="442"/>
      <c r="AH2061" s="333"/>
      <c r="AI2061" s="333" t="s">
        <v>153</v>
      </c>
      <c r="AJ2061" s="333" t="s">
        <v>3641</v>
      </c>
      <c r="AK2061" s="333" t="s">
        <v>1013</v>
      </c>
      <c r="AL2061" s="490" t="s">
        <v>3642</v>
      </c>
      <c r="AM2061" s="333" t="s">
        <v>3641</v>
      </c>
      <c r="AN2061" s="333" t="s">
        <v>1013</v>
      </c>
      <c r="AO2061" s="490" t="s">
        <v>3642</v>
      </c>
    </row>
    <row r="2062" spans="3:41">
      <c r="C2062" s="478" t="s">
        <v>994</v>
      </c>
      <c r="D2062" s="478">
        <v>4753</v>
      </c>
      <c r="E2062" s="481" t="s">
        <v>1231</v>
      </c>
      <c r="F2062" s="481" t="s">
        <v>1231</v>
      </c>
      <c r="G2062" s="478" t="s">
        <v>3643</v>
      </c>
      <c r="H2062" s="478">
        <v>409</v>
      </c>
      <c r="I2062" s="478" t="s">
        <v>99</v>
      </c>
      <c r="J2062" s="478">
        <v>1</v>
      </c>
      <c r="K2062" s="519">
        <v>45329</v>
      </c>
      <c r="L2062" s="478">
        <v>6</v>
      </c>
      <c r="M2062" s="501">
        <v>239</v>
      </c>
      <c r="N2062" s="511">
        <v>45335</v>
      </c>
      <c r="O2062" s="411">
        <v>45337</v>
      </c>
      <c r="P2062" s="412">
        <v>8</v>
      </c>
      <c r="Q2062" s="409" t="s">
        <v>810</v>
      </c>
      <c r="R2062" s="409" t="s">
        <v>214</v>
      </c>
      <c r="S2062" s="409" t="s">
        <v>900</v>
      </c>
      <c r="T2062" s="409" t="s">
        <v>87</v>
      </c>
      <c r="U2062" s="404">
        <v>239</v>
      </c>
      <c r="V2062" s="417" t="s">
        <v>169</v>
      </c>
      <c r="W2062" s="417" t="s">
        <v>89</v>
      </c>
      <c r="X2062" s="417" t="s">
        <v>834</v>
      </c>
      <c r="Y2062" s="423" t="s">
        <v>940</v>
      </c>
      <c r="Z2062" s="409">
        <v>30</v>
      </c>
      <c r="AA2062" s="423" t="s">
        <v>92</v>
      </c>
      <c r="AB2062" s="409">
        <v>2015</v>
      </c>
      <c r="AC2062" s="524">
        <v>18000</v>
      </c>
      <c r="AD2062" s="548">
        <v>6000</v>
      </c>
      <c r="AE2062" s="494" t="s">
        <v>101</v>
      </c>
      <c r="AF2062" s="442">
        <v>45329</v>
      </c>
      <c r="AG2062" s="442">
        <v>45337</v>
      </c>
      <c r="AH2062" s="333"/>
      <c r="AI2062" s="333" t="s">
        <v>102</v>
      </c>
      <c r="AJ2062" s="527" t="s">
        <v>3410</v>
      </c>
      <c r="AK2062" s="333" t="s">
        <v>3411</v>
      </c>
      <c r="AL2062" s="490" t="s">
        <v>3412</v>
      </c>
      <c r="AM2062" s="527" t="s">
        <v>3410</v>
      </c>
      <c r="AN2062" s="333" t="s">
        <v>3411</v>
      </c>
      <c r="AO2062" s="490" t="s">
        <v>3412</v>
      </c>
    </row>
    <row r="2063" spans="3:41">
      <c r="C2063" s="485" t="s">
        <v>1179</v>
      </c>
      <c r="D2063" s="485">
        <v>4699</v>
      </c>
      <c r="E2063" s="487" t="s">
        <v>3580</v>
      </c>
      <c r="F2063" s="487" t="s">
        <v>3581</v>
      </c>
      <c r="G2063" s="487" t="s">
        <v>3582</v>
      </c>
      <c r="H2063" s="485">
        <v>407</v>
      </c>
      <c r="I2063" s="485" t="s">
        <v>1090</v>
      </c>
      <c r="J2063" s="485">
        <v>1</v>
      </c>
      <c r="K2063" s="514">
        <v>45320</v>
      </c>
      <c r="L2063" s="485">
        <v>6</v>
      </c>
      <c r="M2063" s="510">
        <v>239</v>
      </c>
      <c r="N2063" s="513">
        <v>45326</v>
      </c>
      <c r="O2063" s="411">
        <v>45322</v>
      </c>
      <c r="P2063" s="412">
        <v>2</v>
      </c>
      <c r="Q2063" s="409" t="s">
        <v>810</v>
      </c>
      <c r="R2063" s="409" t="s">
        <v>214</v>
      </c>
      <c r="S2063" s="409" t="s">
        <v>900</v>
      </c>
      <c r="T2063" s="409" t="s">
        <v>87</v>
      </c>
      <c r="U2063" s="409">
        <v>239</v>
      </c>
      <c r="V2063" s="417" t="s">
        <v>169</v>
      </c>
      <c r="W2063" s="417" t="s">
        <v>89</v>
      </c>
      <c r="X2063" s="417" t="s">
        <v>834</v>
      </c>
      <c r="Y2063" s="423" t="s">
        <v>940</v>
      </c>
      <c r="Z2063" s="409">
        <v>30</v>
      </c>
      <c r="AA2063" s="423" t="s">
        <v>92</v>
      </c>
      <c r="AB2063" s="409">
        <v>2015</v>
      </c>
      <c r="AC2063" s="524">
        <v>18000</v>
      </c>
      <c r="AD2063" s="548">
        <v>0</v>
      </c>
      <c r="AE2063" s="494" t="s">
        <v>101</v>
      </c>
      <c r="AF2063" s="442">
        <v>45299</v>
      </c>
      <c r="AG2063" s="442"/>
      <c r="AH2063" s="333" t="s">
        <v>3644</v>
      </c>
      <c r="AI2063" s="334"/>
      <c r="AJ2063" s="334"/>
      <c r="AK2063" s="333"/>
      <c r="AL2063" s="334"/>
      <c r="AM2063" s="528"/>
      <c r="AN2063" s="334"/>
      <c r="AO2063" s="442"/>
    </row>
    <row r="2064" spans="3:41">
      <c r="C2064" s="485" t="s">
        <v>1179</v>
      </c>
      <c r="D2064" s="485">
        <v>4670</v>
      </c>
      <c r="E2064" s="487" t="s">
        <v>3645</v>
      </c>
      <c r="F2064" s="487" t="s">
        <v>3645</v>
      </c>
      <c r="G2064" s="485" t="s">
        <v>1366</v>
      </c>
      <c r="H2064" s="485"/>
      <c r="I2064" s="485" t="s">
        <v>1151</v>
      </c>
      <c r="J2064" s="485">
        <v>1</v>
      </c>
      <c r="K2064" s="514">
        <v>45271</v>
      </c>
      <c r="L2064" s="485">
        <v>6</v>
      </c>
      <c r="M2064" s="409">
        <v>239</v>
      </c>
      <c r="N2064" s="507">
        <v>45277</v>
      </c>
      <c r="O2064" s="411">
        <v>45273</v>
      </c>
      <c r="P2064" s="412">
        <v>2</v>
      </c>
      <c r="Q2064" s="409" t="s">
        <v>810</v>
      </c>
      <c r="R2064" s="409" t="s">
        <v>214</v>
      </c>
      <c r="S2064" s="409" t="s">
        <v>900</v>
      </c>
      <c r="T2064" s="409" t="s">
        <v>87</v>
      </c>
      <c r="U2064" s="409">
        <v>239</v>
      </c>
      <c r="V2064" s="417" t="s">
        <v>169</v>
      </c>
      <c r="W2064" s="417" t="s">
        <v>89</v>
      </c>
      <c r="X2064" s="503" t="s">
        <v>834</v>
      </c>
      <c r="Y2064" s="423" t="s">
        <v>940</v>
      </c>
      <c r="Z2064" s="409">
        <v>30</v>
      </c>
      <c r="AA2064" s="423" t="s">
        <v>92</v>
      </c>
      <c r="AB2064" s="409">
        <v>2015</v>
      </c>
      <c r="AC2064" s="524">
        <v>18000</v>
      </c>
      <c r="AD2064" s="524"/>
      <c r="AE2064" s="494" t="s">
        <v>101</v>
      </c>
      <c r="AF2064" s="442">
        <v>45271</v>
      </c>
      <c r="AG2064" s="442"/>
      <c r="AH2064" s="333"/>
      <c r="AI2064" s="333"/>
      <c r="AJ2064" s="334"/>
      <c r="AK2064" s="333"/>
      <c r="AL2064" s="333"/>
      <c r="AM2064" s="527"/>
      <c r="AN2064" s="333"/>
      <c r="AO2064" s="490"/>
    </row>
    <row r="2065" spans="3:41">
      <c r="C2065" s="478" t="s">
        <v>994</v>
      </c>
      <c r="D2065" s="478">
        <v>4631</v>
      </c>
      <c r="E2065" s="481" t="s">
        <v>3646</v>
      </c>
      <c r="F2065" s="481" t="s">
        <v>3646</v>
      </c>
      <c r="G2065" s="478" t="s">
        <v>1366</v>
      </c>
      <c r="H2065" s="478"/>
      <c r="I2065" s="478" t="s">
        <v>1151</v>
      </c>
      <c r="J2065" s="478">
        <v>1</v>
      </c>
      <c r="K2065" s="519">
        <v>45245</v>
      </c>
      <c r="L2065" s="478">
        <v>27</v>
      </c>
      <c r="M2065" s="409">
        <v>239</v>
      </c>
      <c r="N2065" s="507">
        <f>K2065+L2065</f>
        <v>45272</v>
      </c>
      <c r="O2065" s="411">
        <f ca="1">TODAY()</f>
        <v>45957</v>
      </c>
      <c r="P2065" s="412">
        <f ca="1">O2065-K2065</f>
        <v>712</v>
      </c>
      <c r="Q2065" s="409" t="s">
        <v>810</v>
      </c>
      <c r="R2065" s="409" t="s">
        <v>214</v>
      </c>
      <c r="S2065" s="409" t="s">
        <v>900</v>
      </c>
      <c r="T2065" s="409" t="s">
        <v>87</v>
      </c>
      <c r="U2065" s="409">
        <v>239</v>
      </c>
      <c r="V2065" s="417" t="s">
        <v>169</v>
      </c>
      <c r="W2065" s="417" t="s">
        <v>89</v>
      </c>
      <c r="X2065" s="503" t="s">
        <v>834</v>
      </c>
      <c r="Y2065" s="423" t="s">
        <v>940</v>
      </c>
      <c r="Z2065" s="409">
        <v>30</v>
      </c>
      <c r="AA2065" s="423" t="s">
        <v>92</v>
      </c>
      <c r="AB2065" s="409">
        <v>2015</v>
      </c>
      <c r="AC2065" s="524">
        <v>18000</v>
      </c>
      <c r="AD2065" s="524"/>
      <c r="AE2065" s="494" t="s">
        <v>101</v>
      </c>
      <c r="AF2065" s="442">
        <v>45245</v>
      </c>
      <c r="AG2065" s="442">
        <v>45268</v>
      </c>
      <c r="AH2065" s="552"/>
      <c r="AI2065" s="333" t="s">
        <v>251</v>
      </c>
      <c r="AJ2065" s="527" t="s">
        <v>3121</v>
      </c>
      <c r="AK2065" s="333" t="s">
        <v>1039</v>
      </c>
      <c r="AL2065" s="490" t="s">
        <v>3122</v>
      </c>
      <c r="AM2065" s="527" t="s">
        <v>3121</v>
      </c>
      <c r="AN2065" s="333" t="s">
        <v>1039</v>
      </c>
      <c r="AO2065" s="490" t="s">
        <v>3122</v>
      </c>
    </row>
    <row r="2066" spans="3:41">
      <c r="C2066" s="478" t="s">
        <v>994</v>
      </c>
      <c r="D2066" s="478">
        <v>4560</v>
      </c>
      <c r="E2066" s="481" t="s">
        <v>1713</v>
      </c>
      <c r="F2066" s="481" t="s">
        <v>1713</v>
      </c>
      <c r="G2066" s="481" t="s">
        <v>3647</v>
      </c>
      <c r="H2066" s="478">
        <v>384</v>
      </c>
      <c r="I2066" s="478" t="s">
        <v>1151</v>
      </c>
      <c r="J2066" s="478">
        <v>1</v>
      </c>
      <c r="K2066" s="519">
        <v>45237</v>
      </c>
      <c r="L2066" s="478">
        <v>6</v>
      </c>
      <c r="M2066" s="479">
        <v>239</v>
      </c>
      <c r="N2066" s="410">
        <v>45243</v>
      </c>
      <c r="O2066" s="411">
        <v>45245</v>
      </c>
      <c r="P2066" s="412">
        <v>8</v>
      </c>
      <c r="Q2066" s="409" t="s">
        <v>810</v>
      </c>
      <c r="R2066" s="409" t="s">
        <v>214</v>
      </c>
      <c r="S2066" s="409" t="s">
        <v>900</v>
      </c>
      <c r="T2066" s="409" t="s">
        <v>87</v>
      </c>
      <c r="U2066" s="409">
        <v>239</v>
      </c>
      <c r="V2066" s="417" t="s">
        <v>169</v>
      </c>
      <c r="W2066" s="417" t="s">
        <v>89</v>
      </c>
      <c r="X2066" s="503" t="s">
        <v>834</v>
      </c>
      <c r="Y2066" s="423" t="s">
        <v>940</v>
      </c>
      <c r="Z2066" s="409">
        <v>30</v>
      </c>
      <c r="AA2066" s="423" t="s">
        <v>92</v>
      </c>
      <c r="AB2066" s="409">
        <v>2015</v>
      </c>
      <c r="AC2066" s="524">
        <v>18000</v>
      </c>
      <c r="AD2066" s="524"/>
      <c r="AE2066" s="494" t="s">
        <v>101</v>
      </c>
      <c r="AF2066" s="442">
        <v>45202</v>
      </c>
      <c r="AG2066" s="442">
        <v>45244</v>
      </c>
      <c r="AH2066" s="333"/>
      <c r="AI2066" s="333"/>
      <c r="AJ2066" s="334"/>
      <c r="AK2066" s="333"/>
      <c r="AL2066" s="333"/>
      <c r="AM2066" s="527"/>
      <c r="AN2066" s="333"/>
      <c r="AO2066" s="490"/>
    </row>
    <row r="2067" spans="3:41">
      <c r="C2067" s="478" t="s">
        <v>994</v>
      </c>
      <c r="D2067" s="479">
        <v>4508</v>
      </c>
      <c r="E2067" s="489" t="s">
        <v>477</v>
      </c>
      <c r="F2067" s="489" t="s">
        <v>2201</v>
      </c>
      <c r="G2067" s="482" t="s">
        <v>2367</v>
      </c>
      <c r="H2067" s="479">
        <v>371</v>
      </c>
      <c r="I2067" s="481" t="s">
        <v>99</v>
      </c>
      <c r="J2067" s="478">
        <v>1</v>
      </c>
      <c r="K2067" s="515">
        <v>45169</v>
      </c>
      <c r="L2067" s="479">
        <v>27</v>
      </c>
      <c r="M2067" s="479">
        <v>239</v>
      </c>
      <c r="N2067" s="410">
        <v>45196</v>
      </c>
      <c r="O2067" s="411">
        <v>45197</v>
      </c>
      <c r="P2067" s="412">
        <v>28</v>
      </c>
      <c r="Q2067" s="409" t="s">
        <v>544</v>
      </c>
      <c r="R2067" s="409" t="s">
        <v>214</v>
      </c>
      <c r="S2067" s="409" t="s">
        <v>900</v>
      </c>
      <c r="T2067" s="409" t="s">
        <v>87</v>
      </c>
      <c r="U2067" s="409">
        <v>239</v>
      </c>
      <c r="V2067" s="417" t="s">
        <v>169</v>
      </c>
      <c r="W2067" s="417" t="s">
        <v>89</v>
      </c>
      <c r="X2067" s="503" t="s">
        <v>834</v>
      </c>
      <c r="Y2067" s="423" t="s">
        <v>940</v>
      </c>
      <c r="Z2067" s="409">
        <v>30</v>
      </c>
      <c r="AA2067" s="423" t="s">
        <v>92</v>
      </c>
      <c r="AB2067" s="409">
        <v>2015</v>
      </c>
      <c r="AC2067" s="424"/>
      <c r="AD2067" s="424"/>
      <c r="AE2067" s="494" t="s">
        <v>101</v>
      </c>
      <c r="AF2067" s="442">
        <v>45169</v>
      </c>
      <c r="AG2067" s="442">
        <v>45196</v>
      </c>
      <c r="AH2067" s="141"/>
      <c r="AI2067" s="333" t="s">
        <v>144</v>
      </c>
      <c r="AJ2067" s="527" t="s">
        <v>3648</v>
      </c>
      <c r="AK2067" s="333" t="s">
        <v>3649</v>
      </c>
      <c r="AL2067" s="490">
        <v>8126217910</v>
      </c>
      <c r="AM2067" s="527" t="s">
        <v>3648</v>
      </c>
      <c r="AN2067" s="333" t="s">
        <v>3649</v>
      </c>
      <c r="AO2067" s="490">
        <v>8126217910</v>
      </c>
    </row>
    <row r="2068" spans="3:41">
      <c r="C2068" s="483" t="s">
        <v>994</v>
      </c>
      <c r="D2068" s="479">
        <v>3865</v>
      </c>
      <c r="E2068" s="489" t="s">
        <v>877</v>
      </c>
      <c r="F2068" s="484" t="s">
        <v>1862</v>
      </c>
      <c r="G2068" s="481" t="s">
        <v>1806</v>
      </c>
      <c r="H2068" s="479">
        <v>2787</v>
      </c>
      <c r="I2068" s="495" t="s">
        <v>1151</v>
      </c>
      <c r="J2068" s="478">
        <v>1</v>
      </c>
      <c r="K2068" s="515">
        <v>44803</v>
      </c>
      <c r="L2068" s="479">
        <v>27</v>
      </c>
      <c r="M2068" s="409">
        <v>239</v>
      </c>
      <c r="N2068" s="410">
        <v>44830</v>
      </c>
      <c r="O2068" s="411">
        <v>44846</v>
      </c>
      <c r="P2068" s="412">
        <v>43</v>
      </c>
      <c r="Q2068" s="409" t="s">
        <v>544</v>
      </c>
      <c r="R2068" s="409" t="s">
        <v>214</v>
      </c>
      <c r="S2068" s="409" t="s">
        <v>1454</v>
      </c>
      <c r="T2068" s="409" t="s">
        <v>138</v>
      </c>
      <c r="U2068" s="409">
        <v>239</v>
      </c>
      <c r="V2068" s="417" t="s">
        <v>236</v>
      </c>
      <c r="W2068" s="417" t="s">
        <v>312</v>
      </c>
      <c r="X2068" s="417" t="s">
        <v>3650</v>
      </c>
      <c r="Y2068" s="423" t="s">
        <v>2992</v>
      </c>
      <c r="Z2068" s="424"/>
      <c r="AA2068" s="424"/>
      <c r="AB2068" s="409"/>
      <c r="AC2068" s="424">
        <v>12000</v>
      </c>
      <c r="AD2068" s="424"/>
      <c r="AE2068" s="536" t="s">
        <v>101</v>
      </c>
      <c r="AF2068" s="426">
        <v>44803</v>
      </c>
      <c r="AG2068" s="442">
        <v>44846</v>
      </c>
      <c r="AH2068" s="333"/>
      <c r="AI2068" s="333"/>
      <c r="AJ2068" s="334"/>
      <c r="AK2068" s="333"/>
      <c r="AL2068" s="333"/>
      <c r="AM2068" s="527"/>
      <c r="AN2068" s="333"/>
      <c r="AO2068" s="490"/>
    </row>
    <row r="2069" spans="3:41">
      <c r="C2069" s="403" t="s">
        <v>1179</v>
      </c>
      <c r="D2069" s="404">
        <v>3757</v>
      </c>
      <c r="E2069" s="486" t="s">
        <v>877</v>
      </c>
      <c r="F2069" s="486" t="s">
        <v>1779</v>
      </c>
      <c r="G2069" s="487" t="s">
        <v>1778</v>
      </c>
      <c r="H2069" s="404">
        <v>2084</v>
      </c>
      <c r="I2069" s="497" t="s">
        <v>1151</v>
      </c>
      <c r="J2069" s="485">
        <v>1</v>
      </c>
      <c r="K2069" s="408">
        <v>44781</v>
      </c>
      <c r="L2069" s="404">
        <v>6</v>
      </c>
      <c r="M2069" s="409">
        <v>239</v>
      </c>
      <c r="N2069" s="410">
        <v>44787</v>
      </c>
      <c r="O2069" s="411">
        <v>44798</v>
      </c>
      <c r="P2069" s="412">
        <v>17</v>
      </c>
      <c r="Q2069" s="409" t="s">
        <v>544</v>
      </c>
      <c r="R2069" s="409"/>
      <c r="S2069" s="409" t="s">
        <v>3421</v>
      </c>
      <c r="T2069" s="409" t="s">
        <v>138</v>
      </c>
      <c r="U2069" s="409">
        <v>239</v>
      </c>
      <c r="V2069" s="417" t="s">
        <v>139</v>
      </c>
      <c r="W2069" s="417" t="s">
        <v>140</v>
      </c>
      <c r="X2069" s="417" t="s">
        <v>3651</v>
      </c>
      <c r="Y2069" s="423" t="s">
        <v>3652</v>
      </c>
      <c r="Z2069" s="424"/>
      <c r="AA2069" s="424"/>
      <c r="AB2069" s="409"/>
      <c r="AC2069" s="424">
        <v>24000</v>
      </c>
      <c r="AD2069" s="424"/>
      <c r="AE2069" s="536" t="s">
        <v>101</v>
      </c>
      <c r="AF2069" s="426">
        <v>44757</v>
      </c>
      <c r="AG2069" s="442"/>
      <c r="AH2069" s="333" t="s">
        <v>3653</v>
      </c>
      <c r="AI2069" s="333" t="s">
        <v>262</v>
      </c>
      <c r="AJ2069" s="333" t="s">
        <v>3654</v>
      </c>
      <c r="AK2069" s="333" t="s">
        <v>3655</v>
      </c>
      <c r="AL2069" s="490">
        <v>8134031710</v>
      </c>
      <c r="AM2069" s="333" t="s">
        <v>3654</v>
      </c>
      <c r="AN2069" s="333" t="s">
        <v>3655</v>
      </c>
      <c r="AO2069" s="490">
        <v>8134031710</v>
      </c>
    </row>
    <row r="2070" spans="3:41">
      <c r="C2070" s="491" t="s">
        <v>1179</v>
      </c>
      <c r="D2070" s="494">
        <v>3700</v>
      </c>
      <c r="E2070" s="493" t="s">
        <v>877</v>
      </c>
      <c r="F2070" s="493" t="s">
        <v>1779</v>
      </c>
      <c r="G2070" s="549" t="s">
        <v>1778</v>
      </c>
      <c r="H2070" s="494"/>
      <c r="I2070" s="559" t="s">
        <v>1151</v>
      </c>
      <c r="J2070" s="490">
        <v>1</v>
      </c>
      <c r="K2070" s="560">
        <v>44732</v>
      </c>
      <c r="L2070" s="490">
        <v>6</v>
      </c>
      <c r="M2070" s="409">
        <v>239</v>
      </c>
      <c r="N2070" s="410">
        <v>44738</v>
      </c>
      <c r="O2070" s="411">
        <v>44754</v>
      </c>
      <c r="P2070" s="412">
        <v>22</v>
      </c>
      <c r="Q2070" s="409" t="s">
        <v>544</v>
      </c>
      <c r="R2070" s="409"/>
      <c r="S2070" s="409" t="s">
        <v>3421</v>
      </c>
      <c r="T2070" s="409" t="s">
        <v>138</v>
      </c>
      <c r="U2070" s="409">
        <v>239</v>
      </c>
      <c r="V2070" s="417" t="s">
        <v>139</v>
      </c>
      <c r="W2070" s="417" t="s">
        <v>140</v>
      </c>
      <c r="X2070" s="417" t="s">
        <v>3651</v>
      </c>
      <c r="Y2070" s="423" t="s">
        <v>3652</v>
      </c>
      <c r="Z2070" s="424"/>
      <c r="AA2070" s="424"/>
      <c r="AB2070" s="409"/>
      <c r="AC2070" s="424">
        <v>24000</v>
      </c>
      <c r="AD2070" s="424"/>
      <c r="AE2070" s="536" t="s">
        <v>101</v>
      </c>
      <c r="AF2070" s="426">
        <v>44732</v>
      </c>
      <c r="AG2070" s="442"/>
      <c r="AH2070" s="333"/>
      <c r="AI2070" s="333" t="s">
        <v>102</v>
      </c>
      <c r="AJ2070" s="527" t="s">
        <v>3410</v>
      </c>
      <c r="AK2070" s="333" t="s">
        <v>3411</v>
      </c>
      <c r="AL2070" s="490" t="s">
        <v>3412</v>
      </c>
      <c r="AM2070" s="527" t="s">
        <v>3410</v>
      </c>
      <c r="AN2070" s="333" t="s">
        <v>3411</v>
      </c>
      <c r="AO2070" s="490" t="s">
        <v>3412</v>
      </c>
    </row>
    <row r="2071" spans="3:41">
      <c r="C2071" s="403" t="s">
        <v>1179</v>
      </c>
      <c r="D2071" s="404">
        <v>3700</v>
      </c>
      <c r="E2071" s="486" t="s">
        <v>877</v>
      </c>
      <c r="F2071" s="486" t="s">
        <v>1779</v>
      </c>
      <c r="G2071" s="487" t="s">
        <v>1778</v>
      </c>
      <c r="H2071" s="404"/>
      <c r="I2071" s="497" t="s">
        <v>1151</v>
      </c>
      <c r="J2071" s="485">
        <v>1</v>
      </c>
      <c r="K2071" s="508">
        <v>44739</v>
      </c>
      <c r="L2071" s="485">
        <v>6</v>
      </c>
      <c r="M2071" s="409">
        <v>239</v>
      </c>
      <c r="N2071" s="410">
        <v>44745</v>
      </c>
      <c r="O2071" s="411">
        <v>44756</v>
      </c>
      <c r="P2071" s="412">
        <v>17</v>
      </c>
      <c r="Q2071" s="409" t="s">
        <v>544</v>
      </c>
      <c r="R2071" s="409"/>
      <c r="S2071" s="409" t="s">
        <v>3421</v>
      </c>
      <c r="T2071" s="409" t="s">
        <v>138</v>
      </c>
      <c r="U2071" s="409">
        <v>239</v>
      </c>
      <c r="V2071" s="417" t="s">
        <v>139</v>
      </c>
      <c r="W2071" s="417" t="s">
        <v>140</v>
      </c>
      <c r="X2071" s="417" t="s">
        <v>3651</v>
      </c>
      <c r="Y2071" s="423" t="s">
        <v>3652</v>
      </c>
      <c r="Z2071" s="424"/>
      <c r="AA2071" s="424"/>
      <c r="AB2071" s="409"/>
      <c r="AC2071" s="424">
        <v>24000</v>
      </c>
      <c r="AD2071" s="424"/>
      <c r="AE2071" s="536" t="s">
        <v>101</v>
      </c>
      <c r="AF2071" s="426">
        <v>44732</v>
      </c>
      <c r="AG2071" s="442"/>
      <c r="AH2071" s="333" t="s">
        <v>3656</v>
      </c>
      <c r="AI2071" s="333"/>
      <c r="AJ2071" s="333"/>
      <c r="AK2071" s="333"/>
      <c r="AL2071" s="333"/>
      <c r="AM2071" s="333"/>
      <c r="AN2071" s="333"/>
      <c r="AO2071" s="490"/>
    </row>
    <row r="2072" spans="3:41">
      <c r="C2072" s="478" t="s">
        <v>994</v>
      </c>
      <c r="D2072" s="483">
        <v>3553</v>
      </c>
      <c r="E2072" s="496" t="s">
        <v>877</v>
      </c>
      <c r="F2072" s="489" t="s">
        <v>3657</v>
      </c>
      <c r="G2072" s="482" t="s">
        <v>1778</v>
      </c>
      <c r="H2072" s="478">
        <v>1911</v>
      </c>
      <c r="I2072" s="489" t="s">
        <v>1151</v>
      </c>
      <c r="J2072" s="478">
        <v>1</v>
      </c>
      <c r="K2072" s="515">
        <v>44711</v>
      </c>
      <c r="L2072" s="479">
        <v>6</v>
      </c>
      <c r="M2072" s="409">
        <v>239</v>
      </c>
      <c r="N2072" s="410">
        <v>44717</v>
      </c>
      <c r="O2072" s="411">
        <v>44732</v>
      </c>
      <c r="P2072" s="412">
        <v>21</v>
      </c>
      <c r="Q2072" s="409" t="s">
        <v>544</v>
      </c>
      <c r="R2072" s="409"/>
      <c r="S2072" s="409" t="s">
        <v>3421</v>
      </c>
      <c r="T2072" s="409" t="s">
        <v>138</v>
      </c>
      <c r="U2072" s="409">
        <v>239</v>
      </c>
      <c r="V2072" s="417" t="s">
        <v>139</v>
      </c>
      <c r="W2072" s="417" t="s">
        <v>140</v>
      </c>
      <c r="X2072" s="417" t="s">
        <v>3651</v>
      </c>
      <c r="Y2072" s="423" t="s">
        <v>3652</v>
      </c>
      <c r="Z2072" s="424"/>
      <c r="AA2072" s="424"/>
      <c r="AB2072" s="409"/>
      <c r="AC2072" s="424">
        <v>24000</v>
      </c>
      <c r="AD2072" s="424"/>
      <c r="AE2072" s="665"/>
      <c r="AF2072" s="490" t="s">
        <v>101</v>
      </c>
      <c r="AG2072" s="426">
        <v>44648</v>
      </c>
      <c r="AH2072" s="334">
        <v>44730</v>
      </c>
      <c r="AI2072" s="333"/>
      <c r="AJ2072" s="334"/>
      <c r="AK2072" s="333"/>
      <c r="AL2072" s="333"/>
      <c r="AM2072" s="527"/>
      <c r="AN2072" s="333"/>
      <c r="AO2072" s="490"/>
    </row>
    <row r="2073" spans="3:41">
      <c r="C2073" s="478" t="s">
        <v>994</v>
      </c>
      <c r="D2073" s="478">
        <v>3351</v>
      </c>
      <c r="E2073" s="496" t="s">
        <v>151</v>
      </c>
      <c r="F2073" s="489" t="s">
        <v>1075</v>
      </c>
      <c r="G2073" s="482" t="s">
        <v>1501</v>
      </c>
      <c r="H2073" s="478" t="s">
        <v>214</v>
      </c>
      <c r="I2073" s="489" t="s">
        <v>154</v>
      </c>
      <c r="J2073" s="478">
        <v>1</v>
      </c>
      <c r="K2073" s="515">
        <v>44554</v>
      </c>
      <c r="L2073" s="479">
        <v>29</v>
      </c>
      <c r="M2073" s="409">
        <v>239</v>
      </c>
      <c r="N2073" s="410">
        <v>44583</v>
      </c>
      <c r="O2073" s="411">
        <v>44592</v>
      </c>
      <c r="P2073" s="412">
        <v>38</v>
      </c>
      <c r="Q2073" s="409" t="s">
        <v>85</v>
      </c>
      <c r="R2073" s="409"/>
      <c r="S2073" s="409" t="s">
        <v>85</v>
      </c>
      <c r="T2073" s="409"/>
      <c r="U2073" s="409">
        <v>239</v>
      </c>
      <c r="V2073" s="417" t="s">
        <v>3658</v>
      </c>
      <c r="W2073" s="417" t="s">
        <v>2822</v>
      </c>
      <c r="X2073" s="417" t="s">
        <v>2823</v>
      </c>
      <c r="Y2073" s="423" t="s">
        <v>214</v>
      </c>
      <c r="Z2073" s="424"/>
      <c r="AA2073" s="424"/>
      <c r="AB2073" s="409"/>
      <c r="AC2073" s="424">
        <v>4000</v>
      </c>
      <c r="AD2073" s="424"/>
      <c r="AE2073" s="536" t="s">
        <v>101</v>
      </c>
      <c r="AF2073" s="426">
        <v>44524</v>
      </c>
      <c r="AG2073" s="442">
        <v>44589</v>
      </c>
      <c r="AH2073" s="333"/>
      <c r="AI2073" s="333" t="s">
        <v>153</v>
      </c>
      <c r="AJ2073" s="527" t="s">
        <v>3659</v>
      </c>
      <c r="AK2073" s="333" t="s">
        <v>3660</v>
      </c>
      <c r="AL2073" s="490" t="s">
        <v>3661</v>
      </c>
      <c r="AM2073" s="527" t="s">
        <v>3659</v>
      </c>
      <c r="AN2073" s="333" t="s">
        <v>3660</v>
      </c>
      <c r="AO2073" s="490" t="s">
        <v>3661</v>
      </c>
    </row>
    <row r="2074" spans="3:41">
      <c r="C2074" s="478" t="s">
        <v>994</v>
      </c>
      <c r="D2074" s="478">
        <v>4599</v>
      </c>
      <c r="E2074" s="481" t="s">
        <v>1454</v>
      </c>
      <c r="F2074" s="481" t="s">
        <v>1454</v>
      </c>
      <c r="G2074" s="478" t="s">
        <v>529</v>
      </c>
      <c r="H2074" s="478" t="s">
        <v>214</v>
      </c>
      <c r="I2074" s="478" t="s">
        <v>99</v>
      </c>
      <c r="J2074" s="478">
        <v>1</v>
      </c>
      <c r="K2074" s="519">
        <v>45279</v>
      </c>
      <c r="L2074" s="478">
        <v>27</v>
      </c>
      <c r="M2074" s="510">
        <v>240</v>
      </c>
      <c r="N2074" s="513">
        <v>45306</v>
      </c>
      <c r="O2074" s="411">
        <v>45307</v>
      </c>
      <c r="P2074" s="516">
        <v>28</v>
      </c>
      <c r="Q2074" s="561" t="s">
        <v>85</v>
      </c>
      <c r="R2074" s="561" t="s">
        <v>85</v>
      </c>
      <c r="S2074" s="561" t="s">
        <v>85</v>
      </c>
      <c r="T2074" s="561" t="s">
        <v>214</v>
      </c>
      <c r="U2074" s="561">
        <v>240</v>
      </c>
      <c r="V2074" s="562" t="s">
        <v>3662</v>
      </c>
      <c r="W2074" s="417" t="s">
        <v>3663</v>
      </c>
      <c r="X2074" s="417" t="s">
        <v>2822</v>
      </c>
      <c r="Y2074" s="423" t="s">
        <v>214</v>
      </c>
      <c r="Z2074" s="409"/>
      <c r="AA2074" s="409"/>
      <c r="AB2074" s="409"/>
      <c r="AC2074" s="564">
        <v>8000</v>
      </c>
      <c r="AD2074" s="565">
        <v>8000</v>
      </c>
      <c r="AE2074" s="494" t="s">
        <v>101</v>
      </c>
      <c r="AF2074" s="442">
        <v>45223</v>
      </c>
      <c r="AG2074" s="568">
        <v>45307</v>
      </c>
      <c r="AH2074" s="333"/>
      <c r="AI2074" s="333" t="s">
        <v>197</v>
      </c>
      <c r="AJ2074" s="333" t="s">
        <v>3664</v>
      </c>
      <c r="AK2074" s="333" t="s">
        <v>3665</v>
      </c>
      <c r="AL2074" s="490" t="s">
        <v>3666</v>
      </c>
      <c r="AM2074" s="333" t="s">
        <v>3664</v>
      </c>
      <c r="AN2074" s="333" t="s">
        <v>3665</v>
      </c>
      <c r="AO2074" s="490" t="s">
        <v>3666</v>
      </c>
    </row>
    <row r="2075" spans="3:41">
      <c r="C2075" s="478" t="s">
        <v>994</v>
      </c>
      <c r="D2075" s="479">
        <v>3384</v>
      </c>
      <c r="E2075" s="495" t="s">
        <v>3667</v>
      </c>
      <c r="F2075" s="495" t="s">
        <v>3667</v>
      </c>
      <c r="G2075" s="489" t="s">
        <v>529</v>
      </c>
      <c r="H2075" s="479" t="s">
        <v>214</v>
      </c>
      <c r="I2075" s="489" t="s">
        <v>1151</v>
      </c>
      <c r="J2075" s="479">
        <v>1</v>
      </c>
      <c r="K2075" s="515">
        <v>44904</v>
      </c>
      <c r="L2075" s="479">
        <v>29</v>
      </c>
      <c r="M2075" s="479">
        <v>240</v>
      </c>
      <c r="N2075" s="507">
        <v>44933</v>
      </c>
      <c r="O2075" s="411">
        <v>44918</v>
      </c>
      <c r="P2075" s="412">
        <v>14</v>
      </c>
      <c r="Q2075" s="409" t="s">
        <v>85</v>
      </c>
      <c r="R2075" s="409" t="s">
        <v>214</v>
      </c>
      <c r="S2075" s="409" t="s">
        <v>85</v>
      </c>
      <c r="T2075" s="409" t="s">
        <v>214</v>
      </c>
      <c r="U2075" s="409">
        <v>240</v>
      </c>
      <c r="V2075" s="563" t="s">
        <v>3668</v>
      </c>
      <c r="W2075" s="417" t="s">
        <v>2822</v>
      </c>
      <c r="X2075" s="417" t="s">
        <v>2823</v>
      </c>
      <c r="Y2075" s="423" t="s">
        <v>214</v>
      </c>
      <c r="Z2075" s="566"/>
      <c r="AA2075" s="566"/>
      <c r="AB2075" s="409" t="s">
        <v>214</v>
      </c>
      <c r="AC2075" s="566">
        <v>2000</v>
      </c>
      <c r="AD2075" s="566"/>
      <c r="AE2075" s="812"/>
      <c r="AF2075" s="490" t="s">
        <v>101</v>
      </c>
      <c r="AG2075" s="442">
        <v>44544</v>
      </c>
      <c r="AH2075" s="334">
        <v>44914</v>
      </c>
      <c r="AI2075" s="333" t="s">
        <v>144</v>
      </c>
      <c r="AJ2075" s="527" t="s">
        <v>2903</v>
      </c>
      <c r="AK2075" s="333" t="s">
        <v>2904</v>
      </c>
      <c r="AL2075" s="490" t="s">
        <v>2905</v>
      </c>
      <c r="AM2075" s="527" t="s">
        <v>2903</v>
      </c>
      <c r="AN2075" s="333" t="s">
        <v>2904</v>
      </c>
      <c r="AO2075" s="490" t="s">
        <v>2905</v>
      </c>
    </row>
    <row r="2076" spans="3:41">
      <c r="C2076" s="478" t="s">
        <v>994</v>
      </c>
      <c r="D2076" s="478">
        <v>4304</v>
      </c>
      <c r="E2076" s="482" t="s">
        <v>1512</v>
      </c>
      <c r="F2076" s="482" t="s">
        <v>1512</v>
      </c>
      <c r="G2076" s="482" t="s">
        <v>1791</v>
      </c>
      <c r="H2076" s="478">
        <v>5358</v>
      </c>
      <c r="I2076" s="478" t="s">
        <v>99</v>
      </c>
      <c r="J2076" s="478">
        <v>1</v>
      </c>
      <c r="K2076" s="519">
        <v>45196</v>
      </c>
      <c r="L2076" s="478">
        <v>27</v>
      </c>
      <c r="M2076" s="409">
        <v>241</v>
      </c>
      <c r="N2076" s="410">
        <v>45223</v>
      </c>
      <c r="O2076" s="411">
        <v>45224</v>
      </c>
      <c r="P2076" s="516">
        <v>28</v>
      </c>
      <c r="Q2076" s="409" t="s">
        <v>544</v>
      </c>
      <c r="R2076" s="409" t="s">
        <v>214</v>
      </c>
      <c r="S2076" s="409" t="s">
        <v>3669</v>
      </c>
      <c r="T2076" s="409" t="s">
        <v>138</v>
      </c>
      <c r="U2076" s="404">
        <v>241</v>
      </c>
      <c r="V2076" s="417" t="s">
        <v>284</v>
      </c>
      <c r="W2076" s="417" t="s">
        <v>89</v>
      </c>
      <c r="X2076" s="417" t="s">
        <v>729</v>
      </c>
      <c r="Y2076" s="423" t="s">
        <v>3670</v>
      </c>
      <c r="Z2076" s="409">
        <v>10</v>
      </c>
      <c r="AA2076" s="423" t="s">
        <v>244</v>
      </c>
      <c r="AB2076" s="409">
        <v>2014</v>
      </c>
      <c r="AC2076" s="524">
        <v>33000</v>
      </c>
      <c r="AD2076" s="524"/>
      <c r="AE2076" s="494" t="s">
        <v>101</v>
      </c>
      <c r="AF2076" s="442">
        <v>45084</v>
      </c>
      <c r="AG2076" s="442">
        <v>45223</v>
      </c>
      <c r="AH2076" s="333"/>
      <c r="AI2076" s="333" t="s">
        <v>153</v>
      </c>
      <c r="AJ2076" s="527" t="s">
        <v>3671</v>
      </c>
      <c r="AK2076" s="333" t="s">
        <v>2353</v>
      </c>
      <c r="AL2076" s="490">
        <v>8125603652</v>
      </c>
      <c r="AM2076" s="527" t="s">
        <v>3671</v>
      </c>
      <c r="AN2076" s="333" t="s">
        <v>2353</v>
      </c>
      <c r="AO2076" s="490">
        <v>8125603652</v>
      </c>
    </row>
    <row r="2077" spans="3:41">
      <c r="C2077" s="478" t="s">
        <v>994</v>
      </c>
      <c r="D2077" s="479">
        <v>3602</v>
      </c>
      <c r="E2077" s="481" t="s">
        <v>3672</v>
      </c>
      <c r="F2077" s="495" t="s">
        <v>299</v>
      </c>
      <c r="G2077" s="489" t="s">
        <v>1762</v>
      </c>
      <c r="H2077" s="479"/>
      <c r="I2077" s="489" t="s">
        <v>1151</v>
      </c>
      <c r="J2077" s="479">
        <v>1</v>
      </c>
      <c r="K2077" s="515">
        <v>45049</v>
      </c>
      <c r="L2077" s="479">
        <v>27</v>
      </c>
      <c r="M2077" s="479">
        <v>241</v>
      </c>
      <c r="N2077" s="410">
        <v>45076</v>
      </c>
      <c r="O2077" s="411">
        <v>45078</v>
      </c>
      <c r="P2077" s="516">
        <v>29</v>
      </c>
      <c r="Q2077" s="409" t="s">
        <v>544</v>
      </c>
      <c r="R2077" s="409" t="s">
        <v>214</v>
      </c>
      <c r="S2077" s="409" t="s">
        <v>3669</v>
      </c>
      <c r="T2077" s="409" t="s">
        <v>138</v>
      </c>
      <c r="U2077" s="409">
        <v>241</v>
      </c>
      <c r="V2077" s="417" t="s">
        <v>284</v>
      </c>
      <c r="W2077" s="417" t="s">
        <v>89</v>
      </c>
      <c r="X2077" s="417" t="s">
        <v>729</v>
      </c>
      <c r="Y2077" s="423" t="s">
        <v>3670</v>
      </c>
      <c r="Z2077" s="409">
        <v>10</v>
      </c>
      <c r="AA2077" s="423" t="s">
        <v>244</v>
      </c>
      <c r="AB2077" s="409">
        <v>2014</v>
      </c>
      <c r="AC2077" s="524">
        <v>33000</v>
      </c>
      <c r="AD2077" s="524"/>
      <c r="AE2077" s="813"/>
      <c r="AF2077" s="490" t="s">
        <v>101</v>
      </c>
      <c r="AG2077" s="442">
        <v>44685</v>
      </c>
      <c r="AH2077" s="334">
        <v>45077</v>
      </c>
      <c r="AI2077" s="333" t="s">
        <v>197</v>
      </c>
      <c r="AJ2077" s="334"/>
      <c r="AK2077" s="333"/>
      <c r="AL2077" s="333" t="s">
        <v>197</v>
      </c>
      <c r="AM2077" s="527" t="s">
        <v>3673</v>
      </c>
      <c r="AN2077" s="333" t="s">
        <v>3674</v>
      </c>
      <c r="AO2077" s="490"/>
    </row>
    <row r="2078" spans="3:41">
      <c r="C2078" s="478" t="s">
        <v>994</v>
      </c>
      <c r="D2078" s="479">
        <v>3487</v>
      </c>
      <c r="E2078" s="496" t="s">
        <v>1180</v>
      </c>
      <c r="F2078" s="495" t="s">
        <v>1181</v>
      </c>
      <c r="G2078" s="489" t="s">
        <v>531</v>
      </c>
      <c r="H2078" s="479">
        <v>4192</v>
      </c>
      <c r="I2078" s="489" t="s">
        <v>1151</v>
      </c>
      <c r="J2078" s="479">
        <v>1</v>
      </c>
      <c r="K2078" s="506">
        <v>44678</v>
      </c>
      <c r="L2078" s="479">
        <v>13</v>
      </c>
      <c r="M2078" s="409">
        <v>241</v>
      </c>
      <c r="N2078" s="507">
        <v>44691</v>
      </c>
      <c r="O2078" s="411">
        <v>44684</v>
      </c>
      <c r="P2078" s="516">
        <v>6</v>
      </c>
      <c r="Q2078" s="409" t="s">
        <v>544</v>
      </c>
      <c r="R2078" s="409"/>
      <c r="S2078" s="409" t="s">
        <v>3669</v>
      </c>
      <c r="T2078" s="409" t="s">
        <v>138</v>
      </c>
      <c r="U2078" s="409">
        <v>241</v>
      </c>
      <c r="V2078" s="417" t="s">
        <v>284</v>
      </c>
      <c r="W2078" s="417" t="s">
        <v>89</v>
      </c>
      <c r="X2078" s="417" t="s">
        <v>729</v>
      </c>
      <c r="Y2078" s="409" t="s">
        <v>3670</v>
      </c>
      <c r="Z2078" s="566"/>
      <c r="AA2078" s="566"/>
      <c r="AB2078" s="409">
        <v>2014</v>
      </c>
      <c r="AC2078" s="566">
        <v>30000</v>
      </c>
      <c r="AD2078" s="566"/>
      <c r="AE2078" s="494" t="s">
        <v>101</v>
      </c>
      <c r="AF2078" s="426">
        <v>44608</v>
      </c>
      <c r="AG2078" s="442">
        <v>44684</v>
      </c>
      <c r="AH2078" s="333"/>
      <c r="AI2078" s="333" t="s">
        <v>450</v>
      </c>
      <c r="AJ2078" s="527" t="s">
        <v>3675</v>
      </c>
      <c r="AK2078" s="333" t="s">
        <v>3373</v>
      </c>
      <c r="AL2078" s="490" t="s">
        <v>3676</v>
      </c>
      <c r="AM2078" s="527" t="s">
        <v>3675</v>
      </c>
      <c r="AN2078" s="333" t="s">
        <v>3373</v>
      </c>
      <c r="AO2078" s="490" t="s">
        <v>3676</v>
      </c>
    </row>
    <row r="2079" spans="3:41">
      <c r="C2079" s="478" t="s">
        <v>1338</v>
      </c>
      <c r="D2079" s="479">
        <v>3485</v>
      </c>
      <c r="E2079" s="496" t="s">
        <v>151</v>
      </c>
      <c r="F2079" s="495" t="s">
        <v>1075</v>
      </c>
      <c r="G2079" s="489" t="s">
        <v>1519</v>
      </c>
      <c r="H2079" s="479">
        <v>4192</v>
      </c>
      <c r="I2079" s="489" t="s">
        <v>154</v>
      </c>
      <c r="J2079" s="479">
        <v>1</v>
      </c>
      <c r="K2079" s="506">
        <v>44607</v>
      </c>
      <c r="L2079" s="479">
        <v>29</v>
      </c>
      <c r="M2079" s="409">
        <v>241</v>
      </c>
      <c r="N2079" s="507">
        <v>44636</v>
      </c>
      <c r="O2079" s="411">
        <v>44607</v>
      </c>
      <c r="P2079" s="516">
        <v>0</v>
      </c>
      <c r="Q2079" s="409" t="s">
        <v>544</v>
      </c>
      <c r="R2079" s="409"/>
      <c r="S2079" s="409" t="s">
        <v>3669</v>
      </c>
      <c r="T2079" s="409" t="s">
        <v>138</v>
      </c>
      <c r="U2079" s="409">
        <v>241</v>
      </c>
      <c r="V2079" s="417" t="s">
        <v>284</v>
      </c>
      <c r="W2079" s="417" t="s">
        <v>89</v>
      </c>
      <c r="X2079" s="417" t="s">
        <v>729</v>
      </c>
      <c r="Y2079" s="409" t="s">
        <v>3670</v>
      </c>
      <c r="Z2079" s="566"/>
      <c r="AA2079" s="566"/>
      <c r="AB2079" s="409"/>
      <c r="AC2079" s="566">
        <v>30000</v>
      </c>
      <c r="AD2079" s="566"/>
      <c r="AE2079" s="494" t="s">
        <v>101</v>
      </c>
      <c r="AF2079" s="426">
        <v>44607</v>
      </c>
      <c r="AG2079" s="442"/>
      <c r="AH2079" s="333" t="s">
        <v>1340</v>
      </c>
      <c r="AI2079" s="333"/>
      <c r="AJ2079" s="334"/>
      <c r="AK2079" s="333"/>
      <c r="AL2079" s="333"/>
      <c r="AM2079" s="527"/>
      <c r="AN2079" s="333"/>
      <c r="AO2079" s="490"/>
    </row>
    <row r="2080" spans="3:41">
      <c r="C2080" s="478" t="s">
        <v>994</v>
      </c>
      <c r="D2080" s="479">
        <v>3069</v>
      </c>
      <c r="E2080" s="496" t="s">
        <v>1314</v>
      </c>
      <c r="F2080" s="495" t="s">
        <v>1315</v>
      </c>
      <c r="G2080" s="489" t="s">
        <v>2259</v>
      </c>
      <c r="H2080" s="479">
        <v>3672</v>
      </c>
      <c r="I2080" s="489" t="s">
        <v>154</v>
      </c>
      <c r="J2080" s="479">
        <v>1</v>
      </c>
      <c r="K2080" s="506">
        <v>44581</v>
      </c>
      <c r="L2080" s="479">
        <v>13</v>
      </c>
      <c r="M2080" s="409">
        <v>241</v>
      </c>
      <c r="N2080" s="410">
        <v>44594</v>
      </c>
      <c r="O2080" s="411">
        <v>44597</v>
      </c>
      <c r="P2080" s="516">
        <v>16</v>
      </c>
      <c r="Q2080" s="409" t="s">
        <v>544</v>
      </c>
      <c r="R2080" s="409"/>
      <c r="S2080" s="409" t="s">
        <v>3669</v>
      </c>
      <c r="T2080" s="409" t="s">
        <v>138</v>
      </c>
      <c r="U2080" s="409">
        <v>241</v>
      </c>
      <c r="V2080" s="417" t="s">
        <v>284</v>
      </c>
      <c r="W2080" s="417" t="s">
        <v>89</v>
      </c>
      <c r="X2080" s="417" t="s">
        <v>729</v>
      </c>
      <c r="Y2080" s="409" t="s">
        <v>3670</v>
      </c>
      <c r="Z2080" s="566"/>
      <c r="AA2080" s="566"/>
      <c r="AB2080" s="409"/>
      <c r="AC2080" s="566">
        <v>30000</v>
      </c>
      <c r="AD2080" s="566"/>
      <c r="AE2080" s="494" t="s">
        <v>101</v>
      </c>
      <c r="AF2080" s="426">
        <v>44387</v>
      </c>
      <c r="AG2080" s="442">
        <v>44597</v>
      </c>
      <c r="AH2080" s="333"/>
      <c r="AI2080" s="333" t="s">
        <v>251</v>
      </c>
      <c r="AJ2080" s="527"/>
      <c r="AK2080" s="333" t="s">
        <v>3640</v>
      </c>
      <c r="AL2080" s="490">
        <v>8115537922</v>
      </c>
      <c r="AM2080" s="527"/>
      <c r="AN2080" s="333" t="s">
        <v>3640</v>
      </c>
      <c r="AO2080" s="490">
        <v>8115537922</v>
      </c>
    </row>
    <row r="2081" spans="3:52">
      <c r="C2081" s="520" t="s">
        <v>994</v>
      </c>
      <c r="D2081" s="491">
        <v>5287</v>
      </c>
      <c r="E2081" s="493" t="s">
        <v>1628</v>
      </c>
      <c r="F2081" s="492" t="s">
        <v>1629</v>
      </c>
      <c r="G2081" s="494" t="s">
        <v>529</v>
      </c>
      <c r="H2081" s="494">
        <v>486</v>
      </c>
      <c r="I2081" s="494" t="s">
        <v>99</v>
      </c>
      <c r="J2081" s="520">
        <v>1</v>
      </c>
      <c r="K2081" s="509">
        <v>45659</v>
      </c>
      <c r="L2081" s="494">
        <v>6</v>
      </c>
      <c r="M2081" s="510">
        <v>242</v>
      </c>
      <c r="N2081" s="511">
        <v>45665</v>
      </c>
      <c r="O2081" s="411">
        <v>45666</v>
      </c>
      <c r="P2081" s="516">
        <v>7</v>
      </c>
      <c r="Q2081" s="409" t="s">
        <v>810</v>
      </c>
      <c r="R2081" s="409" t="s">
        <v>214</v>
      </c>
      <c r="S2081" s="409" t="s">
        <v>900</v>
      </c>
      <c r="T2081" s="409" t="s">
        <v>87</v>
      </c>
      <c r="U2081" s="409">
        <v>242</v>
      </c>
      <c r="V2081" s="417" t="s">
        <v>169</v>
      </c>
      <c r="W2081" s="417" t="s">
        <v>89</v>
      </c>
      <c r="X2081" s="417" t="s">
        <v>834</v>
      </c>
      <c r="Y2081" s="423" t="s">
        <v>943</v>
      </c>
      <c r="Z2081" s="409">
        <v>30</v>
      </c>
      <c r="AA2081" s="423" t="s">
        <v>92</v>
      </c>
      <c r="AB2081" s="409">
        <v>2016</v>
      </c>
      <c r="AC2081" s="566">
        <v>18000</v>
      </c>
      <c r="AD2081" s="522">
        <v>19500</v>
      </c>
      <c r="AE2081" s="494" t="s">
        <v>101</v>
      </c>
      <c r="AF2081" s="442">
        <v>45659</v>
      </c>
      <c r="AG2081" s="442">
        <v>45666</v>
      </c>
      <c r="AH2081" s="503"/>
      <c r="AI2081" s="334"/>
      <c r="AJ2081" s="334"/>
      <c r="AK2081" s="333"/>
      <c r="AL2081" s="333"/>
      <c r="AM2081" s="528"/>
      <c r="AN2081" s="333"/>
      <c r="AO2081" s="490"/>
      <c r="AP2081" s="569"/>
      <c r="AQ2081" s="494"/>
      <c r="AR2081" s="494"/>
      <c r="AS2081" s="523"/>
      <c r="AT2081" s="333"/>
      <c r="AU2081" s="333"/>
      <c r="AV2081" s="570"/>
      <c r="AW2081" s="571"/>
      <c r="AX2081" s="572"/>
      <c r="AY2081" s="333"/>
    </row>
    <row r="2082" spans="3:52">
      <c r="C2082" s="490" t="s">
        <v>994</v>
      </c>
      <c r="D2082" s="491">
        <v>5232</v>
      </c>
      <c r="E2082" s="492" t="s">
        <v>1613</v>
      </c>
      <c r="F2082" s="492" t="s">
        <v>1170</v>
      </c>
      <c r="G2082" s="494" t="s">
        <v>3350</v>
      </c>
      <c r="H2082" s="494">
        <v>484</v>
      </c>
      <c r="I2082" s="494" t="s">
        <v>99</v>
      </c>
      <c r="J2082" s="490">
        <v>1</v>
      </c>
      <c r="K2082" s="509">
        <v>45630</v>
      </c>
      <c r="L2082" s="494">
        <v>6</v>
      </c>
      <c r="M2082" s="510">
        <v>242</v>
      </c>
      <c r="N2082" s="511">
        <v>45636</v>
      </c>
      <c r="O2082" s="411">
        <v>45637</v>
      </c>
      <c r="P2082" s="516">
        <v>7</v>
      </c>
      <c r="Q2082" s="409" t="s">
        <v>810</v>
      </c>
      <c r="R2082" s="409" t="s">
        <v>214</v>
      </c>
      <c r="S2082" s="409" t="s">
        <v>900</v>
      </c>
      <c r="T2082" s="409" t="s">
        <v>87</v>
      </c>
      <c r="U2082" s="409">
        <v>242</v>
      </c>
      <c r="V2082" s="417" t="s">
        <v>169</v>
      </c>
      <c r="W2082" s="417" t="s">
        <v>89</v>
      </c>
      <c r="X2082" s="417" t="s">
        <v>834</v>
      </c>
      <c r="Y2082" s="423" t="s">
        <v>943</v>
      </c>
      <c r="Z2082" s="409">
        <v>30</v>
      </c>
      <c r="AA2082" s="423" t="s">
        <v>92</v>
      </c>
      <c r="AB2082" s="409">
        <v>2016</v>
      </c>
      <c r="AC2082" s="566">
        <v>18000</v>
      </c>
      <c r="AD2082" s="522">
        <v>19500</v>
      </c>
      <c r="AE2082" s="494" t="s">
        <v>101</v>
      </c>
      <c r="AF2082" s="523">
        <v>45630</v>
      </c>
      <c r="AG2082" s="442">
        <v>45637</v>
      </c>
      <c r="AH2082" s="333"/>
      <c r="AI2082" s="334">
        <v>45552</v>
      </c>
      <c r="AJ2082" s="334">
        <v>45645</v>
      </c>
      <c r="AK2082" s="333"/>
      <c r="AL2082" s="333"/>
      <c r="AM2082" s="333"/>
      <c r="AN2082" s="333"/>
      <c r="AO2082" s="490"/>
      <c r="AP2082" s="494" t="s">
        <v>831</v>
      </c>
      <c r="AQ2082" s="494"/>
      <c r="AR2082" s="494"/>
      <c r="AS2082" s="523"/>
      <c r="AT2082" s="333"/>
      <c r="AU2082" s="333"/>
      <c r="AV2082" s="570"/>
      <c r="AW2082" s="571"/>
      <c r="AX2082" s="572"/>
      <c r="AY2082" s="333"/>
      <c r="AZ2082" s="573"/>
    </row>
    <row r="2083" spans="3:52">
      <c r="C2083" s="490" t="s">
        <v>994</v>
      </c>
      <c r="D2083" s="491">
        <v>5150</v>
      </c>
      <c r="E2083" s="491" t="s">
        <v>1613</v>
      </c>
      <c r="F2083" s="491" t="s">
        <v>483</v>
      </c>
      <c r="G2083" s="494" t="s">
        <v>1614</v>
      </c>
      <c r="H2083" s="494">
        <v>473</v>
      </c>
      <c r="I2083" s="494" t="s">
        <v>99</v>
      </c>
      <c r="J2083" s="490">
        <v>1</v>
      </c>
      <c r="K2083" s="509">
        <v>45593</v>
      </c>
      <c r="L2083" s="494">
        <v>27</v>
      </c>
      <c r="M2083" s="510">
        <v>242</v>
      </c>
      <c r="N2083" s="511">
        <v>45620</v>
      </c>
      <c r="O2083" s="411">
        <v>45617</v>
      </c>
      <c r="P2083" s="516">
        <v>24</v>
      </c>
      <c r="Q2083" s="409" t="s">
        <v>810</v>
      </c>
      <c r="R2083" s="409" t="s">
        <v>214</v>
      </c>
      <c r="S2083" s="409" t="s">
        <v>900</v>
      </c>
      <c r="T2083" s="409" t="s">
        <v>87</v>
      </c>
      <c r="U2083" s="409">
        <v>242</v>
      </c>
      <c r="V2083" s="417" t="s">
        <v>169</v>
      </c>
      <c r="W2083" s="417" t="s">
        <v>89</v>
      </c>
      <c r="X2083" s="417" t="s">
        <v>834</v>
      </c>
      <c r="Y2083" s="423" t="s">
        <v>943</v>
      </c>
      <c r="Z2083" s="409">
        <v>30</v>
      </c>
      <c r="AA2083" s="423" t="s">
        <v>92</v>
      </c>
      <c r="AB2083" s="409">
        <v>2016</v>
      </c>
      <c r="AC2083" s="566">
        <v>18000</v>
      </c>
      <c r="AD2083" s="522">
        <v>19500</v>
      </c>
      <c r="AE2083" s="494" t="s">
        <v>101</v>
      </c>
      <c r="AF2083" s="523">
        <v>45593</v>
      </c>
      <c r="AG2083" s="442">
        <v>45616</v>
      </c>
      <c r="AH2083" s="333"/>
      <c r="AI2083" s="334"/>
      <c r="AJ2083" s="334"/>
      <c r="AK2083" s="333"/>
      <c r="AL2083" s="333"/>
      <c r="AM2083" s="527"/>
      <c r="AN2083" s="333"/>
      <c r="AO2083" s="490"/>
      <c r="AP2083" s="535"/>
      <c r="AQ2083" s="494"/>
      <c r="AR2083" s="494"/>
      <c r="AS2083" s="523"/>
      <c r="AT2083" s="333"/>
      <c r="AU2083" s="333"/>
      <c r="AV2083" s="570"/>
      <c r="AW2083" s="571"/>
      <c r="AX2083" s="572"/>
    </row>
    <row r="2084" spans="3:52">
      <c r="C2084" s="490" t="s">
        <v>96</v>
      </c>
      <c r="D2084" s="491">
        <v>4882</v>
      </c>
      <c r="E2084" s="492" t="s">
        <v>1616</v>
      </c>
      <c r="F2084" s="493" t="s">
        <v>483</v>
      </c>
      <c r="G2084" s="494" t="s">
        <v>479</v>
      </c>
      <c r="H2084" s="494">
        <v>460</v>
      </c>
      <c r="I2084" s="494" t="s">
        <v>99</v>
      </c>
      <c r="J2084" s="490">
        <v>1</v>
      </c>
      <c r="K2084" s="509">
        <v>45560</v>
      </c>
      <c r="L2084" s="494">
        <v>27</v>
      </c>
      <c r="M2084" s="510">
        <v>242</v>
      </c>
      <c r="N2084" s="511">
        <f>K2084+L2084</f>
        <v>45587</v>
      </c>
      <c r="O2084" s="411">
        <f ca="1">TODAY()</f>
        <v>45957</v>
      </c>
      <c r="P2084" s="516">
        <f ca="1">O2084-K2084</f>
        <v>397</v>
      </c>
      <c r="Q2084" s="409" t="s">
        <v>810</v>
      </c>
      <c r="R2084" s="409" t="s">
        <v>214</v>
      </c>
      <c r="S2084" s="409" t="s">
        <v>900</v>
      </c>
      <c r="T2084" s="409" t="s">
        <v>87</v>
      </c>
      <c r="U2084" s="409">
        <v>242</v>
      </c>
      <c r="V2084" s="417" t="s">
        <v>169</v>
      </c>
      <c r="W2084" s="417" t="s">
        <v>89</v>
      </c>
      <c r="X2084" s="417" t="s">
        <v>834</v>
      </c>
      <c r="Y2084" s="423" t="s">
        <v>943</v>
      </c>
      <c r="Z2084" s="409">
        <v>30</v>
      </c>
      <c r="AA2084" s="423" t="s">
        <v>92</v>
      </c>
      <c r="AB2084" s="409">
        <v>2016</v>
      </c>
      <c r="AC2084" s="566">
        <v>18000</v>
      </c>
      <c r="AD2084" s="522">
        <v>19500</v>
      </c>
      <c r="AE2084" s="523" t="s">
        <v>101</v>
      </c>
      <c r="AF2084" s="442">
        <v>45420</v>
      </c>
      <c r="AG2084" s="442">
        <v>45576</v>
      </c>
      <c r="AH2084" s="333"/>
      <c r="AI2084" s="334">
        <v>45532</v>
      </c>
      <c r="AJ2084" s="334">
        <v>45649</v>
      </c>
      <c r="AK2084" s="334"/>
      <c r="AL2084" s="334"/>
    </row>
    <row r="2085" spans="3:52">
      <c r="C2085" s="478" t="s">
        <v>994</v>
      </c>
      <c r="D2085" s="478">
        <v>4867</v>
      </c>
      <c r="E2085" s="481" t="s">
        <v>1134</v>
      </c>
      <c r="F2085" s="484" t="s">
        <v>1135</v>
      </c>
      <c r="G2085" s="481" t="s">
        <v>2091</v>
      </c>
      <c r="H2085" s="478">
        <v>438</v>
      </c>
      <c r="I2085" s="478" t="s">
        <v>154</v>
      </c>
      <c r="J2085" s="478">
        <v>1</v>
      </c>
      <c r="K2085" s="519">
        <v>45411</v>
      </c>
      <c r="L2085" s="478">
        <v>27</v>
      </c>
      <c r="M2085" s="510">
        <v>242</v>
      </c>
      <c r="N2085" s="511">
        <v>45438</v>
      </c>
      <c r="O2085" s="411">
        <v>45416</v>
      </c>
      <c r="P2085" s="516">
        <v>5</v>
      </c>
      <c r="Q2085" s="409" t="s">
        <v>810</v>
      </c>
      <c r="R2085" s="409" t="s">
        <v>214</v>
      </c>
      <c r="S2085" s="409" t="s">
        <v>900</v>
      </c>
      <c r="T2085" s="409" t="s">
        <v>87</v>
      </c>
      <c r="U2085" s="409">
        <v>242</v>
      </c>
      <c r="V2085" s="417" t="s">
        <v>169</v>
      </c>
      <c r="W2085" s="417" t="s">
        <v>89</v>
      </c>
      <c r="X2085" s="417" t="s">
        <v>834</v>
      </c>
      <c r="Y2085" s="423" t="s">
        <v>943</v>
      </c>
      <c r="Z2085" s="409">
        <v>30</v>
      </c>
      <c r="AA2085" s="423" t="s">
        <v>92</v>
      </c>
      <c r="AB2085" s="409">
        <v>2016</v>
      </c>
      <c r="AC2085" s="566">
        <v>18000</v>
      </c>
      <c r="AD2085" s="522">
        <v>19500</v>
      </c>
      <c r="AE2085" s="523" t="s">
        <v>101</v>
      </c>
      <c r="AF2085" s="442">
        <v>45411</v>
      </c>
      <c r="AG2085" s="442">
        <v>45415</v>
      </c>
      <c r="AH2085" s="333"/>
      <c r="AI2085" s="531">
        <v>45418</v>
      </c>
      <c r="AJ2085" s="334">
        <v>45649</v>
      </c>
      <c r="AK2085" s="550"/>
      <c r="AL2085" s="550"/>
    </row>
    <row r="2086" spans="3:52">
      <c r="C2086" s="478" t="s">
        <v>994</v>
      </c>
      <c r="D2086" s="478">
        <v>4700</v>
      </c>
      <c r="E2086" s="482" t="s">
        <v>3580</v>
      </c>
      <c r="F2086" s="481" t="s">
        <v>3581</v>
      </c>
      <c r="G2086" s="481" t="s">
        <v>3582</v>
      </c>
      <c r="H2086" s="478">
        <v>463</v>
      </c>
      <c r="I2086" s="478" t="s">
        <v>1090</v>
      </c>
      <c r="J2086" s="478">
        <v>1</v>
      </c>
      <c r="K2086" s="519">
        <v>45348</v>
      </c>
      <c r="L2086" s="479">
        <v>1</v>
      </c>
      <c r="M2086" s="510">
        <v>242</v>
      </c>
      <c r="N2086" s="511">
        <v>45349</v>
      </c>
      <c r="O2086" s="411">
        <v>45352</v>
      </c>
      <c r="P2086" s="516">
        <v>4</v>
      </c>
      <c r="Q2086" s="409" t="s">
        <v>810</v>
      </c>
      <c r="R2086" s="409" t="s">
        <v>214</v>
      </c>
      <c r="S2086" s="409" t="s">
        <v>900</v>
      </c>
      <c r="T2086" s="409" t="s">
        <v>87</v>
      </c>
      <c r="U2086" s="409">
        <v>242</v>
      </c>
      <c r="V2086" s="417" t="s">
        <v>169</v>
      </c>
      <c r="W2086" s="417" t="s">
        <v>89</v>
      </c>
      <c r="X2086" s="417" t="s">
        <v>834</v>
      </c>
      <c r="Y2086" s="423" t="s">
        <v>943</v>
      </c>
      <c r="Z2086" s="409">
        <v>30</v>
      </c>
      <c r="AA2086" s="423" t="s">
        <v>92</v>
      </c>
      <c r="AB2086" s="409">
        <v>2016</v>
      </c>
      <c r="AC2086" s="566">
        <v>18000</v>
      </c>
      <c r="AD2086" s="522">
        <v>15000</v>
      </c>
      <c r="AE2086" s="494" t="s">
        <v>101</v>
      </c>
      <c r="AF2086" s="526"/>
      <c r="AG2086" s="442">
        <v>45351</v>
      </c>
      <c r="AH2086" s="333"/>
      <c r="AI2086" s="334"/>
      <c r="AJ2086" s="334"/>
      <c r="AK2086" s="532"/>
      <c r="AL2086" s="532"/>
    </row>
    <row r="2087" spans="3:52">
      <c r="C2087" s="478" t="s">
        <v>994</v>
      </c>
      <c r="D2087" s="478">
        <v>4578</v>
      </c>
      <c r="E2087" s="481" t="s">
        <v>1486</v>
      </c>
      <c r="F2087" s="481" t="s">
        <v>1840</v>
      </c>
      <c r="G2087" s="478" t="s">
        <v>479</v>
      </c>
      <c r="H2087" s="478">
        <v>425</v>
      </c>
      <c r="I2087" s="478" t="s">
        <v>154</v>
      </c>
      <c r="J2087" s="478">
        <v>1</v>
      </c>
      <c r="K2087" s="519">
        <v>45268</v>
      </c>
      <c r="L2087" s="478">
        <v>27</v>
      </c>
      <c r="M2087" s="510">
        <v>242</v>
      </c>
      <c r="N2087" s="511">
        <v>45295</v>
      </c>
      <c r="O2087" s="411">
        <v>45306</v>
      </c>
      <c r="P2087" s="516">
        <v>38</v>
      </c>
      <c r="Q2087" s="409" t="s">
        <v>810</v>
      </c>
      <c r="R2087" s="409" t="s">
        <v>214</v>
      </c>
      <c r="S2087" s="409" t="s">
        <v>900</v>
      </c>
      <c r="T2087" s="409" t="s">
        <v>87</v>
      </c>
      <c r="U2087" s="409">
        <v>242</v>
      </c>
      <c r="V2087" s="417" t="s">
        <v>169</v>
      </c>
      <c r="W2087" s="417" t="s">
        <v>89</v>
      </c>
      <c r="X2087" s="417" t="s">
        <v>834</v>
      </c>
      <c r="Y2087" s="423" t="s">
        <v>943</v>
      </c>
      <c r="Z2087" s="409">
        <v>30</v>
      </c>
      <c r="AA2087" s="423" t="s">
        <v>92</v>
      </c>
      <c r="AB2087" s="409">
        <v>2016</v>
      </c>
      <c r="AC2087" s="566">
        <v>18000</v>
      </c>
      <c r="AD2087" s="567">
        <v>19500</v>
      </c>
      <c r="AE2087" s="494" t="s">
        <v>101</v>
      </c>
      <c r="AF2087" s="526">
        <v>45212</v>
      </c>
      <c r="AG2087" s="442">
        <v>45304</v>
      </c>
      <c r="AH2087" s="333"/>
      <c r="AI2087" s="334"/>
      <c r="AJ2087" s="334"/>
      <c r="AK2087" s="334"/>
      <c r="AL2087" s="334"/>
    </row>
    <row r="2088" spans="3:52">
      <c r="C2088" s="478" t="s">
        <v>994</v>
      </c>
      <c r="D2088" s="543">
        <v>4551</v>
      </c>
      <c r="E2088" s="489" t="s">
        <v>2320</v>
      </c>
      <c r="F2088" s="489" t="s">
        <v>3386</v>
      </c>
      <c r="G2088" s="482" t="s">
        <v>2322</v>
      </c>
      <c r="H2088" s="479">
        <v>420</v>
      </c>
      <c r="I2088" s="481" t="s">
        <v>1151</v>
      </c>
      <c r="J2088" s="478">
        <v>1</v>
      </c>
      <c r="K2088" s="515">
        <v>45196</v>
      </c>
      <c r="L2088" s="479">
        <v>1</v>
      </c>
      <c r="M2088" s="409">
        <v>242</v>
      </c>
      <c r="N2088" s="507">
        <v>45197</v>
      </c>
      <c r="O2088" s="411">
        <v>45201</v>
      </c>
      <c r="P2088" s="516">
        <v>5</v>
      </c>
      <c r="Q2088" s="409" t="s">
        <v>544</v>
      </c>
      <c r="R2088" s="409" t="s">
        <v>214</v>
      </c>
      <c r="S2088" s="409" t="s">
        <v>900</v>
      </c>
      <c r="T2088" s="409" t="s">
        <v>87</v>
      </c>
      <c r="U2088" s="409">
        <v>242</v>
      </c>
      <c r="V2088" s="417" t="s">
        <v>169</v>
      </c>
      <c r="W2088" s="417" t="s">
        <v>89</v>
      </c>
      <c r="X2088" s="417" t="s">
        <v>834</v>
      </c>
      <c r="Y2088" s="423" t="s">
        <v>943</v>
      </c>
      <c r="Z2088" s="409">
        <v>30</v>
      </c>
      <c r="AA2088" s="423" t="s">
        <v>92</v>
      </c>
      <c r="AB2088" s="409">
        <v>2016</v>
      </c>
      <c r="AC2088" s="566"/>
      <c r="AD2088" s="566"/>
      <c r="AE2088" s="494" t="s">
        <v>101</v>
      </c>
      <c r="AF2088" s="526">
        <v>45196</v>
      </c>
      <c r="AG2088" s="442">
        <v>45199</v>
      </c>
      <c r="AH2088" s="333"/>
      <c r="AI2088" s="334">
        <v>45647</v>
      </c>
      <c r="AJ2088" s="334">
        <v>45650</v>
      </c>
      <c r="AK2088" s="334"/>
      <c r="AL2088" s="334"/>
    </row>
    <row r="2089" spans="3:52">
      <c r="C2089" s="478" t="s">
        <v>994</v>
      </c>
      <c r="D2089" s="543">
        <v>4540</v>
      </c>
      <c r="E2089" s="489" t="s">
        <v>2401</v>
      </c>
      <c r="F2089" s="489" t="s">
        <v>2044</v>
      </c>
      <c r="G2089" s="482" t="s">
        <v>529</v>
      </c>
      <c r="H2089" s="479">
        <v>418</v>
      </c>
      <c r="I2089" s="481" t="s">
        <v>1151</v>
      </c>
      <c r="J2089" s="478">
        <v>1</v>
      </c>
      <c r="K2089" s="515">
        <v>45187</v>
      </c>
      <c r="L2089" s="479">
        <v>6</v>
      </c>
      <c r="M2089" s="409">
        <v>242</v>
      </c>
      <c r="N2089" s="410">
        <v>45193</v>
      </c>
      <c r="O2089" s="411">
        <v>45195</v>
      </c>
      <c r="P2089" s="516">
        <v>8</v>
      </c>
      <c r="Q2089" s="409" t="s">
        <v>544</v>
      </c>
      <c r="R2089" s="409" t="s">
        <v>214</v>
      </c>
      <c r="S2089" s="409" t="s">
        <v>900</v>
      </c>
      <c r="T2089" s="409" t="s">
        <v>87</v>
      </c>
      <c r="U2089" s="409">
        <v>242</v>
      </c>
      <c r="V2089" s="417" t="s">
        <v>169</v>
      </c>
      <c r="W2089" s="417" t="s">
        <v>89</v>
      </c>
      <c r="X2089" s="417" t="s">
        <v>834</v>
      </c>
      <c r="Y2089" s="423" t="s">
        <v>943</v>
      </c>
      <c r="Z2089" s="409">
        <v>30</v>
      </c>
      <c r="AA2089" s="423" t="s">
        <v>92</v>
      </c>
      <c r="AB2089" s="409">
        <v>2016</v>
      </c>
      <c r="AC2089" s="566"/>
      <c r="AD2089" s="566"/>
      <c r="AE2089" s="494" t="s">
        <v>1205</v>
      </c>
      <c r="AF2089" s="526">
        <v>45187</v>
      </c>
      <c r="AG2089" s="442">
        <v>45194</v>
      </c>
      <c r="AH2089" s="333"/>
      <c r="AI2089" s="334">
        <v>45526</v>
      </c>
      <c r="AJ2089" s="334">
        <v>45649</v>
      </c>
      <c r="AK2089" s="334"/>
      <c r="AL2089" s="334"/>
    </row>
    <row r="2090" spans="3:52">
      <c r="C2090" s="478" t="s">
        <v>994</v>
      </c>
      <c r="D2090" s="543">
        <v>4072</v>
      </c>
      <c r="E2090" s="488" t="s">
        <v>1147</v>
      </c>
      <c r="F2090" s="484" t="s">
        <v>1943</v>
      </c>
      <c r="G2090" s="482" t="s">
        <v>479</v>
      </c>
      <c r="H2090" s="479"/>
      <c r="I2090" s="481" t="s">
        <v>99</v>
      </c>
      <c r="J2090" s="478">
        <v>1</v>
      </c>
      <c r="K2090" s="515">
        <v>44897</v>
      </c>
      <c r="L2090" s="479">
        <v>27</v>
      </c>
      <c r="M2090" s="409">
        <v>242</v>
      </c>
      <c r="N2090" s="410">
        <v>44924</v>
      </c>
      <c r="O2090" s="411">
        <v>44930</v>
      </c>
      <c r="P2090" s="516">
        <v>33</v>
      </c>
      <c r="Q2090" s="409" t="s">
        <v>544</v>
      </c>
      <c r="R2090" s="409" t="s">
        <v>214</v>
      </c>
      <c r="S2090" s="561" t="s">
        <v>1541</v>
      </c>
      <c r="T2090" s="409" t="s">
        <v>87</v>
      </c>
      <c r="U2090" s="409">
        <v>242</v>
      </c>
      <c r="V2090" s="417" t="s">
        <v>88</v>
      </c>
      <c r="W2090" s="417" t="s">
        <v>89</v>
      </c>
      <c r="X2090" s="417" t="s">
        <v>90</v>
      </c>
      <c r="Y2090" s="423" t="s">
        <v>3677</v>
      </c>
      <c r="Z2090" s="566"/>
      <c r="AA2090" s="566"/>
      <c r="AB2090" s="409">
        <v>2020</v>
      </c>
      <c r="AC2090" s="566">
        <v>28000</v>
      </c>
      <c r="AD2090" s="566"/>
      <c r="AE2090" s="665"/>
      <c r="AF2090" s="490" t="s">
        <v>101</v>
      </c>
      <c r="AG2090" s="442">
        <v>44897</v>
      </c>
      <c r="AH2090" s="334">
        <v>44926</v>
      </c>
      <c r="AI2090" s="531">
        <v>45600</v>
      </c>
      <c r="AJ2090" s="334">
        <v>45649</v>
      </c>
      <c r="AK2090" s="334"/>
      <c r="AL2090" s="334"/>
    </row>
    <row r="2091" spans="3:52">
      <c r="C2091" s="478" t="s">
        <v>994</v>
      </c>
      <c r="D2091" s="479">
        <v>3483</v>
      </c>
      <c r="E2091" s="488" t="s">
        <v>1114</v>
      </c>
      <c r="F2091" s="481" t="s">
        <v>1717</v>
      </c>
      <c r="G2091" s="482" t="s">
        <v>529</v>
      </c>
      <c r="H2091" s="479">
        <v>5269</v>
      </c>
      <c r="I2091" s="481" t="s">
        <v>1151</v>
      </c>
      <c r="J2091" s="478">
        <v>1</v>
      </c>
      <c r="K2091" s="515">
        <v>44774</v>
      </c>
      <c r="L2091" s="479">
        <v>29</v>
      </c>
      <c r="M2091" s="409">
        <v>242</v>
      </c>
      <c r="N2091" s="410">
        <v>44803</v>
      </c>
      <c r="O2091" s="411">
        <v>44839</v>
      </c>
      <c r="P2091" s="412">
        <v>65</v>
      </c>
      <c r="Q2091" s="409" t="s">
        <v>544</v>
      </c>
      <c r="R2091" s="409"/>
      <c r="S2091" s="409" t="s">
        <v>2016</v>
      </c>
      <c r="T2091" s="409" t="s">
        <v>138</v>
      </c>
      <c r="U2091" s="409">
        <v>242</v>
      </c>
      <c r="V2091" s="417" t="s">
        <v>236</v>
      </c>
      <c r="W2091" s="417" t="s">
        <v>2720</v>
      </c>
      <c r="X2091" s="417" t="s">
        <v>2721</v>
      </c>
      <c r="Y2091" s="423" t="s">
        <v>3678</v>
      </c>
      <c r="Z2091" s="566"/>
      <c r="AA2091" s="566"/>
      <c r="AB2091" s="409"/>
      <c r="AC2091" s="566">
        <v>12000</v>
      </c>
      <c r="AD2091" s="566"/>
      <c r="AE2091" s="536" t="s">
        <v>101</v>
      </c>
      <c r="AF2091" s="426">
        <v>44606</v>
      </c>
      <c r="AG2091" s="442">
        <v>44838</v>
      </c>
      <c r="AH2091" s="333"/>
      <c r="AI2091" s="334"/>
      <c r="AJ2091" s="334"/>
      <c r="AK2091" s="334"/>
      <c r="AL2091" s="334"/>
    </row>
    <row r="2092" spans="3:52">
      <c r="C2092" s="478" t="s">
        <v>994</v>
      </c>
      <c r="D2092" s="479">
        <v>3437</v>
      </c>
      <c r="E2092" s="495" t="s">
        <v>1530</v>
      </c>
      <c r="F2092" s="496" t="s">
        <v>1456</v>
      </c>
      <c r="G2092" s="489" t="s">
        <v>1501</v>
      </c>
      <c r="H2092" s="479">
        <v>2239</v>
      </c>
      <c r="I2092" s="481" t="s">
        <v>1151</v>
      </c>
      <c r="J2092" s="478">
        <v>1</v>
      </c>
      <c r="K2092" s="515">
        <v>44568</v>
      </c>
      <c r="L2092" s="501">
        <v>7</v>
      </c>
      <c r="M2092" s="409">
        <v>242</v>
      </c>
      <c r="N2092" s="507">
        <f>K2092+L2092</f>
        <v>44575</v>
      </c>
      <c r="O2092" s="411">
        <v>44578</v>
      </c>
      <c r="P2092" s="516">
        <v>10</v>
      </c>
      <c r="Q2092" s="409" t="s">
        <v>544</v>
      </c>
      <c r="R2092" s="409"/>
      <c r="S2092" s="409" t="s">
        <v>2980</v>
      </c>
      <c r="T2092" s="409" t="s">
        <v>138</v>
      </c>
      <c r="U2092" s="409">
        <v>242</v>
      </c>
      <c r="V2092" s="417" t="s">
        <v>223</v>
      </c>
      <c r="W2092" s="417" t="s">
        <v>224</v>
      </c>
      <c r="X2092" s="417" t="s">
        <v>3679</v>
      </c>
      <c r="Y2092" s="423" t="s">
        <v>3680</v>
      </c>
      <c r="Z2092" s="566"/>
      <c r="AA2092" s="566"/>
      <c r="AB2092" s="409"/>
      <c r="AC2092" s="566"/>
      <c r="AD2092" s="566"/>
      <c r="AE2092" s="494" t="s">
        <v>101</v>
      </c>
      <c r="AF2092" s="442">
        <v>44568</v>
      </c>
      <c r="AG2092" s="442">
        <v>44576</v>
      </c>
      <c r="AH2092" s="333"/>
      <c r="AI2092" s="334">
        <v>45624</v>
      </c>
      <c r="AJ2092" s="334">
        <v>45649</v>
      </c>
      <c r="AK2092" s="334"/>
      <c r="AL2092" s="334"/>
    </row>
    <row r="2093" spans="3:52">
      <c r="C2093" s="520" t="s">
        <v>994</v>
      </c>
      <c r="D2093" s="67">
        <v>5288</v>
      </c>
      <c r="E2093" s="493" t="s">
        <v>1628</v>
      </c>
      <c r="F2093" s="492" t="s">
        <v>1629</v>
      </c>
      <c r="G2093" s="494" t="s">
        <v>529</v>
      </c>
      <c r="H2093" s="494">
        <v>262</v>
      </c>
      <c r="I2093" s="494" t="s">
        <v>99</v>
      </c>
      <c r="J2093" s="520">
        <v>1</v>
      </c>
      <c r="K2093" s="509">
        <v>45659</v>
      </c>
      <c r="L2093" s="494">
        <v>6</v>
      </c>
      <c r="M2093" s="510">
        <v>243</v>
      </c>
      <c r="N2093" s="511">
        <v>45665</v>
      </c>
      <c r="O2093" s="411">
        <v>45666</v>
      </c>
      <c r="P2093" s="412">
        <v>7</v>
      </c>
      <c r="Q2093" s="409" t="s">
        <v>810</v>
      </c>
      <c r="R2093" s="409" t="s">
        <v>214</v>
      </c>
      <c r="S2093" s="409" t="s">
        <v>900</v>
      </c>
      <c r="T2093" s="409" t="s">
        <v>87</v>
      </c>
      <c r="U2093" s="409">
        <v>243</v>
      </c>
      <c r="V2093" s="417" t="s">
        <v>169</v>
      </c>
      <c r="W2093" s="417" t="s">
        <v>89</v>
      </c>
      <c r="X2093" s="417" t="s">
        <v>834</v>
      </c>
      <c r="Y2093" s="423" t="s">
        <v>946</v>
      </c>
      <c r="Z2093" s="409">
        <v>30</v>
      </c>
      <c r="AA2093" s="423" t="s">
        <v>92</v>
      </c>
      <c r="AB2093" s="409">
        <v>2017</v>
      </c>
      <c r="AC2093" s="566">
        <v>18000</v>
      </c>
      <c r="AD2093" s="522">
        <v>18000</v>
      </c>
      <c r="AE2093" s="494" t="s">
        <v>101</v>
      </c>
      <c r="AF2093" s="442">
        <v>45659</v>
      </c>
      <c r="AG2093" s="442">
        <v>45666</v>
      </c>
      <c r="AH2093" s="73"/>
      <c r="AI2093" s="144">
        <v>45624</v>
      </c>
      <c r="AJ2093" s="334">
        <v>45649</v>
      </c>
      <c r="AK2093" s="334"/>
      <c r="AL2093" s="334"/>
    </row>
    <row r="2094" spans="3:52">
      <c r="C2094" s="490" t="s">
        <v>994</v>
      </c>
      <c r="D2094" s="491">
        <v>5233</v>
      </c>
      <c r="E2094" s="492" t="s">
        <v>1613</v>
      </c>
      <c r="F2094" s="492" t="s">
        <v>1170</v>
      </c>
      <c r="G2094" s="494" t="s">
        <v>3350</v>
      </c>
      <c r="H2094" s="494">
        <v>597</v>
      </c>
      <c r="I2094" s="494" t="s">
        <v>99</v>
      </c>
      <c r="J2094" s="490">
        <v>1</v>
      </c>
      <c r="K2094" s="509">
        <v>45630</v>
      </c>
      <c r="L2094" s="494">
        <v>6</v>
      </c>
      <c r="M2094" s="510">
        <v>243</v>
      </c>
      <c r="N2094" s="511">
        <v>45636</v>
      </c>
      <c r="O2094" s="411">
        <v>45637</v>
      </c>
      <c r="P2094" s="412">
        <v>7</v>
      </c>
      <c r="Q2094" s="409" t="s">
        <v>810</v>
      </c>
      <c r="R2094" s="409" t="s">
        <v>214</v>
      </c>
      <c r="S2094" s="409" t="s">
        <v>900</v>
      </c>
      <c r="T2094" s="409" t="s">
        <v>87</v>
      </c>
      <c r="U2094" s="409">
        <v>243</v>
      </c>
      <c r="V2094" s="417" t="s">
        <v>169</v>
      </c>
      <c r="W2094" s="417" t="s">
        <v>89</v>
      </c>
      <c r="X2094" s="417" t="s">
        <v>834</v>
      </c>
      <c r="Y2094" s="423" t="s">
        <v>946</v>
      </c>
      <c r="Z2094" s="409">
        <v>30</v>
      </c>
      <c r="AA2094" s="423" t="s">
        <v>92</v>
      </c>
      <c r="AB2094" s="409">
        <v>2017</v>
      </c>
      <c r="AC2094" s="566">
        <v>18000</v>
      </c>
      <c r="AD2094" s="522">
        <v>18000</v>
      </c>
      <c r="AE2094" s="494" t="s">
        <v>101</v>
      </c>
      <c r="AF2094" s="523">
        <v>45630</v>
      </c>
      <c r="AG2094" s="442">
        <v>45637</v>
      </c>
      <c r="AH2094" s="333"/>
      <c r="AI2094" s="334">
        <v>45548</v>
      </c>
      <c r="AJ2094" s="334">
        <v>45648</v>
      </c>
      <c r="AK2094" s="334"/>
      <c r="AL2094" s="334"/>
    </row>
    <row r="2095" spans="3:52">
      <c r="C2095" s="490" t="s">
        <v>994</v>
      </c>
      <c r="D2095" s="491">
        <v>5151</v>
      </c>
      <c r="E2095" s="491" t="s">
        <v>1613</v>
      </c>
      <c r="F2095" s="491" t="s">
        <v>483</v>
      </c>
      <c r="G2095" s="494" t="s">
        <v>1614</v>
      </c>
      <c r="H2095" s="494">
        <v>252</v>
      </c>
      <c r="I2095" s="494" t="s">
        <v>99</v>
      </c>
      <c r="J2095" s="490">
        <v>1</v>
      </c>
      <c r="K2095" s="509">
        <v>45593</v>
      </c>
      <c r="L2095" s="494">
        <v>27</v>
      </c>
      <c r="M2095" s="510">
        <v>243</v>
      </c>
      <c r="N2095" s="511">
        <v>45620</v>
      </c>
      <c r="O2095" s="411">
        <v>45617</v>
      </c>
      <c r="P2095" s="412">
        <v>24</v>
      </c>
      <c r="Q2095" s="409" t="s">
        <v>810</v>
      </c>
      <c r="R2095" s="409" t="s">
        <v>214</v>
      </c>
      <c r="S2095" s="409" t="s">
        <v>900</v>
      </c>
      <c r="T2095" s="409" t="s">
        <v>87</v>
      </c>
      <c r="U2095" s="409">
        <v>243</v>
      </c>
      <c r="V2095" s="417" t="s">
        <v>169</v>
      </c>
      <c r="W2095" s="417" t="s">
        <v>89</v>
      </c>
      <c r="X2095" s="417" t="s">
        <v>834</v>
      </c>
      <c r="Y2095" s="423" t="s">
        <v>946</v>
      </c>
      <c r="Z2095" s="409">
        <v>30</v>
      </c>
      <c r="AA2095" s="423" t="s">
        <v>92</v>
      </c>
      <c r="AB2095" s="409">
        <v>2017</v>
      </c>
      <c r="AC2095" s="566">
        <v>18000</v>
      </c>
      <c r="AD2095" s="522">
        <v>18000</v>
      </c>
      <c r="AE2095" s="494" t="s">
        <v>101</v>
      </c>
      <c r="AF2095" s="523">
        <v>45593</v>
      </c>
      <c r="AG2095" s="442">
        <v>45616</v>
      </c>
      <c r="AH2095" s="333"/>
      <c r="AI2095" s="334">
        <v>45548</v>
      </c>
      <c r="AJ2095" s="334">
        <v>45648</v>
      </c>
      <c r="AK2095" s="550"/>
      <c r="AL2095" s="550"/>
    </row>
    <row r="2096" spans="3:52">
      <c r="C2096" s="490" t="s">
        <v>96</v>
      </c>
      <c r="D2096" s="491">
        <v>4874</v>
      </c>
      <c r="E2096" s="492" t="s">
        <v>1616</v>
      </c>
      <c r="F2096" s="493" t="s">
        <v>483</v>
      </c>
      <c r="G2096" s="494" t="s">
        <v>479</v>
      </c>
      <c r="H2096" s="494">
        <v>235</v>
      </c>
      <c r="I2096" s="494" t="s">
        <v>99</v>
      </c>
      <c r="J2096" s="490">
        <v>1</v>
      </c>
      <c r="K2096" s="509">
        <v>45555</v>
      </c>
      <c r="L2096" s="494">
        <v>27</v>
      </c>
      <c r="M2096" s="510">
        <v>243</v>
      </c>
      <c r="N2096" s="511">
        <f>K2096+L2096</f>
        <v>45582</v>
      </c>
      <c r="O2096" s="411">
        <f ca="1">TODAY()</f>
        <v>45957</v>
      </c>
      <c r="P2096" s="412">
        <f ca="1">O2096-K2096</f>
        <v>402</v>
      </c>
      <c r="Q2096" s="409" t="s">
        <v>810</v>
      </c>
      <c r="R2096" s="409" t="s">
        <v>214</v>
      </c>
      <c r="S2096" s="409" t="s">
        <v>900</v>
      </c>
      <c r="T2096" s="409" t="s">
        <v>87</v>
      </c>
      <c r="U2096" s="409">
        <v>243</v>
      </c>
      <c r="V2096" s="417" t="s">
        <v>169</v>
      </c>
      <c r="W2096" s="417" t="s">
        <v>89</v>
      </c>
      <c r="X2096" s="417" t="s">
        <v>834</v>
      </c>
      <c r="Y2096" s="423" t="s">
        <v>946</v>
      </c>
      <c r="Z2096" s="409">
        <v>30</v>
      </c>
      <c r="AA2096" s="423" t="s">
        <v>92</v>
      </c>
      <c r="AB2096" s="409">
        <v>2017</v>
      </c>
      <c r="AC2096" s="566">
        <v>18000</v>
      </c>
      <c r="AD2096" s="522">
        <v>18000</v>
      </c>
      <c r="AE2096" s="494" t="s">
        <v>101</v>
      </c>
      <c r="AF2096" s="526">
        <v>45415</v>
      </c>
      <c r="AG2096" s="442">
        <v>45590</v>
      </c>
      <c r="AH2096" s="333"/>
      <c r="AI2096" s="532">
        <v>45603</v>
      </c>
      <c r="AJ2096" s="334">
        <v>45646</v>
      </c>
      <c r="AK2096" s="532"/>
      <c r="AL2096" s="532"/>
    </row>
    <row r="2097" spans="3:38">
      <c r="C2097" s="538" t="s">
        <v>994</v>
      </c>
      <c r="D2097" s="538">
        <v>4863</v>
      </c>
      <c r="E2097" s="539" t="s">
        <v>1209</v>
      </c>
      <c r="F2097" s="539" t="s">
        <v>1209</v>
      </c>
      <c r="G2097" s="538" t="s">
        <v>3681</v>
      </c>
      <c r="H2097" s="538">
        <v>233</v>
      </c>
      <c r="I2097" s="538" t="s">
        <v>99</v>
      </c>
      <c r="J2097" s="538">
        <v>1</v>
      </c>
      <c r="K2097" s="546">
        <v>45409</v>
      </c>
      <c r="L2097" s="538">
        <v>6</v>
      </c>
      <c r="M2097" s="510">
        <v>243</v>
      </c>
      <c r="N2097" s="511">
        <f>K2097+L2097</f>
        <v>45415</v>
      </c>
      <c r="O2097" s="411">
        <f ca="1">TODAY()</f>
        <v>45957</v>
      </c>
      <c r="P2097" s="412">
        <f ca="1">O2097-K2097</f>
        <v>548</v>
      </c>
      <c r="Q2097" s="409" t="s">
        <v>810</v>
      </c>
      <c r="R2097" s="409" t="s">
        <v>214</v>
      </c>
      <c r="S2097" s="409" t="s">
        <v>900</v>
      </c>
      <c r="T2097" s="409" t="s">
        <v>87</v>
      </c>
      <c r="U2097" s="409">
        <v>243</v>
      </c>
      <c r="V2097" s="417" t="s">
        <v>169</v>
      </c>
      <c r="W2097" s="417" t="s">
        <v>89</v>
      </c>
      <c r="X2097" s="417" t="s">
        <v>834</v>
      </c>
      <c r="Y2097" s="423" t="s">
        <v>946</v>
      </c>
      <c r="Z2097" s="409">
        <v>30</v>
      </c>
      <c r="AA2097" s="423" t="s">
        <v>92</v>
      </c>
      <c r="AB2097" s="409">
        <v>2017</v>
      </c>
      <c r="AC2097" s="566">
        <v>18000</v>
      </c>
      <c r="AD2097" s="522">
        <v>18000</v>
      </c>
      <c r="AE2097" s="494" t="s">
        <v>101</v>
      </c>
      <c r="AF2097" s="526">
        <v>45409</v>
      </c>
      <c r="AG2097" s="442">
        <v>45414</v>
      </c>
      <c r="AH2097" s="334"/>
      <c r="AI2097" s="334"/>
      <c r="AJ2097" s="334"/>
      <c r="AK2097" s="334"/>
      <c r="AL2097" s="334"/>
    </row>
    <row r="2098" spans="3:38">
      <c r="C2098" s="558" t="s">
        <v>994</v>
      </c>
      <c r="D2098" s="540">
        <v>4725</v>
      </c>
      <c r="E2098" s="541" t="s">
        <v>477</v>
      </c>
      <c r="F2098" s="542" t="s">
        <v>478</v>
      </c>
      <c r="G2098" s="540" t="s">
        <v>479</v>
      </c>
      <c r="H2098" s="540">
        <v>220</v>
      </c>
      <c r="I2098" s="540" t="s">
        <v>99</v>
      </c>
      <c r="J2098" s="540">
        <v>1</v>
      </c>
      <c r="K2098" s="546">
        <v>45370</v>
      </c>
      <c r="L2098" s="540">
        <v>27</v>
      </c>
      <c r="M2098" s="510">
        <v>243</v>
      </c>
      <c r="N2098" s="513">
        <f>K2098+L2098</f>
        <v>45397</v>
      </c>
      <c r="O2098" s="411">
        <f ca="1">TODAY()</f>
        <v>45957</v>
      </c>
      <c r="P2098" s="412">
        <f ca="1">O2098-K2098</f>
        <v>587</v>
      </c>
      <c r="Q2098" s="409" t="s">
        <v>810</v>
      </c>
      <c r="R2098" s="409" t="s">
        <v>214</v>
      </c>
      <c r="S2098" s="409" t="s">
        <v>900</v>
      </c>
      <c r="T2098" s="409" t="s">
        <v>87</v>
      </c>
      <c r="U2098" s="409">
        <v>243</v>
      </c>
      <c r="V2098" s="417" t="s">
        <v>169</v>
      </c>
      <c r="W2098" s="417" t="s">
        <v>89</v>
      </c>
      <c r="X2098" s="417" t="s">
        <v>834</v>
      </c>
      <c r="Y2098" s="423" t="s">
        <v>946</v>
      </c>
      <c r="Z2098" s="409">
        <v>30</v>
      </c>
      <c r="AA2098" s="423" t="s">
        <v>92</v>
      </c>
      <c r="AB2098" s="409">
        <v>2017</v>
      </c>
      <c r="AC2098" s="566">
        <v>18000</v>
      </c>
      <c r="AD2098" s="522">
        <v>18000</v>
      </c>
      <c r="AE2098" s="494" t="s">
        <v>101</v>
      </c>
      <c r="AF2098" s="526">
        <v>45313</v>
      </c>
      <c r="AG2098" s="442">
        <v>45395</v>
      </c>
      <c r="AH2098" s="333"/>
      <c r="AI2098" s="334">
        <v>45532</v>
      </c>
      <c r="AJ2098" s="334">
        <v>45649</v>
      </c>
      <c r="AK2098" s="334"/>
      <c r="AL2098" s="334"/>
    </row>
    <row r="2099" spans="3:38">
      <c r="C2099" s="478" t="s">
        <v>994</v>
      </c>
      <c r="D2099" s="478">
        <v>4650</v>
      </c>
      <c r="E2099" s="481" t="s">
        <v>97</v>
      </c>
      <c r="F2099" s="481" t="s">
        <v>97</v>
      </c>
      <c r="G2099" s="478" t="s">
        <v>2377</v>
      </c>
      <c r="H2099" s="478"/>
      <c r="I2099" s="478" t="s">
        <v>99</v>
      </c>
      <c r="J2099" s="478">
        <v>1</v>
      </c>
      <c r="K2099" s="519">
        <v>45259</v>
      </c>
      <c r="L2099" s="478">
        <v>2</v>
      </c>
      <c r="M2099" s="409">
        <v>243</v>
      </c>
      <c r="N2099" s="410">
        <v>45261</v>
      </c>
      <c r="O2099" s="411">
        <v>45267</v>
      </c>
      <c r="P2099" s="412">
        <v>8</v>
      </c>
      <c r="Q2099" s="409" t="s">
        <v>810</v>
      </c>
      <c r="R2099" s="409" t="s">
        <v>214</v>
      </c>
      <c r="S2099" s="409" t="s">
        <v>900</v>
      </c>
      <c r="T2099" s="409" t="s">
        <v>87</v>
      </c>
      <c r="U2099" s="409">
        <v>243</v>
      </c>
      <c r="V2099" s="417" t="s">
        <v>169</v>
      </c>
      <c r="W2099" s="417" t="s">
        <v>89</v>
      </c>
      <c r="X2099" s="417" t="s">
        <v>834</v>
      </c>
      <c r="Y2099" s="423" t="s">
        <v>946</v>
      </c>
      <c r="Z2099" s="409">
        <v>30</v>
      </c>
      <c r="AA2099" s="423" t="s">
        <v>92</v>
      </c>
      <c r="AB2099" s="409">
        <v>2017</v>
      </c>
      <c r="AC2099" s="566">
        <v>18000</v>
      </c>
      <c r="AD2099" s="566"/>
      <c r="AE2099" s="494" t="s">
        <v>101</v>
      </c>
      <c r="AF2099" s="526">
        <v>45259</v>
      </c>
      <c r="AG2099" s="442">
        <v>45264</v>
      </c>
      <c r="AH2099" s="333"/>
      <c r="AI2099" s="531">
        <v>45418</v>
      </c>
      <c r="AJ2099" s="334">
        <v>45649</v>
      </c>
      <c r="AK2099" s="334"/>
      <c r="AL2099" s="334"/>
    </row>
    <row r="2100" spans="3:38">
      <c r="C2100" s="478" t="s">
        <v>994</v>
      </c>
      <c r="D2100" s="478">
        <v>4650</v>
      </c>
      <c r="E2100" s="481" t="s">
        <v>97</v>
      </c>
      <c r="F2100" s="481" t="s">
        <v>97</v>
      </c>
      <c r="G2100" s="478" t="s">
        <v>2377</v>
      </c>
      <c r="H2100" s="478"/>
      <c r="I2100" s="478" t="s">
        <v>99</v>
      </c>
      <c r="J2100" s="478">
        <v>1</v>
      </c>
      <c r="K2100" s="519">
        <v>45259</v>
      </c>
      <c r="L2100" s="478">
        <v>2</v>
      </c>
      <c r="M2100" s="409">
        <v>243</v>
      </c>
      <c r="N2100" s="410">
        <v>45261</v>
      </c>
      <c r="O2100" s="411">
        <v>45267</v>
      </c>
      <c r="P2100" s="412">
        <v>8</v>
      </c>
      <c r="Q2100" s="409" t="s">
        <v>810</v>
      </c>
      <c r="R2100" s="409" t="s">
        <v>214</v>
      </c>
      <c r="S2100" s="409" t="s">
        <v>900</v>
      </c>
      <c r="T2100" s="409" t="s">
        <v>87</v>
      </c>
      <c r="U2100" s="409">
        <v>243</v>
      </c>
      <c r="V2100" s="417" t="s">
        <v>169</v>
      </c>
      <c r="W2100" s="417" t="s">
        <v>89</v>
      </c>
      <c r="X2100" s="417" t="s">
        <v>834</v>
      </c>
      <c r="Y2100" s="423" t="s">
        <v>946</v>
      </c>
      <c r="Z2100" s="409">
        <v>30</v>
      </c>
      <c r="AA2100" s="423" t="s">
        <v>92</v>
      </c>
      <c r="AB2100" s="409">
        <v>2017</v>
      </c>
      <c r="AC2100" s="566">
        <v>18000</v>
      </c>
      <c r="AD2100" s="566"/>
      <c r="AE2100" s="494" t="s">
        <v>101</v>
      </c>
      <c r="AF2100" s="526">
        <v>45259</v>
      </c>
      <c r="AG2100" s="442">
        <v>45264</v>
      </c>
      <c r="AH2100" s="333"/>
      <c r="AI2100" s="334">
        <v>45528</v>
      </c>
      <c r="AJ2100" s="334">
        <v>45650</v>
      </c>
      <c r="AK2100" s="334"/>
      <c r="AL2100" s="334"/>
    </row>
    <row r="2101" spans="3:38">
      <c r="C2101" s="478" t="s">
        <v>994</v>
      </c>
      <c r="D2101" s="478">
        <v>4623</v>
      </c>
      <c r="E2101" s="481" t="s">
        <v>1713</v>
      </c>
      <c r="F2101" s="481" t="s">
        <v>1713</v>
      </c>
      <c r="G2101" s="478" t="s">
        <v>3682</v>
      </c>
      <c r="H2101" s="478">
        <v>206</v>
      </c>
      <c r="I2101" s="478" t="s">
        <v>1151</v>
      </c>
      <c r="J2101" s="478">
        <v>1</v>
      </c>
      <c r="K2101" s="519">
        <v>45241</v>
      </c>
      <c r="L2101" s="478">
        <v>13</v>
      </c>
      <c r="M2101" s="409">
        <v>243</v>
      </c>
      <c r="N2101" s="410">
        <v>45254</v>
      </c>
      <c r="O2101" s="411">
        <v>45259</v>
      </c>
      <c r="P2101" s="412">
        <v>18</v>
      </c>
      <c r="Q2101" s="409" t="s">
        <v>810</v>
      </c>
      <c r="R2101" s="409" t="s">
        <v>214</v>
      </c>
      <c r="S2101" s="409" t="s">
        <v>900</v>
      </c>
      <c r="T2101" s="409" t="s">
        <v>87</v>
      </c>
      <c r="U2101" s="409">
        <v>243</v>
      </c>
      <c r="V2101" s="417" t="s">
        <v>169</v>
      </c>
      <c r="W2101" s="417" t="s">
        <v>89</v>
      </c>
      <c r="X2101" s="417" t="s">
        <v>834</v>
      </c>
      <c r="Y2101" s="423" t="s">
        <v>946</v>
      </c>
      <c r="Z2101" s="409">
        <v>30</v>
      </c>
      <c r="AA2101" s="423" t="s">
        <v>92</v>
      </c>
      <c r="AB2101" s="409">
        <v>2017</v>
      </c>
      <c r="AC2101" s="566">
        <v>18000</v>
      </c>
      <c r="AD2101" s="566"/>
      <c r="AE2101" s="494" t="s">
        <v>101</v>
      </c>
      <c r="AF2101" s="526">
        <v>45241</v>
      </c>
      <c r="AG2101" s="442">
        <v>45258</v>
      </c>
      <c r="AH2101" s="333"/>
      <c r="AI2101" s="334">
        <v>45568</v>
      </c>
      <c r="AJ2101" s="334"/>
      <c r="AK2101" s="334"/>
      <c r="AL2101" s="334"/>
    </row>
    <row r="2102" spans="3:38">
      <c r="C2102" s="478" t="s">
        <v>994</v>
      </c>
      <c r="D2102" s="478">
        <v>4572</v>
      </c>
      <c r="E2102" s="481" t="s">
        <v>97</v>
      </c>
      <c r="F2102" s="481" t="s">
        <v>97</v>
      </c>
      <c r="G2102" s="481" t="s">
        <v>3683</v>
      </c>
      <c r="H2102" s="478">
        <v>200</v>
      </c>
      <c r="I2102" s="478" t="s">
        <v>99</v>
      </c>
      <c r="J2102" s="478">
        <v>1</v>
      </c>
      <c r="K2102" s="519">
        <v>45208</v>
      </c>
      <c r="L2102" s="478">
        <v>27</v>
      </c>
      <c r="M2102" s="409">
        <v>243</v>
      </c>
      <c r="N2102" s="410">
        <v>45235</v>
      </c>
      <c r="O2102" s="411">
        <v>45233</v>
      </c>
      <c r="P2102" s="412">
        <v>25</v>
      </c>
      <c r="Q2102" s="409" t="s">
        <v>810</v>
      </c>
      <c r="R2102" s="409" t="s">
        <v>214</v>
      </c>
      <c r="S2102" s="409" t="s">
        <v>900</v>
      </c>
      <c r="T2102" s="409" t="s">
        <v>87</v>
      </c>
      <c r="U2102" s="409">
        <v>243</v>
      </c>
      <c r="V2102" s="417" t="s">
        <v>169</v>
      </c>
      <c r="W2102" s="417" t="s">
        <v>89</v>
      </c>
      <c r="X2102" s="417" t="s">
        <v>834</v>
      </c>
      <c r="Y2102" s="423" t="s">
        <v>946</v>
      </c>
      <c r="Z2102" s="409">
        <v>30</v>
      </c>
      <c r="AA2102" s="423" t="s">
        <v>92</v>
      </c>
      <c r="AB2102" s="409">
        <v>2017</v>
      </c>
      <c r="AC2102" s="566">
        <v>18000</v>
      </c>
      <c r="AD2102" s="566"/>
      <c r="AE2102" s="494" t="s">
        <v>101</v>
      </c>
      <c r="AF2102" s="526">
        <v>45208</v>
      </c>
      <c r="AG2102" s="442">
        <v>45232</v>
      </c>
      <c r="AH2102" s="333"/>
      <c r="AI2102" s="334">
        <v>45559</v>
      </c>
      <c r="AJ2102" s="334"/>
      <c r="AK2102" s="334"/>
      <c r="AL2102" s="334"/>
    </row>
    <row r="2103" spans="3:38">
      <c r="C2103" s="478" t="s">
        <v>994</v>
      </c>
      <c r="D2103" s="543">
        <v>4541</v>
      </c>
      <c r="E2103" s="489" t="s">
        <v>2401</v>
      </c>
      <c r="F2103" s="489" t="s">
        <v>2044</v>
      </c>
      <c r="G2103" s="482" t="s">
        <v>529</v>
      </c>
      <c r="H2103" s="478">
        <v>197</v>
      </c>
      <c r="I2103" s="481" t="s">
        <v>1151</v>
      </c>
      <c r="J2103" s="478">
        <v>1</v>
      </c>
      <c r="K2103" s="515">
        <v>45187</v>
      </c>
      <c r="L2103" s="479">
        <v>6</v>
      </c>
      <c r="M2103" s="409">
        <v>243</v>
      </c>
      <c r="N2103" s="410">
        <v>45193</v>
      </c>
      <c r="O2103" s="411">
        <v>45195</v>
      </c>
      <c r="P2103" s="412">
        <v>8</v>
      </c>
      <c r="Q2103" s="409" t="s">
        <v>544</v>
      </c>
      <c r="R2103" s="409" t="s">
        <v>214</v>
      </c>
      <c r="S2103" s="409" t="s">
        <v>900</v>
      </c>
      <c r="T2103" s="409" t="s">
        <v>87</v>
      </c>
      <c r="U2103" s="409">
        <v>243</v>
      </c>
      <c r="V2103" s="417" t="s">
        <v>169</v>
      </c>
      <c r="W2103" s="417" t="s">
        <v>89</v>
      </c>
      <c r="X2103" s="417" t="s">
        <v>834</v>
      </c>
      <c r="Y2103" s="423" t="s">
        <v>946</v>
      </c>
      <c r="Z2103" s="409">
        <v>30</v>
      </c>
      <c r="AA2103" s="423" t="s">
        <v>92</v>
      </c>
      <c r="AB2103" s="409">
        <v>2017</v>
      </c>
      <c r="AC2103" s="566"/>
      <c r="AD2103" s="566"/>
      <c r="AE2103" s="494" t="s">
        <v>1205</v>
      </c>
      <c r="AF2103" s="526">
        <v>45187</v>
      </c>
      <c r="AG2103" s="442">
        <v>45194</v>
      </c>
      <c r="AH2103" s="333"/>
      <c r="AI2103" s="334"/>
      <c r="AJ2103" s="334">
        <v>45652</v>
      </c>
      <c r="AK2103" s="334"/>
      <c r="AL2103" s="334"/>
    </row>
    <row r="2104" spans="3:38">
      <c r="C2104" s="478" t="s">
        <v>994</v>
      </c>
      <c r="D2104" s="543">
        <v>4073</v>
      </c>
      <c r="E2104" s="488" t="s">
        <v>1147</v>
      </c>
      <c r="F2104" s="484" t="s">
        <v>1943</v>
      </c>
      <c r="G2104" s="482" t="s">
        <v>479</v>
      </c>
      <c r="H2104" s="478"/>
      <c r="I2104" s="481" t="s">
        <v>99</v>
      </c>
      <c r="J2104" s="478">
        <v>1</v>
      </c>
      <c r="K2104" s="515">
        <v>44897</v>
      </c>
      <c r="L2104" s="479">
        <v>27</v>
      </c>
      <c r="M2104" s="409">
        <v>243</v>
      </c>
      <c r="N2104" s="410">
        <v>44924</v>
      </c>
      <c r="O2104" s="411">
        <v>44930</v>
      </c>
      <c r="P2104" s="412">
        <v>33</v>
      </c>
      <c r="Q2104" s="409" t="s">
        <v>544</v>
      </c>
      <c r="R2104" s="409" t="s">
        <v>214</v>
      </c>
      <c r="S2104" s="561" t="s">
        <v>1541</v>
      </c>
      <c r="T2104" s="409" t="s">
        <v>87</v>
      </c>
      <c r="U2104" s="409">
        <v>243</v>
      </c>
      <c r="V2104" s="417" t="s">
        <v>88</v>
      </c>
      <c r="W2104" s="417" t="s">
        <v>89</v>
      </c>
      <c r="X2104" s="417" t="s">
        <v>90</v>
      </c>
      <c r="Y2104" s="423" t="s">
        <v>3684</v>
      </c>
      <c r="Z2104" s="566"/>
      <c r="AA2104" s="566"/>
      <c r="AB2104" s="409">
        <v>2020</v>
      </c>
      <c r="AC2104" s="566">
        <v>28000</v>
      </c>
      <c r="AD2104" s="566"/>
      <c r="AE2104" s="631"/>
      <c r="AF2104" s="490" t="s">
        <v>101</v>
      </c>
      <c r="AG2104" s="442">
        <v>44897</v>
      </c>
      <c r="AH2104" s="334">
        <v>44926</v>
      </c>
      <c r="AI2104" s="334"/>
      <c r="AJ2104" s="334">
        <v>45652</v>
      </c>
      <c r="AK2104" s="334"/>
      <c r="AL2104" s="334"/>
    </row>
    <row r="2105" spans="3:38">
      <c r="C2105" s="478" t="s">
        <v>994</v>
      </c>
      <c r="D2105" s="479">
        <v>3759</v>
      </c>
      <c r="E2105" s="489" t="s">
        <v>877</v>
      </c>
      <c r="F2105" s="484" t="s">
        <v>818</v>
      </c>
      <c r="G2105" s="482" t="s">
        <v>1806</v>
      </c>
      <c r="H2105" s="478">
        <v>2915</v>
      </c>
      <c r="I2105" s="489" t="s">
        <v>1151</v>
      </c>
      <c r="J2105" s="478">
        <v>1</v>
      </c>
      <c r="K2105" s="515">
        <v>44757</v>
      </c>
      <c r="L2105" s="479">
        <v>27</v>
      </c>
      <c r="M2105" s="409">
        <v>243</v>
      </c>
      <c r="N2105" s="410">
        <v>44784</v>
      </c>
      <c r="O2105" s="411">
        <v>44824</v>
      </c>
      <c r="P2105" s="412">
        <v>67</v>
      </c>
      <c r="Q2105" s="409" t="s">
        <v>544</v>
      </c>
      <c r="R2105" s="409"/>
      <c r="S2105" s="409"/>
      <c r="T2105" s="561" t="s">
        <v>2016</v>
      </c>
      <c r="U2105" s="409" t="s">
        <v>138</v>
      </c>
      <c r="V2105" s="409">
        <v>243</v>
      </c>
      <c r="W2105" s="417" t="s">
        <v>236</v>
      </c>
      <c r="X2105" s="417" t="s">
        <v>406</v>
      </c>
      <c r="Y2105" s="417" t="s">
        <v>435</v>
      </c>
      <c r="Z2105" s="409"/>
      <c r="AA2105" s="409"/>
      <c r="AB2105" s="423">
        <v>2021418</v>
      </c>
      <c r="AC2105" s="409"/>
      <c r="AD2105" s="409"/>
      <c r="AE2105" s="631"/>
      <c r="AF2105" s="425" t="s">
        <v>101</v>
      </c>
      <c r="AG2105" s="426">
        <v>44757</v>
      </c>
      <c r="AH2105" s="334">
        <v>44823</v>
      </c>
      <c r="AI2105" s="334"/>
      <c r="AJ2105" s="334">
        <v>45652</v>
      </c>
      <c r="AK2105" s="550"/>
      <c r="AL2105" s="550"/>
    </row>
    <row r="2106" spans="3:38">
      <c r="C2106" s="478" t="s">
        <v>994</v>
      </c>
      <c r="D2106" s="479">
        <v>3484</v>
      </c>
      <c r="E2106" s="488" t="s">
        <v>1114</v>
      </c>
      <c r="F2106" s="484" t="s">
        <v>1717</v>
      </c>
      <c r="G2106" s="482" t="s">
        <v>529</v>
      </c>
      <c r="H2106" s="478">
        <v>8702</v>
      </c>
      <c r="I2106" s="489" t="s">
        <v>1151</v>
      </c>
      <c r="J2106" s="478">
        <v>1</v>
      </c>
      <c r="K2106" s="515">
        <v>44643</v>
      </c>
      <c r="L2106" s="479">
        <v>29</v>
      </c>
      <c r="M2106" s="409">
        <v>243</v>
      </c>
      <c r="N2106" s="410">
        <v>44672</v>
      </c>
      <c r="O2106" s="411">
        <v>44756</v>
      </c>
      <c r="P2106" s="412">
        <v>113</v>
      </c>
      <c r="Q2106" s="409" t="s">
        <v>544</v>
      </c>
      <c r="R2106" s="409"/>
      <c r="S2106" s="409" t="s">
        <v>3099</v>
      </c>
      <c r="T2106" s="409" t="s">
        <v>138</v>
      </c>
      <c r="U2106" s="409">
        <v>243</v>
      </c>
      <c r="V2106" s="417" t="s">
        <v>236</v>
      </c>
      <c r="W2106" s="417" t="s">
        <v>406</v>
      </c>
      <c r="X2106" s="417" t="s">
        <v>435</v>
      </c>
      <c r="Y2106" s="409">
        <v>2021418</v>
      </c>
      <c r="Z2106" s="566"/>
      <c r="AA2106" s="566"/>
      <c r="AB2106" s="409"/>
      <c r="AC2106" s="566">
        <v>12000</v>
      </c>
      <c r="AD2106" s="566"/>
      <c r="AE2106" s="494" t="s">
        <v>101</v>
      </c>
      <c r="AF2106" s="442">
        <v>44606</v>
      </c>
      <c r="AG2106" s="442">
        <v>44754</v>
      </c>
      <c r="AH2106" s="333"/>
      <c r="AI2106" s="334"/>
      <c r="AJ2106" s="334">
        <v>45652</v>
      </c>
      <c r="AK2106" s="532"/>
      <c r="AL2106" s="532"/>
    </row>
    <row r="2107" spans="3:38">
      <c r="C2107" s="520" t="s">
        <v>994</v>
      </c>
      <c r="D2107" s="491">
        <v>5289</v>
      </c>
      <c r="E2107" s="493" t="s">
        <v>1628</v>
      </c>
      <c r="F2107" s="492" t="s">
        <v>1629</v>
      </c>
      <c r="G2107" s="494" t="s">
        <v>529</v>
      </c>
      <c r="H2107" s="494">
        <v>601</v>
      </c>
      <c r="I2107" s="494" t="s">
        <v>99</v>
      </c>
      <c r="J2107" s="520">
        <v>1</v>
      </c>
      <c r="K2107" s="509">
        <v>45659</v>
      </c>
      <c r="L2107" s="494">
        <v>6</v>
      </c>
      <c r="M2107" s="510">
        <v>244</v>
      </c>
      <c r="N2107" s="511">
        <v>45665</v>
      </c>
      <c r="O2107" s="411">
        <v>45666</v>
      </c>
      <c r="P2107" s="412">
        <v>7</v>
      </c>
      <c r="Q2107" s="409" t="s">
        <v>810</v>
      </c>
      <c r="R2107" s="409" t="s">
        <v>214</v>
      </c>
      <c r="S2107" s="409" t="s">
        <v>900</v>
      </c>
      <c r="T2107" s="409" t="s">
        <v>87</v>
      </c>
      <c r="U2107" s="409">
        <v>244</v>
      </c>
      <c r="V2107" s="417" t="s">
        <v>169</v>
      </c>
      <c r="W2107" s="417" t="s">
        <v>89</v>
      </c>
      <c r="X2107" s="417" t="s">
        <v>834</v>
      </c>
      <c r="Y2107" s="423" t="s">
        <v>947</v>
      </c>
      <c r="Z2107" s="409">
        <v>30</v>
      </c>
      <c r="AA2107" s="423" t="s">
        <v>92</v>
      </c>
      <c r="AB2107" s="409">
        <v>2015</v>
      </c>
      <c r="AC2107" s="566">
        <v>18000</v>
      </c>
      <c r="AD2107" s="522">
        <v>19500</v>
      </c>
      <c r="AE2107" s="494" t="s">
        <v>101</v>
      </c>
      <c r="AF2107" s="442">
        <v>45659</v>
      </c>
      <c r="AG2107" s="442">
        <v>45666</v>
      </c>
      <c r="AH2107" s="503"/>
      <c r="AI2107" s="334"/>
      <c r="AJ2107" s="334">
        <v>45652</v>
      </c>
      <c r="AK2107" s="334"/>
      <c r="AL2107" s="334"/>
    </row>
    <row r="2108" spans="3:38">
      <c r="C2108" s="490" t="s">
        <v>994</v>
      </c>
      <c r="D2108" s="491">
        <v>5234</v>
      </c>
      <c r="E2108" s="492" t="s">
        <v>1613</v>
      </c>
      <c r="F2108" s="492" t="s">
        <v>1170</v>
      </c>
      <c r="G2108" s="494" t="s">
        <v>3350</v>
      </c>
      <c r="H2108" s="494">
        <v>596</v>
      </c>
      <c r="I2108" s="494" t="s">
        <v>99</v>
      </c>
      <c r="J2108" s="490">
        <v>1</v>
      </c>
      <c r="K2108" s="509">
        <v>45630</v>
      </c>
      <c r="L2108" s="494">
        <v>6</v>
      </c>
      <c r="M2108" s="510">
        <v>244</v>
      </c>
      <c r="N2108" s="511">
        <v>45636</v>
      </c>
      <c r="O2108" s="411">
        <v>45637</v>
      </c>
      <c r="P2108" s="412">
        <v>7</v>
      </c>
      <c r="Q2108" s="409" t="s">
        <v>810</v>
      </c>
      <c r="R2108" s="409" t="s">
        <v>214</v>
      </c>
      <c r="S2108" s="409" t="s">
        <v>900</v>
      </c>
      <c r="T2108" s="409" t="s">
        <v>87</v>
      </c>
      <c r="U2108" s="409">
        <v>244</v>
      </c>
      <c r="V2108" s="417" t="s">
        <v>169</v>
      </c>
      <c r="W2108" s="417" t="s">
        <v>89</v>
      </c>
      <c r="X2108" s="417" t="s">
        <v>834</v>
      </c>
      <c r="Y2108" s="423" t="s">
        <v>947</v>
      </c>
      <c r="Z2108" s="409">
        <v>30</v>
      </c>
      <c r="AA2108" s="423" t="s">
        <v>92</v>
      </c>
      <c r="AB2108" s="409">
        <v>2015</v>
      </c>
      <c r="AC2108" s="566">
        <v>18000</v>
      </c>
      <c r="AD2108" s="522">
        <v>19500</v>
      </c>
      <c r="AE2108" s="494" t="s">
        <v>101</v>
      </c>
      <c r="AF2108" s="523">
        <v>45630</v>
      </c>
      <c r="AG2108" s="442">
        <v>45637</v>
      </c>
      <c r="AH2108" s="333"/>
      <c r="AI2108" s="334"/>
      <c r="AJ2108" s="334">
        <v>45652</v>
      </c>
      <c r="AK2108" s="334"/>
      <c r="AL2108" s="334"/>
    </row>
    <row r="2109" spans="3:38">
      <c r="C2109" s="490" t="s">
        <v>994</v>
      </c>
      <c r="D2109" s="491">
        <v>5152</v>
      </c>
      <c r="E2109" s="491" t="s">
        <v>1613</v>
      </c>
      <c r="F2109" s="491" t="s">
        <v>483</v>
      </c>
      <c r="G2109" s="494" t="s">
        <v>1614</v>
      </c>
      <c r="H2109" s="494">
        <v>588</v>
      </c>
      <c r="I2109" s="494" t="s">
        <v>99</v>
      </c>
      <c r="J2109" s="490">
        <v>1</v>
      </c>
      <c r="K2109" s="509">
        <v>45593</v>
      </c>
      <c r="L2109" s="494">
        <v>27</v>
      </c>
      <c r="M2109" s="510">
        <v>244</v>
      </c>
      <c r="N2109" s="511">
        <f>K2109+L2109</f>
        <v>45620</v>
      </c>
      <c r="O2109" s="411">
        <f ca="1">TODAY()</f>
        <v>45957</v>
      </c>
      <c r="P2109" s="412">
        <f ca="1">O2109-K2109</f>
        <v>364</v>
      </c>
      <c r="Q2109" s="409" t="s">
        <v>810</v>
      </c>
      <c r="R2109" s="409" t="s">
        <v>214</v>
      </c>
      <c r="S2109" s="409" t="s">
        <v>900</v>
      </c>
      <c r="T2109" s="409" t="s">
        <v>87</v>
      </c>
      <c r="U2109" s="409">
        <v>244</v>
      </c>
      <c r="V2109" s="417" t="s">
        <v>169</v>
      </c>
      <c r="W2109" s="417" t="s">
        <v>89</v>
      </c>
      <c r="X2109" s="417" t="s">
        <v>834</v>
      </c>
      <c r="Y2109" s="423" t="s">
        <v>947</v>
      </c>
      <c r="Z2109" s="409">
        <v>30</v>
      </c>
      <c r="AA2109" s="423" t="s">
        <v>92</v>
      </c>
      <c r="AB2109" s="409">
        <v>2015</v>
      </c>
      <c r="AC2109" s="566">
        <v>18000</v>
      </c>
      <c r="AD2109" s="522">
        <v>19500</v>
      </c>
      <c r="AE2109" s="494" t="s">
        <v>101</v>
      </c>
      <c r="AF2109" s="523">
        <v>45593</v>
      </c>
      <c r="AG2109" s="442">
        <v>45616</v>
      </c>
      <c r="AH2109" s="333"/>
      <c r="AI2109" s="334"/>
      <c r="AJ2109" s="334">
        <v>45652</v>
      </c>
      <c r="AK2109" s="334"/>
      <c r="AL2109" s="334"/>
    </row>
    <row r="2110" spans="3:38">
      <c r="C2110" s="490" t="s">
        <v>994</v>
      </c>
      <c r="D2110" s="491">
        <v>5100</v>
      </c>
      <c r="E2110" s="493" t="s">
        <v>3685</v>
      </c>
      <c r="F2110" s="493" t="s">
        <v>3686</v>
      </c>
      <c r="G2110" s="494" t="s">
        <v>3687</v>
      </c>
      <c r="H2110" s="494">
        <v>585</v>
      </c>
      <c r="I2110" s="494" t="s">
        <v>154</v>
      </c>
      <c r="J2110" s="490">
        <v>1</v>
      </c>
      <c r="K2110" s="509">
        <v>45565</v>
      </c>
      <c r="L2110" s="494">
        <v>6</v>
      </c>
      <c r="M2110" s="510">
        <v>244</v>
      </c>
      <c r="N2110" s="511">
        <f>K2110+L2110</f>
        <v>45571</v>
      </c>
      <c r="O2110" s="411">
        <f ca="1">TODAY()</f>
        <v>45957</v>
      </c>
      <c r="P2110" s="412">
        <f ca="1">O2110-K2110</f>
        <v>392</v>
      </c>
      <c r="Q2110" s="409" t="s">
        <v>810</v>
      </c>
      <c r="R2110" s="409" t="s">
        <v>214</v>
      </c>
      <c r="S2110" s="409" t="s">
        <v>900</v>
      </c>
      <c r="T2110" s="409" t="s">
        <v>87</v>
      </c>
      <c r="U2110" s="409">
        <v>244</v>
      </c>
      <c r="V2110" s="417" t="s">
        <v>169</v>
      </c>
      <c r="W2110" s="417" t="s">
        <v>89</v>
      </c>
      <c r="X2110" s="417" t="s">
        <v>834</v>
      </c>
      <c r="Y2110" s="423" t="s">
        <v>947</v>
      </c>
      <c r="Z2110" s="409">
        <v>30</v>
      </c>
      <c r="AA2110" s="423" t="s">
        <v>92</v>
      </c>
      <c r="AB2110" s="409">
        <v>2015</v>
      </c>
      <c r="AC2110" s="566">
        <v>18000</v>
      </c>
      <c r="AD2110" s="522">
        <v>19500</v>
      </c>
      <c r="AE2110" s="494" t="s">
        <v>101</v>
      </c>
      <c r="AF2110" s="442">
        <v>45565</v>
      </c>
      <c r="AG2110" s="526">
        <v>45580</v>
      </c>
      <c r="AH2110" s="333"/>
      <c r="AI2110" s="334">
        <v>45598</v>
      </c>
      <c r="AJ2110" s="334">
        <v>45652</v>
      </c>
      <c r="AK2110" s="334"/>
      <c r="AL2110" s="334"/>
    </row>
    <row r="2111" spans="3:38">
      <c r="C2111" s="490" t="s">
        <v>117</v>
      </c>
      <c r="D2111" s="491">
        <v>5097</v>
      </c>
      <c r="E2111" s="493" t="s">
        <v>2445</v>
      </c>
      <c r="F2111" s="493" t="s">
        <v>2445</v>
      </c>
      <c r="G2111" s="494" t="s">
        <v>2322</v>
      </c>
      <c r="H2111" s="494">
        <v>244</v>
      </c>
      <c r="I2111" s="494" t="s">
        <v>99</v>
      </c>
      <c r="J2111" s="490">
        <v>1</v>
      </c>
      <c r="K2111" s="509">
        <v>45562</v>
      </c>
      <c r="L2111" s="494">
        <v>1</v>
      </c>
      <c r="M2111" s="510">
        <v>244</v>
      </c>
      <c r="N2111" s="513">
        <v>45563</v>
      </c>
      <c r="O2111" s="411">
        <v>45565</v>
      </c>
      <c r="P2111" s="412">
        <v>3</v>
      </c>
      <c r="Q2111" s="409" t="s">
        <v>810</v>
      </c>
      <c r="R2111" s="409" t="s">
        <v>214</v>
      </c>
      <c r="S2111" s="409" t="s">
        <v>900</v>
      </c>
      <c r="T2111" s="409" t="s">
        <v>87</v>
      </c>
      <c r="U2111" s="409">
        <v>244</v>
      </c>
      <c r="V2111" s="417" t="s">
        <v>169</v>
      </c>
      <c r="W2111" s="417" t="s">
        <v>89</v>
      </c>
      <c r="X2111" s="417" t="s">
        <v>834</v>
      </c>
      <c r="Y2111" s="423" t="s">
        <v>947</v>
      </c>
      <c r="Z2111" s="409">
        <v>30</v>
      </c>
      <c r="AA2111" s="423" t="s">
        <v>92</v>
      </c>
      <c r="AB2111" s="409">
        <v>2015</v>
      </c>
      <c r="AC2111" s="566">
        <v>18000</v>
      </c>
      <c r="AD2111" s="522">
        <v>19500</v>
      </c>
      <c r="AE2111" s="494" t="s">
        <v>101</v>
      </c>
      <c r="AF2111" s="442">
        <v>45562</v>
      </c>
      <c r="AG2111" s="442">
        <v>45563</v>
      </c>
      <c r="AH2111" s="333"/>
      <c r="AI2111" s="334">
        <v>45649</v>
      </c>
      <c r="AJ2111" s="334"/>
      <c r="AK2111" s="334"/>
      <c r="AL2111" s="334"/>
    </row>
    <row r="2112" spans="3:38">
      <c r="C2112" s="490" t="s">
        <v>994</v>
      </c>
      <c r="D2112" s="491">
        <v>5057</v>
      </c>
      <c r="E2112" s="492" t="s">
        <v>1262</v>
      </c>
      <c r="F2112" s="492" t="s">
        <v>1039</v>
      </c>
      <c r="G2112" s="494"/>
      <c r="H2112" s="494">
        <v>582</v>
      </c>
      <c r="I2112" s="494" t="s">
        <v>99</v>
      </c>
      <c r="J2112" s="490">
        <v>1</v>
      </c>
      <c r="K2112" s="509">
        <v>45544</v>
      </c>
      <c r="L2112" s="494">
        <v>6</v>
      </c>
      <c r="M2112" s="510">
        <v>244</v>
      </c>
      <c r="N2112" s="511">
        <v>45550</v>
      </c>
      <c r="O2112" s="411">
        <v>45593</v>
      </c>
      <c r="P2112" s="412">
        <f>O2112-K2112</f>
        <v>49</v>
      </c>
      <c r="Q2112" s="409" t="s">
        <v>810</v>
      </c>
      <c r="R2112" s="409" t="s">
        <v>214</v>
      </c>
      <c r="S2112" s="409" t="s">
        <v>900</v>
      </c>
      <c r="T2112" s="409" t="s">
        <v>87</v>
      </c>
      <c r="U2112" s="409">
        <v>244</v>
      </c>
      <c r="V2112" s="417" t="s">
        <v>169</v>
      </c>
      <c r="W2112" s="417" t="s">
        <v>89</v>
      </c>
      <c r="X2112" s="417" t="s">
        <v>834</v>
      </c>
      <c r="Y2112" s="423" t="s">
        <v>947</v>
      </c>
      <c r="Z2112" s="409">
        <v>30</v>
      </c>
      <c r="AA2112" s="423" t="s">
        <v>92</v>
      </c>
      <c r="AB2112" s="409">
        <v>2015</v>
      </c>
      <c r="AC2112" s="566">
        <v>18000</v>
      </c>
      <c r="AD2112" s="522">
        <v>19500</v>
      </c>
      <c r="AE2112" s="494" t="s">
        <v>101</v>
      </c>
      <c r="AF2112" s="442">
        <v>45544</v>
      </c>
      <c r="AG2112" s="442">
        <v>45552</v>
      </c>
      <c r="AH2112" s="503"/>
      <c r="AI2112" s="334">
        <v>45621</v>
      </c>
      <c r="AJ2112" s="550">
        <v>45652</v>
      </c>
      <c r="AK2112" s="334"/>
      <c r="AL2112" s="334"/>
    </row>
    <row r="2113" spans="3:41">
      <c r="C2113" s="478" t="s">
        <v>994</v>
      </c>
      <c r="D2113" s="483">
        <v>5035</v>
      </c>
      <c r="E2113" s="484" t="s">
        <v>97</v>
      </c>
      <c r="F2113" s="484" t="s">
        <v>97</v>
      </c>
      <c r="G2113" s="483" t="s">
        <v>1281</v>
      </c>
      <c r="H2113" s="483">
        <v>580</v>
      </c>
      <c r="I2113" s="483" t="s">
        <v>99</v>
      </c>
      <c r="J2113" s="483">
        <v>1</v>
      </c>
      <c r="K2113" s="512">
        <v>45526</v>
      </c>
      <c r="L2113" s="478">
        <v>6</v>
      </c>
      <c r="M2113" s="510">
        <v>244</v>
      </c>
      <c r="N2113" s="511">
        <v>45532</v>
      </c>
      <c r="O2113" s="411">
        <v>45534</v>
      </c>
      <c r="P2113" s="412">
        <v>8</v>
      </c>
      <c r="Q2113" s="409" t="s">
        <v>810</v>
      </c>
      <c r="R2113" s="409" t="s">
        <v>214</v>
      </c>
      <c r="S2113" s="409" t="s">
        <v>900</v>
      </c>
      <c r="T2113" s="409" t="s">
        <v>87</v>
      </c>
      <c r="U2113" s="409">
        <v>244</v>
      </c>
      <c r="V2113" s="417" t="s">
        <v>169</v>
      </c>
      <c r="W2113" s="417" t="s">
        <v>89</v>
      </c>
      <c r="X2113" s="417" t="s">
        <v>834</v>
      </c>
      <c r="Y2113" s="423" t="s">
        <v>947</v>
      </c>
      <c r="Z2113" s="409">
        <v>30</v>
      </c>
      <c r="AA2113" s="423" t="s">
        <v>92</v>
      </c>
      <c r="AB2113" s="409">
        <v>2015</v>
      </c>
      <c r="AC2113" s="566">
        <v>18000</v>
      </c>
      <c r="AD2113" s="522">
        <v>19500</v>
      </c>
      <c r="AE2113" s="494" t="s">
        <v>207</v>
      </c>
      <c r="AF2113" s="442">
        <v>45526</v>
      </c>
      <c r="AG2113" s="442">
        <v>45533</v>
      </c>
      <c r="AH2113" s="333"/>
      <c r="AI2113" s="334"/>
      <c r="AJ2113" s="334"/>
      <c r="AK2113" s="334"/>
      <c r="AL2113" s="334"/>
    </row>
    <row r="2114" spans="3:41">
      <c r="C2114" s="478" t="s">
        <v>994</v>
      </c>
      <c r="D2114" s="483">
        <v>4884</v>
      </c>
      <c r="E2114" s="484" t="s">
        <v>1616</v>
      </c>
      <c r="F2114" s="484" t="s">
        <v>483</v>
      </c>
      <c r="G2114" s="483" t="s">
        <v>479</v>
      </c>
      <c r="H2114" s="483">
        <v>572</v>
      </c>
      <c r="I2114" s="483" t="s">
        <v>99</v>
      </c>
      <c r="J2114" s="483">
        <v>1</v>
      </c>
      <c r="K2114" s="512">
        <v>45509</v>
      </c>
      <c r="L2114" s="483">
        <v>27</v>
      </c>
      <c r="M2114" s="510">
        <v>244</v>
      </c>
      <c r="N2114" s="513">
        <v>45536</v>
      </c>
      <c r="O2114" s="411">
        <v>45526</v>
      </c>
      <c r="P2114" s="412">
        <v>17</v>
      </c>
      <c r="Q2114" s="409" t="s">
        <v>810</v>
      </c>
      <c r="R2114" s="409" t="s">
        <v>214</v>
      </c>
      <c r="S2114" s="409" t="s">
        <v>900</v>
      </c>
      <c r="T2114" s="409" t="s">
        <v>87</v>
      </c>
      <c r="U2114" s="409">
        <v>244</v>
      </c>
      <c r="V2114" s="417" t="s">
        <v>169</v>
      </c>
      <c r="W2114" s="417" t="s">
        <v>89</v>
      </c>
      <c r="X2114" s="417" t="s">
        <v>834</v>
      </c>
      <c r="Y2114" s="423" t="s">
        <v>947</v>
      </c>
      <c r="Z2114" s="409">
        <v>30</v>
      </c>
      <c r="AA2114" s="423" t="s">
        <v>92</v>
      </c>
      <c r="AB2114" s="409">
        <v>2015</v>
      </c>
      <c r="AC2114" s="566">
        <v>18000</v>
      </c>
      <c r="AD2114" s="522">
        <v>19500</v>
      </c>
      <c r="AE2114" s="523" t="s">
        <v>101</v>
      </c>
      <c r="AF2114" s="442">
        <v>45425</v>
      </c>
      <c r="AG2114" s="442">
        <v>45525</v>
      </c>
      <c r="AH2114" s="333"/>
      <c r="AI2114" s="334">
        <v>45610</v>
      </c>
      <c r="AJ2114" s="334"/>
      <c r="AK2114" s="334"/>
      <c r="AL2114" s="334"/>
    </row>
    <row r="2115" spans="3:41">
      <c r="C2115" s="485" t="s">
        <v>1179</v>
      </c>
      <c r="D2115" s="403">
        <v>4868</v>
      </c>
      <c r="E2115" s="487" t="s">
        <v>1134</v>
      </c>
      <c r="F2115" s="486" t="s">
        <v>1135</v>
      </c>
      <c r="G2115" s="486" t="s">
        <v>2240</v>
      </c>
      <c r="H2115" s="403">
        <v>569</v>
      </c>
      <c r="I2115" s="485" t="s">
        <v>154</v>
      </c>
      <c r="J2115" s="403">
        <v>1</v>
      </c>
      <c r="K2115" s="514">
        <v>45412</v>
      </c>
      <c r="L2115" s="485">
        <v>27</v>
      </c>
      <c r="M2115" s="510">
        <v>244</v>
      </c>
      <c r="N2115" s="513">
        <v>45439</v>
      </c>
      <c r="O2115" s="411">
        <v>45422</v>
      </c>
      <c r="P2115" s="412">
        <v>10</v>
      </c>
      <c r="Q2115" s="409" t="s">
        <v>810</v>
      </c>
      <c r="R2115" s="409" t="s">
        <v>214</v>
      </c>
      <c r="S2115" s="409" t="s">
        <v>900</v>
      </c>
      <c r="T2115" s="409" t="s">
        <v>87</v>
      </c>
      <c r="U2115" s="409">
        <v>244</v>
      </c>
      <c r="V2115" s="417" t="s">
        <v>169</v>
      </c>
      <c r="W2115" s="417" t="s">
        <v>89</v>
      </c>
      <c r="X2115" s="417" t="s">
        <v>834</v>
      </c>
      <c r="Y2115" s="423" t="s">
        <v>947</v>
      </c>
      <c r="Z2115" s="409">
        <v>30</v>
      </c>
      <c r="AA2115" s="423" t="s">
        <v>92</v>
      </c>
      <c r="AB2115" s="409">
        <v>2015</v>
      </c>
      <c r="AC2115" s="566">
        <v>18000</v>
      </c>
      <c r="AD2115" s="522">
        <v>19500</v>
      </c>
      <c r="AE2115" s="523" t="s">
        <v>101</v>
      </c>
      <c r="AF2115" s="442">
        <v>45411</v>
      </c>
      <c r="AG2115" s="442"/>
      <c r="AH2115" s="333" t="s">
        <v>3688</v>
      </c>
      <c r="AI2115" s="532">
        <v>45628</v>
      </c>
      <c r="AJ2115" s="334"/>
      <c r="AK2115" s="550"/>
      <c r="AL2115" s="550"/>
    </row>
    <row r="2116" spans="3:41">
      <c r="C2116" s="479" t="s">
        <v>994</v>
      </c>
      <c r="D2116" s="574">
        <v>4758</v>
      </c>
      <c r="E2116" s="480" t="s">
        <v>425</v>
      </c>
      <c r="F2116" s="480" t="s">
        <v>2010</v>
      </c>
      <c r="G2116" s="483" t="s">
        <v>3689</v>
      </c>
      <c r="H2116" s="483">
        <v>561</v>
      </c>
      <c r="I2116" s="483" t="s">
        <v>154</v>
      </c>
      <c r="J2116" s="483">
        <v>1</v>
      </c>
      <c r="K2116" s="544">
        <v>45331</v>
      </c>
      <c r="L2116" s="479">
        <v>29</v>
      </c>
      <c r="M2116" s="510">
        <v>244</v>
      </c>
      <c r="N2116" s="511">
        <v>45360</v>
      </c>
      <c r="O2116" s="411">
        <v>45363</v>
      </c>
      <c r="P2116" s="412">
        <v>32</v>
      </c>
      <c r="Q2116" s="409" t="s">
        <v>810</v>
      </c>
      <c r="R2116" s="409" t="s">
        <v>214</v>
      </c>
      <c r="S2116" s="409" t="s">
        <v>900</v>
      </c>
      <c r="T2116" s="409" t="s">
        <v>87</v>
      </c>
      <c r="U2116" s="404">
        <v>244</v>
      </c>
      <c r="V2116" s="417" t="s">
        <v>169</v>
      </c>
      <c r="W2116" s="417" t="s">
        <v>89</v>
      </c>
      <c r="X2116" s="417" t="s">
        <v>834</v>
      </c>
      <c r="Y2116" s="423" t="s">
        <v>947</v>
      </c>
      <c r="Z2116" s="409">
        <v>30</v>
      </c>
      <c r="AA2116" s="423" t="s">
        <v>92</v>
      </c>
      <c r="AB2116" s="409">
        <v>2015</v>
      </c>
      <c r="AC2116" s="566">
        <v>18000</v>
      </c>
      <c r="AD2116" s="522">
        <v>19500</v>
      </c>
      <c r="AE2116" s="494" t="s">
        <v>101</v>
      </c>
      <c r="AF2116" s="442">
        <v>45331</v>
      </c>
      <c r="AG2116" s="442">
        <v>45362</v>
      </c>
      <c r="AH2116" s="333"/>
      <c r="AI2116" s="532">
        <v>45628</v>
      </c>
      <c r="AJ2116" s="334"/>
      <c r="AK2116" s="532"/>
      <c r="AL2116" s="532"/>
    </row>
    <row r="2117" spans="3:41">
      <c r="C2117" s="479" t="s">
        <v>994</v>
      </c>
      <c r="D2117" s="479">
        <v>4740</v>
      </c>
      <c r="E2117" s="479" t="s">
        <v>1408</v>
      </c>
      <c r="F2117" s="479" t="s">
        <v>1408</v>
      </c>
      <c r="G2117" s="479" t="s">
        <v>2322</v>
      </c>
      <c r="H2117" s="479">
        <v>554</v>
      </c>
      <c r="I2117" s="479" t="s">
        <v>99</v>
      </c>
      <c r="J2117" s="479">
        <v>1</v>
      </c>
      <c r="K2117" s="519">
        <v>45323</v>
      </c>
      <c r="L2117" s="479">
        <v>1</v>
      </c>
      <c r="M2117" s="510">
        <v>244</v>
      </c>
      <c r="N2117" s="513">
        <v>45324</v>
      </c>
      <c r="O2117" s="411">
        <v>45328</v>
      </c>
      <c r="P2117" s="412">
        <v>5</v>
      </c>
      <c r="Q2117" s="409" t="s">
        <v>810</v>
      </c>
      <c r="R2117" s="409" t="s">
        <v>214</v>
      </c>
      <c r="S2117" s="409" t="s">
        <v>900</v>
      </c>
      <c r="T2117" s="409" t="s">
        <v>87</v>
      </c>
      <c r="U2117" s="409">
        <v>244</v>
      </c>
      <c r="V2117" s="417" t="s">
        <v>169</v>
      </c>
      <c r="W2117" s="417" t="s">
        <v>89</v>
      </c>
      <c r="X2117" s="417" t="s">
        <v>834</v>
      </c>
      <c r="Y2117" s="423" t="s">
        <v>947</v>
      </c>
      <c r="Z2117" s="409">
        <v>30</v>
      </c>
      <c r="AA2117" s="423" t="s">
        <v>92</v>
      </c>
      <c r="AB2117" s="409">
        <v>2015</v>
      </c>
      <c r="AC2117" s="566">
        <v>18000</v>
      </c>
      <c r="AD2117" s="567">
        <v>19500</v>
      </c>
      <c r="AE2117" s="494" t="s">
        <v>101</v>
      </c>
      <c r="AF2117" s="526">
        <v>45323</v>
      </c>
      <c r="AG2117" s="442">
        <v>45325</v>
      </c>
      <c r="AH2117" s="333"/>
      <c r="AI2117" s="532">
        <v>45628</v>
      </c>
      <c r="AJ2117" s="334"/>
      <c r="AK2117" s="334"/>
      <c r="AL2117" s="334"/>
    </row>
    <row r="2118" spans="3:41">
      <c r="C2118" s="478" t="s">
        <v>994</v>
      </c>
      <c r="D2118" s="478">
        <v>4579</v>
      </c>
      <c r="E2118" s="481" t="s">
        <v>1486</v>
      </c>
      <c r="F2118" s="481" t="s">
        <v>1840</v>
      </c>
      <c r="G2118" s="478" t="s">
        <v>479</v>
      </c>
      <c r="H2118" s="478">
        <v>533</v>
      </c>
      <c r="I2118" s="478" t="s">
        <v>154</v>
      </c>
      <c r="J2118" s="478">
        <v>1</v>
      </c>
      <c r="K2118" s="519">
        <v>45268</v>
      </c>
      <c r="L2118" s="478">
        <v>27</v>
      </c>
      <c r="M2118" s="510">
        <v>244</v>
      </c>
      <c r="N2118" s="511">
        <v>45295</v>
      </c>
      <c r="O2118" s="411">
        <v>45306</v>
      </c>
      <c r="P2118" s="412">
        <v>38</v>
      </c>
      <c r="Q2118" s="409" t="s">
        <v>810</v>
      </c>
      <c r="R2118" s="409" t="s">
        <v>214</v>
      </c>
      <c r="S2118" s="409" t="s">
        <v>900</v>
      </c>
      <c r="T2118" s="409" t="s">
        <v>87</v>
      </c>
      <c r="U2118" s="409">
        <v>244</v>
      </c>
      <c r="V2118" s="417" t="s">
        <v>169</v>
      </c>
      <c r="W2118" s="417" t="s">
        <v>89</v>
      </c>
      <c r="X2118" s="417" t="s">
        <v>834</v>
      </c>
      <c r="Y2118" s="423" t="s">
        <v>947</v>
      </c>
      <c r="Z2118" s="409">
        <v>30</v>
      </c>
      <c r="AA2118" s="423" t="s">
        <v>92</v>
      </c>
      <c r="AB2118" s="409">
        <v>2015</v>
      </c>
      <c r="AC2118" s="566">
        <v>18000</v>
      </c>
      <c r="AD2118" s="567">
        <v>19500</v>
      </c>
      <c r="AE2118" s="494" t="s">
        <v>101</v>
      </c>
      <c r="AF2118" s="526">
        <v>45212</v>
      </c>
      <c r="AG2118" s="442">
        <v>45304</v>
      </c>
      <c r="AH2118" s="333"/>
      <c r="AI2118" s="532">
        <v>45628</v>
      </c>
      <c r="AJ2118" s="334"/>
      <c r="AK2118" s="334"/>
      <c r="AL2118" s="334"/>
    </row>
    <row r="2119" spans="3:41">
      <c r="C2119" s="478" t="s">
        <v>994</v>
      </c>
      <c r="D2119" s="483">
        <v>4542</v>
      </c>
      <c r="E2119" s="489" t="s">
        <v>2401</v>
      </c>
      <c r="F2119" s="489" t="s">
        <v>2044</v>
      </c>
      <c r="G2119" s="482" t="s">
        <v>529</v>
      </c>
      <c r="H2119" s="479">
        <v>530</v>
      </c>
      <c r="I2119" s="481" t="s">
        <v>1151</v>
      </c>
      <c r="J2119" s="478">
        <v>1</v>
      </c>
      <c r="K2119" s="515">
        <v>45187</v>
      </c>
      <c r="L2119" s="479">
        <v>6</v>
      </c>
      <c r="M2119" s="409">
        <v>244</v>
      </c>
      <c r="N2119" s="410">
        <v>45193</v>
      </c>
      <c r="O2119" s="411">
        <v>45195</v>
      </c>
      <c r="P2119" s="412">
        <v>8</v>
      </c>
      <c r="Q2119" s="409" t="s">
        <v>544</v>
      </c>
      <c r="R2119" s="409" t="s">
        <v>214</v>
      </c>
      <c r="S2119" s="409" t="s">
        <v>900</v>
      </c>
      <c r="T2119" s="409" t="s">
        <v>87</v>
      </c>
      <c r="U2119" s="409">
        <v>244</v>
      </c>
      <c r="V2119" s="417" t="s">
        <v>169</v>
      </c>
      <c r="W2119" s="417" t="s">
        <v>89</v>
      </c>
      <c r="X2119" s="417" t="s">
        <v>834</v>
      </c>
      <c r="Y2119" s="423" t="s">
        <v>947</v>
      </c>
      <c r="Z2119" s="409">
        <v>30</v>
      </c>
      <c r="AA2119" s="423" t="s">
        <v>92</v>
      </c>
      <c r="AB2119" s="409">
        <v>2015</v>
      </c>
      <c r="AC2119" s="524"/>
      <c r="AD2119" s="524"/>
      <c r="AE2119" s="494" t="s">
        <v>1205</v>
      </c>
      <c r="AF2119" s="526">
        <v>45187</v>
      </c>
      <c r="AG2119" s="442">
        <v>45194</v>
      </c>
      <c r="AH2119" s="333"/>
      <c r="AI2119" s="532">
        <v>45628</v>
      </c>
      <c r="AJ2119" s="550"/>
      <c r="AK2119" s="334"/>
      <c r="AL2119" s="334"/>
    </row>
    <row r="2120" spans="3:41">
      <c r="C2120" s="478" t="s">
        <v>994</v>
      </c>
      <c r="D2120" s="483">
        <v>4074</v>
      </c>
      <c r="E2120" s="488" t="s">
        <v>1147</v>
      </c>
      <c r="F2120" s="484" t="s">
        <v>1943</v>
      </c>
      <c r="G2120" s="482" t="s">
        <v>479</v>
      </c>
      <c r="H2120" s="479"/>
      <c r="I2120" s="481" t="s">
        <v>99</v>
      </c>
      <c r="J2120" s="478">
        <v>1</v>
      </c>
      <c r="K2120" s="515">
        <v>44897</v>
      </c>
      <c r="L2120" s="479">
        <v>27</v>
      </c>
      <c r="M2120" s="409">
        <v>244</v>
      </c>
      <c r="N2120" s="517">
        <v>44924</v>
      </c>
      <c r="O2120" s="411">
        <v>44930</v>
      </c>
      <c r="P2120" s="412">
        <v>33</v>
      </c>
      <c r="Q2120" s="409" t="s">
        <v>544</v>
      </c>
      <c r="R2120" s="409" t="s">
        <v>214</v>
      </c>
      <c r="S2120" s="561" t="s">
        <v>1853</v>
      </c>
      <c r="T2120" s="409" t="s">
        <v>87</v>
      </c>
      <c r="U2120" s="409">
        <v>244</v>
      </c>
      <c r="V2120" s="417" t="s">
        <v>2731</v>
      </c>
      <c r="W2120" s="417" t="s">
        <v>89</v>
      </c>
      <c r="X2120" s="417" t="s">
        <v>2732</v>
      </c>
      <c r="Y2120" s="423" t="s">
        <v>2733</v>
      </c>
      <c r="Z2120" s="524"/>
      <c r="AA2120" s="524"/>
      <c r="AB2120" s="409">
        <v>2018</v>
      </c>
      <c r="AC2120" s="524">
        <v>10000</v>
      </c>
      <c r="AD2120" s="524"/>
      <c r="AE2120" s="631"/>
      <c r="AF2120" s="490" t="s">
        <v>101</v>
      </c>
      <c r="AG2120" s="442">
        <v>44897</v>
      </c>
      <c r="AH2120" s="334">
        <v>44926</v>
      </c>
      <c r="AI2120" s="532">
        <v>45628</v>
      </c>
      <c r="AJ2120" s="532"/>
      <c r="AK2120" s="334"/>
      <c r="AL2120" s="334"/>
    </row>
    <row r="2121" spans="3:41">
      <c r="C2121" s="478" t="s">
        <v>994</v>
      </c>
      <c r="D2121" s="478">
        <v>3869</v>
      </c>
      <c r="E2121" s="489" t="s">
        <v>877</v>
      </c>
      <c r="F2121" s="496" t="s">
        <v>1736</v>
      </c>
      <c r="G2121" s="482" t="s">
        <v>1737</v>
      </c>
      <c r="H2121" s="479"/>
      <c r="I2121" s="489" t="s">
        <v>1151</v>
      </c>
      <c r="J2121" s="478">
        <v>1</v>
      </c>
      <c r="K2121" s="515">
        <v>44837</v>
      </c>
      <c r="L2121" s="479">
        <v>27</v>
      </c>
      <c r="M2121" s="409">
        <v>244</v>
      </c>
      <c r="N2121" s="410">
        <v>44864</v>
      </c>
      <c r="O2121" s="411">
        <v>44860</v>
      </c>
      <c r="P2121" s="412">
        <v>23</v>
      </c>
      <c r="Q2121" s="409" t="s">
        <v>544</v>
      </c>
      <c r="R2121" s="409" t="s">
        <v>214</v>
      </c>
      <c r="S2121" s="409" t="s">
        <v>2016</v>
      </c>
      <c r="T2121" s="409" t="s">
        <v>138</v>
      </c>
      <c r="U2121" s="409">
        <v>244</v>
      </c>
      <c r="V2121" s="417" t="s">
        <v>139</v>
      </c>
      <c r="W2121" s="417" t="s">
        <v>3690</v>
      </c>
      <c r="X2121" s="417" t="s">
        <v>3691</v>
      </c>
      <c r="Y2121" s="423" t="s">
        <v>3692</v>
      </c>
      <c r="Z2121" s="524"/>
      <c r="AA2121" s="524"/>
      <c r="AB2121" s="409"/>
      <c r="AC2121" s="524">
        <v>33000</v>
      </c>
      <c r="AD2121" s="524"/>
      <c r="AE2121" s="536" t="s">
        <v>101</v>
      </c>
      <c r="AF2121" s="426">
        <v>44805</v>
      </c>
      <c r="AG2121" s="442">
        <v>44859</v>
      </c>
      <c r="AH2121" s="333"/>
      <c r="AI2121" s="334"/>
      <c r="AJ2121" s="334"/>
      <c r="AK2121" s="334"/>
      <c r="AL2121" s="334"/>
    </row>
    <row r="2122" spans="3:41">
      <c r="C2122" s="478" t="s">
        <v>994</v>
      </c>
      <c r="D2122" s="478">
        <v>3762</v>
      </c>
      <c r="E2122" s="489" t="s">
        <v>877</v>
      </c>
      <c r="F2122" s="481" t="s">
        <v>3461</v>
      </c>
      <c r="G2122" s="482" t="s">
        <v>1379</v>
      </c>
      <c r="H2122" s="479">
        <v>2429</v>
      </c>
      <c r="I2122" s="489" t="s">
        <v>1151</v>
      </c>
      <c r="J2122" s="478">
        <v>1</v>
      </c>
      <c r="K2122" s="106">
        <v>44781</v>
      </c>
      <c r="L2122" s="479">
        <v>6</v>
      </c>
      <c r="M2122" s="409">
        <v>244</v>
      </c>
      <c r="N2122" s="410">
        <v>44787</v>
      </c>
      <c r="O2122" s="411">
        <v>44804</v>
      </c>
      <c r="P2122" s="412">
        <v>23</v>
      </c>
      <c r="Q2122" s="409" t="s">
        <v>544</v>
      </c>
      <c r="R2122" s="409"/>
      <c r="S2122" s="409" t="s">
        <v>2016</v>
      </c>
      <c r="T2122" s="409" t="s">
        <v>138</v>
      </c>
      <c r="U2122" s="409">
        <v>244</v>
      </c>
      <c r="V2122" s="417" t="s">
        <v>139</v>
      </c>
      <c r="W2122" s="417" t="s">
        <v>3690</v>
      </c>
      <c r="X2122" s="417" t="s">
        <v>3691</v>
      </c>
      <c r="Y2122" s="580">
        <v>18551904010119</v>
      </c>
      <c r="Z2122" s="524"/>
      <c r="AA2122" s="524"/>
      <c r="AB2122" s="409"/>
      <c r="AC2122" s="524"/>
      <c r="AD2122" s="524"/>
      <c r="AE2122" s="536" t="s">
        <v>101</v>
      </c>
      <c r="AF2122" s="426">
        <v>44757</v>
      </c>
      <c r="AG2122" s="442">
        <v>44804</v>
      </c>
      <c r="AH2122" s="333"/>
      <c r="AI2122" s="334"/>
      <c r="AJ2122" s="334"/>
      <c r="AK2122" s="334"/>
      <c r="AL2122" s="334"/>
    </row>
    <row r="2123" spans="3:41">
      <c r="C2123" s="478" t="s">
        <v>994</v>
      </c>
      <c r="D2123" s="483">
        <v>3686</v>
      </c>
      <c r="E2123" s="488" t="s">
        <v>877</v>
      </c>
      <c r="F2123" s="484" t="s">
        <v>1779</v>
      </c>
      <c r="G2123" s="482" t="s">
        <v>1778</v>
      </c>
      <c r="H2123" s="479"/>
      <c r="I2123" s="489" t="s">
        <v>1151</v>
      </c>
      <c r="J2123" s="478">
        <v>1</v>
      </c>
      <c r="K2123" s="515">
        <v>44732</v>
      </c>
      <c r="L2123" s="479">
        <v>6</v>
      </c>
      <c r="M2123" s="409">
        <v>244</v>
      </c>
      <c r="N2123" s="410">
        <v>44738</v>
      </c>
      <c r="O2123" s="411">
        <v>44748</v>
      </c>
      <c r="P2123" s="412">
        <v>16</v>
      </c>
      <c r="Q2123" s="409" t="s">
        <v>544</v>
      </c>
      <c r="R2123" s="409"/>
      <c r="S2123" s="409" t="s">
        <v>3099</v>
      </c>
      <c r="T2123" s="409" t="s">
        <v>138</v>
      </c>
      <c r="U2123" s="409">
        <v>244</v>
      </c>
      <c r="V2123" s="417" t="s">
        <v>139</v>
      </c>
      <c r="W2123" s="417" t="s">
        <v>569</v>
      </c>
      <c r="X2123" s="417" t="s">
        <v>1756</v>
      </c>
      <c r="Y2123" s="409" t="s">
        <v>3693</v>
      </c>
      <c r="Z2123" s="524"/>
      <c r="AA2123" s="524"/>
      <c r="AB2123" s="409"/>
      <c r="AC2123" s="524">
        <v>30000</v>
      </c>
      <c r="AD2123" s="524"/>
      <c r="AE2123" s="536" t="s">
        <v>101</v>
      </c>
      <c r="AF2123" s="426">
        <v>44648</v>
      </c>
      <c r="AG2123" s="442">
        <v>44742</v>
      </c>
      <c r="AH2123" s="333"/>
      <c r="AI2123" s="532">
        <v>45628</v>
      </c>
      <c r="AJ2123" s="334"/>
      <c r="AK2123" s="334"/>
      <c r="AL2123" s="334"/>
    </row>
    <row r="2124" spans="3:41">
      <c r="C2124" s="478" t="s">
        <v>994</v>
      </c>
      <c r="D2124" s="479">
        <v>3420</v>
      </c>
      <c r="E2124" s="488" t="s">
        <v>1114</v>
      </c>
      <c r="F2124" s="484" t="s">
        <v>1717</v>
      </c>
      <c r="G2124" s="482" t="s">
        <v>529</v>
      </c>
      <c r="H2124" s="479">
        <v>10817</v>
      </c>
      <c r="I2124" s="489" t="s">
        <v>1151</v>
      </c>
      <c r="J2124" s="479">
        <v>1</v>
      </c>
      <c r="K2124" s="515">
        <v>44560</v>
      </c>
      <c r="L2124" s="483">
        <v>27</v>
      </c>
      <c r="M2124" s="409">
        <v>244</v>
      </c>
      <c r="N2124" s="410">
        <v>44587</v>
      </c>
      <c r="O2124" s="411">
        <v>44615</v>
      </c>
      <c r="P2124" s="412">
        <v>55</v>
      </c>
      <c r="Q2124" s="409" t="s">
        <v>544</v>
      </c>
      <c r="R2124" s="409"/>
      <c r="S2124" s="409" t="s">
        <v>3694</v>
      </c>
      <c r="T2124" s="409" t="s">
        <v>138</v>
      </c>
      <c r="U2124" s="409">
        <v>244</v>
      </c>
      <c r="V2124" s="417" t="s">
        <v>236</v>
      </c>
      <c r="W2124" s="417" t="s">
        <v>312</v>
      </c>
      <c r="X2124" s="417" t="s">
        <v>313</v>
      </c>
      <c r="Y2124" s="409">
        <v>1007831</v>
      </c>
      <c r="Z2124" s="424"/>
      <c r="AA2124" s="424"/>
      <c r="AB2124" s="409"/>
      <c r="AC2124" s="424">
        <v>12000</v>
      </c>
      <c r="AD2124" s="424"/>
      <c r="AE2124" s="494" t="s">
        <v>101</v>
      </c>
      <c r="AF2124" s="426">
        <v>44560</v>
      </c>
      <c r="AG2124" s="442"/>
      <c r="AH2124" s="333" t="s">
        <v>3695</v>
      </c>
      <c r="AI2124" s="334"/>
      <c r="AJ2124" s="334"/>
      <c r="AK2124" s="334"/>
      <c r="AL2124" s="334"/>
    </row>
    <row r="2125" spans="3:41">
      <c r="C2125" s="478" t="s">
        <v>994</v>
      </c>
      <c r="D2125" s="478">
        <v>4816</v>
      </c>
      <c r="E2125" s="482" t="s">
        <v>1231</v>
      </c>
      <c r="F2125" s="482" t="s">
        <v>1231</v>
      </c>
      <c r="G2125" s="478" t="s">
        <v>3696</v>
      </c>
      <c r="H2125" s="478"/>
      <c r="I2125" s="478" t="s">
        <v>99</v>
      </c>
      <c r="J2125" s="478">
        <v>1</v>
      </c>
      <c r="K2125" s="519">
        <v>45374</v>
      </c>
      <c r="L2125" s="478">
        <v>6</v>
      </c>
      <c r="M2125" s="510">
        <v>245</v>
      </c>
      <c r="N2125" s="513">
        <v>45380</v>
      </c>
      <c r="O2125" s="411">
        <v>45384</v>
      </c>
      <c r="P2125" s="516">
        <v>10</v>
      </c>
      <c r="Q2125" s="409" t="s">
        <v>544</v>
      </c>
      <c r="R2125" s="409" t="s">
        <v>214</v>
      </c>
      <c r="S2125" s="409" t="s">
        <v>921</v>
      </c>
      <c r="T2125" s="409" t="s">
        <v>138</v>
      </c>
      <c r="U2125" s="409">
        <v>245</v>
      </c>
      <c r="V2125" s="417" t="s">
        <v>3496</v>
      </c>
      <c r="W2125" s="417" t="s">
        <v>923</v>
      </c>
      <c r="X2125" s="417" t="s">
        <v>3697</v>
      </c>
      <c r="Y2125" s="423" t="s">
        <v>3698</v>
      </c>
      <c r="Z2125" s="409">
        <v>90</v>
      </c>
      <c r="AA2125" s="423" t="s">
        <v>143</v>
      </c>
      <c r="AB2125" s="409">
        <v>2018</v>
      </c>
      <c r="AC2125" s="524">
        <v>24000</v>
      </c>
      <c r="AD2125" s="522">
        <v>7000</v>
      </c>
      <c r="AE2125" s="494" t="s">
        <v>101</v>
      </c>
      <c r="AF2125" s="442">
        <v>45374</v>
      </c>
      <c r="AG2125" s="442">
        <v>45383</v>
      </c>
      <c r="AH2125" s="333"/>
      <c r="AI2125" s="531">
        <v>45637</v>
      </c>
      <c r="AJ2125" s="334"/>
      <c r="AK2125" s="334"/>
      <c r="AL2125" s="334"/>
    </row>
    <row r="2126" spans="3:41">
      <c r="C2126" s="478" t="s">
        <v>994</v>
      </c>
      <c r="D2126" s="478">
        <v>4519</v>
      </c>
      <c r="E2126" s="481" t="s">
        <v>1195</v>
      </c>
      <c r="F2126" s="481" t="s">
        <v>1196</v>
      </c>
      <c r="G2126" s="481" t="s">
        <v>1197</v>
      </c>
      <c r="H2126" s="478">
        <v>11266</v>
      </c>
      <c r="I2126" s="478" t="s">
        <v>154</v>
      </c>
      <c r="J2126" s="478">
        <v>1</v>
      </c>
      <c r="K2126" s="519">
        <v>45202</v>
      </c>
      <c r="L2126" s="478">
        <v>27</v>
      </c>
      <c r="M2126" s="561">
        <v>245</v>
      </c>
      <c r="N2126" s="410">
        <v>45229</v>
      </c>
      <c r="O2126" s="411">
        <v>45231</v>
      </c>
      <c r="P2126" s="516">
        <v>29</v>
      </c>
      <c r="Q2126" s="409" t="s">
        <v>544</v>
      </c>
      <c r="R2126" s="409" t="s">
        <v>214</v>
      </c>
      <c r="S2126" s="409" t="s">
        <v>921</v>
      </c>
      <c r="T2126" s="409" t="s">
        <v>138</v>
      </c>
      <c r="U2126" s="409">
        <v>245</v>
      </c>
      <c r="V2126" s="417" t="s">
        <v>3496</v>
      </c>
      <c r="W2126" s="417" t="s">
        <v>923</v>
      </c>
      <c r="X2126" s="417" t="s">
        <v>3697</v>
      </c>
      <c r="Y2126" s="423" t="s">
        <v>3698</v>
      </c>
      <c r="Z2126" s="409">
        <v>90</v>
      </c>
      <c r="AA2126" s="423" t="s">
        <v>143</v>
      </c>
      <c r="AB2126" s="409">
        <v>2018</v>
      </c>
      <c r="AC2126" s="524">
        <v>24000</v>
      </c>
      <c r="AD2126" s="524"/>
      <c r="AE2126" s="494" t="s">
        <v>101</v>
      </c>
      <c r="AF2126" s="442">
        <v>45174</v>
      </c>
      <c r="AG2126" s="442">
        <v>45229</v>
      </c>
      <c r="AH2126" s="333"/>
      <c r="AI2126" s="334"/>
      <c r="AJ2126" s="334"/>
      <c r="AK2126" s="334"/>
      <c r="AL2126" s="334"/>
    </row>
    <row r="2127" spans="3:41">
      <c r="C2127" s="478" t="s">
        <v>994</v>
      </c>
      <c r="D2127" s="479">
        <v>4516</v>
      </c>
      <c r="E2127" s="488" t="s">
        <v>1212</v>
      </c>
      <c r="F2127" s="481" t="s">
        <v>1213</v>
      </c>
      <c r="G2127" s="496" t="s">
        <v>1214</v>
      </c>
      <c r="H2127" s="479"/>
      <c r="I2127" s="489" t="s">
        <v>1151</v>
      </c>
      <c r="J2127" s="478">
        <v>1</v>
      </c>
      <c r="K2127" s="515">
        <v>45173</v>
      </c>
      <c r="L2127" s="483">
        <v>0</v>
      </c>
      <c r="M2127" s="561">
        <v>245</v>
      </c>
      <c r="N2127" s="410">
        <v>45173</v>
      </c>
      <c r="O2127" s="411">
        <v>45174</v>
      </c>
      <c r="P2127" s="516">
        <v>1</v>
      </c>
      <c r="Q2127" s="409" t="s">
        <v>544</v>
      </c>
      <c r="R2127" s="409" t="s">
        <v>214</v>
      </c>
      <c r="S2127" s="409" t="s">
        <v>921</v>
      </c>
      <c r="T2127" s="409" t="s">
        <v>138</v>
      </c>
      <c r="U2127" s="409">
        <v>245</v>
      </c>
      <c r="V2127" s="417" t="s">
        <v>3496</v>
      </c>
      <c r="W2127" s="417" t="s">
        <v>923</v>
      </c>
      <c r="X2127" s="417" t="s">
        <v>3697</v>
      </c>
      <c r="Y2127" s="423" t="s">
        <v>3698</v>
      </c>
      <c r="Z2127" s="409">
        <v>90</v>
      </c>
      <c r="AA2127" s="423" t="s">
        <v>143</v>
      </c>
      <c r="AB2127" s="409">
        <v>2018</v>
      </c>
      <c r="AC2127" s="524">
        <v>30000</v>
      </c>
      <c r="AD2127" s="524"/>
      <c r="AE2127" s="494" t="s">
        <v>101</v>
      </c>
      <c r="AF2127" s="442">
        <v>45173</v>
      </c>
      <c r="AG2127" s="442">
        <v>45174</v>
      </c>
      <c r="AH2127" s="333"/>
      <c r="AI2127" s="334"/>
      <c r="AJ2127" s="334"/>
      <c r="AK2127" s="334"/>
      <c r="AL2127" s="334"/>
    </row>
    <row r="2128" spans="3:41">
      <c r="C2128" s="485" t="s">
        <v>1179</v>
      </c>
      <c r="D2128" s="485">
        <v>4489</v>
      </c>
      <c r="E2128" s="487" t="s">
        <v>1149</v>
      </c>
      <c r="F2128" s="487" t="s">
        <v>1150</v>
      </c>
      <c r="G2128" s="487" t="s">
        <v>1146</v>
      </c>
      <c r="H2128" s="485"/>
      <c r="I2128" s="485" t="s">
        <v>154</v>
      </c>
      <c r="J2128" s="485">
        <v>1</v>
      </c>
      <c r="K2128" s="514">
        <v>45217</v>
      </c>
      <c r="L2128" s="485">
        <v>27</v>
      </c>
      <c r="M2128" s="561">
        <v>245</v>
      </c>
      <c r="N2128" s="410">
        <v>45244</v>
      </c>
      <c r="O2128" s="411">
        <v>45240</v>
      </c>
      <c r="P2128" s="516">
        <v>23</v>
      </c>
      <c r="Q2128" s="409" t="s">
        <v>544</v>
      </c>
      <c r="R2128" s="409" t="s">
        <v>214</v>
      </c>
      <c r="S2128" s="409" t="s">
        <v>921</v>
      </c>
      <c r="T2128" s="409" t="s">
        <v>138</v>
      </c>
      <c r="U2128" s="409">
        <v>245</v>
      </c>
      <c r="V2128" s="417" t="s">
        <v>3496</v>
      </c>
      <c r="W2128" s="417" t="s">
        <v>923</v>
      </c>
      <c r="X2128" s="417" t="s">
        <v>3697</v>
      </c>
      <c r="Y2128" s="423" t="s">
        <v>3698</v>
      </c>
      <c r="Z2128" s="409">
        <v>90</v>
      </c>
      <c r="AA2128" s="423" t="s">
        <v>143</v>
      </c>
      <c r="AB2128" s="409">
        <v>2018</v>
      </c>
      <c r="AC2128" s="524">
        <v>24000</v>
      </c>
      <c r="AD2128" s="524"/>
      <c r="AE2128" s="494" t="s">
        <v>101</v>
      </c>
      <c r="AF2128" s="442">
        <v>45160</v>
      </c>
      <c r="AG2128" s="442"/>
      <c r="AH2128" s="333" t="s">
        <v>3699</v>
      </c>
      <c r="AI2128" s="333" t="s">
        <v>153</v>
      </c>
      <c r="AJ2128" s="527" t="s">
        <v>3700</v>
      </c>
      <c r="AK2128" s="333" t="s">
        <v>3701</v>
      </c>
      <c r="AL2128" s="490" t="s">
        <v>3702</v>
      </c>
      <c r="AM2128" s="527" t="s">
        <v>3700</v>
      </c>
      <c r="AN2128" s="333" t="s">
        <v>3701</v>
      </c>
      <c r="AO2128" s="490" t="s">
        <v>3702</v>
      </c>
    </row>
    <row r="2129" spans="3:41">
      <c r="C2129" s="478" t="s">
        <v>994</v>
      </c>
      <c r="D2129" s="479">
        <v>3704</v>
      </c>
      <c r="E2129" s="488" t="s">
        <v>1552</v>
      </c>
      <c r="F2129" s="484" t="s">
        <v>1553</v>
      </c>
      <c r="G2129" s="482" t="s">
        <v>529</v>
      </c>
      <c r="H2129" s="479">
        <v>11142</v>
      </c>
      <c r="I2129" s="489" t="s">
        <v>99</v>
      </c>
      <c r="J2129" s="479">
        <v>1</v>
      </c>
      <c r="K2129" s="515">
        <v>44734</v>
      </c>
      <c r="L2129" s="483">
        <v>27</v>
      </c>
      <c r="M2129" s="561">
        <v>245</v>
      </c>
      <c r="N2129" s="410">
        <v>44761</v>
      </c>
      <c r="O2129" s="411">
        <v>45149</v>
      </c>
      <c r="P2129" s="516">
        <v>415</v>
      </c>
      <c r="Q2129" s="409" t="s">
        <v>544</v>
      </c>
      <c r="R2129" s="409" t="s">
        <v>214</v>
      </c>
      <c r="S2129" s="409" t="s">
        <v>921</v>
      </c>
      <c r="T2129" s="409" t="s">
        <v>138</v>
      </c>
      <c r="U2129" s="409">
        <v>245</v>
      </c>
      <c r="V2129" s="417" t="s">
        <v>3496</v>
      </c>
      <c r="W2129" s="417" t="s">
        <v>923</v>
      </c>
      <c r="X2129" s="417" t="s">
        <v>3697</v>
      </c>
      <c r="Y2129" s="423" t="s">
        <v>3698</v>
      </c>
      <c r="Z2129" s="409">
        <v>90</v>
      </c>
      <c r="AA2129" s="423" t="s">
        <v>143</v>
      </c>
      <c r="AB2129" s="409">
        <v>2018</v>
      </c>
      <c r="AC2129" s="524">
        <v>30000</v>
      </c>
      <c r="AD2129" s="524"/>
      <c r="AE2129" s="494" t="s">
        <v>101</v>
      </c>
      <c r="AF2129" s="442">
        <v>44734</v>
      </c>
      <c r="AG2129" s="442"/>
      <c r="AH2129" s="333" t="s">
        <v>3703</v>
      </c>
      <c r="AI2129" s="333" t="s">
        <v>612</v>
      </c>
      <c r="AJ2129" s="527" t="s">
        <v>603</v>
      </c>
      <c r="AK2129" s="333" t="s">
        <v>1684</v>
      </c>
      <c r="AL2129" s="490" t="s">
        <v>3704</v>
      </c>
      <c r="AM2129" s="527" t="s">
        <v>603</v>
      </c>
      <c r="AN2129" s="333" t="s">
        <v>1684</v>
      </c>
      <c r="AO2129" s="490" t="s">
        <v>3704</v>
      </c>
    </row>
    <row r="2130" spans="3:41">
      <c r="C2130" s="478" t="s">
        <v>994</v>
      </c>
      <c r="D2130" s="479">
        <v>3421</v>
      </c>
      <c r="E2130" s="488" t="s">
        <v>1114</v>
      </c>
      <c r="F2130" s="484" t="s">
        <v>1717</v>
      </c>
      <c r="G2130" s="482" t="s">
        <v>529</v>
      </c>
      <c r="H2130" s="479">
        <v>11296</v>
      </c>
      <c r="I2130" s="489" t="s">
        <v>1151</v>
      </c>
      <c r="J2130" s="479">
        <v>1</v>
      </c>
      <c r="K2130" s="515">
        <v>44560</v>
      </c>
      <c r="L2130" s="483">
        <v>27</v>
      </c>
      <c r="M2130" s="561">
        <v>245</v>
      </c>
      <c r="N2130" s="410">
        <v>44587</v>
      </c>
      <c r="O2130" s="411">
        <v>44615</v>
      </c>
      <c r="P2130" s="516">
        <v>55</v>
      </c>
      <c r="Q2130" s="409" t="s">
        <v>544</v>
      </c>
      <c r="R2130" s="409"/>
      <c r="S2130" s="409" t="s">
        <v>3694</v>
      </c>
      <c r="T2130" s="409" t="s">
        <v>138</v>
      </c>
      <c r="U2130" s="409">
        <v>245</v>
      </c>
      <c r="V2130" s="417" t="s">
        <v>236</v>
      </c>
      <c r="W2130" s="417" t="s">
        <v>312</v>
      </c>
      <c r="X2130" s="417" t="s">
        <v>313</v>
      </c>
      <c r="Y2130" s="423" t="s">
        <v>3705</v>
      </c>
      <c r="Z2130" s="424"/>
      <c r="AA2130" s="424"/>
      <c r="AB2130" s="409"/>
      <c r="AC2130" s="424">
        <v>12000</v>
      </c>
      <c r="AD2130" s="424"/>
      <c r="AE2130" s="494" t="s">
        <v>101</v>
      </c>
      <c r="AF2130" s="426">
        <v>44560</v>
      </c>
      <c r="AG2130" s="442"/>
      <c r="AH2130" s="333" t="s">
        <v>3695</v>
      </c>
      <c r="AI2130" s="333" t="s">
        <v>251</v>
      </c>
      <c r="AJ2130" s="527" t="s">
        <v>3706</v>
      </c>
      <c r="AK2130" s="333" t="s">
        <v>3707</v>
      </c>
      <c r="AL2130" s="490" t="s">
        <v>3708</v>
      </c>
      <c r="AM2130" s="527" t="s">
        <v>3706</v>
      </c>
      <c r="AN2130" s="333" t="s">
        <v>3707</v>
      </c>
      <c r="AO2130" s="490" t="s">
        <v>3708</v>
      </c>
    </row>
    <row r="2131" spans="3:41">
      <c r="C2131" s="520" t="s">
        <v>994</v>
      </c>
      <c r="D2131" s="491">
        <v>5290</v>
      </c>
      <c r="E2131" s="493" t="s">
        <v>1628</v>
      </c>
      <c r="F2131" s="492" t="s">
        <v>1629</v>
      </c>
      <c r="G2131" s="494" t="s">
        <v>529</v>
      </c>
      <c r="H2131" s="494">
        <v>92</v>
      </c>
      <c r="I2131" s="494" t="s">
        <v>99</v>
      </c>
      <c r="J2131" s="520">
        <v>1</v>
      </c>
      <c r="K2131" s="509">
        <v>45659</v>
      </c>
      <c r="L2131" s="494">
        <v>6</v>
      </c>
      <c r="M2131" s="510">
        <v>246</v>
      </c>
      <c r="N2131" s="511">
        <v>45665</v>
      </c>
      <c r="O2131" s="411">
        <v>45666</v>
      </c>
      <c r="P2131" s="516">
        <v>7</v>
      </c>
      <c r="Q2131" s="409" t="s">
        <v>810</v>
      </c>
      <c r="R2131" s="409"/>
      <c r="S2131" s="409" t="s">
        <v>900</v>
      </c>
      <c r="T2131" s="409" t="s">
        <v>87</v>
      </c>
      <c r="U2131" s="409">
        <v>246</v>
      </c>
      <c r="V2131" s="417" t="s">
        <v>169</v>
      </c>
      <c r="W2131" s="417" t="s">
        <v>89</v>
      </c>
      <c r="X2131" s="417" t="s">
        <v>834</v>
      </c>
      <c r="Y2131" s="423" t="s">
        <v>949</v>
      </c>
      <c r="Z2131" s="409">
        <v>30</v>
      </c>
      <c r="AA2131" s="423" t="s">
        <v>92</v>
      </c>
      <c r="AB2131" s="409">
        <v>2018</v>
      </c>
      <c r="AC2131" s="524">
        <v>18000</v>
      </c>
      <c r="AD2131" s="522">
        <v>18000</v>
      </c>
      <c r="AE2131" s="494" t="s">
        <v>101</v>
      </c>
      <c r="AF2131" s="442">
        <v>45659</v>
      </c>
      <c r="AG2131" s="442">
        <v>45666</v>
      </c>
      <c r="AH2131" s="503"/>
      <c r="AI2131" s="333"/>
      <c r="AJ2131" s="334"/>
      <c r="AK2131" s="333"/>
      <c r="AL2131" s="333"/>
      <c r="AM2131" s="333"/>
      <c r="AN2131" s="333"/>
      <c r="AO2131" s="490"/>
    </row>
    <row r="2132" spans="3:41">
      <c r="C2132" s="490" t="s">
        <v>994</v>
      </c>
      <c r="D2132" s="491">
        <v>5235</v>
      </c>
      <c r="E2132" s="492" t="s">
        <v>1613</v>
      </c>
      <c r="F2132" s="492" t="s">
        <v>1170</v>
      </c>
      <c r="G2132" s="494" t="s">
        <v>3350</v>
      </c>
      <c r="H2132" s="494">
        <v>88</v>
      </c>
      <c r="I2132" s="494" t="s">
        <v>99</v>
      </c>
      <c r="J2132" s="490">
        <v>1</v>
      </c>
      <c r="K2132" s="509">
        <v>45630</v>
      </c>
      <c r="L2132" s="494">
        <v>6</v>
      </c>
      <c r="M2132" s="510">
        <v>246</v>
      </c>
      <c r="N2132" s="511">
        <v>45636</v>
      </c>
      <c r="O2132" s="411">
        <v>45637</v>
      </c>
      <c r="P2132" s="516">
        <v>7</v>
      </c>
      <c r="Q2132" s="409" t="s">
        <v>810</v>
      </c>
      <c r="R2132" s="409"/>
      <c r="S2132" s="409" t="s">
        <v>900</v>
      </c>
      <c r="T2132" s="409" t="s">
        <v>87</v>
      </c>
      <c r="U2132" s="409">
        <v>246</v>
      </c>
      <c r="V2132" s="417" t="s">
        <v>169</v>
      </c>
      <c r="W2132" s="417" t="s">
        <v>89</v>
      </c>
      <c r="X2132" s="417" t="s">
        <v>834</v>
      </c>
      <c r="Y2132" s="423" t="s">
        <v>949</v>
      </c>
      <c r="Z2132" s="409">
        <v>30</v>
      </c>
      <c r="AA2132" s="423" t="s">
        <v>92</v>
      </c>
      <c r="AB2132" s="409">
        <v>2018</v>
      </c>
      <c r="AC2132" s="524">
        <v>18000</v>
      </c>
      <c r="AD2132" s="522">
        <v>18000</v>
      </c>
      <c r="AE2132" s="494" t="s">
        <v>101</v>
      </c>
      <c r="AF2132" s="523">
        <v>45630</v>
      </c>
      <c r="AG2132" s="442">
        <v>45637</v>
      </c>
      <c r="AH2132" s="333"/>
      <c r="AI2132" s="334"/>
      <c r="AJ2132" s="334"/>
      <c r="AK2132" s="333"/>
      <c r="AL2132" s="333"/>
      <c r="AM2132" s="333"/>
      <c r="AN2132" s="333"/>
      <c r="AO2132" s="490"/>
    </row>
    <row r="2133" spans="3:41">
      <c r="C2133" s="490" t="s">
        <v>994</v>
      </c>
      <c r="D2133" s="491">
        <v>5153</v>
      </c>
      <c r="E2133" s="491" t="s">
        <v>1613</v>
      </c>
      <c r="F2133" s="491" t="s">
        <v>483</v>
      </c>
      <c r="G2133" s="494" t="s">
        <v>1614</v>
      </c>
      <c r="H2133" s="494">
        <v>85</v>
      </c>
      <c r="I2133" s="494" t="s">
        <v>99</v>
      </c>
      <c r="J2133" s="490">
        <v>1</v>
      </c>
      <c r="K2133" s="509">
        <v>45593</v>
      </c>
      <c r="L2133" s="494">
        <v>27</v>
      </c>
      <c r="M2133" s="510">
        <v>246</v>
      </c>
      <c r="N2133" s="511">
        <v>45620</v>
      </c>
      <c r="O2133" s="411">
        <v>45617</v>
      </c>
      <c r="P2133" s="516">
        <v>24</v>
      </c>
      <c r="Q2133" s="409" t="s">
        <v>810</v>
      </c>
      <c r="R2133" s="409"/>
      <c r="S2133" s="409" t="s">
        <v>900</v>
      </c>
      <c r="T2133" s="409" t="s">
        <v>87</v>
      </c>
      <c r="U2133" s="409">
        <v>246</v>
      </c>
      <c r="V2133" s="417" t="s">
        <v>169</v>
      </c>
      <c r="W2133" s="417" t="s">
        <v>89</v>
      </c>
      <c r="X2133" s="417" t="s">
        <v>834</v>
      </c>
      <c r="Y2133" s="423" t="s">
        <v>949</v>
      </c>
      <c r="Z2133" s="409">
        <v>30</v>
      </c>
      <c r="AA2133" s="423" t="s">
        <v>92</v>
      </c>
      <c r="AB2133" s="409">
        <v>2018</v>
      </c>
      <c r="AC2133" s="524">
        <v>18000</v>
      </c>
      <c r="AD2133" s="522">
        <v>18000</v>
      </c>
      <c r="AE2133" s="494" t="s">
        <v>101</v>
      </c>
      <c r="AF2133" s="523">
        <v>45593</v>
      </c>
      <c r="AG2133" s="442">
        <v>45616</v>
      </c>
      <c r="AH2133" s="333"/>
      <c r="AI2133" s="333" t="s">
        <v>251</v>
      </c>
      <c r="AJ2133" s="527" t="s">
        <v>3709</v>
      </c>
      <c r="AK2133" s="333" t="s">
        <v>3710</v>
      </c>
      <c r="AL2133" s="490" t="s">
        <v>468</v>
      </c>
      <c r="AM2133" s="527" t="s">
        <v>3709</v>
      </c>
      <c r="AN2133" s="333" t="s">
        <v>3710</v>
      </c>
      <c r="AO2133" s="490" t="s">
        <v>468</v>
      </c>
    </row>
    <row r="2134" spans="3:41" ht="30">
      <c r="C2134" s="490" t="s">
        <v>994</v>
      </c>
      <c r="D2134" s="491">
        <v>5125</v>
      </c>
      <c r="E2134" s="549" t="s">
        <v>3711</v>
      </c>
      <c r="F2134" s="493" t="s">
        <v>3712</v>
      </c>
      <c r="G2134" s="575" t="s">
        <v>3713</v>
      </c>
      <c r="H2134" s="494">
        <v>82</v>
      </c>
      <c r="I2134" s="494" t="s">
        <v>99</v>
      </c>
      <c r="J2134" s="490">
        <v>1</v>
      </c>
      <c r="K2134" s="509">
        <v>45579</v>
      </c>
      <c r="L2134" s="494">
        <v>6</v>
      </c>
      <c r="M2134" s="510">
        <v>246</v>
      </c>
      <c r="N2134" s="511">
        <f>K2134+L2134</f>
        <v>45585</v>
      </c>
      <c r="O2134" s="411">
        <f ca="1">TODAY()</f>
        <v>45957</v>
      </c>
      <c r="P2134" s="516">
        <f ca="1">O2134-K2134</f>
        <v>378</v>
      </c>
      <c r="Q2134" s="409" t="s">
        <v>810</v>
      </c>
      <c r="R2134" s="409"/>
      <c r="S2134" s="409" t="s">
        <v>900</v>
      </c>
      <c r="T2134" s="409" t="s">
        <v>87</v>
      </c>
      <c r="U2134" s="409">
        <v>246</v>
      </c>
      <c r="V2134" s="417" t="s">
        <v>169</v>
      </c>
      <c r="W2134" s="417" t="s">
        <v>89</v>
      </c>
      <c r="X2134" s="417" t="s">
        <v>834</v>
      </c>
      <c r="Y2134" s="423" t="s">
        <v>949</v>
      </c>
      <c r="Z2134" s="409">
        <v>30</v>
      </c>
      <c r="AA2134" s="423" t="s">
        <v>92</v>
      </c>
      <c r="AB2134" s="409">
        <v>2018</v>
      </c>
      <c r="AC2134" s="524">
        <v>18000</v>
      </c>
      <c r="AD2134" s="522">
        <v>18000</v>
      </c>
      <c r="AE2134" s="494" t="s">
        <v>101</v>
      </c>
      <c r="AF2134" s="442">
        <v>45579</v>
      </c>
      <c r="AG2134" s="442">
        <v>45586</v>
      </c>
      <c r="AH2134" s="333"/>
      <c r="AI2134" s="333" t="s">
        <v>660</v>
      </c>
      <c r="AJ2134" s="527" t="s">
        <v>718</v>
      </c>
      <c r="AK2134" s="333" t="s">
        <v>662</v>
      </c>
      <c r="AL2134" s="490" t="s">
        <v>719</v>
      </c>
      <c r="AM2134" s="527" t="s">
        <v>718</v>
      </c>
      <c r="AN2134" s="333" t="s">
        <v>662</v>
      </c>
      <c r="AO2134" s="490" t="s">
        <v>719</v>
      </c>
    </row>
    <row r="2135" spans="3:41">
      <c r="C2135" s="490" t="s">
        <v>3714</v>
      </c>
      <c r="D2135" s="491">
        <v>5096</v>
      </c>
      <c r="E2135" s="493" t="s">
        <v>1830</v>
      </c>
      <c r="F2135" s="493" t="s">
        <v>1830</v>
      </c>
      <c r="G2135" s="494" t="s">
        <v>1831</v>
      </c>
      <c r="H2135" s="494">
        <v>78</v>
      </c>
      <c r="I2135" s="494" t="s">
        <v>99</v>
      </c>
      <c r="J2135" s="490">
        <v>1</v>
      </c>
      <c r="K2135" s="509">
        <v>45562</v>
      </c>
      <c r="L2135" s="494">
        <v>27</v>
      </c>
      <c r="M2135" s="510">
        <v>246</v>
      </c>
      <c r="N2135" s="513">
        <f>K2135+L2135</f>
        <v>45589</v>
      </c>
      <c r="O2135" s="411">
        <f ca="1">TODAY()</f>
        <v>45957</v>
      </c>
      <c r="P2135" s="516">
        <f ca="1">O2135-K2135</f>
        <v>395</v>
      </c>
      <c r="Q2135" s="409" t="s">
        <v>810</v>
      </c>
      <c r="R2135" s="409"/>
      <c r="S2135" s="409" t="s">
        <v>900</v>
      </c>
      <c r="T2135" s="409" t="s">
        <v>87</v>
      </c>
      <c r="U2135" s="409">
        <v>246</v>
      </c>
      <c r="V2135" s="417" t="s">
        <v>169</v>
      </c>
      <c r="W2135" s="417" t="s">
        <v>89</v>
      </c>
      <c r="X2135" s="417" t="s">
        <v>834</v>
      </c>
      <c r="Y2135" s="423" t="s">
        <v>949</v>
      </c>
      <c r="Z2135" s="409">
        <v>30</v>
      </c>
      <c r="AA2135" s="423" t="s">
        <v>92</v>
      </c>
      <c r="AB2135" s="409">
        <v>2018</v>
      </c>
      <c r="AC2135" s="524">
        <v>18000</v>
      </c>
      <c r="AD2135" s="522">
        <v>18000</v>
      </c>
      <c r="AE2135" s="494" t="s">
        <v>101</v>
      </c>
      <c r="AF2135" s="442">
        <v>45562</v>
      </c>
      <c r="AG2135" s="442">
        <v>45572</v>
      </c>
      <c r="AH2135" s="333"/>
      <c r="AI2135" s="333"/>
      <c r="AJ2135" s="334"/>
      <c r="AK2135" s="333"/>
      <c r="AL2135" s="333"/>
      <c r="AM2135" s="527"/>
      <c r="AN2135" s="333"/>
      <c r="AO2135" s="490"/>
    </row>
    <row r="2136" spans="3:41">
      <c r="C2136" s="490" t="s">
        <v>994</v>
      </c>
      <c r="D2136" s="491">
        <v>5058</v>
      </c>
      <c r="E2136" s="492" t="s">
        <v>1262</v>
      </c>
      <c r="F2136" s="492" t="s">
        <v>1039</v>
      </c>
      <c r="G2136" s="494"/>
      <c r="H2136" s="494">
        <v>77</v>
      </c>
      <c r="I2136" s="494" t="s">
        <v>99</v>
      </c>
      <c r="J2136" s="490">
        <v>1</v>
      </c>
      <c r="K2136" s="509">
        <v>45544</v>
      </c>
      <c r="L2136" s="494">
        <v>6</v>
      </c>
      <c r="M2136" s="510">
        <v>246</v>
      </c>
      <c r="N2136" s="511">
        <v>45550</v>
      </c>
      <c r="O2136" s="411">
        <v>45593</v>
      </c>
      <c r="P2136" s="516" t="s">
        <v>2542</v>
      </c>
      <c r="Q2136" s="409" t="s">
        <v>810</v>
      </c>
      <c r="R2136" s="409"/>
      <c r="S2136" s="409" t="s">
        <v>900</v>
      </c>
      <c r="T2136" s="409" t="s">
        <v>87</v>
      </c>
      <c r="U2136" s="409">
        <v>246</v>
      </c>
      <c r="V2136" s="417" t="s">
        <v>169</v>
      </c>
      <c r="W2136" s="417" t="s">
        <v>89</v>
      </c>
      <c r="X2136" s="417" t="s">
        <v>834</v>
      </c>
      <c r="Y2136" s="423" t="s">
        <v>949</v>
      </c>
      <c r="Z2136" s="409">
        <v>30</v>
      </c>
      <c r="AA2136" s="423" t="s">
        <v>92</v>
      </c>
      <c r="AB2136" s="409">
        <v>2018</v>
      </c>
      <c r="AC2136" s="524">
        <v>18000</v>
      </c>
      <c r="AD2136" s="522">
        <v>18000</v>
      </c>
      <c r="AE2136" s="494" t="s">
        <v>101</v>
      </c>
      <c r="AF2136" s="442">
        <v>45544</v>
      </c>
      <c r="AG2136" s="442">
        <v>45552</v>
      </c>
      <c r="AH2136" s="503"/>
      <c r="AI2136" s="333"/>
      <c r="AJ2136" s="334"/>
      <c r="AK2136" s="333"/>
      <c r="AL2136" s="333"/>
      <c r="AM2136" s="333"/>
      <c r="AN2136" s="333"/>
      <c r="AO2136" s="490"/>
    </row>
    <row r="2137" spans="3:41">
      <c r="C2137" s="478" t="s">
        <v>994</v>
      </c>
      <c r="D2137" s="483">
        <v>5036</v>
      </c>
      <c r="E2137" s="484" t="s">
        <v>97</v>
      </c>
      <c r="F2137" s="484" t="s">
        <v>97</v>
      </c>
      <c r="G2137" s="483" t="s">
        <v>1281</v>
      </c>
      <c r="H2137" s="483">
        <v>75</v>
      </c>
      <c r="I2137" s="483" t="s">
        <v>99</v>
      </c>
      <c r="J2137" s="483">
        <v>1</v>
      </c>
      <c r="K2137" s="512">
        <v>45526</v>
      </c>
      <c r="L2137" s="478">
        <v>6</v>
      </c>
      <c r="M2137" s="510">
        <v>246</v>
      </c>
      <c r="N2137" s="511">
        <v>45532</v>
      </c>
      <c r="O2137" s="411">
        <v>45534</v>
      </c>
      <c r="P2137" s="516">
        <v>8</v>
      </c>
      <c r="Q2137" s="409" t="s">
        <v>810</v>
      </c>
      <c r="R2137" s="409"/>
      <c r="S2137" s="409" t="s">
        <v>900</v>
      </c>
      <c r="T2137" s="409" t="s">
        <v>87</v>
      </c>
      <c r="U2137" s="409">
        <v>246</v>
      </c>
      <c r="V2137" s="417" t="s">
        <v>169</v>
      </c>
      <c r="W2137" s="417" t="s">
        <v>89</v>
      </c>
      <c r="X2137" s="417" t="s">
        <v>834</v>
      </c>
      <c r="Y2137" s="423" t="s">
        <v>949</v>
      </c>
      <c r="Z2137" s="409">
        <v>30</v>
      </c>
      <c r="AA2137" s="423" t="s">
        <v>92</v>
      </c>
      <c r="AB2137" s="409">
        <v>2018</v>
      </c>
      <c r="AC2137" s="524">
        <v>18000</v>
      </c>
      <c r="AD2137" s="522">
        <v>18000</v>
      </c>
      <c r="AE2137" s="494" t="s">
        <v>207</v>
      </c>
      <c r="AF2137" s="442">
        <v>45526</v>
      </c>
      <c r="AG2137" s="442">
        <v>45534</v>
      </c>
      <c r="AH2137" s="333"/>
      <c r="AI2137" s="333"/>
      <c r="AJ2137" s="334"/>
      <c r="AK2137" s="333"/>
      <c r="AL2137" s="333"/>
      <c r="AM2137" s="527"/>
      <c r="AN2137" s="333"/>
      <c r="AO2137" s="490"/>
    </row>
    <row r="2138" spans="3:41">
      <c r="C2138" s="478" t="s">
        <v>994</v>
      </c>
      <c r="D2138" s="483">
        <v>4885</v>
      </c>
      <c r="E2138" s="484" t="s">
        <v>1616</v>
      </c>
      <c r="F2138" s="484" t="s">
        <v>483</v>
      </c>
      <c r="G2138" s="483" t="s">
        <v>479</v>
      </c>
      <c r="H2138" s="483">
        <v>67</v>
      </c>
      <c r="I2138" s="483" t="s">
        <v>99</v>
      </c>
      <c r="J2138" s="483">
        <v>1</v>
      </c>
      <c r="K2138" s="512">
        <v>45509</v>
      </c>
      <c r="L2138" s="478">
        <v>27</v>
      </c>
      <c r="M2138" s="510">
        <v>246</v>
      </c>
      <c r="N2138" s="513">
        <v>45536</v>
      </c>
      <c r="O2138" s="411">
        <v>45526</v>
      </c>
      <c r="P2138" s="516">
        <v>17</v>
      </c>
      <c r="Q2138" s="409" t="s">
        <v>810</v>
      </c>
      <c r="R2138" s="409"/>
      <c r="S2138" s="409" t="s">
        <v>900</v>
      </c>
      <c r="T2138" s="409" t="s">
        <v>87</v>
      </c>
      <c r="U2138" s="409">
        <v>246</v>
      </c>
      <c r="V2138" s="417" t="s">
        <v>169</v>
      </c>
      <c r="W2138" s="417" t="s">
        <v>89</v>
      </c>
      <c r="X2138" s="417" t="s">
        <v>834</v>
      </c>
      <c r="Y2138" s="423" t="s">
        <v>949</v>
      </c>
      <c r="Z2138" s="409">
        <v>30</v>
      </c>
      <c r="AA2138" s="423" t="s">
        <v>92</v>
      </c>
      <c r="AB2138" s="409">
        <v>2018</v>
      </c>
      <c r="AC2138" s="524">
        <v>18000</v>
      </c>
      <c r="AD2138" s="522">
        <v>18000</v>
      </c>
      <c r="AE2138" s="523" t="s">
        <v>101</v>
      </c>
      <c r="AF2138" s="442">
        <v>45425</v>
      </c>
      <c r="AG2138" s="442">
        <v>45525</v>
      </c>
      <c r="AH2138" s="333"/>
      <c r="AI2138" s="333"/>
      <c r="AJ2138" s="334"/>
      <c r="AK2138" s="333"/>
      <c r="AL2138" s="333"/>
      <c r="AM2138" s="333"/>
      <c r="AN2138" s="333"/>
      <c r="AO2138" s="490"/>
    </row>
    <row r="2139" spans="3:41" ht="15.75" customHeight="1">
      <c r="C2139" s="478" t="s">
        <v>994</v>
      </c>
      <c r="D2139" s="483">
        <v>4875</v>
      </c>
      <c r="E2139" s="481" t="s">
        <v>3715</v>
      </c>
      <c r="F2139" s="481" t="s">
        <v>3716</v>
      </c>
      <c r="G2139" s="484" t="s">
        <v>144</v>
      </c>
      <c r="H2139" s="483">
        <v>67</v>
      </c>
      <c r="I2139" s="478" t="s">
        <v>2110</v>
      </c>
      <c r="J2139" s="483">
        <v>1</v>
      </c>
      <c r="K2139" s="519">
        <v>45416</v>
      </c>
      <c r="L2139" s="478">
        <v>1</v>
      </c>
      <c r="M2139" s="510">
        <v>246</v>
      </c>
      <c r="N2139" s="511">
        <v>45417</v>
      </c>
      <c r="O2139" s="411">
        <v>45418</v>
      </c>
      <c r="P2139" s="516">
        <v>2</v>
      </c>
      <c r="Q2139" s="409" t="s">
        <v>810</v>
      </c>
      <c r="R2139" s="409"/>
      <c r="S2139" s="409" t="s">
        <v>900</v>
      </c>
      <c r="T2139" s="409" t="s">
        <v>87</v>
      </c>
      <c r="U2139" s="409">
        <v>246</v>
      </c>
      <c r="V2139" s="417" t="s">
        <v>169</v>
      </c>
      <c r="W2139" s="417" t="s">
        <v>89</v>
      </c>
      <c r="X2139" s="417" t="s">
        <v>834</v>
      </c>
      <c r="Y2139" s="423" t="s">
        <v>949</v>
      </c>
      <c r="Z2139" s="409">
        <v>30</v>
      </c>
      <c r="AA2139" s="423" t="s">
        <v>92</v>
      </c>
      <c r="AB2139" s="409">
        <v>2018</v>
      </c>
      <c r="AC2139" s="524">
        <v>18000</v>
      </c>
      <c r="AD2139" s="522">
        <v>18000</v>
      </c>
      <c r="AE2139" s="523" t="s">
        <v>101</v>
      </c>
      <c r="AF2139" s="442">
        <v>45416</v>
      </c>
      <c r="AG2139" s="442"/>
      <c r="AH2139" s="333" t="s">
        <v>1340</v>
      </c>
      <c r="AI2139" s="532"/>
      <c r="AJ2139" s="334"/>
      <c r="AK2139" s="334"/>
      <c r="AL2139" s="333"/>
      <c r="AM2139" s="527"/>
      <c r="AN2139" s="333"/>
      <c r="AO2139" s="490"/>
    </row>
    <row r="2140" spans="3:41">
      <c r="C2140" s="520" t="s">
        <v>994</v>
      </c>
      <c r="D2140" s="576">
        <v>4869</v>
      </c>
      <c r="E2140" s="549" t="s">
        <v>1134</v>
      </c>
      <c r="F2140" s="577" t="s">
        <v>1135</v>
      </c>
      <c r="G2140" s="576" t="s">
        <v>1359</v>
      </c>
      <c r="H2140" s="576">
        <v>67</v>
      </c>
      <c r="I2140" s="490" t="s">
        <v>154</v>
      </c>
      <c r="J2140" s="576">
        <v>1</v>
      </c>
      <c r="K2140" s="578">
        <v>45415</v>
      </c>
      <c r="L2140" s="490">
        <v>27</v>
      </c>
      <c r="M2140" s="510">
        <v>246</v>
      </c>
      <c r="N2140" s="511">
        <v>45442</v>
      </c>
      <c r="O2140" s="411">
        <v>45416</v>
      </c>
      <c r="P2140" s="516">
        <v>1</v>
      </c>
      <c r="Q2140" s="409" t="s">
        <v>810</v>
      </c>
      <c r="R2140" s="409"/>
      <c r="S2140" s="409" t="s">
        <v>900</v>
      </c>
      <c r="T2140" s="409" t="s">
        <v>87</v>
      </c>
      <c r="U2140" s="409">
        <v>246</v>
      </c>
      <c r="V2140" s="417" t="s">
        <v>169</v>
      </c>
      <c r="W2140" s="417" t="s">
        <v>89</v>
      </c>
      <c r="X2140" s="417" t="s">
        <v>834</v>
      </c>
      <c r="Y2140" s="423" t="s">
        <v>949</v>
      </c>
      <c r="Z2140" s="409">
        <v>30</v>
      </c>
      <c r="AA2140" s="423" t="s">
        <v>92</v>
      </c>
      <c r="AB2140" s="409">
        <v>2018</v>
      </c>
      <c r="AC2140" s="524">
        <v>18000</v>
      </c>
      <c r="AD2140" s="522">
        <v>18000</v>
      </c>
      <c r="AE2140" s="523" t="s">
        <v>101</v>
      </c>
      <c r="AF2140" s="442">
        <v>45411</v>
      </c>
      <c r="AG2140" s="442"/>
      <c r="AH2140" s="333"/>
      <c r="AI2140" s="333" t="s">
        <v>144</v>
      </c>
      <c r="AJ2140" s="527" t="s">
        <v>3419</v>
      </c>
      <c r="AK2140" s="333" t="s">
        <v>1830</v>
      </c>
      <c r="AL2140" s="490">
        <v>8112084899</v>
      </c>
      <c r="AM2140" s="527" t="s">
        <v>3419</v>
      </c>
      <c r="AN2140" s="333" t="s">
        <v>1830</v>
      </c>
      <c r="AO2140" s="490">
        <v>8112084899</v>
      </c>
    </row>
    <row r="2141" spans="3:41">
      <c r="C2141" s="520" t="s">
        <v>994</v>
      </c>
      <c r="D2141" s="576">
        <v>4869</v>
      </c>
      <c r="E2141" s="549" t="s">
        <v>1134</v>
      </c>
      <c r="F2141" s="577" t="s">
        <v>1135</v>
      </c>
      <c r="G2141" s="576" t="s">
        <v>1359</v>
      </c>
      <c r="H2141" s="576">
        <v>67</v>
      </c>
      <c r="I2141" s="490" t="s">
        <v>154</v>
      </c>
      <c r="J2141" s="576">
        <v>1</v>
      </c>
      <c r="K2141" s="578">
        <v>45416</v>
      </c>
      <c r="L2141" s="490">
        <v>27</v>
      </c>
      <c r="M2141" s="510">
        <v>246</v>
      </c>
      <c r="N2141" s="511">
        <v>45443</v>
      </c>
      <c r="O2141" s="411">
        <v>45425</v>
      </c>
      <c r="P2141" s="516">
        <v>9</v>
      </c>
      <c r="Q2141" s="409" t="s">
        <v>810</v>
      </c>
      <c r="R2141" s="409"/>
      <c r="S2141" s="409" t="s">
        <v>900</v>
      </c>
      <c r="T2141" s="409" t="s">
        <v>87</v>
      </c>
      <c r="U2141" s="409">
        <v>246</v>
      </c>
      <c r="V2141" s="417" t="s">
        <v>169</v>
      </c>
      <c r="W2141" s="417" t="s">
        <v>89</v>
      </c>
      <c r="X2141" s="417" t="s">
        <v>834</v>
      </c>
      <c r="Y2141" s="423" t="s">
        <v>949</v>
      </c>
      <c r="Z2141" s="409">
        <v>30</v>
      </c>
      <c r="AA2141" s="423" t="s">
        <v>92</v>
      </c>
      <c r="AB2141" s="409">
        <v>2018</v>
      </c>
      <c r="AC2141" s="524">
        <v>18000</v>
      </c>
      <c r="AD2141" s="522">
        <v>18000</v>
      </c>
      <c r="AE2141" s="523" t="s">
        <v>101</v>
      </c>
      <c r="AF2141" s="442">
        <v>45416</v>
      </c>
      <c r="AG2141" s="442"/>
      <c r="AH2141" s="333"/>
      <c r="AI2141" s="333"/>
      <c r="AJ2141" s="334"/>
      <c r="AK2141" s="333"/>
      <c r="AL2141" s="333"/>
      <c r="AM2141" s="333"/>
      <c r="AN2141" s="333"/>
      <c r="AO2141" s="490"/>
    </row>
    <row r="2142" spans="3:41">
      <c r="C2142" s="520" t="s">
        <v>994</v>
      </c>
      <c r="D2142" s="540">
        <v>4726</v>
      </c>
      <c r="E2142" s="541" t="s">
        <v>477</v>
      </c>
      <c r="F2142" s="542" t="s">
        <v>478</v>
      </c>
      <c r="G2142" s="540" t="s">
        <v>479</v>
      </c>
      <c r="H2142" s="540">
        <v>49</v>
      </c>
      <c r="I2142" s="540" t="s">
        <v>99</v>
      </c>
      <c r="J2142" s="540">
        <v>1</v>
      </c>
      <c r="K2142" s="546">
        <v>45370</v>
      </c>
      <c r="L2142" s="540">
        <v>27</v>
      </c>
      <c r="M2142" s="510">
        <v>246</v>
      </c>
      <c r="N2142" s="513">
        <f>K2142+L2142</f>
        <v>45397</v>
      </c>
      <c r="O2142" s="411">
        <f ca="1">TODAY()</f>
        <v>45957</v>
      </c>
      <c r="P2142" s="516">
        <f ca="1">O2142-K2142</f>
        <v>587</v>
      </c>
      <c r="Q2142" s="409" t="s">
        <v>810</v>
      </c>
      <c r="R2142" s="409"/>
      <c r="S2142" s="409" t="s">
        <v>900</v>
      </c>
      <c r="T2142" s="409" t="s">
        <v>87</v>
      </c>
      <c r="U2142" s="409">
        <v>246</v>
      </c>
      <c r="V2142" s="417" t="s">
        <v>169</v>
      </c>
      <c r="W2142" s="417" t="s">
        <v>89</v>
      </c>
      <c r="X2142" s="417" t="s">
        <v>834</v>
      </c>
      <c r="Y2142" s="423" t="s">
        <v>949</v>
      </c>
      <c r="Z2142" s="409">
        <v>30</v>
      </c>
      <c r="AA2142" s="423" t="s">
        <v>92</v>
      </c>
      <c r="AB2142" s="409">
        <v>2018</v>
      </c>
      <c r="AC2142" s="524">
        <v>18000</v>
      </c>
      <c r="AD2142" s="522">
        <v>18000</v>
      </c>
      <c r="AE2142" s="494" t="s">
        <v>101</v>
      </c>
      <c r="AF2142" s="442">
        <v>45314</v>
      </c>
      <c r="AG2142" s="442">
        <v>45395</v>
      </c>
      <c r="AH2142" s="333"/>
      <c r="AI2142" s="333" t="s">
        <v>251</v>
      </c>
      <c r="AJ2142" s="527" t="s">
        <v>838</v>
      </c>
      <c r="AK2142" s="333" t="s">
        <v>839</v>
      </c>
      <c r="AL2142" s="490">
        <v>5543815029</v>
      </c>
      <c r="AM2142" s="527" t="s">
        <v>838</v>
      </c>
      <c r="AN2142" s="333" t="s">
        <v>839</v>
      </c>
      <c r="AO2142" s="490">
        <v>5543815029</v>
      </c>
    </row>
    <row r="2143" spans="3:41">
      <c r="C2143" s="520" t="s">
        <v>994</v>
      </c>
      <c r="D2143" s="478">
        <v>4670</v>
      </c>
      <c r="E2143" s="481" t="s">
        <v>3645</v>
      </c>
      <c r="F2143" s="481" t="s">
        <v>3645</v>
      </c>
      <c r="G2143" s="478" t="s">
        <v>1366</v>
      </c>
      <c r="H2143" s="478">
        <v>47</v>
      </c>
      <c r="I2143" s="478" t="s">
        <v>1151</v>
      </c>
      <c r="J2143" s="478">
        <v>1</v>
      </c>
      <c r="K2143" s="519">
        <v>45273</v>
      </c>
      <c r="L2143" s="478">
        <v>6</v>
      </c>
      <c r="M2143" s="409">
        <v>246</v>
      </c>
      <c r="N2143" s="507">
        <v>45279</v>
      </c>
      <c r="O2143" s="411">
        <v>45280</v>
      </c>
      <c r="P2143" s="516">
        <v>7</v>
      </c>
      <c r="Q2143" s="409" t="s">
        <v>810</v>
      </c>
      <c r="R2143" s="409"/>
      <c r="S2143" s="409" t="s">
        <v>900</v>
      </c>
      <c r="T2143" s="409" t="s">
        <v>87</v>
      </c>
      <c r="U2143" s="409">
        <v>246</v>
      </c>
      <c r="V2143" s="417" t="s">
        <v>169</v>
      </c>
      <c r="W2143" s="417" t="s">
        <v>89</v>
      </c>
      <c r="X2143" s="417" t="s">
        <v>834</v>
      </c>
      <c r="Y2143" s="423" t="s">
        <v>949</v>
      </c>
      <c r="Z2143" s="409">
        <v>30</v>
      </c>
      <c r="AA2143" s="423" t="s">
        <v>92</v>
      </c>
      <c r="AB2143" s="409">
        <v>2018</v>
      </c>
      <c r="AC2143" s="524">
        <v>18000</v>
      </c>
      <c r="AD2143" s="524"/>
      <c r="AE2143" s="494" t="s">
        <v>101</v>
      </c>
      <c r="AF2143" s="442">
        <v>45271</v>
      </c>
      <c r="AG2143" s="442">
        <v>45280</v>
      </c>
      <c r="AH2143" s="333"/>
      <c r="AI2143" s="333"/>
      <c r="AJ2143" s="334"/>
      <c r="AK2143" s="334"/>
      <c r="AL2143" s="333"/>
      <c r="AM2143" s="527"/>
      <c r="AN2143" s="333"/>
      <c r="AO2143" s="490"/>
    </row>
    <row r="2144" spans="3:41">
      <c r="C2144" s="520" t="s">
        <v>994</v>
      </c>
      <c r="D2144" s="483">
        <v>4651</v>
      </c>
      <c r="E2144" s="481" t="s">
        <v>97</v>
      </c>
      <c r="F2144" s="481" t="s">
        <v>97</v>
      </c>
      <c r="G2144" s="478" t="s">
        <v>2377</v>
      </c>
      <c r="H2144" s="478"/>
      <c r="I2144" s="478" t="s">
        <v>99</v>
      </c>
      <c r="J2144" s="478">
        <v>1</v>
      </c>
      <c r="K2144" s="519">
        <v>45259</v>
      </c>
      <c r="L2144" s="479">
        <v>2</v>
      </c>
      <c r="M2144" s="409">
        <v>246</v>
      </c>
      <c r="N2144" s="410">
        <v>45261</v>
      </c>
      <c r="O2144" s="411">
        <v>45267</v>
      </c>
      <c r="P2144" s="516">
        <v>8</v>
      </c>
      <c r="Q2144" s="409" t="s">
        <v>810</v>
      </c>
      <c r="R2144" s="409"/>
      <c r="S2144" s="409" t="s">
        <v>900</v>
      </c>
      <c r="T2144" s="409" t="s">
        <v>87</v>
      </c>
      <c r="U2144" s="409">
        <v>246</v>
      </c>
      <c r="V2144" s="417" t="s">
        <v>169</v>
      </c>
      <c r="W2144" s="417" t="s">
        <v>89</v>
      </c>
      <c r="X2144" s="417" t="s">
        <v>834</v>
      </c>
      <c r="Y2144" s="423" t="s">
        <v>949</v>
      </c>
      <c r="Z2144" s="409">
        <v>30</v>
      </c>
      <c r="AA2144" s="423" t="s">
        <v>92</v>
      </c>
      <c r="AB2144" s="409">
        <v>2018</v>
      </c>
      <c r="AC2144" s="524">
        <v>18000</v>
      </c>
      <c r="AD2144" s="524"/>
      <c r="AE2144" s="494" t="s">
        <v>101</v>
      </c>
      <c r="AF2144" s="526">
        <v>45259</v>
      </c>
      <c r="AG2144" s="442">
        <v>45264</v>
      </c>
      <c r="AH2144" s="333"/>
      <c r="AI2144" s="334"/>
      <c r="AJ2144" s="334"/>
      <c r="AK2144" s="333"/>
      <c r="AL2144" s="333"/>
      <c r="AM2144" s="527"/>
      <c r="AN2144" s="493"/>
      <c r="AO2144" s="490"/>
    </row>
    <row r="2145" spans="3:41">
      <c r="C2145" s="520" t="s">
        <v>994</v>
      </c>
      <c r="D2145" s="483">
        <v>4651</v>
      </c>
      <c r="E2145" s="481" t="s">
        <v>97</v>
      </c>
      <c r="F2145" s="481" t="s">
        <v>97</v>
      </c>
      <c r="G2145" s="478" t="s">
        <v>2377</v>
      </c>
      <c r="H2145" s="478"/>
      <c r="I2145" s="478" t="s">
        <v>99</v>
      </c>
      <c r="J2145" s="478">
        <v>1</v>
      </c>
      <c r="K2145" s="519">
        <v>45259</v>
      </c>
      <c r="L2145" s="479">
        <v>2</v>
      </c>
      <c r="M2145" s="409">
        <v>246</v>
      </c>
      <c r="N2145" s="410">
        <v>45261</v>
      </c>
      <c r="O2145" s="411">
        <v>45267</v>
      </c>
      <c r="P2145" s="516">
        <v>8</v>
      </c>
      <c r="Q2145" s="409" t="s">
        <v>810</v>
      </c>
      <c r="R2145" s="409"/>
      <c r="S2145" s="409" t="s">
        <v>900</v>
      </c>
      <c r="T2145" s="409" t="s">
        <v>87</v>
      </c>
      <c r="U2145" s="409">
        <v>246</v>
      </c>
      <c r="V2145" s="417" t="s">
        <v>169</v>
      </c>
      <c r="W2145" s="417" t="s">
        <v>89</v>
      </c>
      <c r="X2145" s="417" t="s">
        <v>834</v>
      </c>
      <c r="Y2145" s="423" t="s">
        <v>949</v>
      </c>
      <c r="Z2145" s="409">
        <v>30</v>
      </c>
      <c r="AA2145" s="423" t="s">
        <v>92</v>
      </c>
      <c r="AB2145" s="409">
        <v>2018</v>
      </c>
      <c r="AC2145" s="524">
        <v>18000</v>
      </c>
      <c r="AD2145" s="524"/>
      <c r="AE2145" s="494" t="s">
        <v>101</v>
      </c>
      <c r="AF2145" s="526">
        <v>45259</v>
      </c>
      <c r="AG2145" s="442">
        <v>45264</v>
      </c>
      <c r="AH2145" s="333"/>
      <c r="AI2145" s="531"/>
      <c r="AJ2145" s="550"/>
      <c r="AK2145" s="333"/>
      <c r="AL2145" s="333"/>
      <c r="AM2145" s="527"/>
      <c r="AN2145" s="333"/>
      <c r="AO2145" s="490"/>
    </row>
    <row r="2146" spans="3:41">
      <c r="C2146" s="520" t="s">
        <v>994</v>
      </c>
      <c r="D2146" s="483">
        <v>4624</v>
      </c>
      <c r="E2146" s="481" t="s">
        <v>1713</v>
      </c>
      <c r="F2146" s="481" t="s">
        <v>1713</v>
      </c>
      <c r="G2146" s="478" t="s">
        <v>3682</v>
      </c>
      <c r="H2146" s="478">
        <v>39</v>
      </c>
      <c r="I2146" s="478" t="s">
        <v>1151</v>
      </c>
      <c r="J2146" s="478">
        <v>1</v>
      </c>
      <c r="K2146" s="519">
        <v>45241</v>
      </c>
      <c r="L2146" s="479">
        <v>13</v>
      </c>
      <c r="M2146" s="409">
        <v>246</v>
      </c>
      <c r="N2146" s="410">
        <v>45254</v>
      </c>
      <c r="O2146" s="411">
        <v>45259</v>
      </c>
      <c r="P2146" s="516">
        <v>18</v>
      </c>
      <c r="Q2146" s="409" t="s">
        <v>810</v>
      </c>
      <c r="R2146" s="409"/>
      <c r="S2146" s="409" t="s">
        <v>900</v>
      </c>
      <c r="T2146" s="409" t="s">
        <v>87</v>
      </c>
      <c r="U2146" s="409">
        <v>246</v>
      </c>
      <c r="V2146" s="417" t="s">
        <v>169</v>
      </c>
      <c r="W2146" s="417" t="s">
        <v>89</v>
      </c>
      <c r="X2146" s="417" t="s">
        <v>834</v>
      </c>
      <c r="Y2146" s="423" t="s">
        <v>949</v>
      </c>
      <c r="Z2146" s="409">
        <v>30</v>
      </c>
      <c r="AA2146" s="423" t="s">
        <v>92</v>
      </c>
      <c r="AB2146" s="409">
        <v>2018</v>
      </c>
      <c r="AC2146" s="524">
        <v>18000</v>
      </c>
      <c r="AD2146" s="524"/>
      <c r="AE2146" s="494" t="s">
        <v>101</v>
      </c>
      <c r="AF2146" s="526">
        <v>45241</v>
      </c>
      <c r="AG2146" s="442">
        <v>45257</v>
      </c>
      <c r="AH2146" s="333"/>
      <c r="AI2146" s="531"/>
      <c r="AJ2146" s="334"/>
      <c r="AK2146" s="333"/>
      <c r="AL2146" s="333"/>
      <c r="AM2146" s="527"/>
      <c r="AN2146" s="333"/>
      <c r="AO2146" s="490"/>
    </row>
    <row r="2147" spans="3:41">
      <c r="C2147" s="520" t="s">
        <v>994</v>
      </c>
      <c r="D2147" s="483">
        <v>4574</v>
      </c>
      <c r="E2147" s="481" t="s">
        <v>1209</v>
      </c>
      <c r="F2147" s="481" t="s">
        <v>1209</v>
      </c>
      <c r="G2147" s="496" t="s">
        <v>1210</v>
      </c>
      <c r="H2147" s="478">
        <v>37</v>
      </c>
      <c r="I2147" s="478" t="s">
        <v>99</v>
      </c>
      <c r="J2147" s="478">
        <v>1</v>
      </c>
      <c r="K2147" s="515">
        <v>45209</v>
      </c>
      <c r="L2147" s="479">
        <v>27</v>
      </c>
      <c r="M2147" s="409">
        <v>246</v>
      </c>
      <c r="N2147" s="410">
        <v>45236</v>
      </c>
      <c r="O2147" s="411">
        <v>45240</v>
      </c>
      <c r="P2147" s="516">
        <v>31</v>
      </c>
      <c r="Q2147" s="409" t="s">
        <v>810</v>
      </c>
      <c r="R2147" s="409"/>
      <c r="S2147" s="409" t="s">
        <v>900</v>
      </c>
      <c r="T2147" s="409" t="s">
        <v>87</v>
      </c>
      <c r="U2147" s="409">
        <v>246</v>
      </c>
      <c r="V2147" s="417" t="s">
        <v>169</v>
      </c>
      <c r="W2147" s="417" t="s">
        <v>89</v>
      </c>
      <c r="X2147" s="417" t="s">
        <v>834</v>
      </c>
      <c r="Y2147" s="423" t="s">
        <v>949</v>
      </c>
      <c r="Z2147" s="409">
        <v>30</v>
      </c>
      <c r="AA2147" s="423" t="s">
        <v>92</v>
      </c>
      <c r="AB2147" s="409">
        <v>2018</v>
      </c>
      <c r="AC2147" s="524">
        <v>18000</v>
      </c>
      <c r="AD2147" s="524"/>
      <c r="AE2147" s="494" t="s">
        <v>101</v>
      </c>
      <c r="AF2147" s="442">
        <v>45168</v>
      </c>
      <c r="AG2147" s="442">
        <v>45237</v>
      </c>
      <c r="AH2147" s="333"/>
      <c r="AI2147" s="531"/>
      <c r="AJ2147" s="334"/>
      <c r="AK2147" s="333"/>
      <c r="AL2147" s="333"/>
      <c r="AM2147" s="527"/>
      <c r="AN2147" s="333"/>
      <c r="AO2147" s="490"/>
    </row>
    <row r="2148" spans="3:41">
      <c r="C2148" s="478" t="s">
        <v>994</v>
      </c>
      <c r="D2148" s="479">
        <v>3847</v>
      </c>
      <c r="E2148" s="489" t="s">
        <v>877</v>
      </c>
      <c r="F2148" s="482" t="s">
        <v>1862</v>
      </c>
      <c r="G2148" s="482" t="s">
        <v>1806</v>
      </c>
      <c r="H2148" s="478">
        <v>25023</v>
      </c>
      <c r="I2148" s="489" t="s">
        <v>1151</v>
      </c>
      <c r="J2148" s="478">
        <v>1</v>
      </c>
      <c r="K2148" s="515">
        <v>44800</v>
      </c>
      <c r="L2148" s="479">
        <v>27</v>
      </c>
      <c r="M2148" s="409">
        <v>246</v>
      </c>
      <c r="N2148" s="410">
        <v>44827</v>
      </c>
      <c r="O2148" s="411">
        <v>44846</v>
      </c>
      <c r="P2148" s="516">
        <v>46</v>
      </c>
      <c r="Q2148" s="409" t="s">
        <v>544</v>
      </c>
      <c r="R2148" s="409" t="s">
        <v>214</v>
      </c>
      <c r="S2148" s="409" t="s">
        <v>921</v>
      </c>
      <c r="T2148" s="409" t="s">
        <v>138</v>
      </c>
      <c r="U2148" s="409">
        <v>246</v>
      </c>
      <c r="V2148" s="417" t="s">
        <v>3496</v>
      </c>
      <c r="W2148" s="417" t="s">
        <v>769</v>
      </c>
      <c r="X2148" s="417" t="s">
        <v>3491</v>
      </c>
      <c r="Y2148" s="423" t="s">
        <v>3492</v>
      </c>
      <c r="Z2148" s="524"/>
      <c r="AA2148" s="524"/>
      <c r="AB2148" s="409"/>
      <c r="AC2148" s="524">
        <v>30000</v>
      </c>
      <c r="AD2148" s="524"/>
      <c r="AE2148" s="536" t="s">
        <v>101</v>
      </c>
      <c r="AF2148" s="426">
        <v>44784</v>
      </c>
      <c r="AG2148" s="442">
        <v>44845</v>
      </c>
      <c r="AH2148" s="333"/>
      <c r="AI2148" s="531"/>
      <c r="AJ2148" s="334"/>
      <c r="AK2148" s="333"/>
      <c r="AL2148" s="333"/>
      <c r="AM2148" s="527"/>
      <c r="AN2148" s="333"/>
      <c r="AO2148" s="490"/>
    </row>
    <row r="2149" spans="3:41" ht="20.25" customHeight="1">
      <c r="C2149" s="490" t="s">
        <v>994</v>
      </c>
      <c r="D2149" s="494">
        <v>3824</v>
      </c>
      <c r="E2149" s="493" t="s">
        <v>1195</v>
      </c>
      <c r="F2149" s="504" t="s">
        <v>2512</v>
      </c>
      <c r="G2149" s="504" t="s">
        <v>3717</v>
      </c>
      <c r="H2149" s="490">
        <v>25023</v>
      </c>
      <c r="I2149" s="504" t="s">
        <v>154</v>
      </c>
      <c r="J2149" s="490">
        <v>1</v>
      </c>
      <c r="K2149" s="521">
        <v>44791</v>
      </c>
      <c r="L2149" s="494">
        <v>6</v>
      </c>
      <c r="M2149" s="409">
        <v>246</v>
      </c>
      <c r="N2149" s="410">
        <v>44797</v>
      </c>
      <c r="O2149" s="411">
        <v>44800</v>
      </c>
      <c r="P2149" s="516">
        <v>9</v>
      </c>
      <c r="Q2149" s="409" t="s">
        <v>544</v>
      </c>
      <c r="R2149" s="409"/>
      <c r="S2149" s="409" t="s">
        <v>921</v>
      </c>
      <c r="T2149" s="409" t="s">
        <v>138</v>
      </c>
      <c r="U2149" s="409">
        <v>246</v>
      </c>
      <c r="V2149" s="417" t="s">
        <v>3496</v>
      </c>
      <c r="W2149" s="417" t="s">
        <v>769</v>
      </c>
      <c r="X2149" s="417" t="s">
        <v>3491</v>
      </c>
      <c r="Y2149" s="409" t="s">
        <v>3492</v>
      </c>
      <c r="Z2149" s="524"/>
      <c r="AA2149" s="524"/>
      <c r="AB2149" s="409"/>
      <c r="AC2149" s="524"/>
      <c r="AD2149" s="524"/>
      <c r="AE2149" s="536" t="s">
        <v>101</v>
      </c>
      <c r="AF2149" s="426">
        <v>44784</v>
      </c>
      <c r="AG2149" s="442"/>
      <c r="AH2149" s="333"/>
      <c r="AI2149" s="531"/>
      <c r="AJ2149" s="532"/>
      <c r="AK2149" s="333"/>
      <c r="AL2149" s="333"/>
      <c r="AM2149" s="527"/>
      <c r="AN2149" s="333"/>
      <c r="AO2149" s="490"/>
    </row>
    <row r="2150" spans="3:41">
      <c r="C2150" s="478" t="s">
        <v>994</v>
      </c>
      <c r="D2150" s="479">
        <v>3802</v>
      </c>
      <c r="E2150" s="484" t="s">
        <v>877</v>
      </c>
      <c r="F2150" s="482" t="s">
        <v>1862</v>
      </c>
      <c r="G2150" s="482" t="s">
        <v>1806</v>
      </c>
      <c r="H2150" s="478">
        <v>25015</v>
      </c>
      <c r="I2150" s="482" t="s">
        <v>1151</v>
      </c>
      <c r="J2150" s="478">
        <v>1</v>
      </c>
      <c r="K2150" s="515">
        <v>44774</v>
      </c>
      <c r="L2150" s="479">
        <v>27</v>
      </c>
      <c r="M2150" s="409">
        <v>246</v>
      </c>
      <c r="N2150" s="507">
        <v>44801</v>
      </c>
      <c r="O2150" s="411">
        <v>44784</v>
      </c>
      <c r="P2150" s="516">
        <v>10</v>
      </c>
      <c r="Q2150" s="409" t="s">
        <v>544</v>
      </c>
      <c r="R2150" s="409"/>
      <c r="S2150" s="409" t="s">
        <v>921</v>
      </c>
      <c r="T2150" s="409" t="s">
        <v>138</v>
      </c>
      <c r="U2150" s="409">
        <v>246</v>
      </c>
      <c r="V2150" s="417" t="s">
        <v>3496</v>
      </c>
      <c r="W2150" s="417" t="s">
        <v>769</v>
      </c>
      <c r="X2150" s="417" t="s">
        <v>3491</v>
      </c>
      <c r="Y2150" s="409" t="s">
        <v>3492</v>
      </c>
      <c r="Z2150" s="524"/>
      <c r="AA2150" s="524"/>
      <c r="AB2150" s="409"/>
      <c r="AC2150" s="524"/>
      <c r="AD2150" s="524"/>
      <c r="AE2150" s="536" t="s">
        <v>101</v>
      </c>
      <c r="AF2150" s="426">
        <v>44774</v>
      </c>
      <c r="AG2150" s="442">
        <v>44784</v>
      </c>
      <c r="AH2150" s="333"/>
      <c r="AI2150" s="333"/>
      <c r="AJ2150" s="334"/>
      <c r="AK2150" s="333"/>
      <c r="AL2150" s="333"/>
      <c r="AM2150" s="333"/>
      <c r="AN2150" s="333"/>
      <c r="AO2150" s="490"/>
    </row>
    <row r="2151" spans="3:41">
      <c r="C2151" s="478" t="s">
        <v>994</v>
      </c>
      <c r="D2151" s="479">
        <v>3705</v>
      </c>
      <c r="E2151" s="484" t="s">
        <v>1195</v>
      </c>
      <c r="F2151" s="482" t="s">
        <v>3718</v>
      </c>
      <c r="G2151" s="482" t="s">
        <v>1574</v>
      </c>
      <c r="H2151" s="478">
        <v>17487</v>
      </c>
      <c r="I2151" s="482" t="s">
        <v>154</v>
      </c>
      <c r="J2151" s="478">
        <v>1</v>
      </c>
      <c r="K2151" s="515">
        <v>44734</v>
      </c>
      <c r="L2151" s="479">
        <v>6</v>
      </c>
      <c r="M2151" s="409">
        <v>246</v>
      </c>
      <c r="N2151" s="410">
        <v>44740</v>
      </c>
      <c r="O2151" s="411">
        <v>44743</v>
      </c>
      <c r="P2151" s="516">
        <v>9</v>
      </c>
      <c r="Q2151" s="409" t="s">
        <v>544</v>
      </c>
      <c r="R2151" s="409"/>
      <c r="S2151" s="409" t="s">
        <v>921</v>
      </c>
      <c r="T2151" s="409" t="s">
        <v>138</v>
      </c>
      <c r="U2151" s="409">
        <v>246</v>
      </c>
      <c r="V2151" s="417" t="s">
        <v>3496</v>
      </c>
      <c r="W2151" s="417" t="s">
        <v>923</v>
      </c>
      <c r="X2151" s="417" t="s">
        <v>3497</v>
      </c>
      <c r="Y2151" s="409" t="s">
        <v>3719</v>
      </c>
      <c r="Z2151" s="524"/>
      <c r="AA2151" s="524"/>
      <c r="AB2151" s="409"/>
      <c r="AC2151" s="524">
        <v>24000</v>
      </c>
      <c r="AD2151" s="524"/>
      <c r="AE2151" s="535">
        <v>44734</v>
      </c>
      <c r="AF2151" s="442">
        <v>44742</v>
      </c>
      <c r="AG2151" s="490"/>
      <c r="AH2151" s="534"/>
      <c r="AI2151" s="333"/>
      <c r="AJ2151" s="334"/>
      <c r="AK2151" s="333"/>
      <c r="AL2151" s="333"/>
      <c r="AM2151" s="527"/>
      <c r="AN2151" s="333"/>
      <c r="AO2151" s="490"/>
    </row>
    <row r="2152" spans="3:41">
      <c r="C2152" s="478" t="s">
        <v>994</v>
      </c>
      <c r="D2152" s="479">
        <v>3194</v>
      </c>
      <c r="E2152" s="484" t="s">
        <v>1500</v>
      </c>
      <c r="F2152" s="482" t="s">
        <v>738</v>
      </c>
      <c r="G2152" s="482" t="s">
        <v>1366</v>
      </c>
      <c r="H2152" s="478">
        <v>2108</v>
      </c>
      <c r="I2152" s="482" t="s">
        <v>99</v>
      </c>
      <c r="J2152" s="478">
        <v>1</v>
      </c>
      <c r="K2152" s="515">
        <v>44613</v>
      </c>
      <c r="L2152" s="479">
        <v>13</v>
      </c>
      <c r="M2152" s="479">
        <v>246</v>
      </c>
      <c r="N2152" s="410">
        <v>44626</v>
      </c>
      <c r="O2152" s="411">
        <v>44628</v>
      </c>
      <c r="P2152" s="516">
        <v>15</v>
      </c>
      <c r="Q2152" s="409" t="s">
        <v>544</v>
      </c>
      <c r="R2152" s="409"/>
      <c r="S2152" s="409" t="s">
        <v>3199</v>
      </c>
      <c r="T2152" s="409" t="s">
        <v>138</v>
      </c>
      <c r="U2152" s="409">
        <v>246</v>
      </c>
      <c r="V2152" s="417" t="s">
        <v>169</v>
      </c>
      <c r="W2152" s="417" t="s">
        <v>510</v>
      </c>
      <c r="X2152" s="417" t="s">
        <v>3720</v>
      </c>
      <c r="Y2152" s="409">
        <v>200172231</v>
      </c>
      <c r="Z2152" s="524"/>
      <c r="AA2152" s="524"/>
      <c r="AB2152" s="409"/>
      <c r="AC2152" s="524">
        <v>30000</v>
      </c>
      <c r="AD2152" s="524"/>
      <c r="AE2152" s="535" t="s">
        <v>101</v>
      </c>
      <c r="AF2152" s="442">
        <v>44431</v>
      </c>
      <c r="AG2152" s="442">
        <v>44627</v>
      </c>
      <c r="AH2152" s="333"/>
      <c r="AI2152" s="333"/>
      <c r="AJ2152" s="334"/>
      <c r="AK2152" s="333"/>
      <c r="AL2152" s="333"/>
      <c r="AM2152" s="333"/>
      <c r="AN2152" s="333"/>
      <c r="AO2152" s="490"/>
    </row>
    <row r="2153" spans="3:41">
      <c r="C2153" s="520" t="s">
        <v>994</v>
      </c>
      <c r="D2153" s="491">
        <v>5291</v>
      </c>
      <c r="E2153" s="493" t="s">
        <v>1628</v>
      </c>
      <c r="F2153" s="492" t="s">
        <v>1629</v>
      </c>
      <c r="G2153" s="494" t="s">
        <v>529</v>
      </c>
      <c r="H2153" s="494">
        <v>598</v>
      </c>
      <c r="I2153" s="494" t="s">
        <v>99</v>
      </c>
      <c r="J2153" s="520">
        <v>1</v>
      </c>
      <c r="K2153" s="509">
        <v>45659</v>
      </c>
      <c r="L2153" s="494">
        <v>6</v>
      </c>
      <c r="M2153" s="510">
        <v>247</v>
      </c>
      <c r="N2153" s="511">
        <v>45665</v>
      </c>
      <c r="O2153" s="411">
        <v>45666</v>
      </c>
      <c r="P2153" s="412">
        <v>7</v>
      </c>
      <c r="Q2153" s="409" t="s">
        <v>810</v>
      </c>
      <c r="R2153" s="409"/>
      <c r="S2153" s="561" t="s">
        <v>900</v>
      </c>
      <c r="T2153" s="409" t="s">
        <v>87</v>
      </c>
      <c r="U2153" s="409">
        <v>247</v>
      </c>
      <c r="V2153" s="417" t="s">
        <v>169</v>
      </c>
      <c r="W2153" s="417" t="s">
        <v>89</v>
      </c>
      <c r="X2153" s="417" t="s">
        <v>834</v>
      </c>
      <c r="Y2153" s="423" t="s">
        <v>950</v>
      </c>
      <c r="Z2153" s="409">
        <v>30</v>
      </c>
      <c r="AA2153" s="423" t="s">
        <v>92</v>
      </c>
      <c r="AB2153" s="409">
        <v>2016</v>
      </c>
      <c r="AC2153" s="524">
        <v>18000</v>
      </c>
      <c r="AD2153" s="524">
        <v>18000</v>
      </c>
      <c r="AE2153" s="494" t="s">
        <v>101</v>
      </c>
      <c r="AF2153" s="442">
        <v>45659</v>
      </c>
      <c r="AG2153" s="526">
        <v>45667</v>
      </c>
      <c r="AH2153" s="503"/>
      <c r="AI2153" s="334"/>
      <c r="AJ2153" s="334"/>
      <c r="AK2153" s="334"/>
      <c r="AL2153" s="334"/>
      <c r="AM2153" s="334"/>
      <c r="AN2153" s="333"/>
      <c r="AO2153" s="490"/>
    </row>
    <row r="2154" spans="3:41">
      <c r="C2154" s="490" t="s">
        <v>994</v>
      </c>
      <c r="D2154" s="491">
        <v>5236</v>
      </c>
      <c r="E2154" s="492" t="s">
        <v>1613</v>
      </c>
      <c r="F2154" s="492" t="s">
        <v>1170</v>
      </c>
      <c r="G2154" s="494" t="s">
        <v>3350</v>
      </c>
      <c r="H2154" s="494">
        <v>260</v>
      </c>
      <c r="I2154" s="494" t="s">
        <v>99</v>
      </c>
      <c r="J2154" s="490">
        <v>1</v>
      </c>
      <c r="K2154" s="509">
        <v>45630</v>
      </c>
      <c r="L2154" s="494">
        <v>6</v>
      </c>
      <c r="M2154" s="510">
        <v>247</v>
      </c>
      <c r="N2154" s="511">
        <v>45636</v>
      </c>
      <c r="O2154" s="411">
        <v>45639</v>
      </c>
      <c r="P2154" s="412">
        <v>9</v>
      </c>
      <c r="Q2154" s="409" t="s">
        <v>810</v>
      </c>
      <c r="R2154" s="409"/>
      <c r="S2154" s="561" t="s">
        <v>900</v>
      </c>
      <c r="T2154" s="409" t="s">
        <v>87</v>
      </c>
      <c r="U2154" s="409">
        <v>247</v>
      </c>
      <c r="V2154" s="417" t="s">
        <v>169</v>
      </c>
      <c r="W2154" s="417" t="s">
        <v>89</v>
      </c>
      <c r="X2154" s="417" t="s">
        <v>834</v>
      </c>
      <c r="Y2154" s="423" t="s">
        <v>950</v>
      </c>
      <c r="Z2154" s="409">
        <v>30</v>
      </c>
      <c r="AA2154" s="423" t="s">
        <v>92</v>
      </c>
      <c r="AB2154" s="409">
        <v>2016</v>
      </c>
      <c r="AC2154" s="524">
        <v>18000</v>
      </c>
      <c r="AD2154" s="524">
        <v>18000</v>
      </c>
      <c r="AE2154" s="494" t="s">
        <v>101</v>
      </c>
      <c r="AF2154" s="523">
        <v>45630</v>
      </c>
      <c r="AG2154" s="442">
        <v>45638</v>
      </c>
      <c r="AH2154" s="333"/>
      <c r="AI2154" s="333"/>
      <c r="AJ2154" s="334"/>
      <c r="AK2154" s="333"/>
      <c r="AL2154" s="333"/>
      <c r="AM2154" s="527"/>
      <c r="AN2154" s="333"/>
      <c r="AO2154" s="490"/>
    </row>
    <row r="2155" spans="3:41">
      <c r="C2155" s="490" t="s">
        <v>994</v>
      </c>
      <c r="D2155" s="491">
        <v>5154</v>
      </c>
      <c r="E2155" s="491" t="s">
        <v>1613</v>
      </c>
      <c r="F2155" s="491" t="s">
        <v>483</v>
      </c>
      <c r="G2155" s="494" t="s">
        <v>1614</v>
      </c>
      <c r="H2155" s="494">
        <v>586</v>
      </c>
      <c r="I2155" s="494" t="s">
        <v>99</v>
      </c>
      <c r="J2155" s="490">
        <v>1</v>
      </c>
      <c r="K2155" s="509">
        <v>45593</v>
      </c>
      <c r="L2155" s="494">
        <v>27</v>
      </c>
      <c r="M2155" s="510">
        <v>247</v>
      </c>
      <c r="N2155" s="511">
        <v>45620</v>
      </c>
      <c r="O2155" s="411">
        <v>45617</v>
      </c>
      <c r="P2155" s="412">
        <v>24</v>
      </c>
      <c r="Q2155" s="409" t="s">
        <v>810</v>
      </c>
      <c r="R2155" s="409"/>
      <c r="S2155" s="561" t="s">
        <v>900</v>
      </c>
      <c r="T2155" s="409" t="s">
        <v>87</v>
      </c>
      <c r="U2155" s="409">
        <v>247</v>
      </c>
      <c r="V2155" s="417" t="s">
        <v>169</v>
      </c>
      <c r="W2155" s="417" t="s">
        <v>89</v>
      </c>
      <c r="X2155" s="417" t="s">
        <v>834</v>
      </c>
      <c r="Y2155" s="423" t="s">
        <v>950</v>
      </c>
      <c r="Z2155" s="409">
        <v>30</v>
      </c>
      <c r="AA2155" s="423" t="s">
        <v>92</v>
      </c>
      <c r="AB2155" s="409">
        <v>2016</v>
      </c>
      <c r="AC2155" s="524">
        <v>18000</v>
      </c>
      <c r="AD2155" s="524">
        <v>18000</v>
      </c>
      <c r="AE2155" s="494" t="s">
        <v>101</v>
      </c>
      <c r="AF2155" s="523">
        <v>45593</v>
      </c>
      <c r="AG2155" s="442">
        <v>45616</v>
      </c>
      <c r="AH2155" s="333"/>
      <c r="AI2155" s="333" t="s">
        <v>102</v>
      </c>
      <c r="AJ2155" s="527" t="s">
        <v>3366</v>
      </c>
      <c r="AK2155" s="333" t="s">
        <v>1005</v>
      </c>
      <c r="AL2155" s="490" t="s">
        <v>2998</v>
      </c>
      <c r="AM2155" s="527" t="s">
        <v>3366</v>
      </c>
      <c r="AN2155" s="333" t="s">
        <v>1005</v>
      </c>
      <c r="AO2155" s="490" t="s">
        <v>2998</v>
      </c>
    </row>
    <row r="2156" spans="3:41">
      <c r="C2156" s="490" t="s">
        <v>994</v>
      </c>
      <c r="D2156" s="491">
        <v>4872</v>
      </c>
      <c r="E2156" s="492" t="s">
        <v>1616</v>
      </c>
      <c r="F2156" s="493" t="s">
        <v>483</v>
      </c>
      <c r="G2156" s="494" t="s">
        <v>3347</v>
      </c>
      <c r="H2156" s="494">
        <v>549</v>
      </c>
      <c r="I2156" s="494" t="s">
        <v>99</v>
      </c>
      <c r="J2156" s="490">
        <v>1</v>
      </c>
      <c r="K2156" s="509">
        <v>45559</v>
      </c>
      <c r="L2156" s="494">
        <v>17</v>
      </c>
      <c r="M2156" s="510">
        <v>247</v>
      </c>
      <c r="N2156" s="511">
        <f>K2156+L2156</f>
        <v>45576</v>
      </c>
      <c r="O2156" s="411">
        <f ca="1">TODAY()</f>
        <v>45957</v>
      </c>
      <c r="P2156" s="412">
        <f ca="1">O2156-K2156</f>
        <v>398</v>
      </c>
      <c r="Q2156" s="409" t="s">
        <v>810</v>
      </c>
      <c r="R2156" s="409"/>
      <c r="S2156" s="561" t="s">
        <v>900</v>
      </c>
      <c r="T2156" s="409" t="s">
        <v>87</v>
      </c>
      <c r="U2156" s="409">
        <v>247</v>
      </c>
      <c r="V2156" s="417" t="s">
        <v>169</v>
      </c>
      <c r="W2156" s="417" t="s">
        <v>89</v>
      </c>
      <c r="X2156" s="417" t="s">
        <v>834</v>
      </c>
      <c r="Y2156" s="423" t="s">
        <v>950</v>
      </c>
      <c r="Z2156" s="409">
        <v>30</v>
      </c>
      <c r="AA2156" s="423" t="s">
        <v>92</v>
      </c>
      <c r="AB2156" s="409">
        <v>2016</v>
      </c>
      <c r="AC2156" s="524">
        <v>18000</v>
      </c>
      <c r="AD2156" s="524">
        <v>18000</v>
      </c>
      <c r="AE2156" s="494" t="s">
        <v>101</v>
      </c>
      <c r="AF2156" s="442">
        <v>45414</v>
      </c>
      <c r="AG2156" s="526">
        <v>45580</v>
      </c>
      <c r="AH2156" s="333"/>
      <c r="AI2156" s="333" t="s">
        <v>153</v>
      </c>
      <c r="AJ2156" s="527" t="s">
        <v>3414</v>
      </c>
      <c r="AK2156" s="333" t="s">
        <v>3415</v>
      </c>
      <c r="AL2156" s="490">
        <v>8335337241</v>
      </c>
      <c r="AM2156" s="527" t="s">
        <v>3414</v>
      </c>
      <c r="AN2156" s="333" t="s">
        <v>3415</v>
      </c>
      <c r="AO2156" s="490">
        <v>8335337241</v>
      </c>
    </row>
    <row r="2157" spans="3:41">
      <c r="C2157" s="403" t="s">
        <v>3721</v>
      </c>
      <c r="D2157" s="403">
        <v>4860</v>
      </c>
      <c r="E2157" s="486" t="s">
        <v>1134</v>
      </c>
      <c r="F2157" s="486" t="s">
        <v>1135</v>
      </c>
      <c r="G2157" s="403" t="s">
        <v>1136</v>
      </c>
      <c r="H2157" s="403">
        <v>539</v>
      </c>
      <c r="I2157" s="403" t="s">
        <v>154</v>
      </c>
      <c r="J2157" s="403">
        <v>1</v>
      </c>
      <c r="K2157" s="579">
        <v>45407</v>
      </c>
      <c r="L2157" s="403">
        <v>27</v>
      </c>
      <c r="M2157" s="510">
        <v>247</v>
      </c>
      <c r="N2157" s="513">
        <v>45434</v>
      </c>
      <c r="O2157" s="411">
        <v>45430</v>
      </c>
      <c r="P2157" s="412">
        <v>23</v>
      </c>
      <c r="Q2157" s="409" t="s">
        <v>810</v>
      </c>
      <c r="R2157" s="409"/>
      <c r="S2157" s="561" t="s">
        <v>900</v>
      </c>
      <c r="T2157" s="409" t="s">
        <v>87</v>
      </c>
      <c r="U2157" s="409">
        <v>247</v>
      </c>
      <c r="V2157" s="417" t="s">
        <v>169</v>
      </c>
      <c r="W2157" s="417" t="s">
        <v>89</v>
      </c>
      <c r="X2157" s="417" t="s">
        <v>834</v>
      </c>
      <c r="Y2157" s="423" t="s">
        <v>950</v>
      </c>
      <c r="Z2157" s="409">
        <v>30</v>
      </c>
      <c r="AA2157" s="423" t="s">
        <v>92</v>
      </c>
      <c r="AB2157" s="409">
        <v>2016</v>
      </c>
      <c r="AC2157" s="524">
        <v>18000</v>
      </c>
      <c r="AD2157" s="581">
        <v>35200</v>
      </c>
      <c r="AE2157" s="494" t="s">
        <v>101</v>
      </c>
      <c r="AF2157" s="442">
        <v>45407</v>
      </c>
      <c r="AG2157" s="526"/>
      <c r="AH2157" s="333" t="s">
        <v>3722</v>
      </c>
      <c r="AI2157" s="333"/>
      <c r="AJ2157" s="334"/>
      <c r="AK2157" s="333"/>
      <c r="AL2157" s="333"/>
      <c r="AM2157" s="527"/>
      <c r="AN2157" s="333"/>
      <c r="AO2157" s="490"/>
    </row>
    <row r="2158" spans="3:41">
      <c r="C2158" s="558" t="s">
        <v>994</v>
      </c>
      <c r="D2158" s="540">
        <v>4689</v>
      </c>
      <c r="E2158" s="541" t="s">
        <v>1486</v>
      </c>
      <c r="F2158" s="541" t="s">
        <v>1840</v>
      </c>
      <c r="G2158" s="540" t="s">
        <v>479</v>
      </c>
      <c r="H2158" s="540">
        <v>506</v>
      </c>
      <c r="I2158" s="540" t="s">
        <v>154</v>
      </c>
      <c r="J2158" s="540">
        <v>1</v>
      </c>
      <c r="K2158" s="546">
        <v>45385</v>
      </c>
      <c r="L2158" s="540">
        <v>6</v>
      </c>
      <c r="M2158" s="510">
        <v>247</v>
      </c>
      <c r="N2158" s="513">
        <f>K2158+L2158</f>
        <v>45391</v>
      </c>
      <c r="O2158" s="411">
        <f ca="1">TODAY()</f>
        <v>45957</v>
      </c>
      <c r="P2158" s="412">
        <f ca="1">O2158-K2158</f>
        <v>572</v>
      </c>
      <c r="Q2158" s="409" t="s">
        <v>810</v>
      </c>
      <c r="R2158" s="409"/>
      <c r="S2158" s="409" t="s">
        <v>900</v>
      </c>
      <c r="T2158" s="409" t="s">
        <v>87</v>
      </c>
      <c r="U2158" s="409">
        <v>247</v>
      </c>
      <c r="V2158" s="417" t="s">
        <v>169</v>
      </c>
      <c r="W2158" s="417" t="s">
        <v>89</v>
      </c>
      <c r="X2158" s="417" t="s">
        <v>834</v>
      </c>
      <c r="Y2158" s="423" t="s">
        <v>950</v>
      </c>
      <c r="Z2158" s="409">
        <v>30</v>
      </c>
      <c r="AA2158" s="423" t="s">
        <v>92</v>
      </c>
      <c r="AB2158" s="409">
        <v>2016</v>
      </c>
      <c r="AC2158" s="524">
        <v>18000</v>
      </c>
      <c r="AD2158" s="524">
        <v>19500</v>
      </c>
      <c r="AE2158" s="494" t="s">
        <v>101</v>
      </c>
      <c r="AF2158" s="442">
        <v>45294</v>
      </c>
      <c r="AG2158" s="526">
        <v>45388</v>
      </c>
      <c r="AH2158" s="333"/>
      <c r="AI2158" s="333" t="s">
        <v>262</v>
      </c>
      <c r="AJ2158" s="333" t="s">
        <v>3654</v>
      </c>
      <c r="AK2158" s="333" t="s">
        <v>3655</v>
      </c>
      <c r="AL2158" s="490">
        <v>8134031710</v>
      </c>
      <c r="AM2158" s="333" t="s">
        <v>3654</v>
      </c>
      <c r="AN2158" s="333" t="s">
        <v>3655</v>
      </c>
      <c r="AO2158" s="490">
        <v>8134031710</v>
      </c>
    </row>
    <row r="2159" spans="3:41">
      <c r="C2159" s="478" t="s">
        <v>994</v>
      </c>
      <c r="D2159" s="478">
        <v>4648</v>
      </c>
      <c r="E2159" s="481" t="s">
        <v>97</v>
      </c>
      <c r="F2159" s="481" t="s">
        <v>97</v>
      </c>
      <c r="G2159" s="478" t="s">
        <v>1197</v>
      </c>
      <c r="H2159" s="478"/>
      <c r="I2159" s="478" t="s">
        <v>99</v>
      </c>
      <c r="J2159" s="478">
        <v>1</v>
      </c>
      <c r="K2159" s="519">
        <v>45258</v>
      </c>
      <c r="L2159" s="478">
        <v>13</v>
      </c>
      <c r="M2159" s="409">
        <v>247</v>
      </c>
      <c r="N2159" s="507">
        <v>45271</v>
      </c>
      <c r="O2159" s="411">
        <v>45273</v>
      </c>
      <c r="P2159" s="412">
        <v>15</v>
      </c>
      <c r="Q2159" s="409" t="s">
        <v>810</v>
      </c>
      <c r="R2159" s="409"/>
      <c r="S2159" s="409" t="s">
        <v>900</v>
      </c>
      <c r="T2159" s="409" t="s">
        <v>87</v>
      </c>
      <c r="U2159" s="409">
        <v>247</v>
      </c>
      <c r="V2159" s="417" t="s">
        <v>169</v>
      </c>
      <c r="W2159" s="417" t="s">
        <v>89</v>
      </c>
      <c r="X2159" s="417" t="s">
        <v>834</v>
      </c>
      <c r="Y2159" s="423" t="s">
        <v>950</v>
      </c>
      <c r="Z2159" s="409">
        <v>30</v>
      </c>
      <c r="AA2159" s="423" t="s">
        <v>92</v>
      </c>
      <c r="AB2159" s="409">
        <v>2016</v>
      </c>
      <c r="AC2159" s="524">
        <v>18000</v>
      </c>
      <c r="AD2159" s="524"/>
      <c r="AE2159" s="494" t="s">
        <v>101</v>
      </c>
      <c r="AF2159" s="442">
        <v>45258</v>
      </c>
      <c r="AG2159" s="526">
        <v>45272</v>
      </c>
      <c r="AH2159" s="333"/>
      <c r="AI2159" s="333"/>
      <c r="AJ2159" s="334"/>
      <c r="AK2159" s="333"/>
      <c r="AL2159" s="333"/>
      <c r="AM2159" s="527"/>
      <c r="AN2159" s="333"/>
      <c r="AO2159" s="490"/>
    </row>
    <row r="2160" spans="3:41">
      <c r="C2160" s="478" t="s">
        <v>994</v>
      </c>
      <c r="D2160" s="478">
        <v>4594</v>
      </c>
      <c r="E2160" s="481" t="s">
        <v>3723</v>
      </c>
      <c r="F2160" s="481" t="s">
        <v>3724</v>
      </c>
      <c r="G2160" s="481" t="s">
        <v>3725</v>
      </c>
      <c r="H2160" s="478">
        <v>496</v>
      </c>
      <c r="I2160" s="478" t="s">
        <v>1151</v>
      </c>
      <c r="J2160" s="478">
        <v>1</v>
      </c>
      <c r="K2160" s="519">
        <v>45219</v>
      </c>
      <c r="L2160" s="478">
        <v>27</v>
      </c>
      <c r="M2160" s="404">
        <v>247</v>
      </c>
      <c r="N2160" s="410">
        <v>45246</v>
      </c>
      <c r="O2160" s="411">
        <v>45252</v>
      </c>
      <c r="P2160" s="412">
        <v>33</v>
      </c>
      <c r="Q2160" s="409" t="s">
        <v>810</v>
      </c>
      <c r="R2160" s="409"/>
      <c r="S2160" s="561" t="s">
        <v>900</v>
      </c>
      <c r="T2160" s="409" t="s">
        <v>87</v>
      </c>
      <c r="U2160" s="409">
        <v>247</v>
      </c>
      <c r="V2160" s="417" t="s">
        <v>169</v>
      </c>
      <c r="W2160" s="417" t="s">
        <v>89</v>
      </c>
      <c r="X2160" s="417" t="s">
        <v>834</v>
      </c>
      <c r="Y2160" s="423" t="s">
        <v>950</v>
      </c>
      <c r="Z2160" s="409">
        <v>30</v>
      </c>
      <c r="AA2160" s="423" t="s">
        <v>92</v>
      </c>
      <c r="AB2160" s="409">
        <v>2016</v>
      </c>
      <c r="AC2160" s="524">
        <v>18000</v>
      </c>
      <c r="AD2160" s="524"/>
      <c r="AE2160" s="494" t="s">
        <v>101</v>
      </c>
      <c r="AF2160" s="442">
        <v>45219</v>
      </c>
      <c r="AG2160" s="526">
        <v>45251</v>
      </c>
      <c r="AH2160" s="333"/>
      <c r="AI2160" s="582"/>
      <c r="AJ2160" s="582"/>
      <c r="AK2160" s="582"/>
      <c r="AL2160" s="582"/>
      <c r="AM2160" s="582"/>
      <c r="AN2160" s="582"/>
      <c r="AO2160" s="582"/>
    </row>
    <row r="2161" spans="3:41">
      <c r="C2161" s="478" t="s">
        <v>994</v>
      </c>
      <c r="D2161" s="479">
        <v>3933</v>
      </c>
      <c r="E2161" s="489" t="s">
        <v>1454</v>
      </c>
      <c r="F2161" s="489" t="s">
        <v>1454</v>
      </c>
      <c r="G2161" s="482" t="s">
        <v>1182</v>
      </c>
      <c r="H2161" s="479">
        <v>6472</v>
      </c>
      <c r="I2161" s="489" t="s">
        <v>1151</v>
      </c>
      <c r="J2161" s="479">
        <v>1</v>
      </c>
      <c r="K2161" s="515">
        <v>44830</v>
      </c>
      <c r="L2161" s="479">
        <v>6</v>
      </c>
      <c r="M2161" s="409">
        <v>247</v>
      </c>
      <c r="N2161" s="410">
        <v>44836</v>
      </c>
      <c r="O2161" s="411">
        <v>44838</v>
      </c>
      <c r="P2161" s="412">
        <v>8</v>
      </c>
      <c r="Q2161" s="409" t="s">
        <v>544</v>
      </c>
      <c r="R2161" s="409"/>
      <c r="S2161" s="404" t="s">
        <v>3421</v>
      </c>
      <c r="T2161" s="409" t="s">
        <v>138</v>
      </c>
      <c r="U2161" s="409">
        <v>247</v>
      </c>
      <c r="V2161" s="417" t="s">
        <v>236</v>
      </c>
      <c r="W2161" s="417" t="s">
        <v>140</v>
      </c>
      <c r="X2161" s="417" t="s">
        <v>3726</v>
      </c>
      <c r="Y2161" s="423" t="s">
        <v>3727</v>
      </c>
      <c r="Z2161" s="424"/>
      <c r="AA2161" s="424"/>
      <c r="AB2161" s="409"/>
      <c r="AC2161" s="424">
        <v>12000</v>
      </c>
      <c r="AD2161" s="424"/>
      <c r="AE2161" s="494" t="s">
        <v>101</v>
      </c>
      <c r="AF2161" s="426">
        <v>44830</v>
      </c>
      <c r="AG2161" s="526">
        <v>44837</v>
      </c>
      <c r="AH2161" s="333"/>
      <c r="AI2161" s="333"/>
      <c r="AJ2161" s="334"/>
      <c r="AK2161" s="333"/>
      <c r="AL2161" s="333"/>
      <c r="AM2161" s="333"/>
      <c r="AN2161" s="333"/>
      <c r="AO2161" s="490"/>
    </row>
    <row r="2162" spans="3:41">
      <c r="C2162" s="478" t="s">
        <v>994</v>
      </c>
      <c r="D2162" s="479">
        <v>3440</v>
      </c>
      <c r="E2162" s="489" t="s">
        <v>1114</v>
      </c>
      <c r="F2162" s="489" t="s">
        <v>1117</v>
      </c>
      <c r="G2162" s="482" t="s">
        <v>529</v>
      </c>
      <c r="H2162" s="479">
        <v>3954</v>
      </c>
      <c r="I2162" s="489" t="s">
        <v>1151</v>
      </c>
      <c r="J2162" s="479">
        <v>1</v>
      </c>
      <c r="K2162" s="515">
        <v>44643</v>
      </c>
      <c r="L2162" s="479">
        <v>29</v>
      </c>
      <c r="M2162" s="409">
        <v>247</v>
      </c>
      <c r="N2162" s="410">
        <v>44672</v>
      </c>
      <c r="O2162" s="411">
        <v>44828</v>
      </c>
      <c r="P2162" s="412">
        <v>185</v>
      </c>
      <c r="Q2162" s="409" t="s">
        <v>544</v>
      </c>
      <c r="R2162" s="409"/>
      <c r="S2162" s="404" t="s">
        <v>3421</v>
      </c>
      <c r="T2162" s="409" t="s">
        <v>138</v>
      </c>
      <c r="U2162" s="409">
        <v>247</v>
      </c>
      <c r="V2162" s="417" t="s">
        <v>236</v>
      </c>
      <c r="W2162" s="417" t="s">
        <v>140</v>
      </c>
      <c r="X2162" s="417" t="s">
        <v>3726</v>
      </c>
      <c r="Y2162" s="423" t="s">
        <v>3727</v>
      </c>
      <c r="Z2162" s="424"/>
      <c r="AA2162" s="424"/>
      <c r="AB2162" s="409"/>
      <c r="AC2162" s="424">
        <v>12000</v>
      </c>
      <c r="AD2162" s="424"/>
      <c r="AE2162" s="536" t="s">
        <v>101</v>
      </c>
      <c r="AF2162" s="426">
        <v>44571</v>
      </c>
      <c r="AG2162" s="526">
        <v>44827</v>
      </c>
      <c r="AH2162" s="333"/>
      <c r="AI2162" s="334"/>
      <c r="AJ2162" s="528"/>
      <c r="AK2162" s="334"/>
      <c r="AL2162" s="442"/>
      <c r="AM2162" s="528"/>
      <c r="AN2162" s="334"/>
      <c r="AO2162" s="442"/>
    </row>
    <row r="2163" spans="3:41">
      <c r="C2163" s="490" t="s">
        <v>1179</v>
      </c>
      <c r="D2163" s="502">
        <v>3728</v>
      </c>
      <c r="E2163" s="493" t="s">
        <v>3728</v>
      </c>
      <c r="F2163" s="493" t="s">
        <v>3728</v>
      </c>
      <c r="G2163" s="549" t="s">
        <v>503</v>
      </c>
      <c r="H2163" s="494"/>
      <c r="I2163" s="549" t="s">
        <v>1151</v>
      </c>
      <c r="J2163" s="490">
        <v>1</v>
      </c>
      <c r="K2163" s="560">
        <v>44770</v>
      </c>
      <c r="L2163" s="502">
        <v>27</v>
      </c>
      <c r="M2163" s="409">
        <v>248</v>
      </c>
      <c r="N2163" s="410">
        <v>44797</v>
      </c>
      <c r="O2163" s="411">
        <v>44802</v>
      </c>
      <c r="P2163" s="412">
        <v>32</v>
      </c>
      <c r="Q2163" s="409" t="s">
        <v>544</v>
      </c>
      <c r="R2163" s="409"/>
      <c r="S2163" s="409" t="s">
        <v>1938</v>
      </c>
      <c r="T2163" s="409" t="s">
        <v>138</v>
      </c>
      <c r="U2163" s="409">
        <v>248</v>
      </c>
      <c r="V2163" s="563" t="s">
        <v>826</v>
      </c>
      <c r="W2163" s="417" t="s">
        <v>89</v>
      </c>
      <c r="X2163" s="417" t="s">
        <v>984</v>
      </c>
      <c r="Y2163" s="409" t="s">
        <v>3729</v>
      </c>
      <c r="Z2163" s="424"/>
      <c r="AA2163" s="424"/>
      <c r="AB2163" s="409"/>
      <c r="AC2163" s="424"/>
      <c r="AD2163" s="424"/>
      <c r="AE2163" s="536" t="s">
        <v>101</v>
      </c>
      <c r="AF2163" s="426">
        <v>44742</v>
      </c>
      <c r="AG2163" s="442"/>
      <c r="AH2163" s="333"/>
      <c r="AI2163" s="333"/>
      <c r="AJ2163" s="527"/>
      <c r="AK2163" s="333"/>
      <c r="AL2163" s="490"/>
      <c r="AM2163" s="527"/>
      <c r="AN2163" s="333"/>
      <c r="AO2163" s="490"/>
    </row>
    <row r="2164" spans="3:41">
      <c r="C2164" s="478" t="s">
        <v>994</v>
      </c>
      <c r="D2164" s="479">
        <v>4035</v>
      </c>
      <c r="E2164" s="489" t="s">
        <v>97</v>
      </c>
      <c r="F2164" s="489" t="s">
        <v>97</v>
      </c>
      <c r="G2164" s="481" t="s">
        <v>3730</v>
      </c>
      <c r="H2164" s="478">
        <v>7347</v>
      </c>
      <c r="I2164" s="481" t="s">
        <v>99</v>
      </c>
      <c r="J2164" s="505">
        <v>1</v>
      </c>
      <c r="K2164" s="506">
        <v>44907</v>
      </c>
      <c r="L2164" s="478">
        <v>6</v>
      </c>
      <c r="M2164" s="409">
        <v>249</v>
      </c>
      <c r="N2164" s="410">
        <v>44913</v>
      </c>
      <c r="O2164" s="411">
        <v>44918</v>
      </c>
      <c r="P2164" s="412">
        <v>11</v>
      </c>
      <c r="Q2164" s="409" t="s">
        <v>544</v>
      </c>
      <c r="R2164" s="409" t="s">
        <v>214</v>
      </c>
      <c r="S2164" s="409" t="s">
        <v>1624</v>
      </c>
      <c r="T2164" s="409" t="s">
        <v>87</v>
      </c>
      <c r="U2164" s="409">
        <v>249</v>
      </c>
      <c r="V2164" s="417" t="s">
        <v>88</v>
      </c>
      <c r="W2164" s="417" t="s">
        <v>89</v>
      </c>
      <c r="X2164" s="417" t="s">
        <v>550</v>
      </c>
      <c r="Y2164" s="423" t="s">
        <v>3731</v>
      </c>
      <c r="Z2164" s="524"/>
      <c r="AA2164" s="524"/>
      <c r="AB2164" s="409">
        <v>2004</v>
      </c>
      <c r="AC2164" s="524">
        <v>33000</v>
      </c>
      <c r="AD2164" s="524"/>
      <c r="AE2164" s="814"/>
      <c r="AF2164" s="490" t="s">
        <v>101</v>
      </c>
      <c r="AG2164" s="442">
        <v>44879</v>
      </c>
      <c r="AH2164" s="583">
        <v>44917</v>
      </c>
      <c r="AI2164" s="333"/>
      <c r="AJ2164" s="527"/>
      <c r="AK2164" s="333"/>
      <c r="AL2164" s="490"/>
      <c r="AM2164" s="527"/>
      <c r="AN2164" s="333"/>
      <c r="AO2164" s="490"/>
    </row>
    <row r="2165" spans="3:41">
      <c r="C2165" s="478" t="s">
        <v>994</v>
      </c>
      <c r="D2165" s="479">
        <v>3994</v>
      </c>
      <c r="E2165" s="489" t="s">
        <v>97</v>
      </c>
      <c r="F2165" s="489" t="s">
        <v>97</v>
      </c>
      <c r="G2165" s="481" t="s">
        <v>3732</v>
      </c>
      <c r="H2165" s="478">
        <v>7345</v>
      </c>
      <c r="I2165" s="481" t="s">
        <v>99</v>
      </c>
      <c r="J2165" s="505">
        <v>1</v>
      </c>
      <c r="K2165" s="506">
        <v>44867</v>
      </c>
      <c r="L2165" s="478">
        <v>6</v>
      </c>
      <c r="M2165" s="409">
        <v>249</v>
      </c>
      <c r="N2165" s="410">
        <v>44873</v>
      </c>
      <c r="O2165" s="411">
        <v>44877</v>
      </c>
      <c r="P2165" s="412">
        <v>10</v>
      </c>
      <c r="Q2165" s="409" t="s">
        <v>544</v>
      </c>
      <c r="R2165" s="409" t="s">
        <v>214</v>
      </c>
      <c r="S2165" s="409" t="s">
        <v>1624</v>
      </c>
      <c r="T2165" s="409" t="s">
        <v>87</v>
      </c>
      <c r="U2165" s="409">
        <v>249</v>
      </c>
      <c r="V2165" s="417" t="s">
        <v>88</v>
      </c>
      <c r="W2165" s="417" t="s">
        <v>89</v>
      </c>
      <c r="X2165" s="417" t="s">
        <v>550</v>
      </c>
      <c r="Y2165" s="423" t="s">
        <v>3731</v>
      </c>
      <c r="Z2165" s="524"/>
      <c r="AA2165" s="524"/>
      <c r="AB2165" s="409"/>
      <c r="AC2165" s="524">
        <v>33000</v>
      </c>
      <c r="AD2165" s="524"/>
      <c r="AE2165" s="494" t="s">
        <v>101</v>
      </c>
      <c r="AF2165" s="426">
        <v>44860</v>
      </c>
      <c r="AG2165" s="568">
        <v>44877</v>
      </c>
      <c r="AH2165" s="333"/>
      <c r="AI2165" s="333"/>
      <c r="AJ2165" s="334"/>
      <c r="AK2165" s="333"/>
      <c r="AL2165" s="333"/>
      <c r="AM2165" s="527"/>
      <c r="AN2165" s="333"/>
      <c r="AO2165" s="490"/>
    </row>
    <row r="2166" spans="3:41">
      <c r="C2166" s="478" t="s">
        <v>994</v>
      </c>
      <c r="D2166" s="479">
        <v>3988</v>
      </c>
      <c r="E2166" s="489" t="s">
        <v>97</v>
      </c>
      <c r="F2166" s="489" t="s">
        <v>97</v>
      </c>
      <c r="G2166" s="481" t="s">
        <v>2002</v>
      </c>
      <c r="H2166" s="478">
        <v>7345</v>
      </c>
      <c r="I2166" s="481" t="s">
        <v>99</v>
      </c>
      <c r="J2166" s="505">
        <v>1</v>
      </c>
      <c r="K2166" s="506">
        <v>44859</v>
      </c>
      <c r="L2166" s="478">
        <v>6</v>
      </c>
      <c r="M2166" s="409">
        <v>249</v>
      </c>
      <c r="N2166" s="507">
        <v>44865</v>
      </c>
      <c r="O2166" s="411">
        <v>44860</v>
      </c>
      <c r="P2166" s="412">
        <v>1</v>
      </c>
      <c r="Q2166" s="409" t="s">
        <v>544</v>
      </c>
      <c r="R2166" s="409" t="s">
        <v>214</v>
      </c>
      <c r="S2166" s="409" t="s">
        <v>1624</v>
      </c>
      <c r="T2166" s="409" t="s">
        <v>87</v>
      </c>
      <c r="U2166" s="409">
        <v>249</v>
      </c>
      <c r="V2166" s="417" t="s">
        <v>88</v>
      </c>
      <c r="W2166" s="417" t="s">
        <v>89</v>
      </c>
      <c r="X2166" s="417" t="s">
        <v>550</v>
      </c>
      <c r="Y2166" s="423" t="s">
        <v>3731</v>
      </c>
      <c r="Z2166" s="524"/>
      <c r="AA2166" s="524"/>
      <c r="AB2166" s="409"/>
      <c r="AC2166" s="524">
        <v>33000</v>
      </c>
      <c r="AD2166" s="524"/>
      <c r="AE2166" s="494" t="s">
        <v>101</v>
      </c>
      <c r="AF2166" s="426">
        <v>44859</v>
      </c>
      <c r="AG2166" s="568">
        <v>44860</v>
      </c>
      <c r="AH2166" s="333"/>
      <c r="AI2166" s="582"/>
      <c r="AJ2166" s="582"/>
      <c r="AK2166" s="582"/>
      <c r="AL2166" s="582"/>
      <c r="AM2166" s="582"/>
      <c r="AN2166" s="582"/>
      <c r="AO2166" s="582"/>
    </row>
    <row r="2167" spans="3:41">
      <c r="C2167" s="478" t="s">
        <v>994</v>
      </c>
      <c r="D2167" s="479">
        <v>3983</v>
      </c>
      <c r="E2167" s="489" t="s">
        <v>3733</v>
      </c>
      <c r="F2167" s="489" t="s">
        <v>3733</v>
      </c>
      <c r="G2167" s="481" t="s">
        <v>3734</v>
      </c>
      <c r="H2167" s="478">
        <v>7345</v>
      </c>
      <c r="I2167" s="481" t="s">
        <v>99</v>
      </c>
      <c r="J2167" s="505">
        <v>1</v>
      </c>
      <c r="K2167" s="506">
        <v>44856</v>
      </c>
      <c r="L2167" s="478">
        <v>1</v>
      </c>
      <c r="M2167" s="409">
        <v>249</v>
      </c>
      <c r="N2167" s="410">
        <v>44857</v>
      </c>
      <c r="O2167" s="411">
        <v>44858</v>
      </c>
      <c r="P2167" s="412">
        <v>2</v>
      </c>
      <c r="Q2167" s="409" t="s">
        <v>544</v>
      </c>
      <c r="R2167" s="409" t="s">
        <v>214</v>
      </c>
      <c r="S2167" s="409" t="s">
        <v>1624</v>
      </c>
      <c r="T2167" s="409" t="s">
        <v>87</v>
      </c>
      <c r="U2167" s="409">
        <v>249</v>
      </c>
      <c r="V2167" s="417" t="s">
        <v>88</v>
      </c>
      <c r="W2167" s="417" t="s">
        <v>89</v>
      </c>
      <c r="X2167" s="417" t="s">
        <v>550</v>
      </c>
      <c r="Y2167" s="423" t="s">
        <v>3731</v>
      </c>
      <c r="Z2167" s="524"/>
      <c r="AA2167" s="524"/>
      <c r="AB2167" s="409"/>
      <c r="AC2167" s="524">
        <v>33000</v>
      </c>
      <c r="AD2167" s="524"/>
      <c r="AE2167" s="494" t="s">
        <v>101</v>
      </c>
      <c r="AF2167" s="426">
        <v>44856</v>
      </c>
      <c r="AG2167" s="568">
        <v>44858</v>
      </c>
      <c r="AH2167" s="333"/>
      <c r="AI2167" s="333" t="s">
        <v>1141</v>
      </c>
      <c r="AJ2167" s="527" t="s">
        <v>3735</v>
      </c>
      <c r="AK2167" s="333" t="s">
        <v>1039</v>
      </c>
      <c r="AL2167" s="490" t="s">
        <v>3122</v>
      </c>
      <c r="AM2167" s="527" t="s">
        <v>3735</v>
      </c>
      <c r="AN2167" s="333" t="s">
        <v>1039</v>
      </c>
      <c r="AO2167" s="490" t="s">
        <v>3122</v>
      </c>
    </row>
    <row r="2168" spans="3:41">
      <c r="C2168" s="478" t="s">
        <v>1338</v>
      </c>
      <c r="D2168" s="479">
        <v>3979</v>
      </c>
      <c r="E2168" s="489" t="s">
        <v>97</v>
      </c>
      <c r="F2168" s="489" t="s">
        <v>97</v>
      </c>
      <c r="G2168" s="481" t="s">
        <v>2002</v>
      </c>
      <c r="H2168" s="478">
        <v>7345</v>
      </c>
      <c r="I2168" s="481" t="s">
        <v>99</v>
      </c>
      <c r="J2168" s="505">
        <v>1</v>
      </c>
      <c r="K2168" s="506">
        <v>44855</v>
      </c>
      <c r="L2168" s="478">
        <v>6</v>
      </c>
      <c r="M2168" s="409">
        <v>249</v>
      </c>
      <c r="N2168" s="507">
        <v>44861</v>
      </c>
      <c r="O2168" s="411">
        <v>44855</v>
      </c>
      <c r="P2168" s="412">
        <v>0</v>
      </c>
      <c r="Q2168" s="409" t="s">
        <v>544</v>
      </c>
      <c r="R2168" s="409" t="s">
        <v>214</v>
      </c>
      <c r="S2168" s="409" t="s">
        <v>1624</v>
      </c>
      <c r="T2168" s="409" t="s">
        <v>87</v>
      </c>
      <c r="U2168" s="409">
        <v>249</v>
      </c>
      <c r="V2168" s="417" t="s">
        <v>88</v>
      </c>
      <c r="W2168" s="417" t="s">
        <v>89</v>
      </c>
      <c r="X2168" s="417" t="s">
        <v>550</v>
      </c>
      <c r="Y2168" s="423" t="s">
        <v>3731</v>
      </c>
      <c r="Z2168" s="524"/>
      <c r="AA2168" s="524"/>
      <c r="AB2168" s="409"/>
      <c r="AC2168" s="524">
        <v>33000</v>
      </c>
      <c r="AD2168" s="524"/>
      <c r="AE2168" s="494" t="s">
        <v>101</v>
      </c>
      <c r="AF2168" s="426">
        <v>44855</v>
      </c>
      <c r="AG2168" s="568"/>
      <c r="AH2168" s="333"/>
      <c r="AI2168" s="333" t="s">
        <v>197</v>
      </c>
      <c r="AJ2168" s="527" t="s">
        <v>3736</v>
      </c>
      <c r="AK2168" s="333" t="s">
        <v>3737</v>
      </c>
      <c r="AL2168" s="490">
        <v>8111720633</v>
      </c>
      <c r="AM2168" s="527" t="s">
        <v>3736</v>
      </c>
      <c r="AN2168" s="333" t="s">
        <v>3737</v>
      </c>
      <c r="AO2168" s="490">
        <v>8111720633</v>
      </c>
    </row>
    <row r="2169" spans="3:41">
      <c r="C2169" s="478" t="s">
        <v>994</v>
      </c>
      <c r="D2169" s="63">
        <v>3969</v>
      </c>
      <c r="E2169" s="489" t="s">
        <v>97</v>
      </c>
      <c r="F2169" s="489" t="s">
        <v>97</v>
      </c>
      <c r="G2169" s="481" t="s">
        <v>3738</v>
      </c>
      <c r="H2169" s="478"/>
      <c r="I2169" s="481" t="s">
        <v>99</v>
      </c>
      <c r="J2169" s="505">
        <v>1</v>
      </c>
      <c r="K2169" s="506">
        <v>44848</v>
      </c>
      <c r="L2169" s="478">
        <v>6</v>
      </c>
      <c r="M2169" s="409">
        <v>249</v>
      </c>
      <c r="N2169" s="410">
        <v>44854</v>
      </c>
      <c r="O2169" s="411">
        <v>44855</v>
      </c>
      <c r="P2169" s="412">
        <v>7</v>
      </c>
      <c r="Q2169" s="409" t="s">
        <v>544</v>
      </c>
      <c r="R2169" s="409" t="s">
        <v>214</v>
      </c>
      <c r="S2169" s="409" t="s">
        <v>1624</v>
      </c>
      <c r="T2169" s="409" t="s">
        <v>87</v>
      </c>
      <c r="U2169" s="409">
        <v>249</v>
      </c>
      <c r="V2169" s="417" t="s">
        <v>88</v>
      </c>
      <c r="W2169" s="417" t="s">
        <v>89</v>
      </c>
      <c r="X2169" s="417" t="s">
        <v>550</v>
      </c>
      <c r="Y2169" s="423" t="s">
        <v>3731</v>
      </c>
      <c r="Z2169" s="524"/>
      <c r="AA2169" s="524"/>
      <c r="AB2169" s="409"/>
      <c r="AC2169" s="524">
        <v>33000</v>
      </c>
      <c r="AD2169" s="524"/>
      <c r="AE2169" s="48" t="s">
        <v>101</v>
      </c>
      <c r="AF2169" s="173">
        <v>44848</v>
      </c>
      <c r="AG2169" s="568">
        <v>44854</v>
      </c>
      <c r="AH2169" s="333"/>
      <c r="AI2169" s="333" t="s">
        <v>197</v>
      </c>
      <c r="AJ2169" s="527" t="s">
        <v>3739</v>
      </c>
      <c r="AK2169" s="333" t="s">
        <v>3740</v>
      </c>
      <c r="AL2169" s="490" t="s">
        <v>3741</v>
      </c>
      <c r="AM2169" s="527" t="s">
        <v>3739</v>
      </c>
      <c r="AN2169" s="333" t="s">
        <v>3740</v>
      </c>
      <c r="AO2169" s="490" t="s">
        <v>3741</v>
      </c>
    </row>
    <row r="2170" spans="3:41">
      <c r="C2170" s="478" t="s">
        <v>994</v>
      </c>
      <c r="D2170" s="479">
        <v>3945</v>
      </c>
      <c r="E2170" s="489" t="s">
        <v>97</v>
      </c>
      <c r="F2170" s="489" t="s">
        <v>97</v>
      </c>
      <c r="G2170" s="481" t="s">
        <v>208</v>
      </c>
      <c r="H2170" s="478">
        <v>7339</v>
      </c>
      <c r="I2170" s="481" t="s">
        <v>99</v>
      </c>
      <c r="J2170" s="505">
        <v>1</v>
      </c>
      <c r="K2170" s="506">
        <v>44839</v>
      </c>
      <c r="L2170" s="478">
        <v>6</v>
      </c>
      <c r="M2170" s="409">
        <v>249</v>
      </c>
      <c r="N2170" s="410">
        <v>44845</v>
      </c>
      <c r="O2170" s="411">
        <v>44848</v>
      </c>
      <c r="P2170" s="412">
        <v>9</v>
      </c>
      <c r="Q2170" s="409" t="s">
        <v>544</v>
      </c>
      <c r="R2170" s="409" t="s">
        <v>214</v>
      </c>
      <c r="S2170" s="409" t="s">
        <v>1624</v>
      </c>
      <c r="T2170" s="409" t="s">
        <v>87</v>
      </c>
      <c r="U2170" s="409">
        <v>249</v>
      </c>
      <c r="V2170" s="417" t="s">
        <v>88</v>
      </c>
      <c r="W2170" s="417" t="s">
        <v>89</v>
      </c>
      <c r="X2170" s="417" t="s">
        <v>550</v>
      </c>
      <c r="Y2170" s="423" t="s">
        <v>3731</v>
      </c>
      <c r="Z2170" s="524"/>
      <c r="AA2170" s="524"/>
      <c r="AB2170" s="409"/>
      <c r="AC2170" s="524">
        <v>33000</v>
      </c>
      <c r="AD2170" s="524"/>
      <c r="AE2170" s="494" t="s">
        <v>101</v>
      </c>
      <c r="AF2170" s="426">
        <v>44839</v>
      </c>
      <c r="AG2170" s="568">
        <v>44848</v>
      </c>
      <c r="AH2170" s="333"/>
      <c r="AI2170" s="333" t="s">
        <v>208</v>
      </c>
      <c r="AJ2170" s="527" t="s">
        <v>209</v>
      </c>
      <c r="AK2170" s="333" t="s">
        <v>210</v>
      </c>
      <c r="AL2170" s="490">
        <v>8125739289</v>
      </c>
      <c r="AM2170" s="527" t="s">
        <v>603</v>
      </c>
      <c r="AN2170" s="333" t="s">
        <v>3742</v>
      </c>
      <c r="AO2170" s="490" t="s">
        <v>499</v>
      </c>
    </row>
    <row r="2171" spans="3:41">
      <c r="C2171" s="478" t="s">
        <v>994</v>
      </c>
      <c r="D2171" s="479">
        <v>3937</v>
      </c>
      <c r="E2171" s="489" t="s">
        <v>97</v>
      </c>
      <c r="F2171" s="489" t="s">
        <v>97</v>
      </c>
      <c r="G2171" s="481" t="s">
        <v>2002</v>
      </c>
      <c r="H2171" s="478">
        <v>7336</v>
      </c>
      <c r="I2171" s="481" t="s">
        <v>99</v>
      </c>
      <c r="J2171" s="505">
        <v>1</v>
      </c>
      <c r="K2171" s="506">
        <v>44833</v>
      </c>
      <c r="L2171" s="478">
        <v>6</v>
      </c>
      <c r="M2171" s="409">
        <v>249</v>
      </c>
      <c r="N2171" s="410">
        <v>44839</v>
      </c>
      <c r="O2171" s="411">
        <v>44839</v>
      </c>
      <c r="P2171" s="412">
        <v>6</v>
      </c>
      <c r="Q2171" s="409" t="s">
        <v>544</v>
      </c>
      <c r="R2171" s="409"/>
      <c r="S2171" s="409" t="s">
        <v>1624</v>
      </c>
      <c r="T2171" s="409" t="s">
        <v>87</v>
      </c>
      <c r="U2171" s="409">
        <v>249</v>
      </c>
      <c r="V2171" s="417" t="s">
        <v>88</v>
      </c>
      <c r="W2171" s="417" t="s">
        <v>89</v>
      </c>
      <c r="X2171" s="417" t="s">
        <v>550</v>
      </c>
      <c r="Y2171" s="423" t="s">
        <v>3731</v>
      </c>
      <c r="Z2171" s="424"/>
      <c r="AA2171" s="424"/>
      <c r="AB2171" s="409"/>
      <c r="AC2171" s="424">
        <v>30000</v>
      </c>
      <c r="AD2171" s="424"/>
      <c r="AE2171" s="494" t="s">
        <v>101</v>
      </c>
      <c r="AF2171" s="426">
        <v>44833</v>
      </c>
      <c r="AG2171" s="568">
        <v>44838</v>
      </c>
      <c r="AH2171" s="333"/>
      <c r="AI2171" s="333" t="s">
        <v>144</v>
      </c>
      <c r="AJ2171" s="527" t="s">
        <v>603</v>
      </c>
      <c r="AK2171" s="333" t="s">
        <v>3742</v>
      </c>
      <c r="AL2171" s="490" t="s">
        <v>499</v>
      </c>
      <c r="AM2171" s="527" t="s">
        <v>603</v>
      </c>
      <c r="AN2171" s="333" t="s">
        <v>3742</v>
      </c>
      <c r="AO2171" s="490" t="s">
        <v>499</v>
      </c>
    </row>
    <row r="2172" spans="3:41">
      <c r="C2172" s="478" t="s">
        <v>1338</v>
      </c>
      <c r="D2172" s="479">
        <v>3922</v>
      </c>
      <c r="E2172" s="489" t="s">
        <v>1938</v>
      </c>
      <c r="F2172" s="484" t="s">
        <v>2137</v>
      </c>
      <c r="G2172" s="481" t="s">
        <v>529</v>
      </c>
      <c r="H2172" s="478"/>
      <c r="I2172" s="481" t="s">
        <v>1151</v>
      </c>
      <c r="J2172" s="505">
        <v>1</v>
      </c>
      <c r="K2172" s="506">
        <v>44827</v>
      </c>
      <c r="L2172" s="478">
        <v>27</v>
      </c>
      <c r="M2172" s="409">
        <v>249</v>
      </c>
      <c r="N2172" s="507">
        <v>44854</v>
      </c>
      <c r="O2172" s="411">
        <v>44828</v>
      </c>
      <c r="P2172" s="412">
        <v>1</v>
      </c>
      <c r="Q2172" s="409" t="s">
        <v>544</v>
      </c>
      <c r="R2172" s="409"/>
      <c r="S2172" s="409" t="s">
        <v>1624</v>
      </c>
      <c r="T2172" s="409" t="s">
        <v>87</v>
      </c>
      <c r="U2172" s="409">
        <v>249</v>
      </c>
      <c r="V2172" s="417" t="s">
        <v>88</v>
      </c>
      <c r="W2172" s="417" t="s">
        <v>89</v>
      </c>
      <c r="X2172" s="417" t="s">
        <v>550</v>
      </c>
      <c r="Y2172" s="423" t="s">
        <v>3731</v>
      </c>
      <c r="Z2172" s="424"/>
      <c r="AA2172" s="424"/>
      <c r="AB2172" s="409"/>
      <c r="AC2172" s="424">
        <v>30000</v>
      </c>
      <c r="AD2172" s="424"/>
      <c r="AE2172" s="494" t="s">
        <v>101</v>
      </c>
      <c r="AF2172" s="426">
        <v>44827</v>
      </c>
      <c r="AG2172" s="568">
        <v>44827</v>
      </c>
      <c r="AH2172" s="333" t="s">
        <v>3743</v>
      </c>
      <c r="AI2172" s="333"/>
      <c r="AJ2172" s="334"/>
      <c r="AK2172" s="333"/>
      <c r="AL2172" s="333"/>
      <c r="AM2172" s="333"/>
      <c r="AN2172" s="333"/>
      <c r="AO2172" s="490"/>
    </row>
    <row r="2173" spans="3:41">
      <c r="C2173" s="478" t="s">
        <v>994</v>
      </c>
      <c r="D2173" s="479">
        <v>3841</v>
      </c>
      <c r="E2173" s="489" t="s">
        <v>1314</v>
      </c>
      <c r="F2173" s="489" t="s">
        <v>1315</v>
      </c>
      <c r="G2173" s="482" t="s">
        <v>2143</v>
      </c>
      <c r="H2173" s="479">
        <v>7324</v>
      </c>
      <c r="I2173" s="489" t="s">
        <v>154</v>
      </c>
      <c r="J2173" s="505">
        <v>1</v>
      </c>
      <c r="K2173" s="515">
        <v>44798</v>
      </c>
      <c r="L2173" s="479">
        <v>13</v>
      </c>
      <c r="M2173" s="409">
        <v>249</v>
      </c>
      <c r="N2173" s="410">
        <v>44811</v>
      </c>
      <c r="O2173" s="411">
        <v>44816</v>
      </c>
      <c r="P2173" s="412">
        <v>18</v>
      </c>
      <c r="Q2173" s="409" t="s">
        <v>544</v>
      </c>
      <c r="R2173" s="409"/>
      <c r="S2173" s="409" t="s">
        <v>1624</v>
      </c>
      <c r="T2173" s="409" t="s">
        <v>87</v>
      </c>
      <c r="U2173" s="409">
        <v>249</v>
      </c>
      <c r="V2173" s="417" t="s">
        <v>88</v>
      </c>
      <c r="W2173" s="417" t="s">
        <v>89</v>
      </c>
      <c r="X2173" s="417" t="s">
        <v>550</v>
      </c>
      <c r="Y2173" s="423" t="s">
        <v>3731</v>
      </c>
      <c r="Z2173" s="424"/>
      <c r="AA2173" s="424"/>
      <c r="AB2173" s="409"/>
      <c r="AC2173" s="424">
        <v>30000</v>
      </c>
      <c r="AD2173" s="424"/>
      <c r="AE2173" s="536" t="s">
        <v>101</v>
      </c>
      <c r="AF2173" s="426">
        <v>44798</v>
      </c>
      <c r="AG2173" s="442">
        <v>44812</v>
      </c>
      <c r="AH2173" s="333"/>
      <c r="AI2173" s="333"/>
      <c r="AJ2173" s="334"/>
      <c r="AK2173" s="333"/>
      <c r="AL2173" s="333"/>
      <c r="AM2173" s="527"/>
      <c r="AN2173" s="333"/>
      <c r="AO2173" s="490"/>
    </row>
    <row r="2174" spans="3:41">
      <c r="C2174" s="485" t="s">
        <v>1179</v>
      </c>
      <c r="D2174" s="404">
        <v>3823</v>
      </c>
      <c r="E2174" s="500" t="s">
        <v>151</v>
      </c>
      <c r="F2174" s="500" t="s">
        <v>1075</v>
      </c>
      <c r="G2174" s="406" t="s">
        <v>2260</v>
      </c>
      <c r="H2174" s="404">
        <v>1321</v>
      </c>
      <c r="I2174" s="500" t="s">
        <v>154</v>
      </c>
      <c r="J2174" s="407">
        <v>1</v>
      </c>
      <c r="K2174" s="408">
        <v>44784</v>
      </c>
      <c r="L2174" s="404">
        <v>29</v>
      </c>
      <c r="M2174" s="409">
        <v>249</v>
      </c>
      <c r="N2174" s="507">
        <v>44813</v>
      </c>
      <c r="O2174" s="411">
        <v>44798</v>
      </c>
      <c r="P2174" s="412">
        <v>14</v>
      </c>
      <c r="Q2174" s="409" t="s">
        <v>544</v>
      </c>
      <c r="R2174" s="409"/>
      <c r="S2174" s="409" t="s">
        <v>1624</v>
      </c>
      <c r="T2174" s="409" t="s">
        <v>87</v>
      </c>
      <c r="U2174" s="409">
        <v>249</v>
      </c>
      <c r="V2174" s="417" t="s">
        <v>88</v>
      </c>
      <c r="W2174" s="417" t="s">
        <v>89</v>
      </c>
      <c r="X2174" s="417" t="s">
        <v>550</v>
      </c>
      <c r="Y2174" s="409" t="s">
        <v>3731</v>
      </c>
      <c r="Z2174" s="424"/>
      <c r="AA2174" s="424"/>
      <c r="AB2174" s="409"/>
      <c r="AC2174" s="424">
        <v>30000</v>
      </c>
      <c r="AD2174" s="424"/>
      <c r="AE2174" s="536" t="s">
        <v>101</v>
      </c>
      <c r="AF2174" s="426">
        <v>44784</v>
      </c>
      <c r="AG2174" s="568"/>
      <c r="AH2174" s="333" t="s">
        <v>3744</v>
      </c>
      <c r="AI2174" s="333"/>
      <c r="AJ2174" s="334"/>
      <c r="AK2174" s="333"/>
      <c r="AL2174" s="333"/>
      <c r="AM2174" s="527"/>
      <c r="AN2174" s="333"/>
      <c r="AO2174" s="490"/>
    </row>
    <row r="2175" spans="3:41">
      <c r="C2175" s="478" t="s">
        <v>994</v>
      </c>
      <c r="D2175" s="479">
        <v>3803</v>
      </c>
      <c r="E2175" s="489" t="s">
        <v>3745</v>
      </c>
      <c r="F2175" s="489" t="s">
        <v>3746</v>
      </c>
      <c r="G2175" s="482" t="s">
        <v>3747</v>
      </c>
      <c r="H2175" s="479">
        <v>7317</v>
      </c>
      <c r="I2175" s="489" t="s">
        <v>1151</v>
      </c>
      <c r="J2175" s="505">
        <v>1</v>
      </c>
      <c r="K2175" s="515">
        <v>44775</v>
      </c>
      <c r="L2175" s="479">
        <v>6</v>
      </c>
      <c r="M2175" s="409">
        <v>249</v>
      </c>
      <c r="N2175" s="410">
        <v>44781</v>
      </c>
      <c r="O2175" s="411">
        <v>44783</v>
      </c>
      <c r="P2175" s="412">
        <v>8</v>
      </c>
      <c r="Q2175" s="409" t="s">
        <v>544</v>
      </c>
      <c r="R2175" s="409"/>
      <c r="S2175" s="409" t="s">
        <v>1624</v>
      </c>
      <c r="T2175" s="409" t="s">
        <v>87</v>
      </c>
      <c r="U2175" s="409">
        <v>249</v>
      </c>
      <c r="V2175" s="417" t="s">
        <v>88</v>
      </c>
      <c r="W2175" s="417" t="s">
        <v>89</v>
      </c>
      <c r="X2175" s="417" t="s">
        <v>550</v>
      </c>
      <c r="Y2175" s="409" t="s">
        <v>3731</v>
      </c>
      <c r="Z2175" s="424"/>
      <c r="AA2175" s="424"/>
      <c r="AB2175" s="409"/>
      <c r="AC2175" s="424">
        <v>30000</v>
      </c>
      <c r="AD2175" s="424"/>
      <c r="AE2175" s="536" t="s">
        <v>101</v>
      </c>
      <c r="AF2175" s="426">
        <v>44775</v>
      </c>
      <c r="AG2175" s="568">
        <v>44812</v>
      </c>
      <c r="AH2175" s="333"/>
      <c r="AI2175" s="550"/>
      <c r="AJ2175" s="333"/>
      <c r="AK2175" s="333" t="s">
        <v>251</v>
      </c>
      <c r="AL2175" s="333" t="s">
        <v>251</v>
      </c>
      <c r="AM2175" s="527" t="s">
        <v>838</v>
      </c>
      <c r="AN2175" s="333" t="s">
        <v>839</v>
      </c>
      <c r="AO2175" s="490">
        <v>5543815029</v>
      </c>
    </row>
    <row r="2176" spans="3:41">
      <c r="C2176" s="478" t="s">
        <v>994</v>
      </c>
      <c r="D2176" s="479">
        <v>3803</v>
      </c>
      <c r="E2176" s="489" t="s">
        <v>3745</v>
      </c>
      <c r="F2176" s="489" t="s">
        <v>3746</v>
      </c>
      <c r="G2176" s="482" t="s">
        <v>3747</v>
      </c>
      <c r="H2176" s="479">
        <v>7317</v>
      </c>
      <c r="I2176" s="489" t="s">
        <v>1151</v>
      </c>
      <c r="J2176" s="505">
        <v>1</v>
      </c>
      <c r="K2176" s="515">
        <v>44775</v>
      </c>
      <c r="L2176" s="479">
        <v>6</v>
      </c>
      <c r="M2176" s="409">
        <v>249</v>
      </c>
      <c r="N2176" s="410">
        <v>44781</v>
      </c>
      <c r="O2176" s="411">
        <v>44784</v>
      </c>
      <c r="P2176" s="412">
        <v>9</v>
      </c>
      <c r="Q2176" s="409" t="s">
        <v>544</v>
      </c>
      <c r="R2176" s="409"/>
      <c r="S2176" s="409" t="s">
        <v>1624</v>
      </c>
      <c r="T2176" s="409" t="s">
        <v>87</v>
      </c>
      <c r="U2176" s="409">
        <v>249</v>
      </c>
      <c r="V2176" s="417" t="s">
        <v>88</v>
      </c>
      <c r="W2176" s="417" t="s">
        <v>89</v>
      </c>
      <c r="X2176" s="417" t="s">
        <v>550</v>
      </c>
      <c r="Y2176" s="409" t="s">
        <v>3731</v>
      </c>
      <c r="Z2176" s="424"/>
      <c r="AA2176" s="424"/>
      <c r="AB2176" s="409"/>
      <c r="AC2176" s="424">
        <v>30000</v>
      </c>
      <c r="AD2176" s="424"/>
      <c r="AE2176" s="536" t="s">
        <v>101</v>
      </c>
      <c r="AF2176" s="426">
        <v>44775</v>
      </c>
      <c r="AG2176" s="568">
        <v>44812</v>
      </c>
      <c r="AH2176" s="333"/>
      <c r="AI2176" s="333"/>
      <c r="AJ2176" s="334"/>
      <c r="AK2176" s="333"/>
      <c r="AL2176" s="333"/>
      <c r="AM2176" s="527"/>
      <c r="AN2176" s="333"/>
      <c r="AO2176" s="490"/>
    </row>
    <row r="2177" spans="3:41">
      <c r="C2177" s="478" t="s">
        <v>994</v>
      </c>
      <c r="D2177" s="479">
        <v>3572</v>
      </c>
      <c r="E2177" s="489" t="s">
        <v>1161</v>
      </c>
      <c r="F2177" s="489" t="s">
        <v>1162</v>
      </c>
      <c r="G2177" s="482" t="s">
        <v>1281</v>
      </c>
      <c r="H2177" s="479">
        <v>7290</v>
      </c>
      <c r="I2177" s="489" t="s">
        <v>154</v>
      </c>
      <c r="J2177" s="479">
        <v>1</v>
      </c>
      <c r="K2177" s="515">
        <v>44741</v>
      </c>
      <c r="L2177" s="479">
        <v>13</v>
      </c>
      <c r="M2177" s="409">
        <v>249</v>
      </c>
      <c r="N2177" s="410">
        <v>44754</v>
      </c>
      <c r="O2177" s="411">
        <v>44772</v>
      </c>
      <c r="P2177" s="412">
        <v>31</v>
      </c>
      <c r="Q2177" s="409" t="s">
        <v>544</v>
      </c>
      <c r="R2177" s="409"/>
      <c r="S2177" s="409" t="s">
        <v>1624</v>
      </c>
      <c r="T2177" s="409" t="s">
        <v>87</v>
      </c>
      <c r="U2177" s="409">
        <v>249</v>
      </c>
      <c r="V2177" s="417" t="s">
        <v>88</v>
      </c>
      <c r="W2177" s="417" t="s">
        <v>89</v>
      </c>
      <c r="X2177" s="417" t="s">
        <v>550</v>
      </c>
      <c r="Y2177" s="409" t="s">
        <v>3731</v>
      </c>
      <c r="Z2177" s="424"/>
      <c r="AA2177" s="424"/>
      <c r="AB2177" s="409"/>
      <c r="AC2177" s="424">
        <v>30000</v>
      </c>
      <c r="AD2177" s="424"/>
      <c r="AE2177" s="536" t="s">
        <v>101</v>
      </c>
      <c r="AF2177" s="426">
        <v>44657</v>
      </c>
      <c r="AG2177" s="426">
        <v>44770</v>
      </c>
      <c r="AH2177" s="333"/>
      <c r="AI2177" s="333" t="s">
        <v>251</v>
      </c>
      <c r="AJ2177" s="527" t="s">
        <v>838</v>
      </c>
      <c r="AK2177" s="333" t="s">
        <v>839</v>
      </c>
      <c r="AL2177" s="490">
        <v>5543815029</v>
      </c>
      <c r="AM2177" s="527" t="s">
        <v>838</v>
      </c>
      <c r="AN2177" s="333" t="s">
        <v>839</v>
      </c>
      <c r="AO2177" s="490">
        <v>5543815029</v>
      </c>
    </row>
    <row r="2178" spans="3:41">
      <c r="C2178" s="485" t="s">
        <v>1179</v>
      </c>
      <c r="D2178" s="404">
        <v>3456</v>
      </c>
      <c r="E2178" s="500" t="s">
        <v>1653</v>
      </c>
      <c r="F2178" s="497" t="s">
        <v>1654</v>
      </c>
      <c r="G2178" s="406" t="s">
        <v>1655</v>
      </c>
      <c r="H2178" s="404">
        <v>7265</v>
      </c>
      <c r="I2178" s="500" t="s">
        <v>154</v>
      </c>
      <c r="J2178" s="404">
        <v>1</v>
      </c>
      <c r="K2178" s="408">
        <v>44615</v>
      </c>
      <c r="L2178" s="404">
        <v>29</v>
      </c>
      <c r="M2178" s="409">
        <v>249</v>
      </c>
      <c r="N2178" s="507">
        <v>44644</v>
      </c>
      <c r="O2178" s="411">
        <v>44642</v>
      </c>
      <c r="P2178" s="412">
        <v>27</v>
      </c>
      <c r="Q2178" s="409" t="s">
        <v>544</v>
      </c>
      <c r="R2178" s="409"/>
      <c r="S2178" s="409" t="s">
        <v>1624</v>
      </c>
      <c r="T2178" s="409" t="s">
        <v>87</v>
      </c>
      <c r="U2178" s="409">
        <v>249</v>
      </c>
      <c r="V2178" s="417" t="s">
        <v>88</v>
      </c>
      <c r="W2178" s="417" t="s">
        <v>89</v>
      </c>
      <c r="X2178" s="417" t="s">
        <v>550</v>
      </c>
      <c r="Y2178" s="409" t="s">
        <v>3731</v>
      </c>
      <c r="Z2178" s="424"/>
      <c r="AA2178" s="424"/>
      <c r="AB2178" s="409"/>
      <c r="AC2178" s="424">
        <v>30000</v>
      </c>
      <c r="AD2178" s="424"/>
      <c r="AE2178" s="494" t="s">
        <v>101</v>
      </c>
      <c r="AF2178" s="426">
        <v>44581</v>
      </c>
      <c r="AG2178" s="426"/>
      <c r="AH2178" s="333" t="s">
        <v>3748</v>
      </c>
      <c r="AI2178" s="333"/>
      <c r="AJ2178" s="334"/>
      <c r="AK2178" s="333"/>
      <c r="AL2178" s="333"/>
      <c r="AM2178" s="333"/>
      <c r="AN2178" s="333"/>
      <c r="AO2178" s="490"/>
    </row>
    <row r="2179" spans="3:41">
      <c r="C2179" s="478" t="s">
        <v>994</v>
      </c>
      <c r="D2179" s="479">
        <v>3340</v>
      </c>
      <c r="E2179" s="489" t="s">
        <v>1880</v>
      </c>
      <c r="F2179" s="489" t="s">
        <v>1069</v>
      </c>
      <c r="G2179" s="489" t="s">
        <v>3749</v>
      </c>
      <c r="H2179" s="479">
        <v>3353</v>
      </c>
      <c r="I2179" s="489" t="s">
        <v>154</v>
      </c>
      <c r="J2179" s="479">
        <v>1</v>
      </c>
      <c r="K2179" s="515">
        <v>44547</v>
      </c>
      <c r="L2179" s="479">
        <v>29</v>
      </c>
      <c r="M2179" s="409">
        <v>249</v>
      </c>
      <c r="N2179" s="410">
        <v>44576</v>
      </c>
      <c r="O2179" s="411">
        <v>44579</v>
      </c>
      <c r="P2179" s="412">
        <v>32</v>
      </c>
      <c r="Q2179" s="409" t="s">
        <v>544</v>
      </c>
      <c r="R2179" s="409"/>
      <c r="S2179" s="409" t="s">
        <v>1624</v>
      </c>
      <c r="T2179" s="409" t="s">
        <v>87</v>
      </c>
      <c r="U2179" s="409">
        <v>249</v>
      </c>
      <c r="V2179" s="417" t="s">
        <v>88</v>
      </c>
      <c r="W2179" s="417" t="s">
        <v>89</v>
      </c>
      <c r="X2179" s="417" t="s">
        <v>550</v>
      </c>
      <c r="Y2179" s="409" t="s">
        <v>3731</v>
      </c>
      <c r="Z2179" s="424"/>
      <c r="AA2179" s="424"/>
      <c r="AB2179" s="409"/>
      <c r="AC2179" s="424">
        <v>30000</v>
      </c>
      <c r="AD2179" s="424"/>
      <c r="AE2179" s="494" t="s">
        <v>101</v>
      </c>
      <c r="AF2179" s="426">
        <v>44517</v>
      </c>
      <c r="AG2179" s="426">
        <v>44578</v>
      </c>
      <c r="AH2179" s="333"/>
      <c r="AI2179" s="334"/>
      <c r="AJ2179" s="334"/>
      <c r="AK2179" s="334"/>
      <c r="AL2179" s="334"/>
      <c r="AM2179" s="334"/>
      <c r="AN2179" s="333"/>
      <c r="AO2179" s="490"/>
    </row>
    <row r="2180" spans="3:41">
      <c r="C2180" s="478" t="s">
        <v>994</v>
      </c>
      <c r="D2180" s="501">
        <v>3327</v>
      </c>
      <c r="E2180" s="481" t="s">
        <v>151</v>
      </c>
      <c r="F2180" s="489" t="s">
        <v>1075</v>
      </c>
      <c r="G2180" s="482" t="s">
        <v>1501</v>
      </c>
      <c r="H2180" s="479">
        <v>3078</v>
      </c>
      <c r="I2180" s="489" t="s">
        <v>154</v>
      </c>
      <c r="J2180" s="478">
        <v>1</v>
      </c>
      <c r="K2180" s="506">
        <v>44569</v>
      </c>
      <c r="L2180" s="479">
        <v>29</v>
      </c>
      <c r="M2180" s="409">
        <v>250</v>
      </c>
      <c r="N2180" s="410">
        <v>44598</v>
      </c>
      <c r="O2180" s="411">
        <v>44601</v>
      </c>
      <c r="P2180" s="412">
        <v>32</v>
      </c>
      <c r="Q2180" s="409" t="s">
        <v>544</v>
      </c>
      <c r="R2180" s="409"/>
      <c r="S2180" s="409" t="s">
        <v>2869</v>
      </c>
      <c r="T2180" s="409" t="s">
        <v>87</v>
      </c>
      <c r="U2180" s="409">
        <v>250</v>
      </c>
      <c r="V2180" s="417" t="s">
        <v>88</v>
      </c>
      <c r="W2180" s="417" t="s">
        <v>510</v>
      </c>
      <c r="X2180" s="498" t="s">
        <v>3750</v>
      </c>
      <c r="Y2180" s="423" t="s">
        <v>3751</v>
      </c>
      <c r="Z2180" s="597"/>
      <c r="AA2180" s="597"/>
      <c r="AB2180" s="409"/>
      <c r="AC2180" s="597">
        <v>30000</v>
      </c>
      <c r="AD2180" s="597"/>
      <c r="AE2180" s="536" t="s">
        <v>101</v>
      </c>
      <c r="AF2180" s="598">
        <v>44509</v>
      </c>
      <c r="AG2180" s="442">
        <v>44601</v>
      </c>
      <c r="AH2180" s="333"/>
      <c r="AI2180" s="520"/>
      <c r="AJ2180" s="520"/>
      <c r="AK2180" s="520"/>
      <c r="AL2180" s="520"/>
      <c r="AM2180" s="582"/>
      <c r="AN2180" s="582"/>
      <c r="AO2180" s="582"/>
    </row>
    <row r="2181" spans="3:41">
      <c r="C2181" s="485" t="s">
        <v>1179</v>
      </c>
      <c r="D2181" s="403">
        <v>2804</v>
      </c>
      <c r="E2181" s="500" t="s">
        <v>1147</v>
      </c>
      <c r="F2181" s="498" t="s">
        <v>1185</v>
      </c>
      <c r="G2181" s="500" t="s">
        <v>479</v>
      </c>
      <c r="H2181" s="485"/>
      <c r="I2181" s="500" t="s">
        <v>99</v>
      </c>
      <c r="J2181" s="485">
        <v>1</v>
      </c>
      <c r="K2181" s="408">
        <v>44981</v>
      </c>
      <c r="L2181" s="404">
        <v>27</v>
      </c>
      <c r="M2181" s="409">
        <v>250</v>
      </c>
      <c r="N2181" s="410">
        <v>45008</v>
      </c>
      <c r="O2181" s="411">
        <v>45040</v>
      </c>
      <c r="P2181" s="412">
        <v>59</v>
      </c>
      <c r="Q2181" s="409" t="s">
        <v>544</v>
      </c>
      <c r="R2181" s="409" t="s">
        <v>214</v>
      </c>
      <c r="S2181" s="409" t="s">
        <v>2869</v>
      </c>
      <c r="T2181" s="409" t="s">
        <v>87</v>
      </c>
      <c r="U2181" s="409">
        <v>250</v>
      </c>
      <c r="V2181" s="417" t="s">
        <v>88</v>
      </c>
      <c r="W2181" s="417" t="s">
        <v>510</v>
      </c>
      <c r="X2181" s="417" t="s">
        <v>3750</v>
      </c>
      <c r="Y2181" s="423" t="s">
        <v>3751</v>
      </c>
      <c r="Z2181" s="409">
        <v>10</v>
      </c>
      <c r="AA2181" s="423" t="s">
        <v>92</v>
      </c>
      <c r="AB2181" s="409">
        <v>2016</v>
      </c>
      <c r="AC2181" s="524">
        <v>30000</v>
      </c>
      <c r="AD2181" s="524"/>
      <c r="AE2181" s="813"/>
      <c r="AF2181" s="490" t="s">
        <v>101</v>
      </c>
      <c r="AG2181" s="442">
        <v>44231</v>
      </c>
      <c r="AH2181" s="334"/>
      <c r="AI2181" s="520"/>
      <c r="AJ2181" s="520"/>
      <c r="AK2181" s="520"/>
      <c r="AL2181" s="520"/>
      <c r="AM2181" s="582"/>
      <c r="AN2181" s="582"/>
      <c r="AO2181" s="582"/>
    </row>
    <row r="2182" spans="3:41">
      <c r="C2182" s="478" t="s">
        <v>994</v>
      </c>
      <c r="D2182" s="479">
        <v>3731</v>
      </c>
      <c r="E2182" s="489" t="s">
        <v>3752</v>
      </c>
      <c r="F2182" s="495" t="s">
        <v>1432</v>
      </c>
      <c r="G2182" s="489" t="s">
        <v>529</v>
      </c>
      <c r="H2182" s="479">
        <v>3142</v>
      </c>
      <c r="I2182" s="481" t="s">
        <v>1151</v>
      </c>
      <c r="J2182" s="478">
        <v>1</v>
      </c>
      <c r="K2182" s="515">
        <v>44844</v>
      </c>
      <c r="L2182" s="479">
        <v>27</v>
      </c>
      <c r="M2182" s="409">
        <v>251</v>
      </c>
      <c r="N2182" s="517">
        <v>44871</v>
      </c>
      <c r="O2182" s="411">
        <v>44873</v>
      </c>
      <c r="P2182" s="516">
        <v>29</v>
      </c>
      <c r="Q2182" s="409" t="s">
        <v>544</v>
      </c>
      <c r="R2182" s="409" t="s">
        <v>214</v>
      </c>
      <c r="S2182" s="409" t="s">
        <v>1938</v>
      </c>
      <c r="T2182" s="409" t="s">
        <v>138</v>
      </c>
      <c r="U2182" s="409">
        <v>251</v>
      </c>
      <c r="V2182" s="417" t="s">
        <v>826</v>
      </c>
      <c r="W2182" s="417" t="s">
        <v>89</v>
      </c>
      <c r="X2182" s="417" t="s">
        <v>984</v>
      </c>
      <c r="Y2182" s="423" t="s">
        <v>3753</v>
      </c>
      <c r="Z2182" s="566"/>
      <c r="AA2182" s="566"/>
      <c r="AB2182" s="409"/>
      <c r="AC2182" s="566">
        <v>90000</v>
      </c>
      <c r="AD2182" s="566"/>
      <c r="AE2182" s="536" t="s">
        <v>101</v>
      </c>
      <c r="AF2182" s="426">
        <v>44744</v>
      </c>
      <c r="AG2182" s="442">
        <v>44870</v>
      </c>
      <c r="AH2182" s="333"/>
      <c r="AI2182" s="333" t="s">
        <v>660</v>
      </c>
      <c r="AJ2182" s="527" t="s">
        <v>718</v>
      </c>
      <c r="AK2182" s="333" t="s">
        <v>662</v>
      </c>
      <c r="AL2182" s="490" t="s">
        <v>719</v>
      </c>
      <c r="AM2182" s="527" t="s">
        <v>3419</v>
      </c>
      <c r="AN2182" s="333" t="s">
        <v>1830</v>
      </c>
      <c r="AO2182" s="490">
        <v>8112084899</v>
      </c>
    </row>
    <row r="2183" spans="3:41">
      <c r="C2183" s="485" t="s">
        <v>1179</v>
      </c>
      <c r="D2183" s="404">
        <v>4247</v>
      </c>
      <c r="E2183" s="500" t="s">
        <v>267</v>
      </c>
      <c r="F2183" s="500" t="s">
        <v>1100</v>
      </c>
      <c r="G2183" s="406" t="s">
        <v>1907</v>
      </c>
      <c r="H2183" s="404">
        <v>2797</v>
      </c>
      <c r="I2183" s="406" t="s">
        <v>154</v>
      </c>
      <c r="J2183" s="485">
        <v>1</v>
      </c>
      <c r="K2183" s="508">
        <v>45002</v>
      </c>
      <c r="L2183" s="404">
        <v>6</v>
      </c>
      <c r="M2183" s="409">
        <v>252</v>
      </c>
      <c r="N2183" s="507">
        <v>45008</v>
      </c>
      <c r="O2183" s="411">
        <v>45006</v>
      </c>
      <c r="P2183" s="412">
        <v>4</v>
      </c>
      <c r="Q2183" s="409" t="s">
        <v>544</v>
      </c>
      <c r="R2183" s="409" t="s">
        <v>214</v>
      </c>
      <c r="S2183" s="409" t="s">
        <v>3222</v>
      </c>
      <c r="T2183" s="409" t="s">
        <v>87</v>
      </c>
      <c r="U2183" s="409">
        <v>252</v>
      </c>
      <c r="V2183" s="417" t="s">
        <v>88</v>
      </c>
      <c r="W2183" s="417" t="s">
        <v>510</v>
      </c>
      <c r="X2183" s="417" t="s">
        <v>681</v>
      </c>
      <c r="Y2183" s="423" t="s">
        <v>3754</v>
      </c>
      <c r="Z2183" s="524"/>
      <c r="AA2183" s="524"/>
      <c r="AB2183" s="409">
        <v>2000</v>
      </c>
      <c r="AC2183" s="524">
        <v>30000</v>
      </c>
      <c r="AD2183" s="524"/>
      <c r="AE2183" s="494" t="s">
        <v>101</v>
      </c>
      <c r="AF2183" s="442">
        <v>45002</v>
      </c>
      <c r="AG2183" s="442"/>
      <c r="AH2183" s="333" t="s">
        <v>3755</v>
      </c>
      <c r="AI2183" s="333"/>
      <c r="AJ2183" s="334"/>
      <c r="AK2183" s="333"/>
      <c r="AL2183" s="333"/>
      <c r="AM2183" s="333"/>
      <c r="AN2183" s="333"/>
      <c r="AO2183" s="490"/>
    </row>
    <row r="2184" spans="3:41">
      <c r="C2184" s="478" t="s">
        <v>994</v>
      </c>
      <c r="D2184" s="479">
        <v>4225</v>
      </c>
      <c r="E2184" s="489" t="s">
        <v>3594</v>
      </c>
      <c r="F2184" s="489" t="s">
        <v>3594</v>
      </c>
      <c r="G2184" s="482" t="s">
        <v>3756</v>
      </c>
      <c r="H2184" s="479">
        <v>2797</v>
      </c>
      <c r="I2184" s="482" t="s">
        <v>1151</v>
      </c>
      <c r="J2184" s="478">
        <v>1</v>
      </c>
      <c r="K2184" s="506">
        <v>44987</v>
      </c>
      <c r="L2184" s="479">
        <v>13</v>
      </c>
      <c r="M2184" s="409">
        <v>252</v>
      </c>
      <c r="N2184" s="410">
        <v>45000</v>
      </c>
      <c r="O2184" s="411">
        <v>45001</v>
      </c>
      <c r="P2184" s="412">
        <v>14</v>
      </c>
      <c r="Q2184" s="409" t="s">
        <v>544</v>
      </c>
      <c r="R2184" s="409" t="s">
        <v>214</v>
      </c>
      <c r="S2184" s="409" t="s">
        <v>3222</v>
      </c>
      <c r="T2184" s="409" t="s">
        <v>87</v>
      </c>
      <c r="U2184" s="409">
        <v>252</v>
      </c>
      <c r="V2184" s="417" t="s">
        <v>88</v>
      </c>
      <c r="W2184" s="417" t="s">
        <v>510</v>
      </c>
      <c r="X2184" s="417" t="s">
        <v>681</v>
      </c>
      <c r="Y2184" s="423" t="s">
        <v>3754</v>
      </c>
      <c r="Z2184" s="524"/>
      <c r="AA2184" s="524"/>
      <c r="AB2184" s="409">
        <v>2000</v>
      </c>
      <c r="AC2184" s="524">
        <v>30000</v>
      </c>
      <c r="AD2184" s="524"/>
      <c r="AE2184" s="494" t="s">
        <v>101</v>
      </c>
      <c r="AF2184" s="442">
        <v>44987</v>
      </c>
      <c r="AG2184" s="442">
        <v>45000</v>
      </c>
      <c r="AH2184" s="333"/>
      <c r="AI2184" s="333"/>
      <c r="AJ2184" s="334"/>
      <c r="AK2184" s="333"/>
      <c r="AL2184" s="333"/>
      <c r="AM2184" s="333"/>
      <c r="AN2184" s="333"/>
      <c r="AO2184" s="490"/>
    </row>
    <row r="2185" spans="3:41">
      <c r="C2185" s="478" t="s">
        <v>994</v>
      </c>
      <c r="D2185" s="479">
        <v>4161</v>
      </c>
      <c r="E2185" s="489" t="s">
        <v>1314</v>
      </c>
      <c r="F2185" s="495" t="s">
        <v>1315</v>
      </c>
      <c r="G2185" s="482" t="s">
        <v>1583</v>
      </c>
      <c r="H2185" s="479">
        <v>1787</v>
      </c>
      <c r="I2185" s="482" t="s">
        <v>154</v>
      </c>
      <c r="J2185" s="478">
        <v>1</v>
      </c>
      <c r="K2185" s="506">
        <v>44950</v>
      </c>
      <c r="L2185" s="479">
        <v>27</v>
      </c>
      <c r="M2185" s="409">
        <v>252</v>
      </c>
      <c r="N2185" s="410">
        <v>44977</v>
      </c>
      <c r="O2185" s="411">
        <v>44986</v>
      </c>
      <c r="P2185" s="412">
        <v>36</v>
      </c>
      <c r="Q2185" s="409" t="s">
        <v>544</v>
      </c>
      <c r="R2185" s="409" t="s">
        <v>214</v>
      </c>
      <c r="S2185" s="409" t="s">
        <v>3222</v>
      </c>
      <c r="T2185" s="409" t="s">
        <v>87</v>
      </c>
      <c r="U2185" s="409">
        <v>252</v>
      </c>
      <c r="V2185" s="417" t="s">
        <v>88</v>
      </c>
      <c r="W2185" s="417" t="s">
        <v>510</v>
      </c>
      <c r="X2185" s="417" t="s">
        <v>681</v>
      </c>
      <c r="Y2185" s="423" t="s">
        <v>3754</v>
      </c>
      <c r="Z2185" s="524"/>
      <c r="AA2185" s="524"/>
      <c r="AB2185" s="409">
        <v>2000</v>
      </c>
      <c r="AC2185" s="524">
        <v>30000</v>
      </c>
      <c r="AD2185" s="524"/>
      <c r="AE2185" s="494" t="s">
        <v>101</v>
      </c>
      <c r="AF2185" s="442">
        <v>44950</v>
      </c>
      <c r="AG2185" s="442"/>
      <c r="AH2185" s="333" t="s">
        <v>1980</v>
      </c>
      <c r="AI2185" s="333"/>
      <c r="AJ2185" s="334"/>
      <c r="AK2185" s="334"/>
      <c r="AL2185" s="333"/>
      <c r="AM2185" s="527"/>
      <c r="AN2185" s="333"/>
      <c r="AO2185" s="490"/>
    </row>
    <row r="2186" spans="3:41" ht="21.75" customHeight="1">
      <c r="C2186" s="478" t="s">
        <v>994</v>
      </c>
      <c r="D2186" s="501">
        <v>4137</v>
      </c>
      <c r="E2186" s="489" t="s">
        <v>3487</v>
      </c>
      <c r="F2186" s="489" t="s">
        <v>3487</v>
      </c>
      <c r="G2186" s="481" t="s">
        <v>3757</v>
      </c>
      <c r="H2186" s="479">
        <v>2771</v>
      </c>
      <c r="I2186" s="481" t="s">
        <v>1151</v>
      </c>
      <c r="J2186" s="478">
        <v>1</v>
      </c>
      <c r="K2186" s="506">
        <v>44937</v>
      </c>
      <c r="L2186" s="501">
        <v>6</v>
      </c>
      <c r="M2186" s="479">
        <v>252</v>
      </c>
      <c r="N2186" s="410">
        <v>44943</v>
      </c>
      <c r="O2186" s="411">
        <v>44946</v>
      </c>
      <c r="P2186" s="412">
        <v>9</v>
      </c>
      <c r="Q2186" s="409" t="s">
        <v>544</v>
      </c>
      <c r="R2186" s="409" t="s">
        <v>214</v>
      </c>
      <c r="S2186" s="409" t="s">
        <v>3222</v>
      </c>
      <c r="T2186" s="409" t="s">
        <v>87</v>
      </c>
      <c r="U2186" s="409">
        <v>252</v>
      </c>
      <c r="V2186" s="417" t="s">
        <v>88</v>
      </c>
      <c r="W2186" s="417" t="s">
        <v>510</v>
      </c>
      <c r="X2186" s="417" t="s">
        <v>681</v>
      </c>
      <c r="Y2186" s="423" t="s">
        <v>3754</v>
      </c>
      <c r="Z2186" s="524"/>
      <c r="AA2186" s="524"/>
      <c r="AB2186" s="409">
        <v>2000</v>
      </c>
      <c r="AC2186" s="524">
        <v>30000</v>
      </c>
      <c r="AD2186" s="524"/>
      <c r="AE2186" s="494" t="s">
        <v>101</v>
      </c>
      <c r="AF2186" s="442">
        <v>44937</v>
      </c>
      <c r="AG2186" s="442">
        <v>44945</v>
      </c>
      <c r="AH2186" s="333"/>
      <c r="AI2186" s="334"/>
      <c r="AJ2186" s="334"/>
      <c r="AK2186" s="333"/>
      <c r="AL2186" s="334"/>
      <c r="AM2186" s="528"/>
      <c r="AN2186" s="334"/>
      <c r="AO2186" s="442"/>
    </row>
    <row r="2187" spans="3:41" ht="24" customHeight="1">
      <c r="C2187" s="485" t="s">
        <v>1179</v>
      </c>
      <c r="D2187" s="499">
        <v>4121</v>
      </c>
      <c r="E2187" s="500" t="s">
        <v>193</v>
      </c>
      <c r="F2187" s="486" t="s">
        <v>1363</v>
      </c>
      <c r="G2187" s="487" t="s">
        <v>2022</v>
      </c>
      <c r="H2187" s="404">
        <v>2763</v>
      </c>
      <c r="I2187" s="487" t="s">
        <v>154</v>
      </c>
      <c r="J2187" s="485">
        <v>1</v>
      </c>
      <c r="K2187" s="508">
        <v>44923</v>
      </c>
      <c r="L2187" s="499">
        <v>27</v>
      </c>
      <c r="M2187" s="409">
        <v>252</v>
      </c>
      <c r="N2187" s="507">
        <v>44950</v>
      </c>
      <c r="O2187" s="411">
        <v>44935</v>
      </c>
      <c r="P2187" s="412">
        <v>12</v>
      </c>
      <c r="Q2187" s="409" t="s">
        <v>544</v>
      </c>
      <c r="R2187" s="409" t="s">
        <v>214</v>
      </c>
      <c r="S2187" s="409" t="s">
        <v>3222</v>
      </c>
      <c r="T2187" s="409" t="s">
        <v>87</v>
      </c>
      <c r="U2187" s="409">
        <v>252</v>
      </c>
      <c r="V2187" s="417" t="s">
        <v>88</v>
      </c>
      <c r="W2187" s="417" t="s">
        <v>510</v>
      </c>
      <c r="X2187" s="417" t="s">
        <v>681</v>
      </c>
      <c r="Y2187" s="423" t="s">
        <v>3754</v>
      </c>
      <c r="Z2187" s="524"/>
      <c r="AA2187" s="524"/>
      <c r="AB2187" s="409">
        <v>2000</v>
      </c>
      <c r="AC2187" s="524">
        <v>30000</v>
      </c>
      <c r="AD2187" s="524"/>
      <c r="AE2187" s="494" t="s">
        <v>101</v>
      </c>
      <c r="AF2187" s="442">
        <v>44923</v>
      </c>
      <c r="AG2187" s="442"/>
      <c r="AH2187" s="333"/>
      <c r="AI2187" s="333"/>
      <c r="AJ2187" s="334"/>
      <c r="AK2187" s="333"/>
      <c r="AL2187" s="333"/>
      <c r="AM2187" s="527"/>
      <c r="AN2187" s="333"/>
      <c r="AO2187" s="490"/>
    </row>
    <row r="2188" spans="3:41">
      <c r="C2188" s="584" t="s">
        <v>994</v>
      </c>
      <c r="D2188" s="585">
        <v>4030</v>
      </c>
      <c r="E2188" s="586" t="s">
        <v>193</v>
      </c>
      <c r="F2188" s="587" t="s">
        <v>1363</v>
      </c>
      <c r="G2188" s="588" t="s">
        <v>3520</v>
      </c>
      <c r="H2188" s="589">
        <v>580</v>
      </c>
      <c r="I2188" s="588" t="s">
        <v>154</v>
      </c>
      <c r="J2188" s="584">
        <v>1</v>
      </c>
      <c r="K2188" s="590">
        <v>44909</v>
      </c>
      <c r="L2188" s="585">
        <v>6</v>
      </c>
      <c r="M2188" s="236">
        <v>252</v>
      </c>
      <c r="N2188" s="591">
        <v>44915</v>
      </c>
      <c r="O2188" s="592">
        <v>44923</v>
      </c>
      <c r="P2188" s="593">
        <v>14</v>
      </c>
      <c r="Q2188" s="236" t="s">
        <v>544</v>
      </c>
      <c r="R2188" s="236" t="s">
        <v>214</v>
      </c>
      <c r="S2188" s="236" t="s">
        <v>3222</v>
      </c>
      <c r="T2188" s="236" t="s">
        <v>87</v>
      </c>
      <c r="U2188" s="236">
        <v>252</v>
      </c>
      <c r="V2188" s="595" t="s">
        <v>88</v>
      </c>
      <c r="W2188" s="595" t="s">
        <v>510</v>
      </c>
      <c r="X2188" s="595" t="s">
        <v>681</v>
      </c>
      <c r="Y2188" s="599" t="s">
        <v>3754</v>
      </c>
      <c r="Z2188" s="600"/>
      <c r="AA2188" s="600"/>
      <c r="AB2188" s="236">
        <v>2000</v>
      </c>
      <c r="AC2188" s="600">
        <v>30000</v>
      </c>
      <c r="AD2188" s="600"/>
      <c r="AE2188" s="815"/>
      <c r="AF2188" s="262" t="s">
        <v>101</v>
      </c>
      <c r="AG2188" s="781">
        <v>44875</v>
      </c>
      <c r="AH2188" s="177">
        <v>44918</v>
      </c>
    </row>
    <row r="2189" spans="3:41">
      <c r="C2189" s="478" t="s">
        <v>994</v>
      </c>
      <c r="D2189" s="501">
        <v>4014</v>
      </c>
      <c r="E2189" s="489" t="s">
        <v>151</v>
      </c>
      <c r="F2189" s="488" t="s">
        <v>3758</v>
      </c>
      <c r="G2189" s="489" t="s">
        <v>3759</v>
      </c>
      <c r="H2189" s="478">
        <v>4014</v>
      </c>
      <c r="I2189" s="482" t="s">
        <v>154</v>
      </c>
      <c r="J2189" s="505">
        <v>1</v>
      </c>
      <c r="K2189" s="506">
        <v>44872</v>
      </c>
      <c r="L2189" s="479">
        <v>29</v>
      </c>
      <c r="M2189" s="409">
        <v>252</v>
      </c>
      <c r="N2189" s="410">
        <v>44901</v>
      </c>
      <c r="O2189" s="411">
        <v>44909</v>
      </c>
      <c r="P2189" s="412">
        <v>37</v>
      </c>
      <c r="Q2189" s="409" t="s">
        <v>544</v>
      </c>
      <c r="R2189" s="409" t="s">
        <v>214</v>
      </c>
      <c r="S2189" s="409" t="s">
        <v>3222</v>
      </c>
      <c r="T2189" s="409" t="s">
        <v>87</v>
      </c>
      <c r="U2189" s="409">
        <v>252</v>
      </c>
      <c r="V2189" s="417" t="s">
        <v>88</v>
      </c>
      <c r="W2189" s="417" t="s">
        <v>510</v>
      </c>
      <c r="X2189" s="417" t="s">
        <v>681</v>
      </c>
      <c r="Y2189" s="423" t="s">
        <v>3754</v>
      </c>
      <c r="Z2189" s="524"/>
      <c r="AA2189" s="524"/>
      <c r="AB2189" s="409">
        <v>2000</v>
      </c>
      <c r="AC2189" s="524">
        <v>30000</v>
      </c>
      <c r="AD2189" s="524"/>
      <c r="AE2189" s="812"/>
      <c r="AF2189" s="490" t="s">
        <v>101</v>
      </c>
      <c r="AG2189" s="442">
        <v>44872</v>
      </c>
      <c r="AH2189" s="177">
        <v>44908</v>
      </c>
      <c r="AI2189" s="333"/>
      <c r="AJ2189" s="550"/>
      <c r="AK2189" s="333"/>
      <c r="AL2189" s="333"/>
      <c r="AM2189" s="527"/>
      <c r="AN2189" s="333"/>
      <c r="AO2189" s="490"/>
    </row>
    <row r="2190" spans="3:41">
      <c r="C2190" s="485" t="s">
        <v>1179</v>
      </c>
      <c r="D2190" s="499">
        <v>3967</v>
      </c>
      <c r="E2190" s="500" t="s">
        <v>151</v>
      </c>
      <c r="F2190" s="405" t="s">
        <v>1075</v>
      </c>
      <c r="G2190" s="500" t="s">
        <v>1199</v>
      </c>
      <c r="H2190" s="485"/>
      <c r="I2190" s="406" t="s">
        <v>154</v>
      </c>
      <c r="J2190" s="407">
        <v>1</v>
      </c>
      <c r="K2190" s="508">
        <v>44847</v>
      </c>
      <c r="L2190" s="404">
        <v>29</v>
      </c>
      <c r="M2190" s="409">
        <v>252</v>
      </c>
      <c r="N2190" s="507">
        <v>44876</v>
      </c>
      <c r="O2190" s="411">
        <v>44858</v>
      </c>
      <c r="P2190" s="412">
        <v>11</v>
      </c>
      <c r="Q2190" s="409" t="s">
        <v>544</v>
      </c>
      <c r="R2190" s="409" t="s">
        <v>214</v>
      </c>
      <c r="S2190" s="409" t="s">
        <v>3222</v>
      </c>
      <c r="T2190" s="409" t="s">
        <v>87</v>
      </c>
      <c r="U2190" s="409">
        <v>252</v>
      </c>
      <c r="V2190" s="417" t="s">
        <v>88</v>
      </c>
      <c r="W2190" s="417" t="s">
        <v>510</v>
      </c>
      <c r="X2190" s="417" t="s">
        <v>681</v>
      </c>
      <c r="Y2190" s="423" t="s">
        <v>3754</v>
      </c>
      <c r="Z2190" s="524"/>
      <c r="AA2190" s="524"/>
      <c r="AB2190" s="409"/>
      <c r="AC2190" s="524">
        <v>30000</v>
      </c>
      <c r="AD2190" s="524"/>
      <c r="AE2190" s="536" t="s">
        <v>101</v>
      </c>
      <c r="AF2190" s="426">
        <v>44847</v>
      </c>
      <c r="AG2190" s="442"/>
      <c r="AH2190" s="333" t="s">
        <v>3760</v>
      </c>
      <c r="AI2190" s="333"/>
      <c r="AJ2190" s="550"/>
      <c r="AK2190" s="333"/>
      <c r="AL2190" s="333"/>
      <c r="AM2190" s="527"/>
      <c r="AN2190" s="333"/>
      <c r="AO2190" s="490"/>
    </row>
    <row r="2191" spans="3:41">
      <c r="C2191" s="478" t="s">
        <v>994</v>
      </c>
      <c r="D2191" s="501">
        <v>3801</v>
      </c>
      <c r="E2191" s="489" t="s">
        <v>1200</v>
      </c>
      <c r="F2191" s="488" t="s">
        <v>1200</v>
      </c>
      <c r="G2191" s="489" t="s">
        <v>1166</v>
      </c>
      <c r="H2191" s="478">
        <v>2594</v>
      </c>
      <c r="I2191" s="482" t="s">
        <v>154</v>
      </c>
      <c r="J2191" s="505">
        <v>1</v>
      </c>
      <c r="K2191" s="506">
        <v>44830</v>
      </c>
      <c r="L2191" s="479">
        <v>13</v>
      </c>
      <c r="M2191" s="409">
        <v>252</v>
      </c>
      <c r="N2191" s="410">
        <v>44843</v>
      </c>
      <c r="O2191" s="411">
        <v>44846</v>
      </c>
      <c r="P2191" s="412">
        <v>16</v>
      </c>
      <c r="Q2191" s="409" t="s">
        <v>544</v>
      </c>
      <c r="R2191" s="409" t="s">
        <v>214</v>
      </c>
      <c r="S2191" s="409" t="s">
        <v>3222</v>
      </c>
      <c r="T2191" s="409" t="s">
        <v>87</v>
      </c>
      <c r="U2191" s="409">
        <v>252</v>
      </c>
      <c r="V2191" s="417" t="s">
        <v>88</v>
      </c>
      <c r="W2191" s="417" t="s">
        <v>510</v>
      </c>
      <c r="X2191" s="417" t="s">
        <v>681</v>
      </c>
      <c r="Y2191" s="423" t="s">
        <v>3754</v>
      </c>
      <c r="Z2191" s="524"/>
      <c r="AA2191" s="524"/>
      <c r="AB2191" s="409"/>
      <c r="AC2191" s="524">
        <v>30000</v>
      </c>
      <c r="AD2191" s="524"/>
      <c r="AE2191" s="536" t="s">
        <v>101</v>
      </c>
      <c r="AF2191" s="426">
        <v>44774</v>
      </c>
      <c r="AG2191" s="442">
        <v>44845</v>
      </c>
      <c r="AH2191" s="333"/>
      <c r="AI2191" s="333"/>
      <c r="AJ2191" s="334"/>
      <c r="AK2191" s="333"/>
      <c r="AL2191" s="333"/>
      <c r="AM2191" s="527"/>
      <c r="AN2191" s="333"/>
      <c r="AO2191" s="490"/>
    </row>
    <row r="2192" spans="3:41">
      <c r="C2192" s="478" t="s">
        <v>994</v>
      </c>
      <c r="D2192" s="483">
        <v>3265</v>
      </c>
      <c r="E2192" s="495" t="s">
        <v>1880</v>
      </c>
      <c r="F2192" s="496" t="s">
        <v>1069</v>
      </c>
      <c r="G2192" s="489" t="s">
        <v>1881</v>
      </c>
      <c r="H2192" s="478">
        <v>41</v>
      </c>
      <c r="I2192" s="482" t="s">
        <v>154</v>
      </c>
      <c r="J2192" s="478">
        <v>1</v>
      </c>
      <c r="K2192" s="506">
        <v>44764</v>
      </c>
      <c r="L2192" s="479">
        <v>6</v>
      </c>
      <c r="M2192" s="409">
        <v>252</v>
      </c>
      <c r="N2192" s="410">
        <v>44770</v>
      </c>
      <c r="O2192" s="411">
        <v>44772</v>
      </c>
      <c r="P2192" s="412">
        <v>8</v>
      </c>
      <c r="Q2192" s="409" t="s">
        <v>544</v>
      </c>
      <c r="R2192" s="409"/>
      <c r="S2192" s="409" t="s">
        <v>3222</v>
      </c>
      <c r="T2192" s="409" t="s">
        <v>87</v>
      </c>
      <c r="U2192" s="409">
        <v>252</v>
      </c>
      <c r="V2192" s="417" t="s">
        <v>88</v>
      </c>
      <c r="W2192" s="417" t="s">
        <v>510</v>
      </c>
      <c r="X2192" s="417" t="s">
        <v>681</v>
      </c>
      <c r="Y2192" s="423" t="s">
        <v>3754</v>
      </c>
      <c r="Z2192" s="601"/>
      <c r="AA2192" s="601"/>
      <c r="AB2192" s="409"/>
      <c r="AC2192" s="601">
        <v>30000</v>
      </c>
      <c r="AD2192" s="601"/>
      <c r="AE2192" s="536" t="s">
        <v>101</v>
      </c>
      <c r="AF2192" s="426">
        <v>44464</v>
      </c>
      <c r="AG2192" s="442">
        <v>44771</v>
      </c>
      <c r="AH2192" s="333"/>
      <c r="AI2192" s="333"/>
      <c r="AJ2192" s="334"/>
      <c r="AK2192" s="334"/>
      <c r="AL2192" s="333"/>
      <c r="AM2192" s="527"/>
      <c r="AN2192" s="333"/>
      <c r="AO2192" s="490"/>
    </row>
    <row r="2193" spans="3:41">
      <c r="C2193" s="478" t="s">
        <v>994</v>
      </c>
      <c r="D2193" s="483">
        <v>4522</v>
      </c>
      <c r="E2193" s="489" t="s">
        <v>1212</v>
      </c>
      <c r="F2193" s="489" t="s">
        <v>1213</v>
      </c>
      <c r="G2193" s="495" t="s">
        <v>1214</v>
      </c>
      <c r="H2193" s="478">
        <v>1424</v>
      </c>
      <c r="I2193" s="481" t="s">
        <v>1151</v>
      </c>
      <c r="J2193" s="478">
        <v>1</v>
      </c>
      <c r="K2193" s="515">
        <v>45176</v>
      </c>
      <c r="L2193" s="479">
        <v>27</v>
      </c>
      <c r="M2193" s="409">
        <v>253</v>
      </c>
      <c r="N2193" s="410">
        <v>45203</v>
      </c>
      <c r="O2193" s="411">
        <v>45205</v>
      </c>
      <c r="P2193" s="412">
        <v>29</v>
      </c>
      <c r="Q2193" s="409" t="s">
        <v>544</v>
      </c>
      <c r="R2193" s="409" t="s">
        <v>214</v>
      </c>
      <c r="S2193" s="409" t="s">
        <v>1180</v>
      </c>
      <c r="T2193" s="409" t="s">
        <v>87</v>
      </c>
      <c r="U2193" s="409">
        <v>253</v>
      </c>
      <c r="V2193" s="417" t="s">
        <v>88</v>
      </c>
      <c r="W2193" s="417" t="s">
        <v>510</v>
      </c>
      <c r="X2193" s="417" t="s">
        <v>3761</v>
      </c>
      <c r="Y2193" s="423" t="s">
        <v>3762</v>
      </c>
      <c r="Z2193" s="409">
        <v>10</v>
      </c>
      <c r="AA2193" s="423" t="s">
        <v>127</v>
      </c>
      <c r="AB2193" s="409">
        <v>2010</v>
      </c>
      <c r="AC2193" s="524">
        <v>30000</v>
      </c>
      <c r="AD2193" s="524"/>
      <c r="AE2193" s="494" t="s">
        <v>101</v>
      </c>
      <c r="AF2193" s="442">
        <v>45176</v>
      </c>
      <c r="AG2193" s="442">
        <v>45204</v>
      </c>
      <c r="AH2193" s="333"/>
      <c r="AI2193" s="333" t="s">
        <v>503</v>
      </c>
      <c r="AJ2193" s="334"/>
      <c r="AK2193" s="333"/>
      <c r="AL2193" s="333" t="s">
        <v>503</v>
      </c>
      <c r="AM2193" s="527" t="s">
        <v>3763</v>
      </c>
      <c r="AN2193" s="333" t="s">
        <v>3764</v>
      </c>
      <c r="AO2193" s="490" t="s">
        <v>3765</v>
      </c>
    </row>
    <row r="2194" spans="3:41">
      <c r="C2194" s="505" t="s">
        <v>994</v>
      </c>
      <c r="D2194" s="483">
        <v>4496</v>
      </c>
      <c r="E2194" s="489" t="s">
        <v>1231</v>
      </c>
      <c r="F2194" s="489" t="s">
        <v>1231</v>
      </c>
      <c r="G2194" s="495" t="s">
        <v>3766</v>
      </c>
      <c r="H2194" s="478"/>
      <c r="I2194" s="481" t="s">
        <v>1151</v>
      </c>
      <c r="J2194" s="478">
        <v>1</v>
      </c>
      <c r="K2194" s="515">
        <v>45170</v>
      </c>
      <c r="L2194" s="479">
        <v>4</v>
      </c>
      <c r="M2194" s="409">
        <v>253</v>
      </c>
      <c r="N2194" s="410">
        <v>45174</v>
      </c>
      <c r="O2194" s="411">
        <v>45175</v>
      </c>
      <c r="P2194" s="412">
        <v>5</v>
      </c>
      <c r="Q2194" s="409" t="s">
        <v>544</v>
      </c>
      <c r="R2194" s="409" t="s">
        <v>214</v>
      </c>
      <c r="S2194" s="409" t="s">
        <v>1180</v>
      </c>
      <c r="T2194" s="409" t="s">
        <v>87</v>
      </c>
      <c r="U2194" s="409">
        <v>253</v>
      </c>
      <c r="V2194" s="417" t="s">
        <v>88</v>
      </c>
      <c r="W2194" s="417" t="s">
        <v>510</v>
      </c>
      <c r="X2194" s="417" t="s">
        <v>3761</v>
      </c>
      <c r="Y2194" s="423" t="s">
        <v>3762</v>
      </c>
      <c r="Z2194" s="409">
        <v>10</v>
      </c>
      <c r="AA2194" s="423" t="s">
        <v>127</v>
      </c>
      <c r="AB2194" s="409">
        <v>2010</v>
      </c>
      <c r="AC2194" s="524">
        <v>30000</v>
      </c>
      <c r="AD2194" s="524"/>
      <c r="AE2194" s="494" t="s">
        <v>101</v>
      </c>
      <c r="AF2194" s="442">
        <v>45166</v>
      </c>
      <c r="AG2194" s="442">
        <v>45174</v>
      </c>
      <c r="AH2194" s="333"/>
      <c r="AI2194" s="333" t="s">
        <v>251</v>
      </c>
      <c r="AJ2194" s="527" t="s">
        <v>3767</v>
      </c>
      <c r="AK2194" s="333" t="s">
        <v>3768</v>
      </c>
      <c r="AL2194" s="490" t="s">
        <v>283</v>
      </c>
      <c r="AM2194" s="527"/>
      <c r="AN2194" s="333" t="s">
        <v>3768</v>
      </c>
      <c r="AO2194" s="490" t="s">
        <v>283</v>
      </c>
    </row>
    <row r="2195" spans="3:41">
      <c r="C2195" s="478" t="s">
        <v>994</v>
      </c>
      <c r="D2195" s="483">
        <v>4475</v>
      </c>
      <c r="E2195" s="489" t="s">
        <v>1231</v>
      </c>
      <c r="F2195" s="489" t="s">
        <v>1231</v>
      </c>
      <c r="G2195" s="495" t="s">
        <v>3769</v>
      </c>
      <c r="H2195" s="478">
        <v>1424</v>
      </c>
      <c r="I2195" s="481" t="s">
        <v>1151</v>
      </c>
      <c r="J2195" s="478">
        <v>1</v>
      </c>
      <c r="K2195" s="515">
        <v>45154</v>
      </c>
      <c r="L2195" s="479">
        <v>6</v>
      </c>
      <c r="M2195" s="479">
        <v>253</v>
      </c>
      <c r="N2195" s="410">
        <v>45160</v>
      </c>
      <c r="O2195" s="411">
        <v>45163</v>
      </c>
      <c r="P2195" s="412">
        <v>9</v>
      </c>
      <c r="Q2195" s="409" t="s">
        <v>544</v>
      </c>
      <c r="R2195" s="409" t="s">
        <v>214</v>
      </c>
      <c r="S2195" s="409" t="s">
        <v>1180</v>
      </c>
      <c r="T2195" s="409" t="s">
        <v>87</v>
      </c>
      <c r="U2195" s="409">
        <v>253</v>
      </c>
      <c r="V2195" s="417" t="s">
        <v>88</v>
      </c>
      <c r="W2195" s="417" t="s">
        <v>510</v>
      </c>
      <c r="X2195" s="417" t="s">
        <v>3761</v>
      </c>
      <c r="Y2195" s="423" t="s">
        <v>3762</v>
      </c>
      <c r="Z2195" s="409">
        <v>10</v>
      </c>
      <c r="AA2195" s="423" t="s">
        <v>127</v>
      </c>
      <c r="AB2195" s="409">
        <v>2010</v>
      </c>
      <c r="AC2195" s="524">
        <v>30000</v>
      </c>
      <c r="AD2195" s="524"/>
      <c r="AE2195" s="494" t="s">
        <v>101</v>
      </c>
      <c r="AF2195" s="442">
        <v>45154</v>
      </c>
      <c r="AG2195" s="442">
        <v>45162</v>
      </c>
      <c r="AH2195" s="333"/>
      <c r="AI2195" s="333" t="s">
        <v>503</v>
      </c>
      <c r="AJ2195" s="527" t="s">
        <v>3770</v>
      </c>
      <c r="AK2195" s="333" t="s">
        <v>1138</v>
      </c>
      <c r="AL2195" s="490">
        <v>8112766102</v>
      </c>
      <c r="AM2195" s="527" t="s">
        <v>3770</v>
      </c>
      <c r="AN2195" s="333" t="s">
        <v>1138</v>
      </c>
      <c r="AO2195" s="490">
        <v>8112766102</v>
      </c>
    </row>
    <row r="2196" spans="3:41">
      <c r="C2196" s="478" t="s">
        <v>994</v>
      </c>
      <c r="D2196" s="483">
        <v>4459</v>
      </c>
      <c r="E2196" s="489" t="s">
        <v>477</v>
      </c>
      <c r="F2196" s="489" t="s">
        <v>1170</v>
      </c>
      <c r="G2196" s="495" t="s">
        <v>1635</v>
      </c>
      <c r="H2196" s="478">
        <v>1424</v>
      </c>
      <c r="I2196" s="481" t="s">
        <v>99</v>
      </c>
      <c r="J2196" s="478">
        <v>1</v>
      </c>
      <c r="K2196" s="515">
        <v>45145</v>
      </c>
      <c r="L2196" s="479">
        <v>6</v>
      </c>
      <c r="M2196" s="409">
        <v>253</v>
      </c>
      <c r="N2196" s="410">
        <v>45151</v>
      </c>
      <c r="O2196" s="411">
        <v>45154</v>
      </c>
      <c r="P2196" s="412">
        <v>9</v>
      </c>
      <c r="Q2196" s="409" t="s">
        <v>544</v>
      </c>
      <c r="R2196" s="409" t="s">
        <v>214</v>
      </c>
      <c r="S2196" s="409" t="s">
        <v>1180</v>
      </c>
      <c r="T2196" s="409" t="s">
        <v>87</v>
      </c>
      <c r="U2196" s="409">
        <v>253</v>
      </c>
      <c r="V2196" s="417" t="s">
        <v>88</v>
      </c>
      <c r="W2196" s="417" t="s">
        <v>510</v>
      </c>
      <c r="X2196" s="417" t="s">
        <v>3761</v>
      </c>
      <c r="Y2196" s="423" t="s">
        <v>3762</v>
      </c>
      <c r="Z2196" s="409">
        <v>10</v>
      </c>
      <c r="AA2196" s="423" t="s">
        <v>127</v>
      </c>
      <c r="AB2196" s="409">
        <v>2010</v>
      </c>
      <c r="AC2196" s="524">
        <v>30000</v>
      </c>
      <c r="AD2196" s="524"/>
      <c r="AE2196" s="494" t="s">
        <v>101</v>
      </c>
      <c r="AF2196" s="442">
        <v>45145</v>
      </c>
      <c r="AG2196" s="442">
        <v>45153</v>
      </c>
      <c r="AH2196" s="333"/>
      <c r="AI2196" s="333"/>
      <c r="AJ2196" s="334"/>
      <c r="AK2196" s="333"/>
      <c r="AL2196" s="333"/>
      <c r="AM2196" s="527"/>
      <c r="AN2196" s="333"/>
      <c r="AO2196" s="490"/>
    </row>
    <row r="2197" spans="3:41">
      <c r="C2197" s="485" t="s">
        <v>1179</v>
      </c>
      <c r="D2197" s="403">
        <v>4452</v>
      </c>
      <c r="E2197" s="500" t="s">
        <v>1212</v>
      </c>
      <c r="F2197" s="500" t="s">
        <v>1213</v>
      </c>
      <c r="G2197" s="497" t="s">
        <v>1214</v>
      </c>
      <c r="H2197" s="485">
        <v>1424</v>
      </c>
      <c r="I2197" s="487" t="s">
        <v>1151</v>
      </c>
      <c r="J2197" s="485">
        <v>1</v>
      </c>
      <c r="K2197" s="408">
        <v>45140</v>
      </c>
      <c r="L2197" s="404">
        <v>27</v>
      </c>
      <c r="M2197" s="409">
        <v>253</v>
      </c>
      <c r="N2197" s="507">
        <v>45167</v>
      </c>
      <c r="O2197" s="411">
        <v>45142</v>
      </c>
      <c r="P2197" s="412">
        <v>2</v>
      </c>
      <c r="Q2197" s="409" t="s">
        <v>544</v>
      </c>
      <c r="R2197" s="409" t="s">
        <v>214</v>
      </c>
      <c r="S2197" s="409" t="s">
        <v>1180</v>
      </c>
      <c r="T2197" s="409" t="s">
        <v>87</v>
      </c>
      <c r="U2197" s="409">
        <v>253</v>
      </c>
      <c r="V2197" s="417" t="s">
        <v>88</v>
      </c>
      <c r="W2197" s="417" t="s">
        <v>510</v>
      </c>
      <c r="X2197" s="417" t="s">
        <v>3761</v>
      </c>
      <c r="Y2197" s="423" t="s">
        <v>3762</v>
      </c>
      <c r="Z2197" s="409">
        <v>10</v>
      </c>
      <c r="AA2197" s="423" t="s">
        <v>127</v>
      </c>
      <c r="AB2197" s="409">
        <v>2010</v>
      </c>
      <c r="AC2197" s="524">
        <v>30000</v>
      </c>
      <c r="AD2197" s="524"/>
      <c r="AE2197" s="494" t="s">
        <v>101</v>
      </c>
      <c r="AF2197" s="442">
        <v>45140</v>
      </c>
      <c r="AG2197" s="442"/>
      <c r="AH2197" s="333" t="s">
        <v>3771</v>
      </c>
      <c r="AI2197" s="333"/>
      <c r="AJ2197" s="334"/>
      <c r="AK2197" s="333"/>
      <c r="AL2197" s="333"/>
      <c r="AM2197" s="527"/>
      <c r="AN2197" s="333"/>
      <c r="AO2197" s="490"/>
    </row>
    <row r="2198" spans="3:41">
      <c r="C2198" s="478" t="s">
        <v>994</v>
      </c>
      <c r="D2198" s="483">
        <v>4385</v>
      </c>
      <c r="E2198" s="489" t="s">
        <v>1358</v>
      </c>
      <c r="F2198" s="489" t="s">
        <v>1140</v>
      </c>
      <c r="G2198" s="495" t="s">
        <v>2033</v>
      </c>
      <c r="H2198" s="478">
        <v>1227</v>
      </c>
      <c r="I2198" s="481" t="s">
        <v>154</v>
      </c>
      <c r="J2198" s="478">
        <v>1</v>
      </c>
      <c r="K2198" s="515">
        <v>45098</v>
      </c>
      <c r="L2198" s="479">
        <v>27</v>
      </c>
      <c r="M2198" s="409">
        <v>253</v>
      </c>
      <c r="N2198" s="410">
        <v>45125</v>
      </c>
      <c r="O2198" s="411">
        <v>45138</v>
      </c>
      <c r="P2198" s="412">
        <v>40</v>
      </c>
      <c r="Q2198" s="409" t="s">
        <v>544</v>
      </c>
      <c r="R2198" s="409" t="s">
        <v>214</v>
      </c>
      <c r="S2198" s="409" t="s">
        <v>1180</v>
      </c>
      <c r="T2198" s="409" t="s">
        <v>87</v>
      </c>
      <c r="U2198" s="409">
        <v>253</v>
      </c>
      <c r="V2198" s="417" t="s">
        <v>88</v>
      </c>
      <c r="W2198" s="417" t="s">
        <v>510</v>
      </c>
      <c r="X2198" s="417" t="s">
        <v>3761</v>
      </c>
      <c r="Y2198" s="423" t="s">
        <v>3762</v>
      </c>
      <c r="Z2198" s="409">
        <v>10</v>
      </c>
      <c r="AA2198" s="423" t="s">
        <v>127</v>
      </c>
      <c r="AB2198" s="409">
        <v>2010</v>
      </c>
      <c r="AC2198" s="524">
        <v>30000</v>
      </c>
      <c r="AD2198" s="524"/>
      <c r="AE2198" s="494" t="s">
        <v>101</v>
      </c>
      <c r="AF2198" s="442">
        <v>45098</v>
      </c>
      <c r="AG2198" s="442">
        <v>45135</v>
      </c>
      <c r="AH2198" s="333"/>
      <c r="AI2198" s="333"/>
      <c r="AJ2198" s="334"/>
      <c r="AK2198" s="333"/>
      <c r="AL2198" s="333"/>
      <c r="AM2198" s="527"/>
      <c r="AN2198" s="333"/>
      <c r="AO2198" s="490"/>
    </row>
    <row r="2199" spans="3:41">
      <c r="C2199" s="478" t="s">
        <v>994</v>
      </c>
      <c r="D2199" s="479">
        <v>4327</v>
      </c>
      <c r="E2199" s="489" t="s">
        <v>97</v>
      </c>
      <c r="F2199" s="489" t="s">
        <v>97</v>
      </c>
      <c r="G2199" s="489" t="s">
        <v>2022</v>
      </c>
      <c r="H2199" s="479">
        <v>1424</v>
      </c>
      <c r="I2199" s="482" t="s">
        <v>99</v>
      </c>
      <c r="J2199" s="479">
        <v>1</v>
      </c>
      <c r="K2199" s="506">
        <v>45089</v>
      </c>
      <c r="L2199" s="479">
        <v>6</v>
      </c>
      <c r="M2199" s="409">
        <v>253</v>
      </c>
      <c r="N2199" s="410">
        <v>45095</v>
      </c>
      <c r="O2199" s="411">
        <v>45100</v>
      </c>
      <c r="P2199" s="412">
        <v>11</v>
      </c>
      <c r="Q2199" s="409" t="s">
        <v>544</v>
      </c>
      <c r="R2199" s="409" t="s">
        <v>214</v>
      </c>
      <c r="S2199" s="409" t="s">
        <v>1180</v>
      </c>
      <c r="T2199" s="409" t="s">
        <v>87</v>
      </c>
      <c r="U2199" s="409">
        <v>253</v>
      </c>
      <c r="V2199" s="417" t="s">
        <v>88</v>
      </c>
      <c r="W2199" s="417" t="s">
        <v>510</v>
      </c>
      <c r="X2199" s="417" t="s">
        <v>3761</v>
      </c>
      <c r="Y2199" s="423" t="s">
        <v>3762</v>
      </c>
      <c r="Z2199" s="409">
        <v>10</v>
      </c>
      <c r="AA2199" s="423" t="s">
        <v>127</v>
      </c>
      <c r="AB2199" s="409">
        <v>2010</v>
      </c>
      <c r="AC2199" s="524">
        <v>30000</v>
      </c>
      <c r="AD2199" s="524"/>
      <c r="AE2199" s="494" t="s">
        <v>101</v>
      </c>
      <c r="AF2199" s="442">
        <v>45058</v>
      </c>
      <c r="AG2199" s="442">
        <v>45097</v>
      </c>
      <c r="AH2199" s="333"/>
      <c r="AI2199" s="333"/>
      <c r="AJ2199" s="334"/>
      <c r="AK2199" s="333"/>
      <c r="AL2199" s="333"/>
      <c r="AM2199" s="527"/>
      <c r="AN2199" s="333"/>
      <c r="AO2199" s="490"/>
    </row>
    <row r="2200" spans="3:41">
      <c r="C2200" s="478" t="s">
        <v>994</v>
      </c>
      <c r="D2200" s="479">
        <v>4316</v>
      </c>
      <c r="E2200" s="489" t="s">
        <v>3772</v>
      </c>
      <c r="F2200" s="489" t="s">
        <v>3773</v>
      </c>
      <c r="G2200" s="489" t="s">
        <v>3772</v>
      </c>
      <c r="H2200" s="479">
        <v>1424</v>
      </c>
      <c r="I2200" s="482" t="s">
        <v>154</v>
      </c>
      <c r="J2200" s="479">
        <v>1</v>
      </c>
      <c r="K2200" s="506">
        <v>45054</v>
      </c>
      <c r="L2200" s="479">
        <v>1</v>
      </c>
      <c r="M2200" s="409">
        <v>253</v>
      </c>
      <c r="N2200" s="507">
        <v>45055</v>
      </c>
      <c r="O2200" s="411">
        <v>45057</v>
      </c>
      <c r="P2200" s="412">
        <v>3</v>
      </c>
      <c r="Q2200" s="409" t="s">
        <v>544</v>
      </c>
      <c r="R2200" s="409" t="s">
        <v>214</v>
      </c>
      <c r="S2200" s="409" t="s">
        <v>1180</v>
      </c>
      <c r="T2200" s="409" t="s">
        <v>87</v>
      </c>
      <c r="U2200" s="409">
        <v>253</v>
      </c>
      <c r="V2200" s="417" t="s">
        <v>88</v>
      </c>
      <c r="W2200" s="417" t="s">
        <v>510</v>
      </c>
      <c r="X2200" s="417" t="s">
        <v>3761</v>
      </c>
      <c r="Y2200" s="423" t="s">
        <v>3762</v>
      </c>
      <c r="Z2200" s="409">
        <v>10</v>
      </c>
      <c r="AA2200" s="423" t="s">
        <v>127</v>
      </c>
      <c r="AB2200" s="409">
        <v>2010</v>
      </c>
      <c r="AC2200" s="524">
        <v>30000</v>
      </c>
      <c r="AD2200" s="524"/>
      <c r="AE2200" s="494" t="s">
        <v>101</v>
      </c>
      <c r="AF2200" s="442">
        <v>45054</v>
      </c>
      <c r="AG2200" s="442">
        <v>45057</v>
      </c>
      <c r="AH2200" s="333"/>
      <c r="AI2200" s="333"/>
      <c r="AJ2200" s="334"/>
      <c r="AK2200" s="333"/>
      <c r="AL2200" s="333"/>
      <c r="AM2200" s="527"/>
      <c r="AN2200" s="333"/>
      <c r="AO2200" s="490"/>
    </row>
    <row r="2201" spans="3:41">
      <c r="C2201" s="478" t="s">
        <v>994</v>
      </c>
      <c r="D2201" s="479">
        <v>4308</v>
      </c>
      <c r="E2201" s="489" t="s">
        <v>1209</v>
      </c>
      <c r="F2201" s="489" t="s">
        <v>1209</v>
      </c>
      <c r="G2201" s="489" t="s">
        <v>3774</v>
      </c>
      <c r="H2201" s="479"/>
      <c r="I2201" s="482" t="s">
        <v>99</v>
      </c>
      <c r="J2201" s="479">
        <v>1</v>
      </c>
      <c r="K2201" s="506">
        <v>45049</v>
      </c>
      <c r="L2201" s="479">
        <v>2</v>
      </c>
      <c r="M2201" s="409">
        <v>253</v>
      </c>
      <c r="N2201" s="410">
        <v>45051</v>
      </c>
      <c r="O2201" s="411">
        <v>45054</v>
      </c>
      <c r="P2201" s="412">
        <v>5</v>
      </c>
      <c r="Q2201" s="409" t="s">
        <v>544</v>
      </c>
      <c r="R2201" s="409" t="s">
        <v>214</v>
      </c>
      <c r="S2201" s="409" t="s">
        <v>1180</v>
      </c>
      <c r="T2201" s="409" t="s">
        <v>87</v>
      </c>
      <c r="U2201" s="409">
        <v>253</v>
      </c>
      <c r="V2201" s="417" t="s">
        <v>88</v>
      </c>
      <c r="W2201" s="417" t="s">
        <v>510</v>
      </c>
      <c r="X2201" s="417" t="s">
        <v>3761</v>
      </c>
      <c r="Y2201" s="423" t="s">
        <v>3762</v>
      </c>
      <c r="Z2201" s="409">
        <v>10</v>
      </c>
      <c r="AA2201" s="423" t="s">
        <v>127</v>
      </c>
      <c r="AB2201" s="409">
        <v>2010</v>
      </c>
      <c r="AC2201" s="524">
        <v>30000</v>
      </c>
      <c r="AD2201" s="524"/>
      <c r="AE2201" s="494" t="s">
        <v>101</v>
      </c>
      <c r="AF2201" s="442">
        <v>45049</v>
      </c>
      <c r="AG2201" s="442">
        <v>45051</v>
      </c>
      <c r="AH2201" s="333"/>
      <c r="AI2201" s="582"/>
      <c r="AJ2201" s="582"/>
      <c r="AK2201" s="582"/>
      <c r="AL2201" s="582"/>
      <c r="AM2201" s="582"/>
      <c r="AN2201" s="582"/>
      <c r="AO2201" s="582"/>
    </row>
    <row r="2202" spans="3:41">
      <c r="C2202" s="478" t="s">
        <v>994</v>
      </c>
      <c r="D2202" s="479">
        <v>4299</v>
      </c>
      <c r="E2202" s="489" t="s">
        <v>1147</v>
      </c>
      <c r="F2202" s="489" t="s">
        <v>622</v>
      </c>
      <c r="G2202" s="489" t="s">
        <v>623</v>
      </c>
      <c r="H2202" s="479"/>
      <c r="I2202" s="482" t="s">
        <v>99</v>
      </c>
      <c r="J2202" s="479">
        <v>1</v>
      </c>
      <c r="K2202" s="506">
        <v>45045</v>
      </c>
      <c r="L2202" s="479">
        <v>1</v>
      </c>
      <c r="M2202" s="409">
        <v>253</v>
      </c>
      <c r="N2202" s="410">
        <v>45046</v>
      </c>
      <c r="O2202" s="411">
        <v>45049</v>
      </c>
      <c r="P2202" s="412">
        <v>4</v>
      </c>
      <c r="Q2202" s="409" t="s">
        <v>544</v>
      </c>
      <c r="R2202" s="409" t="s">
        <v>214</v>
      </c>
      <c r="S2202" s="409" t="s">
        <v>1180</v>
      </c>
      <c r="T2202" s="409" t="s">
        <v>87</v>
      </c>
      <c r="U2202" s="409">
        <v>253</v>
      </c>
      <c r="V2202" s="417" t="s">
        <v>88</v>
      </c>
      <c r="W2202" s="417" t="s">
        <v>510</v>
      </c>
      <c r="X2202" s="417" t="s">
        <v>3761</v>
      </c>
      <c r="Y2202" s="423" t="s">
        <v>3762</v>
      </c>
      <c r="Z2202" s="409">
        <v>10</v>
      </c>
      <c r="AA2202" s="423" t="s">
        <v>127</v>
      </c>
      <c r="AB2202" s="409">
        <v>2010</v>
      </c>
      <c r="AC2202" s="524">
        <v>30000</v>
      </c>
      <c r="AD2202" s="524"/>
      <c r="AE2202" s="494" t="s">
        <v>101</v>
      </c>
      <c r="AF2202" s="442">
        <v>45044</v>
      </c>
      <c r="AG2202" s="442">
        <v>45049</v>
      </c>
      <c r="AH2202" s="333"/>
      <c r="AI2202" s="333"/>
      <c r="AJ2202" s="334"/>
      <c r="AK2202" s="333"/>
      <c r="AL2202" s="333"/>
      <c r="AM2202" s="527"/>
      <c r="AN2202" s="333"/>
      <c r="AO2202" s="490"/>
    </row>
    <row r="2203" spans="3:41">
      <c r="C2203" s="478" t="s">
        <v>994</v>
      </c>
      <c r="D2203" s="479">
        <v>4279</v>
      </c>
      <c r="E2203" s="489" t="s">
        <v>1446</v>
      </c>
      <c r="F2203" s="489" t="s">
        <v>2232</v>
      </c>
      <c r="G2203" s="489" t="s">
        <v>2377</v>
      </c>
      <c r="H2203" s="479">
        <v>1424</v>
      </c>
      <c r="I2203" s="482" t="s">
        <v>154</v>
      </c>
      <c r="J2203" s="479">
        <v>1</v>
      </c>
      <c r="K2203" s="506">
        <v>45033</v>
      </c>
      <c r="L2203" s="479">
        <v>1</v>
      </c>
      <c r="M2203" s="409">
        <v>253</v>
      </c>
      <c r="N2203" s="410">
        <v>45034</v>
      </c>
      <c r="O2203" s="411">
        <v>45036</v>
      </c>
      <c r="P2203" s="412">
        <v>3</v>
      </c>
      <c r="Q2203" s="409" t="s">
        <v>544</v>
      </c>
      <c r="R2203" s="409" t="s">
        <v>214</v>
      </c>
      <c r="S2203" s="409" t="s">
        <v>1180</v>
      </c>
      <c r="T2203" s="409" t="s">
        <v>87</v>
      </c>
      <c r="U2203" s="409">
        <v>253</v>
      </c>
      <c r="V2203" s="417" t="s">
        <v>88</v>
      </c>
      <c r="W2203" s="417" t="s">
        <v>510</v>
      </c>
      <c r="X2203" s="417" t="s">
        <v>3761</v>
      </c>
      <c r="Y2203" s="423" t="s">
        <v>3762</v>
      </c>
      <c r="Z2203" s="409">
        <v>10</v>
      </c>
      <c r="AA2203" s="423" t="s">
        <v>127</v>
      </c>
      <c r="AB2203" s="409">
        <v>2010</v>
      </c>
      <c r="AC2203" s="524">
        <v>30000</v>
      </c>
      <c r="AD2203" s="524"/>
      <c r="AE2203" s="494" t="s">
        <v>101</v>
      </c>
      <c r="AF2203" s="442">
        <v>45026</v>
      </c>
      <c r="AG2203" s="442">
        <v>45035</v>
      </c>
      <c r="AH2203" s="333"/>
      <c r="AI2203" s="333"/>
      <c r="AJ2203" s="334"/>
      <c r="AK2203" s="333"/>
      <c r="AL2203" s="333"/>
      <c r="AM2203" s="333"/>
      <c r="AN2203" s="333"/>
      <c r="AO2203" s="490"/>
    </row>
    <row r="2204" spans="3:41">
      <c r="C2204" s="490" t="s">
        <v>994</v>
      </c>
      <c r="D2204" s="494">
        <v>4191</v>
      </c>
      <c r="E2204" s="333" t="s">
        <v>97</v>
      </c>
      <c r="F2204" s="333" t="s">
        <v>97</v>
      </c>
      <c r="G2204" s="333" t="s">
        <v>3775</v>
      </c>
      <c r="H2204" s="494">
        <v>1424</v>
      </c>
      <c r="I2204" s="504" t="s">
        <v>99</v>
      </c>
      <c r="J2204" s="494">
        <v>1</v>
      </c>
      <c r="K2204" s="560">
        <v>44966</v>
      </c>
      <c r="L2204" s="494">
        <v>27</v>
      </c>
      <c r="M2204" s="404">
        <v>253</v>
      </c>
      <c r="N2204" s="594">
        <v>44993</v>
      </c>
      <c r="O2204" s="411">
        <v>45012</v>
      </c>
      <c r="P2204" s="412">
        <v>46</v>
      </c>
      <c r="Q2204" s="409" t="s">
        <v>544</v>
      </c>
      <c r="R2204" s="409" t="s">
        <v>214</v>
      </c>
      <c r="S2204" s="409" t="s">
        <v>1180</v>
      </c>
      <c r="T2204" s="409" t="s">
        <v>87</v>
      </c>
      <c r="U2204" s="409">
        <v>253</v>
      </c>
      <c r="V2204" s="417" t="s">
        <v>88</v>
      </c>
      <c r="W2204" s="417" t="s">
        <v>510</v>
      </c>
      <c r="X2204" s="417" t="s">
        <v>3761</v>
      </c>
      <c r="Y2204" s="423" t="s">
        <v>3762</v>
      </c>
      <c r="Z2204" s="524"/>
      <c r="AA2204" s="524"/>
      <c r="AB2204" s="409">
        <v>2010</v>
      </c>
      <c r="AC2204" s="524">
        <v>30000</v>
      </c>
      <c r="AD2204" s="524"/>
      <c r="AE2204" s="494" t="s">
        <v>101</v>
      </c>
      <c r="AF2204" s="442">
        <v>44966</v>
      </c>
      <c r="AG2204" s="442">
        <v>45010</v>
      </c>
      <c r="AH2204" s="333"/>
      <c r="AI2204" s="333"/>
      <c r="AJ2204" s="334"/>
      <c r="AK2204" s="333"/>
      <c r="AL2204" s="333"/>
      <c r="AM2204" s="333"/>
      <c r="AN2204" s="333"/>
      <c r="AO2204" s="490"/>
    </row>
    <row r="2205" spans="3:41" ht="14.25" customHeight="1">
      <c r="C2205" s="478" t="s">
        <v>994</v>
      </c>
      <c r="D2205" s="479">
        <v>3989</v>
      </c>
      <c r="E2205" s="489" t="s">
        <v>97</v>
      </c>
      <c r="F2205" s="489" t="s">
        <v>97</v>
      </c>
      <c r="G2205" s="489" t="s">
        <v>1453</v>
      </c>
      <c r="H2205" s="479"/>
      <c r="I2205" s="482" t="s">
        <v>99</v>
      </c>
      <c r="J2205" s="479">
        <v>1</v>
      </c>
      <c r="K2205" s="506">
        <v>44942</v>
      </c>
      <c r="L2205" s="479">
        <v>27</v>
      </c>
      <c r="M2205" s="409">
        <v>253</v>
      </c>
      <c r="N2205" s="507">
        <v>44969</v>
      </c>
      <c r="O2205" s="411">
        <v>44951</v>
      </c>
      <c r="P2205" s="412">
        <v>9</v>
      </c>
      <c r="Q2205" s="409" t="s">
        <v>544</v>
      </c>
      <c r="R2205" s="409" t="s">
        <v>214</v>
      </c>
      <c r="S2205" s="409" t="s">
        <v>1180</v>
      </c>
      <c r="T2205" s="409" t="s">
        <v>87</v>
      </c>
      <c r="U2205" s="409">
        <v>253</v>
      </c>
      <c r="V2205" s="417" t="s">
        <v>88</v>
      </c>
      <c r="W2205" s="417" t="s">
        <v>510</v>
      </c>
      <c r="X2205" s="417" t="s">
        <v>3761</v>
      </c>
      <c r="Y2205" s="423" t="s">
        <v>3762</v>
      </c>
      <c r="Z2205" s="524"/>
      <c r="AA2205" s="524"/>
      <c r="AB2205" s="409">
        <v>2010</v>
      </c>
      <c r="AC2205" s="524">
        <v>30000</v>
      </c>
      <c r="AD2205" s="524"/>
      <c r="AE2205" s="494" t="s">
        <v>101</v>
      </c>
      <c r="AF2205" s="442">
        <v>44858</v>
      </c>
      <c r="AG2205" s="442">
        <v>44951</v>
      </c>
      <c r="AH2205" s="534"/>
      <c r="AI2205" s="333"/>
      <c r="AJ2205" s="334"/>
      <c r="AK2205" s="333"/>
      <c r="AL2205" s="333"/>
      <c r="AM2205" s="333"/>
      <c r="AN2205" s="333"/>
      <c r="AO2205" s="490"/>
    </row>
    <row r="2206" spans="3:41">
      <c r="C2206" s="478" t="s">
        <v>994</v>
      </c>
      <c r="D2206" s="479">
        <v>3973</v>
      </c>
      <c r="E2206" s="489" t="s">
        <v>97</v>
      </c>
      <c r="F2206" s="489" t="s">
        <v>97</v>
      </c>
      <c r="G2206" s="489" t="s">
        <v>2552</v>
      </c>
      <c r="H2206" s="479"/>
      <c r="I2206" s="482" t="s">
        <v>99</v>
      </c>
      <c r="J2206" s="479">
        <v>1</v>
      </c>
      <c r="K2206" s="515">
        <v>44852</v>
      </c>
      <c r="L2206" s="479">
        <v>2</v>
      </c>
      <c r="M2206" s="409">
        <v>253</v>
      </c>
      <c r="N2206" s="410">
        <v>44854</v>
      </c>
      <c r="O2206" s="411">
        <v>44855</v>
      </c>
      <c r="P2206" s="412">
        <v>3</v>
      </c>
      <c r="Q2206" s="409" t="s">
        <v>544</v>
      </c>
      <c r="R2206" s="409" t="s">
        <v>214</v>
      </c>
      <c r="S2206" s="409" t="s">
        <v>1180</v>
      </c>
      <c r="T2206" s="409" t="s">
        <v>87</v>
      </c>
      <c r="U2206" s="409">
        <v>253</v>
      </c>
      <c r="V2206" s="417" t="s">
        <v>88</v>
      </c>
      <c r="W2206" s="417" t="s">
        <v>510</v>
      </c>
      <c r="X2206" s="417" t="s">
        <v>3761</v>
      </c>
      <c r="Y2206" s="423" t="s">
        <v>3762</v>
      </c>
      <c r="Z2206" s="524"/>
      <c r="AA2206" s="524"/>
      <c r="AB2206" s="409">
        <v>2010</v>
      </c>
      <c r="AC2206" s="524">
        <v>30000</v>
      </c>
      <c r="AD2206" s="524"/>
      <c r="AE2206" s="536" t="s">
        <v>101</v>
      </c>
      <c r="AF2206" s="426">
        <v>44852</v>
      </c>
      <c r="AG2206" s="426">
        <v>44855</v>
      </c>
      <c r="AH2206" s="333"/>
      <c r="AI2206" s="333"/>
      <c r="AJ2206" s="334"/>
      <c r="AK2206" s="333"/>
      <c r="AL2206" s="333"/>
      <c r="AM2206" s="527"/>
      <c r="AN2206" s="333"/>
      <c r="AO2206" s="490"/>
    </row>
    <row r="2207" spans="3:41">
      <c r="C2207" s="478" t="s">
        <v>994</v>
      </c>
      <c r="D2207" s="479">
        <v>3963</v>
      </c>
      <c r="E2207" s="489" t="s">
        <v>97</v>
      </c>
      <c r="F2207" s="489" t="s">
        <v>97</v>
      </c>
      <c r="G2207" s="489" t="s">
        <v>3625</v>
      </c>
      <c r="H2207" s="479">
        <v>1376</v>
      </c>
      <c r="I2207" s="482" t="s">
        <v>99</v>
      </c>
      <c r="J2207" s="479">
        <v>1</v>
      </c>
      <c r="K2207" s="515">
        <v>44847</v>
      </c>
      <c r="L2207" s="479">
        <v>1</v>
      </c>
      <c r="M2207" s="409">
        <v>253</v>
      </c>
      <c r="N2207" s="410">
        <v>44848</v>
      </c>
      <c r="O2207" s="411">
        <v>44851</v>
      </c>
      <c r="P2207" s="412">
        <v>4</v>
      </c>
      <c r="Q2207" s="409" t="s">
        <v>544</v>
      </c>
      <c r="R2207" s="409" t="s">
        <v>214</v>
      </c>
      <c r="S2207" s="409" t="s">
        <v>1180</v>
      </c>
      <c r="T2207" s="409" t="s">
        <v>87</v>
      </c>
      <c r="U2207" s="409">
        <v>253</v>
      </c>
      <c r="V2207" s="417" t="s">
        <v>88</v>
      </c>
      <c r="W2207" s="417" t="s">
        <v>510</v>
      </c>
      <c r="X2207" s="417" t="s">
        <v>3761</v>
      </c>
      <c r="Y2207" s="423" t="s">
        <v>3762</v>
      </c>
      <c r="Z2207" s="524"/>
      <c r="AA2207" s="524"/>
      <c r="AB2207" s="409">
        <v>2010</v>
      </c>
      <c r="AC2207" s="524">
        <v>30000</v>
      </c>
      <c r="AD2207" s="524"/>
      <c r="AE2207" s="536" t="s">
        <v>101</v>
      </c>
      <c r="AF2207" s="426">
        <v>44847</v>
      </c>
      <c r="AG2207" s="426">
        <v>44848</v>
      </c>
      <c r="AH2207" s="333"/>
      <c r="AI2207" s="333" t="s">
        <v>519</v>
      </c>
      <c r="AJ2207" s="527" t="s">
        <v>520</v>
      </c>
      <c r="AK2207" s="333" t="s">
        <v>521</v>
      </c>
      <c r="AL2207" s="490" t="s">
        <v>522</v>
      </c>
      <c r="AM2207" s="527" t="s">
        <v>520</v>
      </c>
      <c r="AN2207" s="333" t="s">
        <v>521</v>
      </c>
      <c r="AO2207" s="490" t="s">
        <v>522</v>
      </c>
    </row>
    <row r="2208" spans="3:41">
      <c r="C2208" s="478" t="s">
        <v>994</v>
      </c>
      <c r="D2208" s="479">
        <v>3947</v>
      </c>
      <c r="E2208" s="489" t="s">
        <v>97</v>
      </c>
      <c r="F2208" s="489" t="s">
        <v>97</v>
      </c>
      <c r="G2208" s="489" t="s">
        <v>3776</v>
      </c>
      <c r="H2208" s="479">
        <v>1368</v>
      </c>
      <c r="I2208" s="482" t="s">
        <v>99</v>
      </c>
      <c r="J2208" s="479">
        <v>1</v>
      </c>
      <c r="K2208" s="515">
        <v>44839</v>
      </c>
      <c r="L2208" s="479">
        <v>6</v>
      </c>
      <c r="M2208" s="409">
        <v>253</v>
      </c>
      <c r="N2208" s="410">
        <v>44845</v>
      </c>
      <c r="O2208" s="411">
        <v>44847</v>
      </c>
      <c r="P2208" s="412">
        <v>8</v>
      </c>
      <c r="Q2208" s="409" t="s">
        <v>544</v>
      </c>
      <c r="R2208" s="409" t="s">
        <v>214</v>
      </c>
      <c r="S2208" s="409" t="s">
        <v>1180</v>
      </c>
      <c r="T2208" s="409" t="s">
        <v>87</v>
      </c>
      <c r="U2208" s="409">
        <v>253</v>
      </c>
      <c r="V2208" s="417" t="s">
        <v>88</v>
      </c>
      <c r="W2208" s="417" t="s">
        <v>510</v>
      </c>
      <c r="X2208" s="417" t="s">
        <v>3761</v>
      </c>
      <c r="Y2208" s="423" t="s">
        <v>3762</v>
      </c>
      <c r="Z2208" s="524"/>
      <c r="AA2208" s="524"/>
      <c r="AB2208" s="409">
        <v>2010</v>
      </c>
      <c r="AC2208" s="524">
        <v>30000</v>
      </c>
      <c r="AD2208" s="524"/>
      <c r="AE2208" s="536" t="s">
        <v>101</v>
      </c>
      <c r="AF2208" s="426">
        <v>44839</v>
      </c>
      <c r="AG2208" s="426">
        <v>44846</v>
      </c>
      <c r="AH2208" s="333"/>
      <c r="AI2208" s="333" t="s">
        <v>144</v>
      </c>
      <c r="AJ2208" s="527" t="s">
        <v>3648</v>
      </c>
      <c r="AK2208" s="333" t="s">
        <v>3649</v>
      </c>
      <c r="AL2208" s="490">
        <v>8126217910</v>
      </c>
      <c r="AM2208" s="527" t="s">
        <v>3648</v>
      </c>
      <c r="AN2208" s="333" t="s">
        <v>3649</v>
      </c>
      <c r="AO2208" s="490">
        <v>8126217910</v>
      </c>
    </row>
    <row r="2209" spans="3:41">
      <c r="C2209" s="478" t="s">
        <v>994</v>
      </c>
      <c r="D2209" s="479">
        <v>3928</v>
      </c>
      <c r="E2209" s="489" t="s">
        <v>97</v>
      </c>
      <c r="F2209" s="489" t="s">
        <v>97</v>
      </c>
      <c r="G2209" s="489" t="s">
        <v>2002</v>
      </c>
      <c r="H2209" s="479">
        <v>0</v>
      </c>
      <c r="I2209" s="482" t="s">
        <v>99</v>
      </c>
      <c r="J2209" s="479">
        <v>1</v>
      </c>
      <c r="K2209" s="515">
        <v>44830</v>
      </c>
      <c r="L2209" s="479">
        <v>6</v>
      </c>
      <c r="M2209" s="409">
        <v>253</v>
      </c>
      <c r="N2209" s="410">
        <v>44836</v>
      </c>
      <c r="O2209" s="411">
        <v>44839</v>
      </c>
      <c r="P2209" s="412">
        <v>9</v>
      </c>
      <c r="Q2209" s="409" t="s">
        <v>544</v>
      </c>
      <c r="R2209" s="409"/>
      <c r="S2209" s="409" t="s">
        <v>1180</v>
      </c>
      <c r="T2209" s="409" t="s">
        <v>87</v>
      </c>
      <c r="U2209" s="409">
        <v>253</v>
      </c>
      <c r="V2209" s="417" t="s">
        <v>88</v>
      </c>
      <c r="W2209" s="417" t="s">
        <v>510</v>
      </c>
      <c r="X2209" s="417" t="s">
        <v>3761</v>
      </c>
      <c r="Y2209" s="423" t="s">
        <v>3762</v>
      </c>
      <c r="Z2209" s="424"/>
      <c r="AA2209" s="424"/>
      <c r="AB2209" s="409">
        <v>2010</v>
      </c>
      <c r="AC2209" s="424">
        <v>30000</v>
      </c>
      <c r="AD2209" s="424"/>
      <c r="AE2209" s="536" t="s">
        <v>101</v>
      </c>
      <c r="AF2209" s="426">
        <v>44830</v>
      </c>
      <c r="AG2209" s="426">
        <v>44838</v>
      </c>
      <c r="AH2209" s="333"/>
      <c r="AI2209" s="333"/>
      <c r="AJ2209" s="527"/>
      <c r="AK2209" s="333"/>
      <c r="AL2209" s="490"/>
      <c r="AM2209" s="527"/>
      <c r="AN2209" s="333"/>
      <c r="AO2209" s="490"/>
    </row>
    <row r="2210" spans="3:41">
      <c r="C2210" s="478" t="s">
        <v>994</v>
      </c>
      <c r="D2210" s="479">
        <v>3914</v>
      </c>
      <c r="E2210" s="489" t="s">
        <v>97</v>
      </c>
      <c r="F2210" s="489" t="s">
        <v>97</v>
      </c>
      <c r="G2210" s="489" t="s">
        <v>3777</v>
      </c>
      <c r="H2210" s="479">
        <v>1348</v>
      </c>
      <c r="I2210" s="482" t="s">
        <v>99</v>
      </c>
      <c r="J2210" s="479">
        <v>1</v>
      </c>
      <c r="K2210" s="515">
        <v>44824</v>
      </c>
      <c r="L2210" s="479">
        <v>2</v>
      </c>
      <c r="M2210" s="409">
        <v>253</v>
      </c>
      <c r="N2210" s="507">
        <v>44826</v>
      </c>
      <c r="O2210" s="411">
        <v>44828</v>
      </c>
      <c r="P2210" s="412">
        <v>4</v>
      </c>
      <c r="Q2210" s="409" t="s">
        <v>544</v>
      </c>
      <c r="R2210" s="409"/>
      <c r="S2210" s="409" t="s">
        <v>1180</v>
      </c>
      <c r="T2210" s="409" t="s">
        <v>87</v>
      </c>
      <c r="U2210" s="409">
        <v>253</v>
      </c>
      <c r="V2210" s="417" t="s">
        <v>88</v>
      </c>
      <c r="W2210" s="417" t="s">
        <v>510</v>
      </c>
      <c r="X2210" s="417" t="s">
        <v>3761</v>
      </c>
      <c r="Y2210" s="423" t="s">
        <v>3762</v>
      </c>
      <c r="Z2210" s="424"/>
      <c r="AA2210" s="424"/>
      <c r="AB2210" s="409">
        <v>2010</v>
      </c>
      <c r="AC2210" s="424">
        <v>30000</v>
      </c>
      <c r="AD2210" s="424"/>
      <c r="AE2210" s="536" t="s">
        <v>101</v>
      </c>
      <c r="AF2210" s="426">
        <v>44824</v>
      </c>
      <c r="AG2210" s="426">
        <v>44827</v>
      </c>
      <c r="AH2210" s="333"/>
      <c r="AI2210" s="333"/>
      <c r="AJ2210" s="527"/>
      <c r="AK2210" s="333"/>
      <c r="AL2210" s="490"/>
      <c r="AM2210" s="527"/>
      <c r="AN2210" s="333"/>
      <c r="AO2210" s="490"/>
    </row>
    <row r="2211" spans="3:41">
      <c r="C2211" s="478" t="s">
        <v>994</v>
      </c>
      <c r="D2211" s="479">
        <v>3910</v>
      </c>
      <c r="E2211" s="489" t="s">
        <v>1291</v>
      </c>
      <c r="F2211" s="495" t="s">
        <v>1292</v>
      </c>
      <c r="G2211" s="489" t="s">
        <v>3778</v>
      </c>
      <c r="H2211" s="479"/>
      <c r="I2211" s="482" t="s">
        <v>99</v>
      </c>
      <c r="J2211" s="479">
        <v>1</v>
      </c>
      <c r="K2211" s="515">
        <v>44821</v>
      </c>
      <c r="L2211" s="479">
        <v>1</v>
      </c>
      <c r="M2211" s="409">
        <v>253</v>
      </c>
      <c r="N2211" s="410">
        <v>44822</v>
      </c>
      <c r="O2211" s="411">
        <v>44824</v>
      </c>
      <c r="P2211" s="412">
        <v>3</v>
      </c>
      <c r="Q2211" s="409" t="s">
        <v>544</v>
      </c>
      <c r="R2211" s="409"/>
      <c r="S2211" s="409" t="s">
        <v>1180</v>
      </c>
      <c r="T2211" s="409" t="s">
        <v>87</v>
      </c>
      <c r="U2211" s="409">
        <v>253</v>
      </c>
      <c r="V2211" s="417" t="s">
        <v>88</v>
      </c>
      <c r="W2211" s="417" t="s">
        <v>510</v>
      </c>
      <c r="X2211" s="417" t="s">
        <v>3761</v>
      </c>
      <c r="Y2211" s="423" t="s">
        <v>3762</v>
      </c>
      <c r="Z2211" s="424"/>
      <c r="AA2211" s="424"/>
      <c r="AB2211" s="409">
        <v>2010</v>
      </c>
      <c r="AC2211" s="424">
        <v>30000</v>
      </c>
      <c r="AD2211" s="424"/>
      <c r="AE2211" s="536" t="s">
        <v>101</v>
      </c>
      <c r="AF2211" s="426">
        <v>44821</v>
      </c>
      <c r="AG2211" s="426">
        <v>44823</v>
      </c>
      <c r="AH2211" s="333"/>
      <c r="AI2211" s="333"/>
      <c r="AJ2211" s="334"/>
      <c r="AK2211" s="333"/>
      <c r="AL2211" s="333"/>
      <c r="AM2211" s="527"/>
      <c r="AN2211" s="333"/>
      <c r="AO2211" s="490"/>
    </row>
    <row r="2212" spans="3:41">
      <c r="C2212" s="478" t="s">
        <v>994</v>
      </c>
      <c r="D2212" s="479">
        <v>3756</v>
      </c>
      <c r="E2212" s="489" t="s">
        <v>1820</v>
      </c>
      <c r="F2212" s="495" t="s">
        <v>1821</v>
      </c>
      <c r="G2212" s="489" t="s">
        <v>3779</v>
      </c>
      <c r="H2212" s="479"/>
      <c r="I2212" s="482" t="s">
        <v>1151</v>
      </c>
      <c r="J2212" s="479">
        <v>1</v>
      </c>
      <c r="K2212" s="515">
        <v>44785</v>
      </c>
      <c r="L2212" s="479">
        <v>30</v>
      </c>
      <c r="M2212" s="409">
        <v>253</v>
      </c>
      <c r="N2212" s="410">
        <v>44815</v>
      </c>
      <c r="O2212" s="411">
        <v>44819</v>
      </c>
      <c r="P2212" s="412">
        <v>34</v>
      </c>
      <c r="Q2212" s="409" t="s">
        <v>544</v>
      </c>
      <c r="R2212" s="409"/>
      <c r="S2212" s="409" t="s">
        <v>1180</v>
      </c>
      <c r="T2212" s="409" t="s">
        <v>87</v>
      </c>
      <c r="U2212" s="409">
        <v>253</v>
      </c>
      <c r="V2212" s="417" t="s">
        <v>88</v>
      </c>
      <c r="W2212" s="417" t="s">
        <v>510</v>
      </c>
      <c r="X2212" s="417" t="s">
        <v>3761</v>
      </c>
      <c r="Y2212" s="409"/>
      <c r="Z2212" s="409"/>
      <c r="AA2212" s="423" t="s">
        <v>3762</v>
      </c>
      <c r="AB2212" s="409">
        <v>2010</v>
      </c>
      <c r="AC2212" s="424">
        <v>30000</v>
      </c>
      <c r="AD2212" s="424"/>
      <c r="AE2212" s="536" t="s">
        <v>101</v>
      </c>
      <c r="AF2212" s="426">
        <v>44757</v>
      </c>
      <c r="AG2212" s="426">
        <v>44818</v>
      </c>
      <c r="AH2212" s="333"/>
      <c r="AI2212" s="333"/>
      <c r="AJ2212" s="334"/>
      <c r="AK2212" s="333"/>
      <c r="AL2212" s="333"/>
      <c r="AM2212" s="527"/>
      <c r="AN2212" s="333"/>
      <c r="AO2212" s="490"/>
    </row>
    <row r="2213" spans="3:41">
      <c r="C2213" s="478" t="s">
        <v>994</v>
      </c>
      <c r="D2213" s="479">
        <v>3745</v>
      </c>
      <c r="E2213" s="495" t="s">
        <v>657</v>
      </c>
      <c r="F2213" s="495" t="s">
        <v>3780</v>
      </c>
      <c r="G2213" s="489" t="s">
        <v>657</v>
      </c>
      <c r="H2213" s="479">
        <v>1314</v>
      </c>
      <c r="I2213" s="482" t="s">
        <v>99</v>
      </c>
      <c r="J2213" s="479">
        <v>1</v>
      </c>
      <c r="K2213" s="515">
        <v>44749</v>
      </c>
      <c r="L2213" s="479">
        <v>6</v>
      </c>
      <c r="M2213" s="409">
        <v>253</v>
      </c>
      <c r="N2213" s="410">
        <v>44755</v>
      </c>
      <c r="O2213" s="411">
        <v>44756</v>
      </c>
      <c r="P2213" s="412">
        <v>7</v>
      </c>
      <c r="Q2213" s="409" t="s">
        <v>544</v>
      </c>
      <c r="R2213" s="409"/>
      <c r="S2213" s="409" t="s">
        <v>1180</v>
      </c>
      <c r="T2213" s="409" t="s">
        <v>87</v>
      </c>
      <c r="U2213" s="409">
        <v>253</v>
      </c>
      <c r="V2213" s="417" t="s">
        <v>88</v>
      </c>
      <c r="W2213" s="417" t="s">
        <v>510</v>
      </c>
      <c r="X2213" s="417" t="s">
        <v>3761</v>
      </c>
      <c r="Y2213" s="423" t="s">
        <v>3762</v>
      </c>
      <c r="Z2213" s="424"/>
      <c r="AA2213" s="424"/>
      <c r="AB2213" s="409">
        <v>2010</v>
      </c>
      <c r="AC2213" s="424">
        <v>30000</v>
      </c>
      <c r="AD2213" s="424"/>
      <c r="AE2213" s="536" t="s">
        <v>101</v>
      </c>
      <c r="AF2213" s="426">
        <v>44749</v>
      </c>
      <c r="AG2213" s="426">
        <v>44756</v>
      </c>
      <c r="AH2213" s="333"/>
      <c r="AI2213" s="333"/>
      <c r="AJ2213" s="333"/>
      <c r="AK2213" s="333"/>
      <c r="AL2213" s="333"/>
      <c r="AM2213" s="333"/>
      <c r="AN2213" s="333"/>
      <c r="AO2213" s="490"/>
    </row>
    <row r="2214" spans="3:41">
      <c r="C2214" s="478" t="s">
        <v>1338</v>
      </c>
      <c r="D2214" s="479">
        <v>3740</v>
      </c>
      <c r="E2214" s="495" t="s">
        <v>1200</v>
      </c>
      <c r="F2214" s="495" t="s">
        <v>1200</v>
      </c>
      <c r="G2214" s="489" t="s">
        <v>3781</v>
      </c>
      <c r="H2214" s="479">
        <v>1304</v>
      </c>
      <c r="I2214" s="482" t="s">
        <v>154</v>
      </c>
      <c r="J2214" s="479">
        <v>1</v>
      </c>
      <c r="K2214" s="515">
        <v>44748</v>
      </c>
      <c r="L2214" s="479">
        <v>27</v>
      </c>
      <c r="M2214" s="409">
        <v>253</v>
      </c>
      <c r="N2214" s="507">
        <v>44775</v>
      </c>
      <c r="O2214" s="411">
        <v>44748</v>
      </c>
      <c r="P2214" s="412">
        <v>0</v>
      </c>
      <c r="Q2214" s="409" t="s">
        <v>544</v>
      </c>
      <c r="R2214" s="409"/>
      <c r="S2214" s="409" t="s">
        <v>1180</v>
      </c>
      <c r="T2214" s="409" t="s">
        <v>87</v>
      </c>
      <c r="U2214" s="409">
        <v>253</v>
      </c>
      <c r="V2214" s="417" t="s">
        <v>88</v>
      </c>
      <c r="W2214" s="417" t="s">
        <v>510</v>
      </c>
      <c r="X2214" s="417" t="s">
        <v>3761</v>
      </c>
      <c r="Y2214" s="423" t="s">
        <v>3762</v>
      </c>
      <c r="Z2214" s="424"/>
      <c r="AA2214" s="424"/>
      <c r="AB2214" s="409">
        <v>2010</v>
      </c>
      <c r="AC2214" s="424">
        <v>30000</v>
      </c>
      <c r="AD2214" s="424"/>
      <c r="AE2214" s="536" t="s">
        <v>101</v>
      </c>
      <c r="AF2214" s="426">
        <v>44748</v>
      </c>
      <c r="AG2214" s="426"/>
      <c r="AH2214" s="333" t="s">
        <v>1340</v>
      </c>
      <c r="AI2214" s="333"/>
      <c r="AJ2214" s="334"/>
      <c r="AK2214" s="333"/>
      <c r="AL2214" s="333"/>
      <c r="AM2214" s="527"/>
      <c r="AN2214" s="333"/>
      <c r="AO2214" s="490"/>
    </row>
    <row r="2215" spans="3:41">
      <c r="C2215" s="478" t="s">
        <v>994</v>
      </c>
      <c r="D2215" s="479">
        <v>3721</v>
      </c>
      <c r="E2215" s="495" t="s">
        <v>657</v>
      </c>
      <c r="F2215" s="489" t="s">
        <v>3782</v>
      </c>
      <c r="G2215" s="489" t="s">
        <v>657</v>
      </c>
      <c r="H2215" s="479">
        <v>1304</v>
      </c>
      <c r="I2215" s="482" t="s">
        <v>99</v>
      </c>
      <c r="J2215" s="479">
        <v>1</v>
      </c>
      <c r="K2215" s="515">
        <v>44740</v>
      </c>
      <c r="L2215" s="479">
        <v>6</v>
      </c>
      <c r="M2215" s="409">
        <v>253</v>
      </c>
      <c r="N2215" s="507">
        <v>44746</v>
      </c>
      <c r="O2215" s="411">
        <v>44748</v>
      </c>
      <c r="P2215" s="412">
        <v>8</v>
      </c>
      <c r="Q2215" s="409" t="s">
        <v>544</v>
      </c>
      <c r="R2215" s="409"/>
      <c r="S2215" s="409" t="s">
        <v>1180</v>
      </c>
      <c r="T2215" s="409" t="s">
        <v>87</v>
      </c>
      <c r="U2215" s="409">
        <v>253</v>
      </c>
      <c r="V2215" s="417" t="s">
        <v>88</v>
      </c>
      <c r="W2215" s="417" t="s">
        <v>510</v>
      </c>
      <c r="X2215" s="417" t="s">
        <v>3761</v>
      </c>
      <c r="Y2215" s="423" t="s">
        <v>3762</v>
      </c>
      <c r="Z2215" s="424"/>
      <c r="AA2215" s="424"/>
      <c r="AB2215" s="409">
        <v>2010</v>
      </c>
      <c r="AC2215" s="424">
        <v>30000</v>
      </c>
      <c r="AD2215" s="424"/>
      <c r="AE2215" s="536" t="s">
        <v>101</v>
      </c>
      <c r="AF2215" s="426">
        <v>44740</v>
      </c>
      <c r="AG2215" s="426">
        <v>44748</v>
      </c>
      <c r="AH2215" s="333"/>
      <c r="AI2215" s="333"/>
      <c r="AJ2215" s="334"/>
      <c r="AK2215" s="333"/>
      <c r="AL2215" s="333"/>
      <c r="AM2215" s="527"/>
      <c r="AN2215" s="333"/>
      <c r="AO2215" s="490"/>
    </row>
    <row r="2216" spans="3:41">
      <c r="C2216" s="478" t="s">
        <v>994</v>
      </c>
      <c r="D2216" s="479">
        <v>3677</v>
      </c>
      <c r="E2216" s="495" t="s">
        <v>151</v>
      </c>
      <c r="F2216" s="489" t="s">
        <v>1075</v>
      </c>
      <c r="G2216" s="489" t="s">
        <v>1992</v>
      </c>
      <c r="H2216" s="479">
        <v>1279</v>
      </c>
      <c r="I2216" s="482" t="s">
        <v>154</v>
      </c>
      <c r="J2216" s="479">
        <v>1</v>
      </c>
      <c r="K2216" s="515">
        <v>44720</v>
      </c>
      <c r="L2216" s="479">
        <v>14</v>
      </c>
      <c r="M2216" s="409">
        <v>253</v>
      </c>
      <c r="N2216" s="410">
        <v>44734</v>
      </c>
      <c r="O2216" s="411">
        <v>44740</v>
      </c>
      <c r="P2216" s="412">
        <v>20</v>
      </c>
      <c r="Q2216" s="409" t="s">
        <v>544</v>
      </c>
      <c r="R2216" s="409"/>
      <c r="S2216" s="409" t="s">
        <v>1180</v>
      </c>
      <c r="T2216" s="409" t="s">
        <v>87</v>
      </c>
      <c r="U2216" s="409">
        <v>253</v>
      </c>
      <c r="V2216" s="417" t="s">
        <v>88</v>
      </c>
      <c r="W2216" s="417" t="s">
        <v>510</v>
      </c>
      <c r="X2216" s="417" t="s">
        <v>3761</v>
      </c>
      <c r="Y2216" s="423" t="s">
        <v>3762</v>
      </c>
      <c r="Z2216" s="424"/>
      <c r="AA2216" s="424"/>
      <c r="AB2216" s="409">
        <v>2010</v>
      </c>
      <c r="AC2216" s="424">
        <v>30000</v>
      </c>
      <c r="AD2216" s="424"/>
      <c r="AE2216" s="536" t="s">
        <v>101</v>
      </c>
      <c r="AF2216" s="426">
        <v>44720</v>
      </c>
      <c r="AG2216" s="426">
        <v>44739</v>
      </c>
      <c r="AH2216" s="534"/>
      <c r="AI2216" s="333" t="s">
        <v>251</v>
      </c>
      <c r="AJ2216" s="527" t="s">
        <v>3783</v>
      </c>
      <c r="AK2216" s="333" t="s">
        <v>3784</v>
      </c>
      <c r="AL2216" s="490" t="s">
        <v>3785</v>
      </c>
      <c r="AM2216" s="527" t="s">
        <v>3783</v>
      </c>
      <c r="AN2216" s="333" t="s">
        <v>3784</v>
      </c>
      <c r="AO2216" s="490" t="s">
        <v>3785</v>
      </c>
    </row>
    <row r="2217" spans="3:41">
      <c r="C2217" s="478" t="s">
        <v>994</v>
      </c>
      <c r="D2217" s="63">
        <v>3594</v>
      </c>
      <c r="E2217" s="495" t="s">
        <v>3786</v>
      </c>
      <c r="F2217" s="489" t="s">
        <v>1153</v>
      </c>
      <c r="G2217" s="489" t="s">
        <v>3787</v>
      </c>
      <c r="H2217" s="479">
        <v>1256</v>
      </c>
      <c r="I2217" s="482" t="s">
        <v>99</v>
      </c>
      <c r="J2217" s="479">
        <v>1</v>
      </c>
      <c r="K2217" s="515">
        <v>44678</v>
      </c>
      <c r="L2217" s="479">
        <v>31</v>
      </c>
      <c r="M2217" s="409">
        <v>253</v>
      </c>
      <c r="N2217" s="410">
        <v>44709</v>
      </c>
      <c r="O2217" s="411">
        <v>44713</v>
      </c>
      <c r="P2217" s="412">
        <v>35</v>
      </c>
      <c r="Q2217" s="409" t="s">
        <v>544</v>
      </c>
      <c r="R2217" s="409"/>
      <c r="S2217" s="409" t="s">
        <v>1180</v>
      </c>
      <c r="T2217" s="409" t="s">
        <v>87</v>
      </c>
      <c r="U2217" s="409">
        <v>253</v>
      </c>
      <c r="V2217" s="417" t="s">
        <v>88</v>
      </c>
      <c r="W2217" s="417" t="s">
        <v>510</v>
      </c>
      <c r="X2217" s="417" t="s">
        <v>3761</v>
      </c>
      <c r="Y2217" s="423" t="s">
        <v>3762</v>
      </c>
      <c r="Z2217" s="424"/>
      <c r="AA2217" s="424"/>
      <c r="AB2217" s="409">
        <v>2010</v>
      </c>
      <c r="AC2217" s="424">
        <v>30000</v>
      </c>
      <c r="AD2217" s="424"/>
      <c r="AE2217" s="62" t="s">
        <v>101</v>
      </c>
      <c r="AF2217" s="173">
        <v>44678</v>
      </c>
      <c r="AG2217" s="426">
        <v>44713</v>
      </c>
      <c r="AH2217" s="534"/>
      <c r="AI2217" s="333"/>
      <c r="AJ2217" s="334"/>
      <c r="AK2217" s="333"/>
      <c r="AL2217" s="333"/>
      <c r="AM2217" s="527"/>
      <c r="AN2217" s="333"/>
      <c r="AO2217" s="490"/>
    </row>
    <row r="2218" spans="3:41">
      <c r="C2218" s="479" t="s">
        <v>994</v>
      </c>
      <c r="D2218" s="479">
        <v>3333</v>
      </c>
      <c r="E2218" s="495" t="s">
        <v>151</v>
      </c>
      <c r="F2218" s="489" t="s">
        <v>1075</v>
      </c>
      <c r="G2218" s="489" t="s">
        <v>1384</v>
      </c>
      <c r="H2218" s="479">
        <v>1152</v>
      </c>
      <c r="I2218" s="482" t="s">
        <v>154</v>
      </c>
      <c r="J2218" s="479">
        <v>1</v>
      </c>
      <c r="K2218" s="515">
        <v>44647</v>
      </c>
      <c r="L2218" s="479">
        <v>14</v>
      </c>
      <c r="M2218" s="409">
        <v>253</v>
      </c>
      <c r="N2218" s="507"/>
      <c r="O2218" s="411">
        <v>4502</v>
      </c>
      <c r="P2218" s="412" t="s">
        <v>1180</v>
      </c>
      <c r="Q2218" s="409" t="s">
        <v>1181</v>
      </c>
      <c r="R2218" s="409" t="s">
        <v>529</v>
      </c>
      <c r="S2218" s="409">
        <v>376</v>
      </c>
      <c r="T2218" s="409" t="s">
        <v>1151</v>
      </c>
      <c r="U2218" s="409">
        <v>253</v>
      </c>
      <c r="V2218" s="596">
        <v>45169</v>
      </c>
      <c r="W2218" s="417">
        <v>27</v>
      </c>
      <c r="X2218" s="417" t="s">
        <v>3761</v>
      </c>
      <c r="Y2218" s="423" t="s">
        <v>3762</v>
      </c>
      <c r="Z2218" s="424"/>
      <c r="AA2218" s="424"/>
      <c r="AB2218" s="409">
        <v>2010</v>
      </c>
      <c r="AC2218" s="424">
        <v>30000</v>
      </c>
      <c r="AD2218" s="424"/>
      <c r="AE2218" s="536" t="s">
        <v>101</v>
      </c>
      <c r="AF2218" s="426">
        <v>44512</v>
      </c>
      <c r="AG2218" s="426">
        <v>44664</v>
      </c>
      <c r="AH2218" s="333"/>
      <c r="AI2218" s="333"/>
      <c r="AJ2218" s="334"/>
      <c r="AK2218" s="334"/>
      <c r="AL2218" s="333"/>
      <c r="AM2218" s="527"/>
      <c r="AN2218" s="333"/>
      <c r="AO2218" s="490"/>
    </row>
    <row r="2219" spans="3:41">
      <c r="C2219" s="478" t="s">
        <v>994</v>
      </c>
      <c r="D2219" s="543">
        <v>3782</v>
      </c>
      <c r="E2219" s="489" t="s">
        <v>877</v>
      </c>
      <c r="F2219" s="489" t="s">
        <v>1251</v>
      </c>
      <c r="G2219" s="482" t="s">
        <v>3788</v>
      </c>
      <c r="H2219" s="478">
        <v>4169</v>
      </c>
      <c r="I2219" s="489" t="s">
        <v>1151</v>
      </c>
      <c r="J2219" s="478">
        <v>1</v>
      </c>
      <c r="K2219" s="515">
        <v>44795</v>
      </c>
      <c r="L2219" s="483">
        <v>27</v>
      </c>
      <c r="M2219" s="404">
        <v>254</v>
      </c>
      <c r="N2219" s="410">
        <v>44822</v>
      </c>
      <c r="O2219" s="411">
        <v>44844</v>
      </c>
      <c r="P2219" s="412">
        <v>49</v>
      </c>
      <c r="Q2219" s="409" t="s">
        <v>544</v>
      </c>
      <c r="R2219" s="409"/>
      <c r="S2219" s="409" t="s">
        <v>1454</v>
      </c>
      <c r="T2219" s="409" t="s">
        <v>138</v>
      </c>
      <c r="U2219" s="409">
        <v>254</v>
      </c>
      <c r="V2219" s="417" t="s">
        <v>236</v>
      </c>
      <c r="W2219" s="417" t="s">
        <v>312</v>
      </c>
      <c r="X2219" s="417" t="s">
        <v>3789</v>
      </c>
      <c r="Y2219" s="423" t="s">
        <v>2958</v>
      </c>
      <c r="Z2219" s="424"/>
      <c r="AA2219" s="424"/>
      <c r="AB2219" s="409"/>
      <c r="AC2219" s="424"/>
      <c r="AD2219" s="424"/>
      <c r="AE2219" s="536" t="s">
        <v>101</v>
      </c>
      <c r="AF2219" s="426">
        <v>44767</v>
      </c>
      <c r="AG2219" s="442">
        <v>44835</v>
      </c>
      <c r="AH2219" s="333"/>
      <c r="AI2219" s="333" t="s">
        <v>144</v>
      </c>
      <c r="AJ2219" s="527" t="s">
        <v>603</v>
      </c>
      <c r="AK2219" s="333" t="s">
        <v>3742</v>
      </c>
      <c r="AL2219" s="490" t="s">
        <v>499</v>
      </c>
      <c r="AM2219" s="527" t="s">
        <v>603</v>
      </c>
      <c r="AN2219" s="333" t="s">
        <v>3742</v>
      </c>
      <c r="AO2219" s="490" t="s">
        <v>499</v>
      </c>
    </row>
    <row r="2220" spans="3:41">
      <c r="C2220" s="478" t="s">
        <v>994</v>
      </c>
      <c r="D2220" s="543">
        <v>3742</v>
      </c>
      <c r="E2220" s="489" t="s">
        <v>877</v>
      </c>
      <c r="F2220" s="489" t="s">
        <v>1965</v>
      </c>
      <c r="G2220" s="482" t="s">
        <v>1665</v>
      </c>
      <c r="H2220" s="478">
        <v>41683</v>
      </c>
      <c r="I2220" s="489" t="s">
        <v>1151</v>
      </c>
      <c r="J2220" s="478">
        <v>1</v>
      </c>
      <c r="K2220" s="515">
        <v>44749</v>
      </c>
      <c r="L2220" s="483">
        <v>3</v>
      </c>
      <c r="M2220" s="409">
        <v>254</v>
      </c>
      <c r="N2220" s="410">
        <v>44752</v>
      </c>
      <c r="O2220" s="411">
        <v>44762</v>
      </c>
      <c r="P2220" s="412">
        <v>13</v>
      </c>
      <c r="Q2220" s="409" t="s">
        <v>544</v>
      </c>
      <c r="R2220" s="409"/>
      <c r="S2220" s="409" t="s">
        <v>1454</v>
      </c>
      <c r="T2220" s="409" t="s">
        <v>138</v>
      </c>
      <c r="U2220" s="409">
        <v>254</v>
      </c>
      <c r="V2220" s="417" t="s">
        <v>236</v>
      </c>
      <c r="W2220" s="417" t="s">
        <v>312</v>
      </c>
      <c r="X2220" s="417" t="s">
        <v>3789</v>
      </c>
      <c r="Y2220" s="409">
        <v>1304239</v>
      </c>
      <c r="Z2220" s="424"/>
      <c r="AA2220" s="424"/>
      <c r="AB2220" s="409"/>
      <c r="AC2220" s="424"/>
      <c r="AD2220" s="424"/>
      <c r="AE2220" s="536" t="s">
        <v>101</v>
      </c>
      <c r="AF2220" s="426">
        <v>44749</v>
      </c>
      <c r="AG2220" s="442">
        <v>44761</v>
      </c>
      <c r="AH2220" s="333"/>
      <c r="AI2220" s="333"/>
      <c r="AJ2220" s="334"/>
      <c r="AK2220" s="333"/>
      <c r="AL2220" s="333"/>
      <c r="AM2220" s="333"/>
      <c r="AN2220" s="333"/>
      <c r="AO2220" s="490"/>
    </row>
    <row r="2221" spans="3:41">
      <c r="C2221" s="478" t="s">
        <v>994</v>
      </c>
      <c r="D2221" s="543">
        <v>3732</v>
      </c>
      <c r="E2221" s="489" t="s">
        <v>3790</v>
      </c>
      <c r="F2221" s="489" t="s">
        <v>1874</v>
      </c>
      <c r="G2221" s="482" t="s">
        <v>529</v>
      </c>
      <c r="H2221" s="478">
        <v>41683</v>
      </c>
      <c r="I2221" s="489" t="s">
        <v>1151</v>
      </c>
      <c r="J2221" s="478">
        <v>1</v>
      </c>
      <c r="K2221" s="515">
        <v>44744</v>
      </c>
      <c r="L2221" s="483">
        <v>3</v>
      </c>
      <c r="M2221" s="479">
        <v>254</v>
      </c>
      <c r="N2221" s="410">
        <v>44747</v>
      </c>
      <c r="O2221" s="411">
        <v>44749</v>
      </c>
      <c r="P2221" s="412">
        <v>5</v>
      </c>
      <c r="Q2221" s="409" t="s">
        <v>544</v>
      </c>
      <c r="R2221" s="409"/>
      <c r="S2221" s="409" t="s">
        <v>1454</v>
      </c>
      <c r="T2221" s="409" t="s">
        <v>138</v>
      </c>
      <c r="U2221" s="409">
        <v>254</v>
      </c>
      <c r="V2221" s="417" t="s">
        <v>236</v>
      </c>
      <c r="W2221" s="417" t="s">
        <v>312</v>
      </c>
      <c r="X2221" s="417" t="s">
        <v>3789</v>
      </c>
      <c r="Y2221" s="409">
        <v>1304239</v>
      </c>
      <c r="Z2221" s="424"/>
      <c r="AA2221" s="424"/>
      <c r="AB2221" s="409"/>
      <c r="AC2221" s="424"/>
      <c r="AD2221" s="424"/>
      <c r="AE2221" s="536" t="s">
        <v>101</v>
      </c>
      <c r="AF2221" s="426">
        <v>44744</v>
      </c>
      <c r="AG2221" s="442">
        <v>44748</v>
      </c>
      <c r="AH2221" s="333"/>
      <c r="AI2221" s="333"/>
      <c r="AJ2221" s="334"/>
      <c r="AK2221" s="333"/>
      <c r="AL2221" s="333"/>
      <c r="AM2221" s="527"/>
      <c r="AN2221" s="333"/>
      <c r="AO2221" s="490"/>
    </row>
    <row r="2222" spans="3:41">
      <c r="C2222" s="520" t="s">
        <v>994</v>
      </c>
      <c r="D2222" s="491">
        <v>5075</v>
      </c>
      <c r="E2222" s="492" t="s">
        <v>425</v>
      </c>
      <c r="F2222" s="493" t="s">
        <v>426</v>
      </c>
      <c r="G2222" s="494" t="s">
        <v>775</v>
      </c>
      <c r="H2222" s="494">
        <v>132</v>
      </c>
      <c r="I2222" s="494" t="s">
        <v>154</v>
      </c>
      <c r="J2222" s="520">
        <v>1</v>
      </c>
      <c r="K2222" s="509">
        <v>45675</v>
      </c>
      <c r="L2222" s="494">
        <v>29</v>
      </c>
      <c r="M2222" s="510">
        <v>255</v>
      </c>
      <c r="N2222" s="513">
        <f>K2222+L2222</f>
        <v>45704</v>
      </c>
      <c r="O2222" s="411">
        <f ca="1">TODAY()</f>
        <v>45957</v>
      </c>
      <c r="P2222" s="412">
        <f ca="1">O2222-K2222</f>
        <v>282</v>
      </c>
      <c r="Q2222" s="409" t="s">
        <v>810</v>
      </c>
      <c r="R2222" s="409" t="s">
        <v>214</v>
      </c>
      <c r="S2222" s="409" t="s">
        <v>832</v>
      </c>
      <c r="T2222" s="409" t="s">
        <v>87</v>
      </c>
      <c r="U2222" s="409">
        <v>255</v>
      </c>
      <c r="V2222" s="417" t="s">
        <v>169</v>
      </c>
      <c r="W2222" s="417" t="s">
        <v>89</v>
      </c>
      <c r="X2222" s="417" t="s">
        <v>834</v>
      </c>
      <c r="Y2222" s="423" t="s">
        <v>953</v>
      </c>
      <c r="Z2222" s="409">
        <v>30</v>
      </c>
      <c r="AA2222" s="423" t="s">
        <v>92</v>
      </c>
      <c r="AB2222" s="409">
        <v>2022</v>
      </c>
      <c r="AC2222" s="524">
        <v>18000</v>
      </c>
      <c r="AD2222" s="522">
        <v>18000</v>
      </c>
      <c r="AE2222" s="494" t="s">
        <v>101</v>
      </c>
      <c r="AF2222" s="523">
        <v>45554</v>
      </c>
      <c r="AG2222" s="442">
        <v>45688</v>
      </c>
      <c r="AH2222" s="333"/>
      <c r="AI2222" s="141" t="s">
        <v>637</v>
      </c>
      <c r="AJ2222" s="377" t="s">
        <v>3186</v>
      </c>
      <c r="AK2222" s="141" t="s">
        <v>1302</v>
      </c>
      <c r="AL2222" s="72" t="s">
        <v>3187</v>
      </c>
      <c r="AM2222" s="527" t="s">
        <v>3186</v>
      </c>
      <c r="AN2222" s="333" t="s">
        <v>1302</v>
      </c>
      <c r="AO2222" s="490" t="s">
        <v>3187</v>
      </c>
    </row>
    <row r="2223" spans="3:41">
      <c r="C2223" s="490" t="s">
        <v>994</v>
      </c>
      <c r="D2223" s="491">
        <v>5059</v>
      </c>
      <c r="E2223" s="492" t="s">
        <v>1262</v>
      </c>
      <c r="F2223" s="492" t="s">
        <v>1039</v>
      </c>
      <c r="G2223" s="494"/>
      <c r="H2223" s="494">
        <v>130</v>
      </c>
      <c r="I2223" s="494" t="s">
        <v>99</v>
      </c>
      <c r="J2223" s="490">
        <v>1</v>
      </c>
      <c r="K2223" s="509">
        <v>45544</v>
      </c>
      <c r="L2223" s="494">
        <v>6</v>
      </c>
      <c r="M2223" s="510">
        <v>255</v>
      </c>
      <c r="N2223" s="511">
        <v>45550</v>
      </c>
      <c r="O2223" s="411">
        <v>45593</v>
      </c>
      <c r="P2223" s="412">
        <f>O2223-K2223</f>
        <v>49</v>
      </c>
      <c r="Q2223" s="409" t="s">
        <v>810</v>
      </c>
      <c r="R2223" s="409" t="s">
        <v>214</v>
      </c>
      <c r="S2223" s="409" t="s">
        <v>832</v>
      </c>
      <c r="T2223" s="409" t="s">
        <v>87</v>
      </c>
      <c r="U2223" s="409">
        <v>255</v>
      </c>
      <c r="V2223" s="417" t="s">
        <v>169</v>
      </c>
      <c r="W2223" s="417" t="s">
        <v>89</v>
      </c>
      <c r="X2223" s="417" t="s">
        <v>834</v>
      </c>
      <c r="Y2223" s="423" t="s">
        <v>953</v>
      </c>
      <c r="Z2223" s="409">
        <v>30</v>
      </c>
      <c r="AA2223" s="423" t="s">
        <v>92</v>
      </c>
      <c r="AB2223" s="409">
        <v>2022</v>
      </c>
      <c r="AC2223" s="524">
        <v>18000</v>
      </c>
      <c r="AD2223" s="522">
        <v>18000</v>
      </c>
      <c r="AE2223" s="494" t="s">
        <v>101</v>
      </c>
      <c r="AF2223" s="442">
        <v>45544</v>
      </c>
      <c r="AG2223" s="442">
        <v>45554</v>
      </c>
      <c r="AH2223" s="503"/>
      <c r="AI2223" s="334"/>
      <c r="AJ2223" s="550"/>
      <c r="AK2223" s="334"/>
      <c r="AL2223" s="334"/>
      <c r="AM2223" s="528"/>
      <c r="AN2223" s="334"/>
      <c r="AO2223" s="490"/>
    </row>
    <row r="2224" spans="3:41">
      <c r="C2224" s="479" t="s">
        <v>994</v>
      </c>
      <c r="D2224" s="478">
        <v>4793</v>
      </c>
      <c r="E2224" s="481" t="s">
        <v>2113</v>
      </c>
      <c r="F2224" s="481" t="s">
        <v>2114</v>
      </c>
      <c r="G2224" s="481" t="s">
        <v>3791</v>
      </c>
      <c r="H2224" s="478"/>
      <c r="I2224" s="478" t="s">
        <v>1090</v>
      </c>
      <c r="J2224" s="478">
        <v>1</v>
      </c>
      <c r="K2224" s="519">
        <v>45524</v>
      </c>
      <c r="L2224" s="478">
        <v>13</v>
      </c>
      <c r="M2224" s="510">
        <v>255</v>
      </c>
      <c r="N2224" s="511">
        <v>45537</v>
      </c>
      <c r="O2224" s="411">
        <v>45538</v>
      </c>
      <c r="P2224" s="412">
        <v>14</v>
      </c>
      <c r="Q2224" s="409" t="s">
        <v>810</v>
      </c>
      <c r="R2224" s="409" t="s">
        <v>214</v>
      </c>
      <c r="S2224" s="409" t="s">
        <v>832</v>
      </c>
      <c r="T2224" s="409" t="s">
        <v>87</v>
      </c>
      <c r="U2224" s="409">
        <v>255</v>
      </c>
      <c r="V2224" s="417" t="s">
        <v>169</v>
      </c>
      <c r="W2224" s="417" t="s">
        <v>89</v>
      </c>
      <c r="X2224" s="503" t="s">
        <v>834</v>
      </c>
      <c r="Y2224" s="423" t="s">
        <v>953</v>
      </c>
      <c r="Z2224" s="409">
        <v>30</v>
      </c>
      <c r="AA2224" s="423" t="s">
        <v>92</v>
      </c>
      <c r="AB2224" s="409">
        <v>2022</v>
      </c>
      <c r="AC2224" s="524">
        <v>18000</v>
      </c>
      <c r="AD2224" s="522">
        <v>18000</v>
      </c>
      <c r="AE2224" s="494" t="s">
        <v>101</v>
      </c>
      <c r="AF2224" s="442">
        <v>45356</v>
      </c>
      <c r="AG2224" s="442">
        <v>45537</v>
      </c>
      <c r="AH2224" s="333"/>
      <c r="AI2224" s="141"/>
      <c r="AJ2224" s="144"/>
      <c r="AK2224" s="141"/>
      <c r="AL2224" s="141"/>
      <c r="AM2224" s="527"/>
      <c r="AN2224" s="333"/>
      <c r="AO2224" s="490"/>
    </row>
    <row r="2225" spans="3:41">
      <c r="C2225" s="478" t="s">
        <v>1338</v>
      </c>
      <c r="D2225" s="478">
        <v>4790</v>
      </c>
      <c r="E2225" s="482" t="s">
        <v>97</v>
      </c>
      <c r="F2225" s="482" t="s">
        <v>97</v>
      </c>
      <c r="G2225" s="478" t="s">
        <v>2377</v>
      </c>
      <c r="H2225" s="478"/>
      <c r="I2225" s="478" t="s">
        <v>99</v>
      </c>
      <c r="J2225" s="478">
        <v>1</v>
      </c>
      <c r="K2225" s="519">
        <v>45351</v>
      </c>
      <c r="L2225" s="478">
        <v>2</v>
      </c>
      <c r="M2225" s="510">
        <v>255</v>
      </c>
      <c r="N2225" s="511">
        <v>45353</v>
      </c>
      <c r="O2225" s="411">
        <v>45352</v>
      </c>
      <c r="P2225" s="412">
        <v>1</v>
      </c>
      <c r="Q2225" s="409" t="s">
        <v>810</v>
      </c>
      <c r="R2225" s="409" t="s">
        <v>214</v>
      </c>
      <c r="S2225" s="409" t="s">
        <v>832</v>
      </c>
      <c r="T2225" s="409" t="s">
        <v>87</v>
      </c>
      <c r="U2225" s="409">
        <v>255</v>
      </c>
      <c r="V2225" s="417" t="s">
        <v>169</v>
      </c>
      <c r="W2225" s="417" t="s">
        <v>89</v>
      </c>
      <c r="X2225" s="503" t="s">
        <v>834</v>
      </c>
      <c r="Y2225" s="423" t="s">
        <v>953</v>
      </c>
      <c r="Z2225" s="409">
        <v>30</v>
      </c>
      <c r="AA2225" s="423" t="s">
        <v>92</v>
      </c>
      <c r="AB2225" s="409">
        <v>2022</v>
      </c>
      <c r="AC2225" s="524">
        <v>18000</v>
      </c>
      <c r="AD2225" s="522">
        <v>0</v>
      </c>
      <c r="AE2225" s="494" t="s">
        <v>101</v>
      </c>
      <c r="AF2225" s="442">
        <v>45351</v>
      </c>
      <c r="AG2225" s="442"/>
      <c r="AH2225" s="333" t="s">
        <v>1340</v>
      </c>
      <c r="AI2225" s="141"/>
      <c r="AJ2225" s="144"/>
      <c r="AK2225" s="141"/>
      <c r="AL2225" s="141"/>
      <c r="AM2225" s="527"/>
      <c r="AN2225" s="333"/>
      <c r="AO2225" s="490"/>
    </row>
    <row r="2226" spans="3:41">
      <c r="C2226" s="479" t="s">
        <v>994</v>
      </c>
      <c r="D2226" s="478">
        <v>4755</v>
      </c>
      <c r="E2226" s="481" t="s">
        <v>3792</v>
      </c>
      <c r="F2226" s="481" t="s">
        <v>3793</v>
      </c>
      <c r="G2226" s="478" t="s">
        <v>3794</v>
      </c>
      <c r="H2226" s="478">
        <v>108</v>
      </c>
      <c r="I2226" s="478" t="s">
        <v>99</v>
      </c>
      <c r="J2226" s="478">
        <v>1</v>
      </c>
      <c r="K2226" s="519">
        <v>45337</v>
      </c>
      <c r="L2226" s="478">
        <v>1</v>
      </c>
      <c r="M2226" s="510">
        <v>255</v>
      </c>
      <c r="N2226" s="511">
        <f>K2226+L2226</f>
        <v>45338</v>
      </c>
      <c r="O2226" s="411">
        <f ca="1">TODAY()</f>
        <v>45957</v>
      </c>
      <c r="P2226" s="412">
        <f ca="1">O2226-K2226</f>
        <v>620</v>
      </c>
      <c r="Q2226" s="409" t="s">
        <v>810</v>
      </c>
      <c r="R2226" s="409" t="s">
        <v>214</v>
      </c>
      <c r="S2226" s="409" t="s">
        <v>832</v>
      </c>
      <c r="T2226" s="409" t="s">
        <v>87</v>
      </c>
      <c r="U2226" s="409">
        <v>255</v>
      </c>
      <c r="V2226" s="417" t="s">
        <v>169</v>
      </c>
      <c r="W2226" s="417" t="s">
        <v>89</v>
      </c>
      <c r="X2226" s="503" t="s">
        <v>834</v>
      </c>
      <c r="Y2226" s="423" t="s">
        <v>953</v>
      </c>
      <c r="Z2226" s="409">
        <v>30</v>
      </c>
      <c r="AA2226" s="423" t="s">
        <v>92</v>
      </c>
      <c r="AB2226" s="409">
        <v>2022</v>
      </c>
      <c r="AC2226" s="524">
        <v>18000</v>
      </c>
      <c r="AD2226" s="522">
        <v>6000</v>
      </c>
      <c r="AE2226" s="665">
        <v>0</v>
      </c>
      <c r="AF2226" s="424">
        <v>12000</v>
      </c>
      <c r="AG2226" s="552">
        <f>AD2226-AF2226</f>
        <v>-6000</v>
      </c>
      <c r="AH2226" s="503" t="s">
        <v>101</v>
      </c>
      <c r="AI2226" s="141"/>
      <c r="AJ2226" s="144"/>
      <c r="AK2226" s="141"/>
      <c r="AL2226" s="141"/>
      <c r="AM2226" s="527"/>
      <c r="AN2226" s="333"/>
      <c r="AO2226" s="604" t="s">
        <v>3676</v>
      </c>
    </row>
    <row r="2227" spans="3:41">
      <c r="C2227" s="485" t="s">
        <v>1179</v>
      </c>
      <c r="D2227" s="485">
        <v>4700</v>
      </c>
      <c r="E2227" s="487" t="s">
        <v>3580</v>
      </c>
      <c r="F2227" s="487" t="s">
        <v>3581</v>
      </c>
      <c r="G2227" s="487" t="s">
        <v>3582</v>
      </c>
      <c r="H2227" s="485">
        <v>106</v>
      </c>
      <c r="I2227" s="485" t="s">
        <v>1090</v>
      </c>
      <c r="J2227" s="485">
        <v>1</v>
      </c>
      <c r="K2227" s="514">
        <v>45320</v>
      </c>
      <c r="L2227" s="485">
        <v>6</v>
      </c>
      <c r="M2227" s="510">
        <v>255</v>
      </c>
      <c r="N2227" s="513">
        <v>45326</v>
      </c>
      <c r="O2227" s="411">
        <v>45322</v>
      </c>
      <c r="P2227" s="412">
        <v>2</v>
      </c>
      <c r="Q2227" s="409" t="s">
        <v>810</v>
      </c>
      <c r="R2227" s="409" t="s">
        <v>214</v>
      </c>
      <c r="S2227" s="409" t="s">
        <v>832</v>
      </c>
      <c r="T2227" s="409" t="s">
        <v>87</v>
      </c>
      <c r="U2227" s="409">
        <v>255</v>
      </c>
      <c r="V2227" s="417" t="s">
        <v>169</v>
      </c>
      <c r="W2227" s="417" t="s">
        <v>89</v>
      </c>
      <c r="X2227" s="503" t="s">
        <v>834</v>
      </c>
      <c r="Y2227" s="423" t="s">
        <v>953</v>
      </c>
      <c r="Z2227" s="409">
        <v>30</v>
      </c>
      <c r="AA2227" s="423" t="s">
        <v>92</v>
      </c>
      <c r="AB2227" s="409">
        <v>2022</v>
      </c>
      <c r="AC2227" s="524">
        <v>18000</v>
      </c>
      <c r="AD2227" s="548">
        <v>0</v>
      </c>
      <c r="AE2227" s="494" t="s">
        <v>101</v>
      </c>
      <c r="AF2227" s="442">
        <v>45299</v>
      </c>
      <c r="AG2227" s="442"/>
      <c r="AH2227" s="141" t="s">
        <v>3795</v>
      </c>
      <c r="AI2227" s="141"/>
      <c r="AJ2227" s="144"/>
      <c r="AK2227" s="141"/>
      <c r="AL2227" s="141"/>
      <c r="AM2227" s="527"/>
      <c r="AN2227" s="333"/>
      <c r="AO2227" s="490"/>
    </row>
    <row r="2228" spans="3:41">
      <c r="C2228" s="479" t="s">
        <v>994</v>
      </c>
      <c r="D2228" s="483">
        <v>4565</v>
      </c>
      <c r="E2228" s="496" t="s">
        <v>1191</v>
      </c>
      <c r="F2228" s="496" t="s">
        <v>1191</v>
      </c>
      <c r="G2228" s="478" t="s">
        <v>3583</v>
      </c>
      <c r="H2228" s="478">
        <v>76</v>
      </c>
      <c r="I2228" s="478" t="s">
        <v>1151</v>
      </c>
      <c r="J2228" s="478">
        <v>1</v>
      </c>
      <c r="K2228" s="515">
        <v>45259</v>
      </c>
      <c r="L2228" s="479">
        <v>27</v>
      </c>
      <c r="M2228" s="409">
        <v>255</v>
      </c>
      <c r="N2228" s="410">
        <v>45286</v>
      </c>
      <c r="O2228" s="411">
        <v>45287</v>
      </c>
      <c r="P2228" s="412">
        <v>28</v>
      </c>
      <c r="Q2228" s="409" t="s">
        <v>810</v>
      </c>
      <c r="R2228" s="409" t="s">
        <v>214</v>
      </c>
      <c r="S2228" s="409" t="s">
        <v>832</v>
      </c>
      <c r="T2228" s="409" t="s">
        <v>87</v>
      </c>
      <c r="U2228" s="409">
        <v>255</v>
      </c>
      <c r="V2228" s="417" t="s">
        <v>169</v>
      </c>
      <c r="W2228" s="417" t="s">
        <v>89</v>
      </c>
      <c r="X2228" s="503" t="s">
        <v>834</v>
      </c>
      <c r="Y2228" s="423" t="s">
        <v>953</v>
      </c>
      <c r="Z2228" s="409">
        <v>30</v>
      </c>
      <c r="AA2228" s="423" t="s">
        <v>92</v>
      </c>
      <c r="AB2228" s="409">
        <v>2022</v>
      </c>
      <c r="AC2228" s="524">
        <v>18000</v>
      </c>
      <c r="AD2228" s="524"/>
      <c r="AE2228" s="494" t="s">
        <v>101</v>
      </c>
      <c r="AF2228" s="442">
        <v>45203</v>
      </c>
      <c r="AG2228" s="442">
        <v>45287</v>
      </c>
      <c r="AH2228" s="333"/>
      <c r="AI2228" s="141"/>
      <c r="AJ2228" s="144"/>
      <c r="AK2228" s="141"/>
      <c r="AL2228" s="141"/>
      <c r="AM2228" s="527"/>
      <c r="AN2228" s="333"/>
      <c r="AO2228" s="490"/>
    </row>
    <row r="2229" spans="3:41">
      <c r="C2229" s="478" t="s">
        <v>994</v>
      </c>
      <c r="D2229" s="483">
        <v>4556</v>
      </c>
      <c r="E2229" s="489" t="s">
        <v>97</v>
      </c>
      <c r="F2229" s="489" t="s">
        <v>97</v>
      </c>
      <c r="G2229" s="482" t="s">
        <v>2377</v>
      </c>
      <c r="H2229" s="478">
        <v>74</v>
      </c>
      <c r="I2229" s="481" t="s">
        <v>99</v>
      </c>
      <c r="J2229" s="478">
        <v>1</v>
      </c>
      <c r="K2229" s="515">
        <v>45197</v>
      </c>
      <c r="L2229" s="479">
        <v>2</v>
      </c>
      <c r="M2229" s="409">
        <v>255</v>
      </c>
      <c r="N2229" s="410">
        <v>45199</v>
      </c>
      <c r="O2229" s="411">
        <v>45202</v>
      </c>
      <c r="P2229" s="412">
        <v>5</v>
      </c>
      <c r="Q2229" s="409" t="s">
        <v>544</v>
      </c>
      <c r="R2229" s="409" t="s">
        <v>214</v>
      </c>
      <c r="S2229" s="409" t="s">
        <v>832</v>
      </c>
      <c r="T2229" s="409" t="s">
        <v>87</v>
      </c>
      <c r="U2229" s="409">
        <v>255</v>
      </c>
      <c r="V2229" s="417" t="s">
        <v>169</v>
      </c>
      <c r="W2229" s="417" t="s">
        <v>89</v>
      </c>
      <c r="X2229" s="503" t="s">
        <v>834</v>
      </c>
      <c r="Y2229" s="423" t="s">
        <v>953</v>
      </c>
      <c r="Z2229" s="409">
        <v>30</v>
      </c>
      <c r="AA2229" s="423" t="s">
        <v>92</v>
      </c>
      <c r="AB2229" s="409">
        <v>2022</v>
      </c>
      <c r="AC2229" s="524">
        <v>18000</v>
      </c>
      <c r="AD2229" s="524"/>
      <c r="AE2229" s="494" t="s">
        <v>101</v>
      </c>
      <c r="AF2229" s="442">
        <v>45197</v>
      </c>
      <c r="AG2229" s="442">
        <v>45202</v>
      </c>
      <c r="AH2229" s="333"/>
      <c r="AI2229" s="120"/>
      <c r="AJ2229" s="120"/>
      <c r="AK2229" s="120"/>
      <c r="AL2229" s="120"/>
      <c r="AM2229" s="582"/>
      <c r="AN2229" s="582"/>
      <c r="AO2229" s="582"/>
    </row>
    <row r="2230" spans="3:41">
      <c r="C2230" s="478" t="s">
        <v>994</v>
      </c>
      <c r="D2230" s="483">
        <v>4509</v>
      </c>
      <c r="E2230" s="489" t="s">
        <v>477</v>
      </c>
      <c r="F2230" s="489" t="s">
        <v>2201</v>
      </c>
      <c r="G2230" s="482" t="s">
        <v>2367</v>
      </c>
      <c r="H2230" s="478">
        <v>56</v>
      </c>
      <c r="I2230" s="481" t="s">
        <v>99</v>
      </c>
      <c r="J2230" s="478">
        <v>1</v>
      </c>
      <c r="K2230" s="515">
        <v>45169</v>
      </c>
      <c r="L2230" s="479">
        <v>27</v>
      </c>
      <c r="M2230" s="479">
        <v>255</v>
      </c>
      <c r="N2230" s="410">
        <v>45196</v>
      </c>
      <c r="O2230" s="411">
        <v>45197</v>
      </c>
      <c r="P2230" s="412">
        <v>28</v>
      </c>
      <c r="Q2230" s="409" t="s">
        <v>544</v>
      </c>
      <c r="R2230" s="409" t="s">
        <v>214</v>
      </c>
      <c r="S2230" s="409" t="s">
        <v>832</v>
      </c>
      <c r="T2230" s="409" t="s">
        <v>87</v>
      </c>
      <c r="U2230" s="409">
        <v>255</v>
      </c>
      <c r="V2230" s="417" t="s">
        <v>169</v>
      </c>
      <c r="W2230" s="417" t="s">
        <v>89</v>
      </c>
      <c r="X2230" s="503" t="s">
        <v>834</v>
      </c>
      <c r="Y2230" s="423" t="s">
        <v>953</v>
      </c>
      <c r="Z2230" s="409">
        <v>30</v>
      </c>
      <c r="AA2230" s="423" t="s">
        <v>92</v>
      </c>
      <c r="AB2230" s="409">
        <v>2022</v>
      </c>
      <c r="AC2230" s="524">
        <v>18000</v>
      </c>
      <c r="AD2230" s="524"/>
      <c r="AE2230" s="494" t="s">
        <v>101</v>
      </c>
      <c r="AF2230" s="442">
        <v>45157</v>
      </c>
      <c r="AG2230" s="442">
        <v>45196</v>
      </c>
      <c r="AH2230" s="333"/>
      <c r="AI2230" s="141" t="s">
        <v>144</v>
      </c>
      <c r="AJ2230" s="377" t="s">
        <v>603</v>
      </c>
      <c r="AK2230" s="141" t="s">
        <v>3796</v>
      </c>
      <c r="AL2230" s="72" t="s">
        <v>3704</v>
      </c>
      <c r="AM2230" s="527" t="s">
        <v>603</v>
      </c>
      <c r="AN2230" s="333" t="s">
        <v>3796</v>
      </c>
      <c r="AO2230" s="490" t="s">
        <v>3704</v>
      </c>
    </row>
    <row r="2231" spans="3:41">
      <c r="C2231" s="490" t="s">
        <v>994</v>
      </c>
      <c r="D2231" s="491">
        <v>4483</v>
      </c>
      <c r="E2231" s="549" t="s">
        <v>151</v>
      </c>
      <c r="F2231" s="549" t="s">
        <v>513</v>
      </c>
      <c r="G2231" s="503" t="s">
        <v>3797</v>
      </c>
      <c r="H2231" s="490">
        <v>56</v>
      </c>
      <c r="I2231" s="549" t="s">
        <v>154</v>
      </c>
      <c r="J2231" s="490">
        <v>1</v>
      </c>
      <c r="K2231" s="521">
        <v>45159</v>
      </c>
      <c r="L2231" s="494">
        <v>6</v>
      </c>
      <c r="M2231" s="409">
        <v>255</v>
      </c>
      <c r="N2231" s="410">
        <v>45165</v>
      </c>
      <c r="O2231" s="411">
        <v>45169</v>
      </c>
      <c r="P2231" s="412">
        <v>10</v>
      </c>
      <c r="Q2231" s="409" t="s">
        <v>544</v>
      </c>
      <c r="R2231" s="409" t="s">
        <v>214</v>
      </c>
      <c r="S2231" s="409" t="s">
        <v>832</v>
      </c>
      <c r="T2231" s="409" t="s">
        <v>87</v>
      </c>
      <c r="U2231" s="409">
        <v>255</v>
      </c>
      <c r="V2231" s="417" t="s">
        <v>169</v>
      </c>
      <c r="W2231" s="417" t="s">
        <v>89</v>
      </c>
      <c r="X2231" s="417" t="s">
        <v>834</v>
      </c>
      <c r="Y2231" s="423" t="s">
        <v>953</v>
      </c>
      <c r="Z2231" s="409">
        <v>30</v>
      </c>
      <c r="AA2231" s="423" t="s">
        <v>92</v>
      </c>
      <c r="AB2231" s="409">
        <v>2022</v>
      </c>
      <c r="AC2231" s="524">
        <v>18000</v>
      </c>
      <c r="AD2231" s="524"/>
      <c r="AE2231" s="494" t="s">
        <v>101</v>
      </c>
      <c r="AF2231" s="442">
        <v>45157</v>
      </c>
      <c r="AG2231" s="442"/>
      <c r="AH2231" s="333"/>
      <c r="AI2231" s="141"/>
      <c r="AJ2231" s="144"/>
      <c r="AK2231" s="141"/>
      <c r="AL2231" s="141"/>
      <c r="AM2231" s="527"/>
      <c r="AN2231" s="333"/>
      <c r="AO2231" s="490"/>
    </row>
    <row r="2232" spans="3:41">
      <c r="C2232" s="478" t="s">
        <v>994</v>
      </c>
      <c r="D2232" s="483">
        <v>4480</v>
      </c>
      <c r="E2232" s="481" t="s">
        <v>1039</v>
      </c>
      <c r="F2232" s="481" t="s">
        <v>1039</v>
      </c>
      <c r="G2232" s="496" t="s">
        <v>1215</v>
      </c>
      <c r="H2232" s="478"/>
      <c r="I2232" s="481" t="s">
        <v>1151</v>
      </c>
      <c r="J2232" s="478">
        <v>1</v>
      </c>
      <c r="K2232" s="515">
        <v>45155</v>
      </c>
      <c r="L2232" s="479">
        <v>1</v>
      </c>
      <c r="M2232" s="409">
        <v>255</v>
      </c>
      <c r="N2232" s="507">
        <v>45156</v>
      </c>
      <c r="O2232" s="411">
        <v>45157</v>
      </c>
      <c r="P2232" s="412">
        <v>2</v>
      </c>
      <c r="Q2232" s="409" t="s">
        <v>544</v>
      </c>
      <c r="R2232" s="409" t="s">
        <v>214</v>
      </c>
      <c r="S2232" s="409" t="s">
        <v>832</v>
      </c>
      <c r="T2232" s="409" t="s">
        <v>87</v>
      </c>
      <c r="U2232" s="409">
        <v>255</v>
      </c>
      <c r="V2232" s="417" t="s">
        <v>169</v>
      </c>
      <c r="W2232" s="417" t="s">
        <v>89</v>
      </c>
      <c r="X2232" s="417" t="s">
        <v>834</v>
      </c>
      <c r="Y2232" s="423" t="s">
        <v>953</v>
      </c>
      <c r="Z2232" s="409">
        <v>30</v>
      </c>
      <c r="AA2232" s="423" t="s">
        <v>92</v>
      </c>
      <c r="AB2232" s="409">
        <v>2022</v>
      </c>
      <c r="AC2232" s="524">
        <v>18000</v>
      </c>
      <c r="AD2232" s="524"/>
      <c r="AE2232" s="494" t="s">
        <v>101</v>
      </c>
      <c r="AF2232" s="442">
        <v>45155</v>
      </c>
      <c r="AG2232" s="442">
        <v>45156</v>
      </c>
      <c r="AH2232" s="333"/>
      <c r="AI2232" s="141"/>
      <c r="AJ2232" s="144"/>
      <c r="AK2232" s="141"/>
      <c r="AL2232" s="141"/>
      <c r="AM2232" s="528"/>
      <c r="AN2232" s="333"/>
      <c r="AO2232" s="490"/>
    </row>
    <row r="2233" spans="3:41">
      <c r="C2233" s="490" t="s">
        <v>1179</v>
      </c>
      <c r="D2233" s="494">
        <v>3768</v>
      </c>
      <c r="E2233" s="333" t="s">
        <v>151</v>
      </c>
      <c r="F2233" s="333" t="s">
        <v>1075</v>
      </c>
      <c r="G2233" s="504" t="s">
        <v>1384</v>
      </c>
      <c r="H2233" s="494">
        <v>6</v>
      </c>
      <c r="I2233" s="503" t="s">
        <v>154</v>
      </c>
      <c r="J2233" s="490">
        <v>1</v>
      </c>
      <c r="K2233" s="521">
        <v>44762</v>
      </c>
      <c r="L2233" s="502">
        <v>29</v>
      </c>
      <c r="M2233" s="409">
        <v>255</v>
      </c>
      <c r="N2233" s="410">
        <v>44791</v>
      </c>
      <c r="O2233" s="411">
        <v>44802</v>
      </c>
      <c r="P2233" s="412">
        <v>40</v>
      </c>
      <c r="Q2233" s="409" t="s">
        <v>544</v>
      </c>
      <c r="R2233" s="409"/>
      <c r="S2233" s="409" t="s">
        <v>832</v>
      </c>
      <c r="T2233" s="409" t="s">
        <v>87</v>
      </c>
      <c r="U2233" s="409">
        <v>255</v>
      </c>
      <c r="V2233" s="417" t="s">
        <v>169</v>
      </c>
      <c r="W2233" s="417" t="s">
        <v>89</v>
      </c>
      <c r="X2233" s="417" t="s">
        <v>834</v>
      </c>
      <c r="Y2233" s="423" t="s">
        <v>953</v>
      </c>
      <c r="Z2233" s="424"/>
      <c r="AA2233" s="424"/>
      <c r="AB2233" s="409"/>
      <c r="AC2233" s="424"/>
      <c r="AD2233" s="424"/>
      <c r="AE2233" s="536" t="s">
        <v>101</v>
      </c>
      <c r="AF2233" s="426">
        <v>44762</v>
      </c>
      <c r="AG2233" s="442"/>
      <c r="AH2233" s="333"/>
      <c r="AI2233" s="141" t="s">
        <v>153</v>
      </c>
      <c r="AJ2233" s="377" t="s">
        <v>3798</v>
      </c>
      <c r="AK2233" s="141" t="s">
        <v>3799</v>
      </c>
      <c r="AL2233" s="72" t="s">
        <v>3800</v>
      </c>
      <c r="AM2233" s="527" t="s">
        <v>3798</v>
      </c>
      <c r="AN2233" s="333" t="s">
        <v>3799</v>
      </c>
      <c r="AO2233" s="490" t="s">
        <v>3800</v>
      </c>
    </row>
    <row r="2234" spans="3:41">
      <c r="C2234" s="478" t="s">
        <v>994</v>
      </c>
      <c r="D2234" s="479">
        <v>3768</v>
      </c>
      <c r="E2234" s="489" t="s">
        <v>151</v>
      </c>
      <c r="F2234" s="489" t="s">
        <v>1493</v>
      </c>
      <c r="G2234" s="482" t="s">
        <v>1384</v>
      </c>
      <c r="H2234" s="479">
        <v>0</v>
      </c>
      <c r="I2234" s="496" t="s">
        <v>154</v>
      </c>
      <c r="J2234" s="478">
        <v>1</v>
      </c>
      <c r="K2234" s="515">
        <v>45122</v>
      </c>
      <c r="L2234" s="501">
        <v>29</v>
      </c>
      <c r="M2234" s="409">
        <v>255</v>
      </c>
      <c r="N2234" s="410">
        <v>45151</v>
      </c>
      <c r="O2234" s="411">
        <v>45154</v>
      </c>
      <c r="P2234" s="412">
        <v>32</v>
      </c>
      <c r="Q2234" s="409" t="s">
        <v>544</v>
      </c>
      <c r="R2234" s="409" t="s">
        <v>214</v>
      </c>
      <c r="S2234" s="409" t="s">
        <v>832</v>
      </c>
      <c r="T2234" s="409" t="s">
        <v>87</v>
      </c>
      <c r="U2234" s="409">
        <v>255</v>
      </c>
      <c r="V2234" s="417" t="s">
        <v>169</v>
      </c>
      <c r="W2234" s="417" t="s">
        <v>89</v>
      </c>
      <c r="X2234" s="417" t="s">
        <v>834</v>
      </c>
      <c r="Y2234" s="423" t="s">
        <v>953</v>
      </c>
      <c r="Z2234" s="409">
        <v>30</v>
      </c>
      <c r="AA2234" s="423" t="s">
        <v>92</v>
      </c>
      <c r="AB2234" s="409">
        <v>2022</v>
      </c>
      <c r="AC2234" s="524">
        <v>18000</v>
      </c>
      <c r="AD2234" s="524"/>
      <c r="AE2234" s="494" t="s">
        <v>101</v>
      </c>
      <c r="AF2234" s="442">
        <v>44762</v>
      </c>
      <c r="AG2234" s="442">
        <v>45154</v>
      </c>
      <c r="AH2234" s="333"/>
      <c r="AI2234" s="141"/>
      <c r="AJ2234" s="144"/>
      <c r="AK2234" s="141"/>
      <c r="AL2234" s="141"/>
      <c r="AM2234" s="527"/>
      <c r="AN2234" s="333"/>
      <c r="AO2234" s="490"/>
    </row>
    <row r="2235" spans="3:41">
      <c r="C2235" s="478" t="s">
        <v>994</v>
      </c>
      <c r="D2235" s="479">
        <v>3737</v>
      </c>
      <c r="E2235" s="489" t="s">
        <v>1209</v>
      </c>
      <c r="F2235" s="489" t="s">
        <v>1209</v>
      </c>
      <c r="G2235" s="482" t="s">
        <v>3801</v>
      </c>
      <c r="H2235" s="479">
        <v>4</v>
      </c>
      <c r="I2235" s="496" t="s">
        <v>99</v>
      </c>
      <c r="J2235" s="478">
        <v>1</v>
      </c>
      <c r="K2235" s="515">
        <v>44749</v>
      </c>
      <c r="L2235" s="501">
        <v>1</v>
      </c>
      <c r="M2235" s="479">
        <v>255</v>
      </c>
      <c r="N2235" s="410">
        <v>44750</v>
      </c>
      <c r="O2235" s="411">
        <v>44755</v>
      </c>
      <c r="P2235" s="412">
        <v>6</v>
      </c>
      <c r="Q2235" s="409" t="s">
        <v>544</v>
      </c>
      <c r="R2235" s="409"/>
      <c r="S2235" s="409" t="s">
        <v>832</v>
      </c>
      <c r="T2235" s="409" t="s">
        <v>87</v>
      </c>
      <c r="U2235" s="409">
        <v>255</v>
      </c>
      <c r="V2235" s="417" t="s">
        <v>169</v>
      </c>
      <c r="W2235" s="417" t="s">
        <v>89</v>
      </c>
      <c r="X2235" s="417" t="s">
        <v>834</v>
      </c>
      <c r="Y2235" s="423" t="s">
        <v>953</v>
      </c>
      <c r="Z2235" s="424"/>
      <c r="AA2235" s="424"/>
      <c r="AB2235" s="409"/>
      <c r="AC2235" s="424"/>
      <c r="AD2235" s="424"/>
      <c r="AE2235" s="536" t="s">
        <v>101</v>
      </c>
      <c r="AF2235" s="426">
        <v>44747</v>
      </c>
      <c r="AG2235" s="442">
        <v>44751</v>
      </c>
      <c r="AH2235" s="333"/>
      <c r="AI2235" s="141" t="s">
        <v>1141</v>
      </c>
      <c r="AJ2235" s="377" t="s">
        <v>3802</v>
      </c>
      <c r="AK2235" s="141" t="s">
        <v>1039</v>
      </c>
      <c r="AL2235" s="72" t="s">
        <v>3122</v>
      </c>
      <c r="AM2235" s="527" t="s">
        <v>3802</v>
      </c>
      <c r="AN2235" s="530" t="s">
        <v>1039</v>
      </c>
      <c r="AO2235" s="605" t="s">
        <v>3122</v>
      </c>
    </row>
    <row r="2236" spans="3:41">
      <c r="C2236" s="478" t="s">
        <v>994</v>
      </c>
      <c r="D2236" s="483">
        <v>3793</v>
      </c>
      <c r="E2236" s="489" t="s">
        <v>151</v>
      </c>
      <c r="F2236" s="489" t="s">
        <v>1075</v>
      </c>
      <c r="G2236" s="482" t="s">
        <v>3803</v>
      </c>
      <c r="H2236" s="478"/>
      <c r="I2236" s="481" t="s">
        <v>154</v>
      </c>
      <c r="J2236" s="478">
        <v>1</v>
      </c>
      <c r="K2236" s="506">
        <v>44771</v>
      </c>
      <c r="L2236" s="479">
        <v>14</v>
      </c>
      <c r="M2236" s="409">
        <v>256</v>
      </c>
      <c r="N2236" s="410">
        <v>44785</v>
      </c>
      <c r="O2236" s="411">
        <v>44805</v>
      </c>
      <c r="P2236" s="412">
        <v>34</v>
      </c>
      <c r="Q2236" s="409" t="s">
        <v>544</v>
      </c>
      <c r="R2236" s="409"/>
      <c r="S2236" s="409" t="s">
        <v>832</v>
      </c>
      <c r="T2236" s="409" t="s">
        <v>87</v>
      </c>
      <c r="U2236" s="409">
        <v>256</v>
      </c>
      <c r="V2236" s="563" t="s">
        <v>169</v>
      </c>
      <c r="W2236" s="417" t="s">
        <v>89</v>
      </c>
      <c r="X2236" s="417" t="s">
        <v>119</v>
      </c>
      <c r="Y2236" s="423" t="s">
        <v>3804</v>
      </c>
      <c r="Z2236" s="424"/>
      <c r="AA2236" s="424"/>
      <c r="AB2236" s="409">
        <v>2017</v>
      </c>
      <c r="AC2236" s="424"/>
      <c r="AD2236" s="424"/>
      <c r="AE2236" s="536" t="s">
        <v>101</v>
      </c>
      <c r="AF2236" s="426">
        <v>44771</v>
      </c>
      <c r="AG2236" s="442">
        <v>44803</v>
      </c>
      <c r="AH2236" s="333"/>
      <c r="AI2236" s="120"/>
      <c r="AJ2236" s="120"/>
      <c r="AK2236" s="120"/>
      <c r="AL2236" s="120"/>
      <c r="AM2236" s="582"/>
      <c r="AN2236" s="582"/>
      <c r="AO2236" s="582"/>
    </row>
    <row r="2237" spans="3:41">
      <c r="C2237" s="478" t="s">
        <v>994</v>
      </c>
      <c r="D2237" s="483">
        <v>3763</v>
      </c>
      <c r="E2237" s="489" t="s">
        <v>151</v>
      </c>
      <c r="F2237" s="481" t="s">
        <v>1075</v>
      </c>
      <c r="G2237" s="482" t="s">
        <v>1318</v>
      </c>
      <c r="H2237" s="478"/>
      <c r="I2237" s="481" t="s">
        <v>154</v>
      </c>
      <c r="J2237" s="478">
        <v>1</v>
      </c>
      <c r="K2237" s="506">
        <v>44758</v>
      </c>
      <c r="L2237" s="479">
        <v>6</v>
      </c>
      <c r="M2237" s="409">
        <v>256</v>
      </c>
      <c r="N2237" s="410">
        <v>44764</v>
      </c>
      <c r="O2237" s="411">
        <v>44769</v>
      </c>
      <c r="P2237" s="412">
        <v>11</v>
      </c>
      <c r="Q2237" s="409" t="s">
        <v>544</v>
      </c>
      <c r="R2237" s="409"/>
      <c r="S2237" s="409" t="s">
        <v>832</v>
      </c>
      <c r="T2237" s="409" t="s">
        <v>87</v>
      </c>
      <c r="U2237" s="409">
        <v>256</v>
      </c>
      <c r="V2237" s="563" t="s">
        <v>169</v>
      </c>
      <c r="W2237" s="417" t="s">
        <v>89</v>
      </c>
      <c r="X2237" s="417" t="s">
        <v>119</v>
      </c>
      <c r="Y2237" s="423" t="s">
        <v>3804</v>
      </c>
      <c r="Z2237" s="424"/>
      <c r="AA2237" s="424"/>
      <c r="AB2237" s="409">
        <v>2017</v>
      </c>
      <c r="AC2237" s="424"/>
      <c r="AD2237" s="424"/>
      <c r="AE2237" s="536" t="s">
        <v>101</v>
      </c>
      <c r="AF2237" s="426">
        <v>44758</v>
      </c>
      <c r="AG2237" s="442">
        <v>44769</v>
      </c>
      <c r="AH2237" s="333"/>
      <c r="AI2237" s="120"/>
      <c r="AJ2237" s="120"/>
      <c r="AK2237" s="120"/>
      <c r="AL2237" s="120"/>
      <c r="AM2237" s="582"/>
      <c r="AN2237" s="582"/>
      <c r="AO2237" s="582"/>
    </row>
    <row r="2238" spans="3:41">
      <c r="C2238" s="478" t="s">
        <v>994</v>
      </c>
      <c r="D2238" s="483">
        <v>3748</v>
      </c>
      <c r="E2238" s="489" t="s">
        <v>1439</v>
      </c>
      <c r="F2238" s="481" t="s">
        <v>394</v>
      </c>
      <c r="G2238" s="496" t="s">
        <v>1440</v>
      </c>
      <c r="H2238" s="478">
        <v>69</v>
      </c>
      <c r="I2238" s="481" t="s">
        <v>1151</v>
      </c>
      <c r="J2238" s="478">
        <v>1</v>
      </c>
      <c r="K2238" s="506">
        <v>44751</v>
      </c>
      <c r="L2238" s="479">
        <v>1</v>
      </c>
      <c r="M2238" s="479">
        <v>256</v>
      </c>
      <c r="N2238" s="410">
        <v>44752</v>
      </c>
      <c r="O2238" s="411">
        <v>44755</v>
      </c>
      <c r="P2238" s="412">
        <v>4</v>
      </c>
      <c r="Q2238" s="409" t="s">
        <v>544</v>
      </c>
      <c r="R2238" s="409"/>
      <c r="S2238" s="409" t="s">
        <v>832</v>
      </c>
      <c r="T2238" s="409" t="s">
        <v>87</v>
      </c>
      <c r="U2238" s="409">
        <v>256</v>
      </c>
      <c r="V2238" s="563" t="s">
        <v>169</v>
      </c>
      <c r="W2238" s="417" t="s">
        <v>89</v>
      </c>
      <c r="X2238" s="417" t="s">
        <v>119</v>
      </c>
      <c r="Y2238" s="423" t="s">
        <v>3804</v>
      </c>
      <c r="Z2238" s="424"/>
      <c r="AA2238" s="424"/>
      <c r="AB2238" s="409">
        <v>2017</v>
      </c>
      <c r="AC2238" s="424"/>
      <c r="AD2238" s="424"/>
      <c r="AE2238" s="536" t="s">
        <v>101</v>
      </c>
      <c r="AF2238" s="426">
        <v>44750</v>
      </c>
      <c r="AG2238" s="442">
        <v>44753</v>
      </c>
      <c r="AH2238" s="333"/>
      <c r="AI2238" s="144"/>
      <c r="AJ2238" s="144"/>
      <c r="AK2238" s="144"/>
      <c r="AL2238" s="144"/>
      <c r="AM2238" s="528"/>
      <c r="AN2238" s="334"/>
      <c r="AO2238" s="442"/>
    </row>
    <row r="2239" spans="3:41">
      <c r="C2239" s="478" t="s">
        <v>994</v>
      </c>
      <c r="D2239" s="483">
        <v>3733</v>
      </c>
      <c r="E2239" s="489" t="s">
        <v>97</v>
      </c>
      <c r="F2239" s="489" t="s">
        <v>97</v>
      </c>
      <c r="G2239" s="482" t="s">
        <v>2553</v>
      </c>
      <c r="H2239" s="478">
        <v>69</v>
      </c>
      <c r="I2239" s="481" t="s">
        <v>99</v>
      </c>
      <c r="J2239" s="478">
        <v>1</v>
      </c>
      <c r="K2239" s="515">
        <v>44746</v>
      </c>
      <c r="L2239" s="479">
        <v>1</v>
      </c>
      <c r="M2239" s="479">
        <v>256</v>
      </c>
      <c r="N2239" s="410">
        <v>44747</v>
      </c>
      <c r="O2239" s="411">
        <v>44750</v>
      </c>
      <c r="P2239" s="412">
        <v>4</v>
      </c>
      <c r="Q2239" s="409" t="s">
        <v>544</v>
      </c>
      <c r="R2239" s="409"/>
      <c r="S2239" s="409" t="s">
        <v>832</v>
      </c>
      <c r="T2239" s="409" t="s">
        <v>87</v>
      </c>
      <c r="U2239" s="409">
        <v>256</v>
      </c>
      <c r="V2239" s="563" t="s">
        <v>169</v>
      </c>
      <c r="W2239" s="417" t="s">
        <v>89</v>
      </c>
      <c r="X2239" s="417" t="s">
        <v>119</v>
      </c>
      <c r="Y2239" s="423" t="s">
        <v>3804</v>
      </c>
      <c r="Z2239" s="424"/>
      <c r="AA2239" s="424"/>
      <c r="AB2239" s="409">
        <v>2017</v>
      </c>
      <c r="AC2239" s="424"/>
      <c r="AD2239" s="424"/>
      <c r="AE2239" s="536" t="s">
        <v>101</v>
      </c>
      <c r="AF2239" s="426">
        <v>44746</v>
      </c>
      <c r="AG2239" s="442">
        <v>44750</v>
      </c>
      <c r="AH2239" s="333"/>
      <c r="AI2239" s="141"/>
      <c r="AJ2239" s="144"/>
      <c r="AK2239" s="141"/>
      <c r="AL2239" s="141"/>
      <c r="AM2239" s="527"/>
      <c r="AN2239" s="333"/>
      <c r="AO2239" s="490"/>
    </row>
    <row r="2240" spans="3:41">
      <c r="C2240" s="479" t="s">
        <v>994</v>
      </c>
      <c r="D2240" s="479">
        <v>3413</v>
      </c>
      <c r="E2240" s="489" t="s">
        <v>1530</v>
      </c>
      <c r="F2240" s="488" t="s">
        <v>1456</v>
      </c>
      <c r="G2240" s="482" t="s">
        <v>1366</v>
      </c>
      <c r="H2240" s="479"/>
      <c r="I2240" s="496" t="s">
        <v>1151</v>
      </c>
      <c r="J2240" s="478">
        <v>1</v>
      </c>
      <c r="K2240" s="515">
        <v>44557</v>
      </c>
      <c r="L2240" s="501">
        <v>27</v>
      </c>
      <c r="M2240" s="409">
        <v>256</v>
      </c>
      <c r="N2240" s="507">
        <v>44584</v>
      </c>
      <c r="O2240" s="411">
        <v>44573</v>
      </c>
      <c r="P2240" s="412">
        <v>16</v>
      </c>
      <c r="Q2240" s="409" t="s">
        <v>544</v>
      </c>
      <c r="R2240" s="409"/>
      <c r="S2240" s="409" t="s">
        <v>1821</v>
      </c>
      <c r="T2240" s="409" t="s">
        <v>138</v>
      </c>
      <c r="U2240" s="409">
        <v>256</v>
      </c>
      <c r="V2240" s="417" t="s">
        <v>3805</v>
      </c>
      <c r="W2240" s="417" t="s">
        <v>3297</v>
      </c>
      <c r="X2240" s="417" t="s">
        <v>3298</v>
      </c>
      <c r="Y2240" s="423" t="s">
        <v>3299</v>
      </c>
      <c r="Z2240" s="424"/>
      <c r="AA2240" s="424"/>
      <c r="AB2240" s="409"/>
      <c r="AC2240" s="424"/>
      <c r="AD2240" s="424"/>
      <c r="AE2240" s="536" t="s">
        <v>101</v>
      </c>
      <c r="AF2240" s="426">
        <v>44557</v>
      </c>
      <c r="AG2240" s="442">
        <v>44573</v>
      </c>
      <c r="AH2240" s="141"/>
      <c r="AI2240" s="141" t="s">
        <v>144</v>
      </c>
      <c r="AJ2240" s="602" t="s">
        <v>669</v>
      </c>
      <c r="AK2240" s="73" t="s">
        <v>670</v>
      </c>
      <c r="AL2240" s="72" t="s">
        <v>671</v>
      </c>
      <c r="AM2240" s="603" t="s">
        <v>669</v>
      </c>
      <c r="AN2240" s="503" t="s">
        <v>670</v>
      </c>
      <c r="AO2240" s="490" t="s">
        <v>671</v>
      </c>
    </row>
    <row r="2241" spans="3:41">
      <c r="C2241" s="485" t="s">
        <v>1179</v>
      </c>
      <c r="D2241" s="404">
        <v>4167</v>
      </c>
      <c r="E2241" s="500" t="s">
        <v>193</v>
      </c>
      <c r="F2241" s="486" t="s">
        <v>1363</v>
      </c>
      <c r="G2241" s="406" t="s">
        <v>2868</v>
      </c>
      <c r="H2241" s="499">
        <v>1938</v>
      </c>
      <c r="I2241" s="406" t="s">
        <v>154</v>
      </c>
      <c r="J2241" s="485">
        <v>1</v>
      </c>
      <c r="K2241" s="508">
        <v>45003</v>
      </c>
      <c r="L2241" s="403">
        <v>27</v>
      </c>
      <c r="M2241" s="409">
        <v>257</v>
      </c>
      <c r="N2241" s="507">
        <v>45030</v>
      </c>
      <c r="O2241" s="411">
        <v>45022</v>
      </c>
      <c r="P2241" s="412">
        <v>19</v>
      </c>
      <c r="Q2241" s="409" t="s">
        <v>544</v>
      </c>
      <c r="R2241" s="409" t="s">
        <v>214</v>
      </c>
      <c r="S2241" s="409" t="s">
        <v>1624</v>
      </c>
      <c r="T2241" s="409" t="s">
        <v>87</v>
      </c>
      <c r="U2241" s="409">
        <v>257</v>
      </c>
      <c r="V2241" s="417" t="s">
        <v>88</v>
      </c>
      <c r="W2241" s="417" t="s">
        <v>510</v>
      </c>
      <c r="X2241" s="417" t="s">
        <v>681</v>
      </c>
      <c r="Y2241" s="423" t="s">
        <v>3806</v>
      </c>
      <c r="Z2241" s="524"/>
      <c r="AA2241" s="524"/>
      <c r="AB2241" s="409">
        <v>2015</v>
      </c>
      <c r="AC2241" s="524">
        <v>30000</v>
      </c>
      <c r="AD2241" s="524"/>
      <c r="AE2241" s="494" t="s">
        <v>101</v>
      </c>
      <c r="AF2241" s="442">
        <v>44921</v>
      </c>
      <c r="AG2241" s="442"/>
      <c r="AH2241" s="333"/>
      <c r="AI2241" s="333" t="s">
        <v>153</v>
      </c>
      <c r="AJ2241" s="603" t="s">
        <v>3807</v>
      </c>
      <c r="AK2241" s="503" t="s">
        <v>817</v>
      </c>
      <c r="AL2241" s="490" t="s">
        <v>3808</v>
      </c>
      <c r="AM2241" s="603" t="s">
        <v>3807</v>
      </c>
      <c r="AN2241" s="503" t="s">
        <v>817</v>
      </c>
      <c r="AO2241" s="490" t="s">
        <v>3808</v>
      </c>
    </row>
    <row r="2242" spans="3:41">
      <c r="C2242" s="478" t="s">
        <v>994</v>
      </c>
      <c r="D2242" s="501">
        <v>4042</v>
      </c>
      <c r="E2242" s="489" t="s">
        <v>1161</v>
      </c>
      <c r="F2242" s="481" t="s">
        <v>1162</v>
      </c>
      <c r="G2242" s="482" t="s">
        <v>1163</v>
      </c>
      <c r="H2242" s="501">
        <v>1885</v>
      </c>
      <c r="I2242" s="482" t="s">
        <v>154</v>
      </c>
      <c r="J2242" s="478">
        <v>1</v>
      </c>
      <c r="K2242" s="506">
        <v>44922</v>
      </c>
      <c r="L2242" s="483">
        <v>21</v>
      </c>
      <c r="M2242" s="409">
        <v>257</v>
      </c>
      <c r="N2242" s="410">
        <v>44943</v>
      </c>
      <c r="O2242" s="411">
        <v>44947</v>
      </c>
      <c r="P2242" s="412">
        <v>25</v>
      </c>
      <c r="Q2242" s="409" t="s">
        <v>544</v>
      </c>
      <c r="R2242" s="409" t="s">
        <v>214</v>
      </c>
      <c r="S2242" s="409" t="s">
        <v>1624</v>
      </c>
      <c r="T2242" s="409" t="s">
        <v>87</v>
      </c>
      <c r="U2242" s="409">
        <v>257</v>
      </c>
      <c r="V2242" s="417" t="s">
        <v>88</v>
      </c>
      <c r="W2242" s="417" t="s">
        <v>510</v>
      </c>
      <c r="X2242" s="417" t="s">
        <v>681</v>
      </c>
      <c r="Y2242" s="423" t="s">
        <v>3806</v>
      </c>
      <c r="Z2242" s="524"/>
      <c r="AA2242" s="524"/>
      <c r="AB2242" s="409">
        <v>2015</v>
      </c>
      <c r="AC2242" s="524">
        <v>30000</v>
      </c>
      <c r="AD2242" s="524"/>
      <c r="AE2242" s="665"/>
      <c r="AF2242" s="490" t="s">
        <v>101</v>
      </c>
      <c r="AG2242" s="442">
        <v>44784</v>
      </c>
      <c r="AH2242" s="334">
        <v>44946</v>
      </c>
      <c r="AI2242" s="334" t="s">
        <v>197</v>
      </c>
      <c r="AJ2242" s="527" t="s">
        <v>3809</v>
      </c>
      <c r="AK2242" s="333" t="s">
        <v>670</v>
      </c>
      <c r="AL2242" s="490" t="s">
        <v>3810</v>
      </c>
      <c r="AM2242" s="527" t="s">
        <v>3809</v>
      </c>
      <c r="AN2242" s="333" t="s">
        <v>670</v>
      </c>
      <c r="AO2242" s="490" t="s">
        <v>3810</v>
      </c>
    </row>
    <row r="2243" spans="3:41">
      <c r="C2243" s="485" t="s">
        <v>1179</v>
      </c>
      <c r="D2243" s="499">
        <v>3823</v>
      </c>
      <c r="E2243" s="500" t="s">
        <v>151</v>
      </c>
      <c r="F2243" s="497" t="s">
        <v>1075</v>
      </c>
      <c r="G2243" s="487" t="s">
        <v>2260</v>
      </c>
      <c r="H2243" s="404">
        <v>1860</v>
      </c>
      <c r="I2243" s="500" t="s">
        <v>154</v>
      </c>
      <c r="J2243" s="404">
        <v>1</v>
      </c>
      <c r="K2243" s="408">
        <v>44844</v>
      </c>
      <c r="L2243" s="404">
        <v>29</v>
      </c>
      <c r="M2243" s="409">
        <v>257</v>
      </c>
      <c r="N2243" s="410">
        <v>44873</v>
      </c>
      <c r="O2243" s="411">
        <v>44882</v>
      </c>
      <c r="P2243" s="412">
        <v>38</v>
      </c>
      <c r="Q2243" s="409" t="s">
        <v>544</v>
      </c>
      <c r="R2243" s="409" t="s">
        <v>214</v>
      </c>
      <c r="S2243" s="409" t="s">
        <v>1624</v>
      </c>
      <c r="T2243" s="409" t="s">
        <v>87</v>
      </c>
      <c r="U2243" s="409">
        <v>257</v>
      </c>
      <c r="V2243" s="417" t="s">
        <v>88</v>
      </c>
      <c r="W2243" s="417" t="s">
        <v>510</v>
      </c>
      <c r="X2243" s="417" t="s">
        <v>681</v>
      </c>
      <c r="Y2243" s="423" t="s">
        <v>3806</v>
      </c>
      <c r="Z2243" s="524"/>
      <c r="AA2243" s="524"/>
      <c r="AB2243" s="409"/>
      <c r="AC2243" s="524">
        <v>30000</v>
      </c>
      <c r="AD2243" s="524"/>
      <c r="AE2243" s="536" t="s">
        <v>101</v>
      </c>
      <c r="AF2243" s="426">
        <v>44784</v>
      </c>
      <c r="AG2243" s="442"/>
      <c r="AH2243" s="333" t="s">
        <v>3811</v>
      </c>
      <c r="AI2243" s="333"/>
      <c r="AJ2243" s="334"/>
      <c r="AK2243" s="333"/>
      <c r="AL2243" s="333"/>
      <c r="AM2243" s="527"/>
      <c r="AN2243" s="333"/>
      <c r="AO2243" s="490"/>
    </row>
    <row r="2244" spans="3:41">
      <c r="C2244" s="485" t="s">
        <v>1179</v>
      </c>
      <c r="D2244" s="499">
        <v>3741</v>
      </c>
      <c r="E2244" s="486" t="s">
        <v>1200</v>
      </c>
      <c r="F2244" s="486" t="s">
        <v>1200</v>
      </c>
      <c r="G2244" s="487" t="s">
        <v>1990</v>
      </c>
      <c r="H2244" s="404">
        <v>1811</v>
      </c>
      <c r="I2244" s="487" t="s">
        <v>154</v>
      </c>
      <c r="J2244" s="485">
        <v>1</v>
      </c>
      <c r="K2244" s="508">
        <v>44749</v>
      </c>
      <c r="L2244" s="499">
        <v>27</v>
      </c>
      <c r="M2244" s="409">
        <v>257</v>
      </c>
      <c r="N2244" s="507">
        <v>44776</v>
      </c>
      <c r="O2244" s="411">
        <v>44768</v>
      </c>
      <c r="P2244" s="412">
        <v>19</v>
      </c>
      <c r="Q2244" s="409" t="s">
        <v>544</v>
      </c>
      <c r="R2244" s="409"/>
      <c r="S2244" s="409" t="s">
        <v>1624</v>
      </c>
      <c r="T2244" s="409" t="s">
        <v>87</v>
      </c>
      <c r="U2244" s="409">
        <v>257</v>
      </c>
      <c r="V2244" s="417" t="s">
        <v>88</v>
      </c>
      <c r="W2244" s="417" t="s">
        <v>510</v>
      </c>
      <c r="X2244" s="417" t="s">
        <v>681</v>
      </c>
      <c r="Y2244" s="423" t="s">
        <v>3806</v>
      </c>
      <c r="Z2244" s="524"/>
      <c r="AA2244" s="524"/>
      <c r="AB2244" s="409"/>
      <c r="AC2244" s="524"/>
      <c r="AD2244" s="524"/>
      <c r="AE2244" s="536" t="s">
        <v>101</v>
      </c>
      <c r="AF2244" s="426">
        <v>44749</v>
      </c>
      <c r="AG2244" s="442"/>
      <c r="AH2244" s="333" t="s">
        <v>3812</v>
      </c>
      <c r="AI2244" s="333"/>
      <c r="AJ2244" s="334"/>
      <c r="AK2244" s="333"/>
      <c r="AL2244" s="333"/>
      <c r="AM2244" s="527"/>
      <c r="AN2244" s="333"/>
      <c r="AO2244" s="490"/>
    </row>
    <row r="2245" spans="3:41">
      <c r="C2245" s="478" t="s">
        <v>994</v>
      </c>
      <c r="D2245" s="501">
        <v>3680</v>
      </c>
      <c r="E2245" s="151" t="s">
        <v>151</v>
      </c>
      <c r="F2245" s="495" t="s">
        <v>1075</v>
      </c>
      <c r="G2245" s="481" t="s">
        <v>1318</v>
      </c>
      <c r="H2245" s="479">
        <v>1847</v>
      </c>
      <c r="I2245" s="489" t="s">
        <v>154</v>
      </c>
      <c r="J2245" s="479">
        <v>1</v>
      </c>
      <c r="K2245" s="515">
        <v>44751</v>
      </c>
      <c r="L2245" s="479">
        <v>29</v>
      </c>
      <c r="M2245" s="409">
        <v>257</v>
      </c>
      <c r="N2245" s="410">
        <v>44780</v>
      </c>
      <c r="O2245" s="411">
        <v>44797</v>
      </c>
      <c r="P2245" s="412">
        <v>46</v>
      </c>
      <c r="Q2245" s="409" t="s">
        <v>544</v>
      </c>
      <c r="R2245" s="409"/>
      <c r="S2245" s="409" t="s">
        <v>1624</v>
      </c>
      <c r="T2245" s="409" t="s">
        <v>87</v>
      </c>
      <c r="U2245" s="409">
        <v>257</v>
      </c>
      <c r="V2245" s="417" t="s">
        <v>88</v>
      </c>
      <c r="W2245" s="417" t="s">
        <v>510</v>
      </c>
      <c r="X2245" s="417" t="s">
        <v>681</v>
      </c>
      <c r="Y2245" s="423" t="s">
        <v>3806</v>
      </c>
      <c r="Z2245" s="524"/>
      <c r="AA2245" s="524"/>
      <c r="AB2245" s="409"/>
      <c r="AC2245" s="524"/>
      <c r="AD2245" s="524"/>
      <c r="AE2245" s="536" t="s">
        <v>101</v>
      </c>
      <c r="AF2245" s="426">
        <v>44721</v>
      </c>
      <c r="AG2245" s="442">
        <v>44796</v>
      </c>
      <c r="AH2245" s="333"/>
      <c r="AI2245" s="333" t="s">
        <v>197</v>
      </c>
      <c r="AJ2245" s="527" t="s">
        <v>3813</v>
      </c>
      <c r="AK2245" s="333" t="s">
        <v>199</v>
      </c>
      <c r="AL2245" s="490" t="s">
        <v>265</v>
      </c>
      <c r="AM2245" s="527" t="s">
        <v>3813</v>
      </c>
      <c r="AN2245" s="333" t="s">
        <v>199</v>
      </c>
      <c r="AO2245" s="490" t="s">
        <v>265</v>
      </c>
    </row>
    <row r="2246" spans="3:41">
      <c r="C2246" s="478" t="s">
        <v>994</v>
      </c>
      <c r="D2246" s="479">
        <v>3817</v>
      </c>
      <c r="E2246" s="489" t="s">
        <v>3637</v>
      </c>
      <c r="F2246" s="496" t="s">
        <v>3637</v>
      </c>
      <c r="G2246" s="481" t="s">
        <v>1483</v>
      </c>
      <c r="H2246" s="479"/>
      <c r="I2246" s="496" t="s">
        <v>1151</v>
      </c>
      <c r="J2246" s="478">
        <v>1</v>
      </c>
      <c r="K2246" s="515">
        <v>44894</v>
      </c>
      <c r="L2246" s="501">
        <v>27</v>
      </c>
      <c r="M2246" s="501">
        <v>258</v>
      </c>
      <c r="N2246" s="410">
        <v>44921</v>
      </c>
      <c r="O2246" s="411">
        <v>44924</v>
      </c>
      <c r="P2246" s="412">
        <v>30</v>
      </c>
      <c r="Q2246" s="409" t="s">
        <v>544</v>
      </c>
      <c r="R2246" s="409" t="s">
        <v>214</v>
      </c>
      <c r="S2246" s="409" t="s">
        <v>1624</v>
      </c>
      <c r="T2246" s="409" t="s">
        <v>87</v>
      </c>
      <c r="U2246" s="409">
        <v>258</v>
      </c>
      <c r="V2246" s="563" t="s">
        <v>169</v>
      </c>
      <c r="W2246" s="417" t="s">
        <v>89</v>
      </c>
      <c r="X2246" s="417" t="s">
        <v>834</v>
      </c>
      <c r="Y2246" s="423" t="s">
        <v>3814</v>
      </c>
      <c r="Z2246" s="524"/>
      <c r="AA2246" s="524"/>
      <c r="AB2246" s="409">
        <v>2020</v>
      </c>
      <c r="AC2246" s="524">
        <v>18000</v>
      </c>
      <c r="AD2246" s="524"/>
      <c r="AE2246" s="813"/>
      <c r="AF2246" s="490" t="s">
        <v>101</v>
      </c>
      <c r="AG2246" s="442">
        <v>44782</v>
      </c>
      <c r="AH2246" s="334">
        <v>44923</v>
      </c>
      <c r="AI2246" s="334"/>
      <c r="AJ2246" s="334"/>
      <c r="AK2246" s="334"/>
      <c r="AL2246" s="334"/>
      <c r="AM2246" s="334"/>
      <c r="AN2246" s="334"/>
      <c r="AO2246" s="442"/>
    </row>
    <row r="2247" spans="3:41">
      <c r="C2247" s="478" t="s">
        <v>994</v>
      </c>
      <c r="D2247" s="479">
        <v>3746</v>
      </c>
      <c r="E2247" s="496" t="s">
        <v>3815</v>
      </c>
      <c r="F2247" s="496" t="s">
        <v>3815</v>
      </c>
      <c r="G2247" s="481" t="s">
        <v>251</v>
      </c>
      <c r="H2247" s="479"/>
      <c r="I2247" s="496" t="s">
        <v>99</v>
      </c>
      <c r="J2247" s="478">
        <v>1</v>
      </c>
      <c r="K2247" s="515">
        <v>44750</v>
      </c>
      <c r="L2247" s="501">
        <v>6</v>
      </c>
      <c r="M2247" s="479">
        <v>258</v>
      </c>
      <c r="N2247" s="410">
        <v>44756</v>
      </c>
      <c r="O2247" s="411">
        <v>44764</v>
      </c>
      <c r="P2247" s="412">
        <v>14</v>
      </c>
      <c r="Q2247" s="409" t="s">
        <v>544</v>
      </c>
      <c r="R2247" s="409"/>
      <c r="S2247" s="409" t="s">
        <v>921</v>
      </c>
      <c r="T2247" s="409" t="s">
        <v>138</v>
      </c>
      <c r="U2247" s="409">
        <v>258</v>
      </c>
      <c r="V2247" s="417" t="s">
        <v>3496</v>
      </c>
      <c r="W2247" s="417" t="s">
        <v>769</v>
      </c>
      <c r="X2247" s="417" t="s">
        <v>3491</v>
      </c>
      <c r="Y2247" s="423" t="s">
        <v>3492</v>
      </c>
      <c r="Z2247" s="424"/>
      <c r="AA2247" s="424"/>
      <c r="AB2247" s="409"/>
      <c r="AC2247" s="424"/>
      <c r="AD2247" s="424"/>
      <c r="AE2247" s="536" t="s">
        <v>101</v>
      </c>
      <c r="AF2247" s="426">
        <v>44750</v>
      </c>
      <c r="AG2247" s="442">
        <v>44763</v>
      </c>
      <c r="AH2247" s="333"/>
      <c r="AI2247" s="333" t="s">
        <v>144</v>
      </c>
      <c r="AJ2247" s="527" t="s">
        <v>3419</v>
      </c>
      <c r="AK2247" s="333" t="s">
        <v>1830</v>
      </c>
      <c r="AL2247" s="490">
        <v>8112084899</v>
      </c>
      <c r="AM2247" s="527" t="s">
        <v>3419</v>
      </c>
      <c r="AN2247" s="333" t="s">
        <v>1830</v>
      </c>
      <c r="AO2247" s="490">
        <v>8112084899</v>
      </c>
    </row>
    <row r="2248" spans="3:41">
      <c r="C2248" s="478" t="s">
        <v>994</v>
      </c>
      <c r="D2248" s="479">
        <v>3346</v>
      </c>
      <c r="E2248" s="496" t="s">
        <v>877</v>
      </c>
      <c r="F2248" s="488" t="s">
        <v>1777</v>
      </c>
      <c r="G2248" s="481" t="s">
        <v>1379</v>
      </c>
      <c r="H2248" s="479"/>
      <c r="I2248" s="496" t="s">
        <v>1151</v>
      </c>
      <c r="J2248" s="478">
        <v>1</v>
      </c>
      <c r="K2248" s="515">
        <v>44571</v>
      </c>
      <c r="L2248" s="501">
        <v>6</v>
      </c>
      <c r="M2248" s="409">
        <v>258</v>
      </c>
      <c r="N2248" s="410">
        <v>44577</v>
      </c>
      <c r="O2248" s="411">
        <v>44588</v>
      </c>
      <c r="P2248" s="412">
        <v>17</v>
      </c>
      <c r="Q2248" s="409" t="s">
        <v>544</v>
      </c>
      <c r="R2248" s="409"/>
      <c r="S2248" s="409" t="s">
        <v>3099</v>
      </c>
      <c r="T2248" s="409" t="s">
        <v>138</v>
      </c>
      <c r="U2248" s="409">
        <v>258</v>
      </c>
      <c r="V2248" s="417" t="s">
        <v>236</v>
      </c>
      <c r="W2248" s="417" t="s">
        <v>406</v>
      </c>
      <c r="X2248" s="417" t="s">
        <v>435</v>
      </c>
      <c r="Y2248" s="423" t="s">
        <v>3177</v>
      </c>
      <c r="Z2248" s="424"/>
      <c r="AA2248" s="424"/>
      <c r="AB2248" s="409"/>
      <c r="AC2248" s="424">
        <v>12000</v>
      </c>
      <c r="AD2248" s="424"/>
      <c r="AE2248" s="536" t="s">
        <v>101</v>
      </c>
      <c r="AF2248" s="426">
        <v>44519</v>
      </c>
      <c r="AG2248" s="442">
        <v>44586</v>
      </c>
      <c r="AH2248" s="333"/>
      <c r="AI2248" s="333"/>
      <c r="AJ2248" s="334"/>
      <c r="AK2248" s="333"/>
      <c r="AL2248" s="333"/>
      <c r="AM2248" s="527"/>
      <c r="AN2248" s="333"/>
      <c r="AO2248" s="490"/>
    </row>
    <row r="2249" spans="3:41">
      <c r="C2249" s="520" t="s">
        <v>994</v>
      </c>
      <c r="D2249" s="491">
        <v>5357</v>
      </c>
      <c r="E2249" s="333" t="s">
        <v>2251</v>
      </c>
      <c r="F2249" s="503" t="s">
        <v>2215</v>
      </c>
      <c r="G2249" s="490" t="s">
        <v>1074</v>
      </c>
      <c r="H2249" s="502">
        <v>3218</v>
      </c>
      <c r="I2249" s="520" t="s">
        <v>99</v>
      </c>
      <c r="J2249" s="520">
        <v>1</v>
      </c>
      <c r="K2249" s="609">
        <v>45689</v>
      </c>
      <c r="L2249" s="502">
        <v>1</v>
      </c>
      <c r="M2249" s="510">
        <v>259</v>
      </c>
      <c r="N2249" s="511">
        <f>K2249+L2249</f>
        <v>45690</v>
      </c>
      <c r="O2249" s="411">
        <f ca="1">TODAY()</f>
        <v>45957</v>
      </c>
      <c r="P2249" s="412">
        <f ca="1">O2249-K2249</f>
        <v>268</v>
      </c>
      <c r="Q2249" s="409" t="s">
        <v>810</v>
      </c>
      <c r="R2249" s="409" t="s">
        <v>214</v>
      </c>
      <c r="S2249" s="409" t="s">
        <v>832</v>
      </c>
      <c r="T2249" s="409" t="s">
        <v>87</v>
      </c>
      <c r="U2249" s="409">
        <v>259</v>
      </c>
      <c r="V2249" s="417" t="s">
        <v>88</v>
      </c>
      <c r="W2249" s="417" t="s">
        <v>89</v>
      </c>
      <c r="X2249" s="417" t="s">
        <v>586</v>
      </c>
      <c r="Y2249" s="423" t="s">
        <v>956</v>
      </c>
      <c r="Z2249" s="409">
        <v>10</v>
      </c>
      <c r="AA2249" s="423" t="s">
        <v>227</v>
      </c>
      <c r="AB2249" s="409">
        <v>2008</v>
      </c>
      <c r="AC2249" s="524">
        <v>33000</v>
      </c>
      <c r="AD2249" s="522">
        <v>0</v>
      </c>
      <c r="AE2249" s="494" t="s">
        <v>101</v>
      </c>
      <c r="AF2249" s="442">
        <v>45682</v>
      </c>
      <c r="AG2249" s="442">
        <v>45693</v>
      </c>
      <c r="AH2249" s="333"/>
      <c r="AI2249" s="333"/>
      <c r="AJ2249" s="334"/>
      <c r="AK2249" s="333"/>
      <c r="AL2249" s="333"/>
      <c r="AM2249" s="527"/>
      <c r="AN2249" s="333"/>
      <c r="AO2249" s="490"/>
    </row>
    <row r="2250" spans="3:41">
      <c r="C2250" s="485" t="s">
        <v>1179</v>
      </c>
      <c r="D2250" s="403">
        <v>4342</v>
      </c>
      <c r="E2250" s="500" t="s">
        <v>151</v>
      </c>
      <c r="F2250" s="498" t="s">
        <v>1311</v>
      </c>
      <c r="G2250" s="406" t="s">
        <v>1858</v>
      </c>
      <c r="H2250" s="499">
        <v>3199</v>
      </c>
      <c r="I2250" s="406" t="s">
        <v>154</v>
      </c>
      <c r="J2250" s="485">
        <v>1</v>
      </c>
      <c r="K2250" s="508">
        <v>45069</v>
      </c>
      <c r="L2250" s="499">
        <v>29</v>
      </c>
      <c r="M2250" s="409">
        <v>259</v>
      </c>
      <c r="N2250" s="507">
        <v>45098</v>
      </c>
      <c r="O2250" s="411">
        <v>45072</v>
      </c>
      <c r="P2250" s="412">
        <v>3</v>
      </c>
      <c r="Q2250" s="409" t="s">
        <v>544</v>
      </c>
      <c r="R2250" s="409" t="s">
        <v>214</v>
      </c>
      <c r="S2250" s="409" t="s">
        <v>832</v>
      </c>
      <c r="T2250" s="409" t="s">
        <v>87</v>
      </c>
      <c r="U2250" s="409">
        <v>259</v>
      </c>
      <c r="V2250" s="417" t="s">
        <v>88</v>
      </c>
      <c r="W2250" s="417" t="s">
        <v>89</v>
      </c>
      <c r="X2250" s="417" t="s">
        <v>586</v>
      </c>
      <c r="Y2250" s="423" t="s">
        <v>956</v>
      </c>
      <c r="Z2250" s="409">
        <v>10</v>
      </c>
      <c r="AA2250" s="423" t="s">
        <v>227</v>
      </c>
      <c r="AB2250" s="409">
        <v>2008</v>
      </c>
      <c r="AC2250" s="524">
        <v>33000</v>
      </c>
      <c r="AD2250" s="524"/>
      <c r="AE2250" s="494" t="s">
        <v>101</v>
      </c>
      <c r="AF2250" s="442">
        <v>45069</v>
      </c>
      <c r="AG2250" s="442"/>
      <c r="AH2250" s="333" t="s">
        <v>3816</v>
      </c>
      <c r="AI2250" s="333"/>
      <c r="AJ2250" s="334"/>
      <c r="AK2250" s="333"/>
      <c r="AL2250" s="333"/>
      <c r="AM2250" s="527"/>
      <c r="AN2250" s="333"/>
      <c r="AO2250" s="490"/>
    </row>
    <row r="2251" spans="3:41">
      <c r="C2251" s="478" t="s">
        <v>994</v>
      </c>
      <c r="D2251" s="479">
        <v>4233</v>
      </c>
      <c r="E2251" s="489" t="s">
        <v>954</v>
      </c>
      <c r="F2251" s="481" t="s">
        <v>958</v>
      </c>
      <c r="G2251" s="496" t="s">
        <v>954</v>
      </c>
      <c r="H2251" s="501">
        <v>3199</v>
      </c>
      <c r="I2251" s="482" t="s">
        <v>1151</v>
      </c>
      <c r="J2251" s="478">
        <v>1</v>
      </c>
      <c r="K2251" s="515">
        <v>44992</v>
      </c>
      <c r="L2251" s="501">
        <v>6</v>
      </c>
      <c r="M2251" s="409">
        <v>259</v>
      </c>
      <c r="N2251" s="517">
        <v>44998</v>
      </c>
      <c r="O2251" s="411">
        <v>45022</v>
      </c>
      <c r="P2251" s="412">
        <v>30</v>
      </c>
      <c r="Q2251" s="409" t="s">
        <v>544</v>
      </c>
      <c r="R2251" s="409" t="s">
        <v>214</v>
      </c>
      <c r="S2251" s="409" t="s">
        <v>832</v>
      </c>
      <c r="T2251" s="409" t="s">
        <v>87</v>
      </c>
      <c r="U2251" s="409">
        <v>259</v>
      </c>
      <c r="V2251" s="417" t="s">
        <v>88</v>
      </c>
      <c r="W2251" s="417" t="s">
        <v>89</v>
      </c>
      <c r="X2251" s="417" t="s">
        <v>586</v>
      </c>
      <c r="Y2251" s="423" t="s">
        <v>956</v>
      </c>
      <c r="Z2251" s="524"/>
      <c r="AA2251" s="524"/>
      <c r="AB2251" s="409">
        <v>2008</v>
      </c>
      <c r="AC2251" s="524">
        <v>33000</v>
      </c>
      <c r="AD2251" s="524"/>
      <c r="AE2251" s="494" t="s">
        <v>101</v>
      </c>
      <c r="AF2251" s="526">
        <v>44992</v>
      </c>
      <c r="AG2251" s="442">
        <v>45020</v>
      </c>
      <c r="AH2251" s="333"/>
      <c r="AI2251" s="333"/>
      <c r="AJ2251" s="334"/>
      <c r="AK2251" s="333"/>
      <c r="AL2251" s="333"/>
      <c r="AM2251" s="527"/>
      <c r="AN2251" s="333"/>
      <c r="AO2251" s="490"/>
    </row>
    <row r="2252" spans="3:41">
      <c r="C2252" s="478" t="s">
        <v>994</v>
      </c>
      <c r="D2252" s="501">
        <v>4197</v>
      </c>
      <c r="E2252" s="489" t="s">
        <v>193</v>
      </c>
      <c r="F2252" s="484" t="s">
        <v>1363</v>
      </c>
      <c r="G2252" s="481" t="s">
        <v>3817</v>
      </c>
      <c r="H2252" s="479">
        <v>3178</v>
      </c>
      <c r="I2252" s="481" t="s">
        <v>154</v>
      </c>
      <c r="J2252" s="478">
        <v>1</v>
      </c>
      <c r="K2252" s="506">
        <v>44988</v>
      </c>
      <c r="L2252" s="501">
        <v>6</v>
      </c>
      <c r="M2252" s="409">
        <v>259</v>
      </c>
      <c r="N2252" s="410">
        <v>44994</v>
      </c>
      <c r="O2252" s="411">
        <v>44998</v>
      </c>
      <c r="P2252" s="412">
        <v>10</v>
      </c>
      <c r="Q2252" s="409" t="s">
        <v>544</v>
      </c>
      <c r="R2252" s="409" t="s">
        <v>214</v>
      </c>
      <c r="S2252" s="409" t="s">
        <v>832</v>
      </c>
      <c r="T2252" s="409" t="s">
        <v>87</v>
      </c>
      <c r="U2252" s="409">
        <v>259</v>
      </c>
      <c r="V2252" s="417" t="s">
        <v>88</v>
      </c>
      <c r="W2252" s="417" t="s">
        <v>89</v>
      </c>
      <c r="X2252" s="417" t="s">
        <v>586</v>
      </c>
      <c r="Y2252" s="423" t="s">
        <v>956</v>
      </c>
      <c r="Z2252" s="524"/>
      <c r="AA2252" s="524"/>
      <c r="AB2252" s="409">
        <v>2008</v>
      </c>
      <c r="AC2252" s="524">
        <v>33000</v>
      </c>
      <c r="AD2252" s="524"/>
      <c r="AE2252" s="494" t="s">
        <v>101</v>
      </c>
      <c r="AF2252" s="442">
        <v>44971</v>
      </c>
      <c r="AG2252" s="442">
        <v>44996</v>
      </c>
      <c r="AH2252" s="333"/>
      <c r="AI2252" s="333" t="s">
        <v>612</v>
      </c>
      <c r="AJ2252" s="527" t="s">
        <v>3818</v>
      </c>
      <c r="AK2252" s="333" t="s">
        <v>2985</v>
      </c>
      <c r="AL2252" s="490" t="s">
        <v>2986</v>
      </c>
      <c r="AM2252" s="527" t="s">
        <v>3818</v>
      </c>
      <c r="AN2252" s="333" t="s">
        <v>2985</v>
      </c>
      <c r="AO2252" s="490" t="s">
        <v>2986</v>
      </c>
    </row>
    <row r="2253" spans="3:41">
      <c r="C2253" s="478" t="s">
        <v>994</v>
      </c>
      <c r="D2253" s="501">
        <v>4168</v>
      </c>
      <c r="E2253" s="489" t="s">
        <v>193</v>
      </c>
      <c r="F2253" s="484" t="s">
        <v>1363</v>
      </c>
      <c r="G2253" s="481" t="s">
        <v>3819</v>
      </c>
      <c r="H2253" s="479">
        <v>3178</v>
      </c>
      <c r="I2253" s="481" t="s">
        <v>154</v>
      </c>
      <c r="J2253" s="478">
        <v>1</v>
      </c>
      <c r="K2253" s="506">
        <v>44952</v>
      </c>
      <c r="L2253" s="501">
        <v>7</v>
      </c>
      <c r="M2253" s="409">
        <v>259</v>
      </c>
      <c r="N2253" s="410">
        <v>44959</v>
      </c>
      <c r="O2253" s="411">
        <v>44971</v>
      </c>
      <c r="P2253" s="412">
        <v>19</v>
      </c>
      <c r="Q2253" s="409" t="s">
        <v>544</v>
      </c>
      <c r="R2253" s="409" t="s">
        <v>214</v>
      </c>
      <c r="S2253" s="409" t="s">
        <v>832</v>
      </c>
      <c r="T2253" s="409" t="s">
        <v>87</v>
      </c>
      <c r="U2253" s="409">
        <v>259</v>
      </c>
      <c r="V2253" s="417" t="s">
        <v>88</v>
      </c>
      <c r="W2253" s="417" t="s">
        <v>89</v>
      </c>
      <c r="X2253" s="417" t="s">
        <v>586</v>
      </c>
      <c r="Y2253" s="423" t="s">
        <v>956</v>
      </c>
      <c r="Z2253" s="524"/>
      <c r="AA2253" s="524"/>
      <c r="AB2253" s="409">
        <v>2008</v>
      </c>
      <c r="AC2253" s="524">
        <v>33000</v>
      </c>
      <c r="AD2253" s="524"/>
      <c r="AE2253" s="494" t="s">
        <v>101</v>
      </c>
      <c r="AF2253" s="442">
        <v>44952</v>
      </c>
      <c r="AG2253" s="442">
        <v>44971</v>
      </c>
      <c r="AH2253" s="333"/>
      <c r="AI2253" s="333" t="s">
        <v>1316</v>
      </c>
      <c r="AJ2253" s="527" t="s">
        <v>3820</v>
      </c>
      <c r="AK2253" s="333" t="s">
        <v>3821</v>
      </c>
      <c r="AL2253" s="490" t="s">
        <v>773</v>
      </c>
      <c r="AM2253" s="527" t="s">
        <v>3820</v>
      </c>
      <c r="AN2253" s="333" t="s">
        <v>3821</v>
      </c>
      <c r="AO2253" s="490" t="s">
        <v>773</v>
      </c>
    </row>
    <row r="2254" spans="3:41">
      <c r="C2254" s="478" t="s">
        <v>994</v>
      </c>
      <c r="D2254" s="501">
        <v>4147</v>
      </c>
      <c r="E2254" s="489" t="s">
        <v>2269</v>
      </c>
      <c r="F2254" s="484" t="s">
        <v>3822</v>
      </c>
      <c r="G2254" s="481" t="s">
        <v>2377</v>
      </c>
      <c r="H2254" s="479">
        <v>3171</v>
      </c>
      <c r="I2254" s="481" t="s">
        <v>154</v>
      </c>
      <c r="J2254" s="478">
        <v>1</v>
      </c>
      <c r="K2254" s="506">
        <v>44942</v>
      </c>
      <c r="L2254" s="501">
        <v>6</v>
      </c>
      <c r="M2254" s="409">
        <v>259</v>
      </c>
      <c r="N2254" s="410">
        <v>44948</v>
      </c>
      <c r="O2254" s="411">
        <v>44951</v>
      </c>
      <c r="P2254" s="412">
        <v>9</v>
      </c>
      <c r="Q2254" s="409" t="s">
        <v>544</v>
      </c>
      <c r="R2254" s="409" t="s">
        <v>214</v>
      </c>
      <c r="S2254" s="409" t="s">
        <v>832</v>
      </c>
      <c r="T2254" s="409" t="s">
        <v>87</v>
      </c>
      <c r="U2254" s="409">
        <v>259</v>
      </c>
      <c r="V2254" s="417" t="s">
        <v>88</v>
      </c>
      <c r="W2254" s="417" t="s">
        <v>89</v>
      </c>
      <c r="X2254" s="417" t="s">
        <v>586</v>
      </c>
      <c r="Y2254" s="423" t="s">
        <v>956</v>
      </c>
      <c r="Z2254" s="524"/>
      <c r="AA2254" s="524"/>
      <c r="AB2254" s="409">
        <v>2008</v>
      </c>
      <c r="AC2254" s="524">
        <v>33000</v>
      </c>
      <c r="AD2254" s="524"/>
      <c r="AE2254" s="494" t="s">
        <v>101</v>
      </c>
      <c r="AF2254" s="442">
        <v>44942</v>
      </c>
      <c r="AG2254" s="442">
        <v>44950</v>
      </c>
      <c r="AH2254" s="333"/>
      <c r="AI2254" s="333" t="s">
        <v>144</v>
      </c>
      <c r="AJ2254" s="527" t="s">
        <v>3823</v>
      </c>
      <c r="AK2254" s="333" t="s">
        <v>3035</v>
      </c>
      <c r="AL2254" s="490" t="s">
        <v>3036</v>
      </c>
      <c r="AM2254" s="527" t="s">
        <v>3823</v>
      </c>
      <c r="AN2254" s="333" t="s">
        <v>3035</v>
      </c>
      <c r="AO2254" s="490" t="s">
        <v>3036</v>
      </c>
    </row>
    <row r="2255" spans="3:41">
      <c r="C2255" s="478" t="s">
        <v>994</v>
      </c>
      <c r="D2255" s="501">
        <v>4136</v>
      </c>
      <c r="E2255" s="489" t="s">
        <v>3824</v>
      </c>
      <c r="F2255" s="484" t="s">
        <v>3825</v>
      </c>
      <c r="G2255" s="481" t="s">
        <v>102</v>
      </c>
      <c r="H2255" s="479">
        <v>2771</v>
      </c>
      <c r="I2255" s="481" t="s">
        <v>99</v>
      </c>
      <c r="J2255" s="478">
        <v>1</v>
      </c>
      <c r="K2255" s="506">
        <v>44937</v>
      </c>
      <c r="L2255" s="501">
        <v>1</v>
      </c>
      <c r="M2255" s="409">
        <v>259</v>
      </c>
      <c r="N2255" s="410">
        <v>44938</v>
      </c>
      <c r="O2255" s="411">
        <v>44938</v>
      </c>
      <c r="P2255" s="412">
        <v>1</v>
      </c>
      <c r="Q2255" s="409" t="s">
        <v>544</v>
      </c>
      <c r="R2255" s="409" t="s">
        <v>214</v>
      </c>
      <c r="S2255" s="409" t="s">
        <v>832</v>
      </c>
      <c r="T2255" s="409" t="s">
        <v>87</v>
      </c>
      <c r="U2255" s="409">
        <v>259</v>
      </c>
      <c r="V2255" s="417" t="s">
        <v>88</v>
      </c>
      <c r="W2255" s="417" t="s">
        <v>89</v>
      </c>
      <c r="X2255" s="417" t="s">
        <v>586</v>
      </c>
      <c r="Y2255" s="423" t="s">
        <v>956</v>
      </c>
      <c r="Z2255" s="524"/>
      <c r="AA2255" s="524"/>
      <c r="AB2255" s="409">
        <v>2008</v>
      </c>
      <c r="AC2255" s="524">
        <v>33000</v>
      </c>
      <c r="AD2255" s="524"/>
      <c r="AE2255" s="494" t="s">
        <v>101</v>
      </c>
      <c r="AF2255" s="442">
        <v>44936</v>
      </c>
      <c r="AG2255" s="442">
        <v>44938</v>
      </c>
      <c r="AH2255" s="141"/>
      <c r="AI2255" s="333" t="s">
        <v>660</v>
      </c>
      <c r="AJ2255" s="527" t="s">
        <v>661</v>
      </c>
      <c r="AK2255" s="333" t="s">
        <v>662</v>
      </c>
      <c r="AL2255" s="490">
        <v>8110234910</v>
      </c>
      <c r="AM2255" s="527"/>
      <c r="AN2255" s="333"/>
      <c r="AO2255" s="490"/>
    </row>
    <row r="2256" spans="3:41">
      <c r="C2256" s="478" t="s">
        <v>994</v>
      </c>
      <c r="D2256" s="479">
        <v>3889</v>
      </c>
      <c r="E2256" s="489" t="s">
        <v>1291</v>
      </c>
      <c r="F2256" s="481" t="s">
        <v>1292</v>
      </c>
      <c r="G2256" s="481" t="s">
        <v>3826</v>
      </c>
      <c r="H2256" s="478">
        <v>3159</v>
      </c>
      <c r="I2256" s="481" t="s">
        <v>1151</v>
      </c>
      <c r="J2256" s="505">
        <v>1</v>
      </c>
      <c r="K2256" s="506">
        <v>44814</v>
      </c>
      <c r="L2256" s="478">
        <v>1</v>
      </c>
      <c r="M2256" s="409">
        <v>259</v>
      </c>
      <c r="N2256" s="410">
        <v>44815</v>
      </c>
      <c r="O2256" s="411">
        <v>44817</v>
      </c>
      <c r="P2256" s="412">
        <v>3</v>
      </c>
      <c r="Q2256" s="409" t="s">
        <v>544</v>
      </c>
      <c r="R2256" s="409"/>
      <c r="S2256" s="409" t="s">
        <v>832</v>
      </c>
      <c r="T2256" s="409" t="s">
        <v>87</v>
      </c>
      <c r="U2256" s="409">
        <v>259</v>
      </c>
      <c r="V2256" s="417" t="s">
        <v>88</v>
      </c>
      <c r="W2256" s="417" t="s">
        <v>89</v>
      </c>
      <c r="X2256" s="417" t="s">
        <v>586</v>
      </c>
      <c r="Y2256" s="423" t="s">
        <v>956</v>
      </c>
      <c r="Z2256" s="424"/>
      <c r="AA2256" s="424"/>
      <c r="AB2256" s="409">
        <v>2008</v>
      </c>
      <c r="AC2256" s="424">
        <v>30000</v>
      </c>
      <c r="AD2256" s="424"/>
      <c r="AE2256" s="494" t="s">
        <v>101</v>
      </c>
      <c r="AF2256" s="426">
        <v>44814</v>
      </c>
      <c r="AG2256" s="442">
        <v>44816</v>
      </c>
      <c r="AH2256" s="333"/>
      <c r="AI2256" s="333"/>
      <c r="AJ2256" s="334"/>
      <c r="AK2256" s="333"/>
      <c r="AL2256" s="333"/>
      <c r="AM2256" s="527"/>
      <c r="AN2256" s="333"/>
      <c r="AO2256" s="490"/>
    </row>
    <row r="2257" spans="3:41">
      <c r="C2257" s="478" t="s">
        <v>994</v>
      </c>
      <c r="D2257" s="479">
        <v>3876</v>
      </c>
      <c r="E2257" s="489" t="s">
        <v>3827</v>
      </c>
      <c r="F2257" s="484" t="s">
        <v>3828</v>
      </c>
      <c r="G2257" s="481" t="s">
        <v>3341</v>
      </c>
      <c r="H2257" s="478">
        <v>3156</v>
      </c>
      <c r="I2257" s="481" t="s">
        <v>99</v>
      </c>
      <c r="J2257" s="505">
        <v>1</v>
      </c>
      <c r="K2257" s="506">
        <v>44807</v>
      </c>
      <c r="L2257" s="478">
        <v>1</v>
      </c>
      <c r="M2257" s="409">
        <v>259</v>
      </c>
      <c r="N2257" s="410">
        <v>44808</v>
      </c>
      <c r="O2257" s="411">
        <v>44810</v>
      </c>
      <c r="P2257" s="412">
        <v>3</v>
      </c>
      <c r="Q2257" s="409" t="s">
        <v>544</v>
      </c>
      <c r="R2257" s="409"/>
      <c r="S2257" s="409" t="s">
        <v>832</v>
      </c>
      <c r="T2257" s="409" t="s">
        <v>87</v>
      </c>
      <c r="U2257" s="409">
        <v>259</v>
      </c>
      <c r="V2257" s="417" t="s">
        <v>88</v>
      </c>
      <c r="W2257" s="417" t="s">
        <v>89</v>
      </c>
      <c r="X2257" s="417" t="s">
        <v>586</v>
      </c>
      <c r="Y2257" s="423" t="s">
        <v>956</v>
      </c>
      <c r="Z2257" s="424"/>
      <c r="AA2257" s="424"/>
      <c r="AB2257" s="409">
        <v>2008</v>
      </c>
      <c r="AC2257" s="424">
        <v>30000</v>
      </c>
      <c r="AD2257" s="424"/>
      <c r="AE2257" s="494" t="s">
        <v>101</v>
      </c>
      <c r="AF2257" s="426">
        <v>44807</v>
      </c>
      <c r="AG2257" s="132">
        <v>44809</v>
      </c>
      <c r="AH2257" s="616"/>
      <c r="AI2257" s="333" t="s">
        <v>450</v>
      </c>
      <c r="AJ2257" s="527" t="s">
        <v>3829</v>
      </c>
      <c r="AK2257" s="333" t="s">
        <v>955</v>
      </c>
      <c r="AL2257" s="490" t="s">
        <v>3830</v>
      </c>
      <c r="AM2257" s="527" t="s">
        <v>3829</v>
      </c>
      <c r="AN2257" s="333" t="s">
        <v>955</v>
      </c>
      <c r="AO2257" s="490" t="s">
        <v>3830</v>
      </c>
    </row>
    <row r="2258" spans="3:41">
      <c r="C2258" s="485" t="s">
        <v>1179</v>
      </c>
      <c r="D2258" s="404">
        <v>3722</v>
      </c>
      <c r="E2258" s="498" t="s">
        <v>877</v>
      </c>
      <c r="F2258" s="486" t="s">
        <v>1251</v>
      </c>
      <c r="G2258" s="487" t="s">
        <v>1609</v>
      </c>
      <c r="H2258" s="485"/>
      <c r="I2258" s="487" t="s">
        <v>1151</v>
      </c>
      <c r="J2258" s="407">
        <v>1</v>
      </c>
      <c r="K2258" s="508">
        <v>44746</v>
      </c>
      <c r="L2258" s="485">
        <v>6</v>
      </c>
      <c r="M2258" s="409">
        <v>259</v>
      </c>
      <c r="N2258" s="410">
        <v>44752</v>
      </c>
      <c r="O2258" s="411">
        <v>44764</v>
      </c>
      <c r="P2258" s="412">
        <v>18</v>
      </c>
      <c r="Q2258" s="409" t="s">
        <v>544</v>
      </c>
      <c r="R2258" s="409"/>
      <c r="S2258" s="409" t="s">
        <v>2826</v>
      </c>
      <c r="T2258" s="409" t="s">
        <v>138</v>
      </c>
      <c r="U2258" s="409">
        <v>259</v>
      </c>
      <c r="V2258" s="417" t="s">
        <v>617</v>
      </c>
      <c r="W2258" s="417" t="s">
        <v>2895</v>
      </c>
      <c r="X2258" s="417" t="s">
        <v>3831</v>
      </c>
      <c r="Y2258" s="423" t="s">
        <v>0</v>
      </c>
      <c r="Z2258" s="424"/>
      <c r="AA2258" s="424"/>
      <c r="AB2258" s="409" t="s">
        <v>0</v>
      </c>
      <c r="AC2258" s="424"/>
      <c r="AD2258" s="424"/>
      <c r="AE2258" s="494" t="s">
        <v>101</v>
      </c>
      <c r="AF2258" s="426">
        <v>44740</v>
      </c>
      <c r="AG2258" s="793"/>
      <c r="AH2258" s="333" t="s">
        <v>3832</v>
      </c>
      <c r="AI2258" s="333" t="s">
        <v>531</v>
      </c>
      <c r="AJ2258" s="527" t="s">
        <v>3833</v>
      </c>
      <c r="AK2258" s="333" t="s">
        <v>3834</v>
      </c>
      <c r="AL2258" s="490">
        <v>8134000554</v>
      </c>
      <c r="AM2258" s="527" t="s">
        <v>3833</v>
      </c>
      <c r="AN2258" s="333" t="s">
        <v>3834</v>
      </c>
      <c r="AO2258" s="490">
        <v>8134000554</v>
      </c>
    </row>
    <row r="2259" spans="3:41">
      <c r="C2259" s="485" t="s">
        <v>1179</v>
      </c>
      <c r="D2259" s="404">
        <v>4245</v>
      </c>
      <c r="E2259" s="498" t="s">
        <v>2208</v>
      </c>
      <c r="F2259" s="498" t="s">
        <v>2209</v>
      </c>
      <c r="G2259" s="487" t="s">
        <v>1182</v>
      </c>
      <c r="H2259" s="485">
        <v>738</v>
      </c>
      <c r="I2259" s="487" t="s">
        <v>1151</v>
      </c>
      <c r="J2259" s="407">
        <v>1</v>
      </c>
      <c r="K2259" s="508">
        <v>45000</v>
      </c>
      <c r="L2259" s="485">
        <v>6</v>
      </c>
      <c r="M2259" s="409">
        <v>260</v>
      </c>
      <c r="N2259" s="507">
        <v>45006</v>
      </c>
      <c r="O2259" s="411">
        <v>45001</v>
      </c>
      <c r="P2259" s="516">
        <v>1</v>
      </c>
      <c r="Q2259" s="409" t="s">
        <v>544</v>
      </c>
      <c r="R2259" s="409" t="s">
        <v>86</v>
      </c>
      <c r="S2259" s="409" t="s">
        <v>86</v>
      </c>
      <c r="T2259" s="409" t="s">
        <v>87</v>
      </c>
      <c r="U2259" s="409">
        <v>260</v>
      </c>
      <c r="V2259" s="417" t="s">
        <v>88</v>
      </c>
      <c r="W2259" s="417" t="s">
        <v>89</v>
      </c>
      <c r="X2259" s="417" t="s">
        <v>586</v>
      </c>
      <c r="Y2259" s="423" t="s">
        <v>2089</v>
      </c>
      <c r="Z2259" s="524"/>
      <c r="AA2259" s="524"/>
      <c r="AB2259" s="409"/>
      <c r="AC2259" s="524"/>
      <c r="AD2259" s="524"/>
      <c r="AE2259" s="494" t="s">
        <v>101</v>
      </c>
      <c r="AF2259" s="442">
        <v>45000</v>
      </c>
      <c r="AG2259" s="442"/>
      <c r="AH2259" s="333" t="s">
        <v>3835</v>
      </c>
      <c r="AI2259" s="334"/>
      <c r="AJ2259" s="334"/>
      <c r="AK2259" s="333"/>
      <c r="AL2259" s="334"/>
      <c r="AM2259" s="528"/>
      <c r="AN2259" s="334"/>
      <c r="AO2259" s="442"/>
    </row>
    <row r="2260" spans="3:41">
      <c r="C2260" s="478" t="s">
        <v>994</v>
      </c>
      <c r="D2260" s="479">
        <v>4240</v>
      </c>
      <c r="E2260" s="496" t="s">
        <v>3836</v>
      </c>
      <c r="F2260" s="496" t="s">
        <v>3836</v>
      </c>
      <c r="G2260" s="481" t="s">
        <v>3837</v>
      </c>
      <c r="H2260" s="478">
        <v>732</v>
      </c>
      <c r="I2260" s="481" t="s">
        <v>99</v>
      </c>
      <c r="J2260" s="505">
        <v>1</v>
      </c>
      <c r="K2260" s="506">
        <v>44998</v>
      </c>
      <c r="L2260" s="478">
        <v>1</v>
      </c>
      <c r="M2260" s="409">
        <v>260</v>
      </c>
      <c r="N2260" s="410">
        <v>44999</v>
      </c>
      <c r="O2260" s="411">
        <v>45000</v>
      </c>
      <c r="P2260" s="516">
        <v>2</v>
      </c>
      <c r="Q2260" s="409" t="s">
        <v>544</v>
      </c>
      <c r="R2260" s="409" t="s">
        <v>86</v>
      </c>
      <c r="S2260" s="409" t="s">
        <v>86</v>
      </c>
      <c r="T2260" s="409" t="s">
        <v>87</v>
      </c>
      <c r="U2260" s="409">
        <v>260</v>
      </c>
      <c r="V2260" s="417" t="s">
        <v>88</v>
      </c>
      <c r="W2260" s="417" t="s">
        <v>89</v>
      </c>
      <c r="X2260" s="417" t="s">
        <v>586</v>
      </c>
      <c r="Y2260" s="423" t="s">
        <v>2089</v>
      </c>
      <c r="Z2260" s="524"/>
      <c r="AA2260" s="524"/>
      <c r="AB2260" s="409"/>
      <c r="AC2260" s="524"/>
      <c r="AD2260" s="524"/>
      <c r="AE2260" s="494" t="s">
        <v>101</v>
      </c>
      <c r="AF2260" s="442">
        <v>44998</v>
      </c>
      <c r="AG2260" s="442">
        <v>45000</v>
      </c>
      <c r="AH2260" s="333"/>
      <c r="AI2260" s="333" t="s">
        <v>197</v>
      </c>
      <c r="AJ2260" s="527" t="s">
        <v>3838</v>
      </c>
      <c r="AK2260" s="333" t="s">
        <v>3839</v>
      </c>
      <c r="AL2260" s="490" t="s">
        <v>3840</v>
      </c>
      <c r="AM2260" s="527" t="s">
        <v>3838</v>
      </c>
      <c r="AN2260" s="333" t="s">
        <v>3839</v>
      </c>
      <c r="AO2260" s="490" t="s">
        <v>3840</v>
      </c>
    </row>
    <row r="2261" spans="3:41">
      <c r="C2261" s="490" t="s">
        <v>1179</v>
      </c>
      <c r="D2261" s="494">
        <v>3795</v>
      </c>
      <c r="E2261" s="503" t="s">
        <v>877</v>
      </c>
      <c r="F2261" s="493" t="s">
        <v>1251</v>
      </c>
      <c r="G2261" s="549" t="s">
        <v>1318</v>
      </c>
      <c r="H2261" s="490"/>
      <c r="I2261" s="549" t="s">
        <v>1151</v>
      </c>
      <c r="J2261" s="547">
        <v>1</v>
      </c>
      <c r="K2261" s="560">
        <v>44774</v>
      </c>
      <c r="L2261" s="490">
        <v>6</v>
      </c>
      <c r="M2261" s="409">
        <v>260</v>
      </c>
      <c r="N2261" s="410">
        <v>44780</v>
      </c>
      <c r="O2261" s="411">
        <v>44800</v>
      </c>
      <c r="P2261" s="516">
        <v>26</v>
      </c>
      <c r="Q2261" s="409" t="s">
        <v>544</v>
      </c>
      <c r="R2261" s="409"/>
      <c r="S2261" s="409" t="s">
        <v>2893</v>
      </c>
      <c r="T2261" s="409" t="s">
        <v>138</v>
      </c>
      <c r="U2261" s="409">
        <v>260</v>
      </c>
      <c r="V2261" s="417" t="s">
        <v>617</v>
      </c>
      <c r="W2261" s="417" t="s">
        <v>3218</v>
      </c>
      <c r="X2261" s="417" t="s">
        <v>3841</v>
      </c>
      <c r="Y2261" s="409">
        <v>30901</v>
      </c>
      <c r="Z2261" s="524"/>
      <c r="AA2261" s="524"/>
      <c r="AB2261" s="409"/>
      <c r="AC2261" s="524"/>
      <c r="AD2261" s="524"/>
      <c r="AE2261" s="816"/>
      <c r="AF2261" s="612"/>
      <c r="AG2261" s="442"/>
      <c r="AH2261" s="141"/>
      <c r="AI2261" s="333" t="s">
        <v>102</v>
      </c>
      <c r="AJ2261" s="334"/>
      <c r="AK2261" s="333"/>
      <c r="AL2261" s="333" t="s">
        <v>102</v>
      </c>
      <c r="AM2261" s="527" t="s">
        <v>3366</v>
      </c>
      <c r="AN2261" s="333" t="s">
        <v>1005</v>
      </c>
      <c r="AO2261" s="490" t="s">
        <v>2998</v>
      </c>
    </row>
    <row r="2262" spans="3:41">
      <c r="C2262" s="478" t="s">
        <v>994</v>
      </c>
      <c r="D2262" s="479">
        <v>3795</v>
      </c>
      <c r="E2262" s="496" t="s">
        <v>877</v>
      </c>
      <c r="F2262" s="484" t="s">
        <v>3842</v>
      </c>
      <c r="G2262" s="481" t="s">
        <v>1318</v>
      </c>
      <c r="H2262" s="478"/>
      <c r="I2262" s="481" t="s">
        <v>1151</v>
      </c>
      <c r="J2262" s="505">
        <v>1</v>
      </c>
      <c r="K2262" s="506">
        <v>44830</v>
      </c>
      <c r="L2262" s="478">
        <v>6</v>
      </c>
      <c r="M2262" s="409">
        <v>260</v>
      </c>
      <c r="N2262" s="410">
        <v>44836</v>
      </c>
      <c r="O2262" s="411">
        <v>44855</v>
      </c>
      <c r="P2262" s="516">
        <v>25</v>
      </c>
      <c r="Q2262" s="409" t="s">
        <v>544</v>
      </c>
      <c r="R2262" s="409" t="s">
        <v>214</v>
      </c>
      <c r="S2262" s="409" t="s">
        <v>2893</v>
      </c>
      <c r="T2262" s="409" t="s">
        <v>138</v>
      </c>
      <c r="U2262" s="409">
        <v>260</v>
      </c>
      <c r="V2262" s="417" t="s">
        <v>3843</v>
      </c>
      <c r="W2262" s="417" t="s">
        <v>3218</v>
      </c>
      <c r="X2262" s="417" t="s">
        <v>3841</v>
      </c>
      <c r="Y2262" s="423" t="s">
        <v>3844</v>
      </c>
      <c r="Z2262" s="524"/>
      <c r="AA2262" s="524"/>
      <c r="AB2262" s="409"/>
      <c r="AC2262" s="524">
        <v>35000</v>
      </c>
      <c r="AD2262" s="524"/>
      <c r="AE2262" s="536" t="s">
        <v>101</v>
      </c>
      <c r="AF2262" s="426">
        <v>44771</v>
      </c>
      <c r="AG2262" s="442">
        <v>44854</v>
      </c>
      <c r="AH2262" s="333"/>
      <c r="AI2262" s="333"/>
      <c r="AJ2262" s="334"/>
      <c r="AK2262" s="333"/>
      <c r="AL2262" s="333"/>
      <c r="AM2262" s="527"/>
      <c r="AN2262" s="333"/>
      <c r="AO2262" s="490"/>
    </row>
    <row r="2263" spans="3:41">
      <c r="C2263" s="478" t="s">
        <v>994</v>
      </c>
      <c r="D2263" s="479">
        <v>3722</v>
      </c>
      <c r="E2263" s="496" t="s">
        <v>877</v>
      </c>
      <c r="F2263" s="484" t="s">
        <v>1251</v>
      </c>
      <c r="G2263" s="481" t="s">
        <v>1609</v>
      </c>
      <c r="H2263" s="478">
        <v>4024</v>
      </c>
      <c r="I2263" s="481" t="s">
        <v>1151</v>
      </c>
      <c r="J2263" s="505">
        <v>1</v>
      </c>
      <c r="K2263" s="506">
        <v>44746</v>
      </c>
      <c r="L2263" s="478">
        <v>6</v>
      </c>
      <c r="M2263" s="409">
        <v>260</v>
      </c>
      <c r="N2263" s="410">
        <v>44752</v>
      </c>
      <c r="O2263" s="411">
        <v>44771</v>
      </c>
      <c r="P2263" s="516">
        <v>25</v>
      </c>
      <c r="Q2263" s="409" t="s">
        <v>544</v>
      </c>
      <c r="R2263" s="409"/>
      <c r="S2263" s="409" t="s">
        <v>2893</v>
      </c>
      <c r="T2263" s="409" t="s">
        <v>138</v>
      </c>
      <c r="U2263" s="409">
        <v>260</v>
      </c>
      <c r="V2263" s="417" t="s">
        <v>617</v>
      </c>
      <c r="W2263" s="417" t="s">
        <v>3218</v>
      </c>
      <c r="X2263" s="417" t="s">
        <v>3841</v>
      </c>
      <c r="Y2263" s="409">
        <v>30901</v>
      </c>
      <c r="Z2263" s="524"/>
      <c r="AA2263" s="524"/>
      <c r="AB2263" s="409"/>
      <c r="AC2263" s="524"/>
      <c r="AD2263" s="524"/>
      <c r="AE2263" s="536" t="s">
        <v>101</v>
      </c>
      <c r="AF2263" s="426">
        <v>44740</v>
      </c>
      <c r="AG2263" s="442">
        <v>44771</v>
      </c>
      <c r="AH2263" s="333"/>
      <c r="AI2263" s="333" t="s">
        <v>3084</v>
      </c>
      <c r="AJ2263" s="334"/>
      <c r="AK2263" s="333"/>
      <c r="AL2263" s="333" t="s">
        <v>3084</v>
      </c>
      <c r="AM2263" s="527" t="s">
        <v>3085</v>
      </c>
      <c r="AN2263" s="334" t="s">
        <v>99</v>
      </c>
      <c r="AO2263" s="490" t="s">
        <v>3086</v>
      </c>
    </row>
    <row r="2264" spans="3:41">
      <c r="C2264" s="479" t="s">
        <v>994</v>
      </c>
      <c r="D2264" s="479">
        <v>3024</v>
      </c>
      <c r="E2264" s="489" t="s">
        <v>1200</v>
      </c>
      <c r="F2264" s="489" t="s">
        <v>1200</v>
      </c>
      <c r="G2264" s="489" t="s">
        <v>1201</v>
      </c>
      <c r="H2264" s="479">
        <v>424</v>
      </c>
      <c r="I2264" s="489" t="s">
        <v>154</v>
      </c>
      <c r="J2264" s="479">
        <v>1</v>
      </c>
      <c r="K2264" s="506">
        <v>44596</v>
      </c>
      <c r="L2264" s="479">
        <v>6</v>
      </c>
      <c r="M2264" s="409">
        <v>260</v>
      </c>
      <c r="N2264" s="410">
        <v>44602</v>
      </c>
      <c r="O2264" s="411">
        <v>44606</v>
      </c>
      <c r="P2264" s="516">
        <v>10</v>
      </c>
      <c r="Q2264" s="409" t="s">
        <v>544</v>
      </c>
      <c r="R2264" s="409"/>
      <c r="S2264" s="409" t="s">
        <v>1114</v>
      </c>
      <c r="T2264" s="409" t="s">
        <v>138</v>
      </c>
      <c r="U2264" s="409">
        <v>260</v>
      </c>
      <c r="V2264" s="417" t="s">
        <v>617</v>
      </c>
      <c r="W2264" s="417" t="s">
        <v>3218</v>
      </c>
      <c r="X2264" s="417" t="s">
        <v>3845</v>
      </c>
      <c r="Y2264" s="409">
        <v>35002</v>
      </c>
      <c r="Z2264" s="524"/>
      <c r="AA2264" s="524"/>
      <c r="AB2264" s="409"/>
      <c r="AC2264" s="524">
        <v>12000</v>
      </c>
      <c r="AD2264" s="524"/>
      <c r="AE2264" s="494" t="s">
        <v>101</v>
      </c>
      <c r="AF2264" s="426">
        <v>44337</v>
      </c>
      <c r="AG2264" s="442">
        <v>44603</v>
      </c>
      <c r="AH2264" s="333"/>
      <c r="AI2264" s="333" t="s">
        <v>637</v>
      </c>
      <c r="AJ2264" s="334"/>
      <c r="AK2264" s="333"/>
      <c r="AL2264" s="333" t="s">
        <v>637</v>
      </c>
      <c r="AM2264" s="527" t="s">
        <v>3846</v>
      </c>
      <c r="AN2264" s="333" t="s">
        <v>99</v>
      </c>
      <c r="AO2264" s="490" t="s">
        <v>3847</v>
      </c>
    </row>
    <row r="2265" spans="3:41">
      <c r="C2265" s="478" t="s">
        <v>994</v>
      </c>
      <c r="D2265" s="479">
        <v>3728</v>
      </c>
      <c r="E2265" s="489" t="s">
        <v>3728</v>
      </c>
      <c r="F2265" s="484" t="s">
        <v>3728</v>
      </c>
      <c r="G2265" s="481" t="s">
        <v>503</v>
      </c>
      <c r="H2265" s="479">
        <v>1074</v>
      </c>
      <c r="I2265" s="489" t="s">
        <v>1151</v>
      </c>
      <c r="J2265" s="479">
        <v>1</v>
      </c>
      <c r="K2265" s="506">
        <v>44826</v>
      </c>
      <c r="L2265" s="501">
        <v>27</v>
      </c>
      <c r="M2265" s="409">
        <v>261</v>
      </c>
      <c r="N2265" s="517">
        <v>44853</v>
      </c>
      <c r="O2265" s="411">
        <v>44873</v>
      </c>
      <c r="P2265" s="412">
        <v>47</v>
      </c>
      <c r="Q2265" s="409" t="s">
        <v>544</v>
      </c>
      <c r="R2265" s="409" t="s">
        <v>214</v>
      </c>
      <c r="S2265" s="409" t="s">
        <v>3005</v>
      </c>
      <c r="T2265" s="409" t="s">
        <v>138</v>
      </c>
      <c r="U2265" s="409">
        <v>261</v>
      </c>
      <c r="V2265" s="417" t="s">
        <v>826</v>
      </c>
      <c r="W2265" s="417" t="s">
        <v>510</v>
      </c>
      <c r="X2265" s="417" t="s">
        <v>3848</v>
      </c>
      <c r="Y2265" s="423" t="s">
        <v>3849</v>
      </c>
      <c r="Z2265" s="524"/>
      <c r="AA2265" s="524"/>
      <c r="AB2265" s="409">
        <v>2005</v>
      </c>
      <c r="AC2265" s="524">
        <v>90000</v>
      </c>
      <c r="AD2265" s="524"/>
      <c r="AE2265" s="494" t="s">
        <v>101</v>
      </c>
      <c r="AF2265" s="426">
        <v>44742</v>
      </c>
      <c r="AG2265" s="442"/>
      <c r="AH2265" s="333"/>
      <c r="AI2265" s="333" t="s">
        <v>503</v>
      </c>
      <c r="AJ2265" s="334"/>
      <c r="AK2265" s="333"/>
      <c r="AL2265" s="333" t="s">
        <v>503</v>
      </c>
      <c r="AM2265" s="527" t="s">
        <v>806</v>
      </c>
      <c r="AN2265" s="333" t="s">
        <v>803</v>
      </c>
      <c r="AO2265" s="490">
        <v>8181365094</v>
      </c>
    </row>
    <row r="2266" spans="3:41" ht="15" customHeight="1">
      <c r="C2266" s="478" t="s">
        <v>994</v>
      </c>
      <c r="D2266" s="483">
        <v>3924</v>
      </c>
      <c r="E2266" s="489" t="s">
        <v>877</v>
      </c>
      <c r="F2266" s="484" t="s">
        <v>1805</v>
      </c>
      <c r="G2266" s="482" t="s">
        <v>1806</v>
      </c>
      <c r="H2266" s="478"/>
      <c r="I2266" s="482" t="s">
        <v>1151</v>
      </c>
      <c r="J2266" s="478">
        <v>1</v>
      </c>
      <c r="K2266" s="515">
        <v>44858</v>
      </c>
      <c r="L2266" s="479">
        <v>27</v>
      </c>
      <c r="M2266" s="479">
        <v>262</v>
      </c>
      <c r="N2266" s="507">
        <v>44885</v>
      </c>
      <c r="O2266" s="411">
        <v>44876</v>
      </c>
      <c r="P2266" s="412">
        <v>18</v>
      </c>
      <c r="Q2266" s="409" t="s">
        <v>544</v>
      </c>
      <c r="R2266" s="409" t="s">
        <v>214</v>
      </c>
      <c r="S2266" s="409" t="s">
        <v>1938</v>
      </c>
      <c r="T2266" s="409" t="s">
        <v>138</v>
      </c>
      <c r="U2266" s="409">
        <v>262</v>
      </c>
      <c r="V2266" s="417" t="s">
        <v>284</v>
      </c>
      <c r="W2266" s="417" t="s">
        <v>510</v>
      </c>
      <c r="X2266" s="417" t="s">
        <v>3114</v>
      </c>
      <c r="Y2266" s="423" t="s">
        <v>3850</v>
      </c>
      <c r="Z2266" s="524"/>
      <c r="AA2266" s="524"/>
      <c r="AB2266" s="409"/>
      <c r="AC2266" s="524">
        <v>90000</v>
      </c>
      <c r="AD2266" s="524"/>
      <c r="AE2266" s="536" t="s">
        <v>101</v>
      </c>
      <c r="AF2266" s="426">
        <v>44827</v>
      </c>
      <c r="AG2266" s="132">
        <v>44874</v>
      </c>
      <c r="AH2266" s="616"/>
      <c r="AI2266" s="617" t="s">
        <v>197</v>
      </c>
      <c r="AJ2266" s="618" t="s">
        <v>3851</v>
      </c>
      <c r="AK2266" s="619" t="s">
        <v>185</v>
      </c>
      <c r="AL2266" s="582" t="s">
        <v>192</v>
      </c>
      <c r="AM2266" s="618" t="s">
        <v>3851</v>
      </c>
      <c r="AN2266" s="619" t="s">
        <v>185</v>
      </c>
      <c r="AO2266" s="582" t="s">
        <v>192</v>
      </c>
    </row>
    <row r="2267" spans="3:41" ht="16.5" customHeight="1">
      <c r="C2267" s="478" t="s">
        <v>994</v>
      </c>
      <c r="D2267" s="483">
        <v>3824</v>
      </c>
      <c r="E2267" s="489" t="s">
        <v>1195</v>
      </c>
      <c r="F2267" s="482" t="s">
        <v>2512</v>
      </c>
      <c r="G2267" s="482" t="s">
        <v>3717</v>
      </c>
      <c r="H2267" s="478"/>
      <c r="I2267" s="482" t="s">
        <v>154</v>
      </c>
      <c r="J2267" s="478">
        <v>1</v>
      </c>
      <c r="K2267" s="515">
        <v>44805</v>
      </c>
      <c r="L2267" s="479">
        <v>0</v>
      </c>
      <c r="M2267" s="409">
        <v>262</v>
      </c>
      <c r="N2267" s="507">
        <v>44805</v>
      </c>
      <c r="O2267" s="411">
        <v>44809</v>
      </c>
      <c r="P2267" s="412">
        <v>4</v>
      </c>
      <c r="Q2267" s="409" t="s">
        <v>544</v>
      </c>
      <c r="R2267" s="409"/>
      <c r="S2267" s="409" t="s">
        <v>921</v>
      </c>
      <c r="T2267" s="409" t="s">
        <v>138</v>
      </c>
      <c r="U2267" s="409">
        <v>262</v>
      </c>
      <c r="V2267" s="417" t="s">
        <v>3496</v>
      </c>
      <c r="W2267" s="417" t="s">
        <v>769</v>
      </c>
      <c r="X2267" s="417" t="s">
        <v>3852</v>
      </c>
      <c r="Y2267" s="423" t="s">
        <v>3853</v>
      </c>
      <c r="Z2267" s="524"/>
      <c r="AA2267" s="524"/>
      <c r="AB2267" s="409"/>
      <c r="AC2267" s="524"/>
      <c r="AD2267" s="524"/>
      <c r="AE2267" s="536" t="s">
        <v>101</v>
      </c>
      <c r="AF2267" s="426">
        <v>44798</v>
      </c>
      <c r="AG2267" s="442">
        <v>44807</v>
      </c>
      <c r="AH2267" s="333"/>
      <c r="AI2267" s="582" t="s">
        <v>503</v>
      </c>
      <c r="AJ2267" s="582"/>
      <c r="AK2267" s="582"/>
      <c r="AL2267" s="582" t="s">
        <v>503</v>
      </c>
      <c r="AM2267" s="582" t="s">
        <v>3854</v>
      </c>
      <c r="AN2267" s="620" t="s">
        <v>1008</v>
      </c>
      <c r="AO2267" s="582" t="s">
        <v>3855</v>
      </c>
    </row>
    <row r="2268" spans="3:41">
      <c r="C2268" s="478" t="s">
        <v>994</v>
      </c>
      <c r="D2268" s="483">
        <v>4561</v>
      </c>
      <c r="E2268" s="496" t="s">
        <v>1039</v>
      </c>
      <c r="F2268" s="496" t="s">
        <v>1039</v>
      </c>
      <c r="G2268" s="505" t="s">
        <v>1197</v>
      </c>
      <c r="H2268" s="478">
        <v>1816</v>
      </c>
      <c r="I2268" s="478" t="s">
        <v>99</v>
      </c>
      <c r="J2268" s="478">
        <v>1</v>
      </c>
      <c r="K2268" s="515">
        <v>45230</v>
      </c>
      <c r="L2268" s="479">
        <v>27</v>
      </c>
      <c r="M2268" s="610">
        <v>263</v>
      </c>
      <c r="N2268" s="410">
        <v>45257</v>
      </c>
      <c r="O2268" s="411">
        <v>45258</v>
      </c>
      <c r="P2268" s="412">
        <v>0</v>
      </c>
      <c r="Q2268" s="409" t="s">
        <v>544</v>
      </c>
      <c r="R2268" s="409" t="s">
        <v>214</v>
      </c>
      <c r="S2268" s="409" t="s">
        <v>3199</v>
      </c>
      <c r="T2268" s="409" t="s">
        <v>87</v>
      </c>
      <c r="U2268" s="409">
        <v>263</v>
      </c>
      <c r="V2268" s="417" t="s">
        <v>88</v>
      </c>
      <c r="W2268" s="417" t="s">
        <v>89</v>
      </c>
      <c r="X2268" s="417" t="s">
        <v>586</v>
      </c>
      <c r="Y2268" s="423" t="s">
        <v>3856</v>
      </c>
      <c r="Z2268" s="409">
        <v>10</v>
      </c>
      <c r="AA2268" s="423" t="s">
        <v>227</v>
      </c>
      <c r="AB2268" s="409">
        <v>2012</v>
      </c>
      <c r="AC2268" s="524">
        <v>33000</v>
      </c>
      <c r="AD2268" s="524"/>
      <c r="AE2268" s="494" t="s">
        <v>101</v>
      </c>
      <c r="AF2268" s="442">
        <v>45202</v>
      </c>
      <c r="AG2268" s="442">
        <v>45257</v>
      </c>
      <c r="AH2268" s="333"/>
      <c r="AI2268" s="333"/>
      <c r="AJ2268" s="333"/>
      <c r="AK2268" s="333"/>
      <c r="AL2268" s="333"/>
      <c r="AM2268" s="527"/>
      <c r="AN2268" s="333"/>
      <c r="AO2268" s="490"/>
    </row>
    <row r="2269" spans="3:41">
      <c r="C2269" s="485" t="s">
        <v>1179</v>
      </c>
      <c r="D2269" s="403">
        <v>4452</v>
      </c>
      <c r="E2269" s="500" t="s">
        <v>1212</v>
      </c>
      <c r="F2269" s="500" t="s">
        <v>1213</v>
      </c>
      <c r="G2269" s="497" t="s">
        <v>1214</v>
      </c>
      <c r="H2269" s="485">
        <v>1737</v>
      </c>
      <c r="I2269" s="487" t="s">
        <v>1151</v>
      </c>
      <c r="J2269" s="485">
        <v>1</v>
      </c>
      <c r="K2269" s="408">
        <v>45196</v>
      </c>
      <c r="L2269" s="404">
        <v>27</v>
      </c>
      <c r="M2269" s="611">
        <v>263</v>
      </c>
      <c r="N2269" s="507">
        <v>45223</v>
      </c>
      <c r="O2269" s="411">
        <v>45195</v>
      </c>
      <c r="P2269" s="412">
        <v>0</v>
      </c>
      <c r="Q2269" s="409" t="s">
        <v>544</v>
      </c>
      <c r="R2269" s="409" t="s">
        <v>214</v>
      </c>
      <c r="S2269" s="409" t="s">
        <v>3199</v>
      </c>
      <c r="T2269" s="409" t="s">
        <v>87</v>
      </c>
      <c r="U2269" s="409">
        <v>263</v>
      </c>
      <c r="V2269" s="417" t="s">
        <v>88</v>
      </c>
      <c r="W2269" s="417" t="s">
        <v>89</v>
      </c>
      <c r="X2269" s="417" t="s">
        <v>586</v>
      </c>
      <c r="Y2269" s="423" t="s">
        <v>3856</v>
      </c>
      <c r="Z2269" s="409">
        <v>10</v>
      </c>
      <c r="AA2269" s="423" t="s">
        <v>227</v>
      </c>
      <c r="AB2269" s="409">
        <v>2012</v>
      </c>
      <c r="AC2269" s="524">
        <v>33000</v>
      </c>
      <c r="AD2269" s="524"/>
      <c r="AE2269" s="494" t="s">
        <v>101</v>
      </c>
      <c r="AF2269" s="442">
        <v>45140</v>
      </c>
      <c r="AG2269" s="442"/>
      <c r="AH2269" s="333" t="s">
        <v>3857</v>
      </c>
      <c r="AI2269" s="582"/>
      <c r="AJ2269" s="582"/>
      <c r="AK2269" s="582"/>
      <c r="AL2269" s="582"/>
      <c r="AM2269" s="582"/>
      <c r="AN2269" s="582"/>
      <c r="AO2269" s="582"/>
    </row>
    <row r="2270" spans="3:41">
      <c r="C2270" s="404" t="s">
        <v>1179</v>
      </c>
      <c r="D2270" s="404">
        <v>4255</v>
      </c>
      <c r="E2270" s="500" t="s">
        <v>151</v>
      </c>
      <c r="F2270" s="606" t="s">
        <v>1425</v>
      </c>
      <c r="G2270" s="406" t="s">
        <v>1599</v>
      </c>
      <c r="H2270" s="404">
        <v>1671</v>
      </c>
      <c r="I2270" s="406" t="s">
        <v>154</v>
      </c>
      <c r="J2270" s="485">
        <v>1</v>
      </c>
      <c r="K2270" s="408">
        <v>45038</v>
      </c>
      <c r="L2270" s="557">
        <v>29</v>
      </c>
      <c r="M2270" s="409">
        <v>263</v>
      </c>
      <c r="N2270" s="507">
        <v>45067</v>
      </c>
      <c r="O2270" s="411">
        <v>45041</v>
      </c>
      <c r="P2270" s="412">
        <v>0</v>
      </c>
      <c r="Q2270" s="409" t="s">
        <v>544</v>
      </c>
      <c r="R2270" s="409" t="s">
        <v>214</v>
      </c>
      <c r="S2270" s="409" t="s">
        <v>3199</v>
      </c>
      <c r="T2270" s="409" t="s">
        <v>87</v>
      </c>
      <c r="U2270" s="409">
        <v>263</v>
      </c>
      <c r="V2270" s="417" t="s">
        <v>88</v>
      </c>
      <c r="W2270" s="417" t="s">
        <v>89</v>
      </c>
      <c r="X2270" s="417" t="s">
        <v>586</v>
      </c>
      <c r="Y2270" s="423" t="s">
        <v>3856</v>
      </c>
      <c r="Z2270" s="409">
        <v>10</v>
      </c>
      <c r="AA2270" s="423" t="s">
        <v>227</v>
      </c>
      <c r="AB2270" s="409">
        <v>2012</v>
      </c>
      <c r="AC2270" s="524">
        <v>33000</v>
      </c>
      <c r="AD2270" s="524"/>
      <c r="AE2270" s="494" t="s">
        <v>101</v>
      </c>
      <c r="AF2270" s="442">
        <v>45008</v>
      </c>
      <c r="AG2270" s="442"/>
      <c r="AH2270" s="333" t="s">
        <v>3858</v>
      </c>
      <c r="AI2270" s="333" t="s">
        <v>612</v>
      </c>
      <c r="AJ2270" s="603" t="s">
        <v>3859</v>
      </c>
      <c r="AK2270" s="503" t="s">
        <v>498</v>
      </c>
      <c r="AL2270" s="490" t="s">
        <v>499</v>
      </c>
      <c r="AM2270" s="603" t="s">
        <v>3859</v>
      </c>
      <c r="AN2270" s="503" t="s">
        <v>498</v>
      </c>
      <c r="AO2270" s="490" t="s">
        <v>499</v>
      </c>
    </row>
    <row r="2271" spans="3:41">
      <c r="C2271" s="505" t="s">
        <v>994</v>
      </c>
      <c r="D2271" s="479">
        <v>4190</v>
      </c>
      <c r="E2271" s="489" t="s">
        <v>3860</v>
      </c>
      <c r="F2271" s="480" t="s">
        <v>3861</v>
      </c>
      <c r="G2271" s="482" t="s">
        <v>3862</v>
      </c>
      <c r="H2271" s="543">
        <v>1602</v>
      </c>
      <c r="I2271" s="482" t="s">
        <v>1151</v>
      </c>
      <c r="J2271" s="505">
        <v>1</v>
      </c>
      <c r="K2271" s="506">
        <v>44994</v>
      </c>
      <c r="L2271" s="501">
        <v>27</v>
      </c>
      <c r="M2271" s="494">
        <v>263</v>
      </c>
      <c r="N2271" s="410">
        <v>45021</v>
      </c>
      <c r="O2271" s="411">
        <v>45022</v>
      </c>
      <c r="P2271" s="412">
        <v>0</v>
      </c>
      <c r="Q2271" s="409" t="s">
        <v>544</v>
      </c>
      <c r="R2271" s="409" t="s">
        <v>214</v>
      </c>
      <c r="S2271" s="409" t="s">
        <v>3199</v>
      </c>
      <c r="T2271" s="409" t="s">
        <v>87</v>
      </c>
      <c r="U2271" s="409">
        <v>263</v>
      </c>
      <c r="V2271" s="417" t="s">
        <v>88</v>
      </c>
      <c r="W2271" s="417" t="s">
        <v>89</v>
      </c>
      <c r="X2271" s="417" t="s">
        <v>586</v>
      </c>
      <c r="Y2271" s="423" t="s">
        <v>3856</v>
      </c>
      <c r="Z2271" s="524"/>
      <c r="AA2271" s="524"/>
      <c r="AB2271" s="409">
        <v>2012</v>
      </c>
      <c r="AC2271" s="524">
        <v>33000</v>
      </c>
      <c r="AD2271" s="524"/>
      <c r="AE2271" s="494" t="s">
        <v>101</v>
      </c>
      <c r="AF2271" s="442">
        <v>44966</v>
      </c>
      <c r="AG2271" s="442">
        <v>45022</v>
      </c>
      <c r="AH2271" s="333"/>
      <c r="AI2271" s="333" t="s">
        <v>251</v>
      </c>
      <c r="AJ2271" s="603" t="s">
        <v>745</v>
      </c>
      <c r="AK2271" s="503" t="s">
        <v>746</v>
      </c>
      <c r="AL2271" s="490" t="s">
        <v>747</v>
      </c>
      <c r="AM2271" s="603" t="s">
        <v>745</v>
      </c>
      <c r="AN2271" s="503" t="s">
        <v>746</v>
      </c>
      <c r="AO2271" s="490" t="s">
        <v>747</v>
      </c>
    </row>
    <row r="2272" spans="3:41">
      <c r="C2272" s="485" t="s">
        <v>1179</v>
      </c>
      <c r="D2272" s="404">
        <v>4182</v>
      </c>
      <c r="E2272" s="500" t="s">
        <v>1401</v>
      </c>
      <c r="F2272" s="556" t="s">
        <v>1402</v>
      </c>
      <c r="G2272" s="406" t="s">
        <v>1403</v>
      </c>
      <c r="H2272" s="557">
        <v>1601</v>
      </c>
      <c r="I2272" s="406" t="s">
        <v>99</v>
      </c>
      <c r="J2272" s="407">
        <v>1</v>
      </c>
      <c r="K2272" s="508">
        <v>44960</v>
      </c>
      <c r="L2272" s="499">
        <v>6</v>
      </c>
      <c r="M2272" s="494">
        <v>263</v>
      </c>
      <c r="N2272" s="410">
        <v>44966</v>
      </c>
      <c r="O2272" s="411">
        <v>44966</v>
      </c>
      <c r="P2272" s="412">
        <v>0</v>
      </c>
      <c r="Q2272" s="409" t="s">
        <v>544</v>
      </c>
      <c r="R2272" s="409" t="s">
        <v>214</v>
      </c>
      <c r="S2272" s="409" t="s">
        <v>3199</v>
      </c>
      <c r="T2272" s="409" t="s">
        <v>87</v>
      </c>
      <c r="U2272" s="409">
        <v>263</v>
      </c>
      <c r="V2272" s="417" t="s">
        <v>88</v>
      </c>
      <c r="W2272" s="417" t="s">
        <v>89</v>
      </c>
      <c r="X2272" s="417" t="s">
        <v>586</v>
      </c>
      <c r="Y2272" s="423" t="s">
        <v>3856</v>
      </c>
      <c r="Z2272" s="524"/>
      <c r="AA2272" s="524"/>
      <c r="AB2272" s="409">
        <v>2012</v>
      </c>
      <c r="AC2272" s="524">
        <v>33000</v>
      </c>
      <c r="AD2272" s="524"/>
      <c r="AE2272" s="494" t="s">
        <v>101</v>
      </c>
      <c r="AF2272" s="442">
        <v>44960</v>
      </c>
      <c r="AG2272" s="442"/>
      <c r="AH2272" s="333"/>
      <c r="AI2272" s="333"/>
      <c r="AJ2272" s="334"/>
      <c r="AK2272" s="333"/>
      <c r="AL2272" s="333"/>
      <c r="AM2272" s="333"/>
      <c r="AN2272" s="333"/>
      <c r="AO2272" s="490"/>
    </row>
    <row r="2273" spans="3:41">
      <c r="C2273" s="478" t="s">
        <v>994</v>
      </c>
      <c r="D2273" s="501">
        <v>4100</v>
      </c>
      <c r="E2273" s="489" t="s">
        <v>1195</v>
      </c>
      <c r="F2273" s="484" t="s">
        <v>1196</v>
      </c>
      <c r="G2273" s="482" t="s">
        <v>1097</v>
      </c>
      <c r="H2273" s="479">
        <v>1683</v>
      </c>
      <c r="I2273" s="482" t="s">
        <v>154</v>
      </c>
      <c r="J2273" s="505">
        <v>1</v>
      </c>
      <c r="K2273" s="506">
        <v>45112</v>
      </c>
      <c r="L2273" s="478">
        <v>27</v>
      </c>
      <c r="M2273" s="610">
        <v>263</v>
      </c>
      <c r="N2273" s="507">
        <v>45139</v>
      </c>
      <c r="O2273" s="411">
        <v>45141</v>
      </c>
      <c r="P2273" s="412">
        <v>0</v>
      </c>
      <c r="Q2273" s="409" t="s">
        <v>544</v>
      </c>
      <c r="R2273" s="409" t="s">
        <v>214</v>
      </c>
      <c r="S2273" s="409" t="s">
        <v>3199</v>
      </c>
      <c r="T2273" s="409" t="s">
        <v>87</v>
      </c>
      <c r="U2273" s="409">
        <v>263</v>
      </c>
      <c r="V2273" s="417" t="s">
        <v>88</v>
      </c>
      <c r="W2273" s="417" t="s">
        <v>89</v>
      </c>
      <c r="X2273" s="417" t="s">
        <v>586</v>
      </c>
      <c r="Y2273" s="423" t="s">
        <v>3856</v>
      </c>
      <c r="Z2273" s="409">
        <v>10</v>
      </c>
      <c r="AA2273" s="423" t="s">
        <v>227</v>
      </c>
      <c r="AB2273" s="409">
        <v>2012</v>
      </c>
      <c r="AC2273" s="524">
        <v>33000</v>
      </c>
      <c r="AD2273" s="524"/>
      <c r="AE2273" s="494" t="s">
        <v>101</v>
      </c>
      <c r="AF2273" s="442">
        <v>44915</v>
      </c>
      <c r="AG2273" s="442">
        <v>45140</v>
      </c>
      <c r="AH2273" s="333"/>
      <c r="AI2273" s="334"/>
      <c r="AJ2273" s="334"/>
      <c r="AK2273" s="333"/>
      <c r="AL2273" s="333"/>
      <c r="AM2273" s="333"/>
      <c r="AN2273" s="333"/>
      <c r="AO2273" s="490"/>
    </row>
    <row r="2274" spans="3:41">
      <c r="C2274" s="478" t="s">
        <v>994</v>
      </c>
      <c r="D2274" s="479">
        <v>4054</v>
      </c>
      <c r="E2274" s="489" t="s">
        <v>1464</v>
      </c>
      <c r="F2274" s="481" t="s">
        <v>2100</v>
      </c>
      <c r="G2274" s="496" t="s">
        <v>450</v>
      </c>
      <c r="H2274" s="479">
        <v>1509</v>
      </c>
      <c r="I2274" s="482" t="s">
        <v>99</v>
      </c>
      <c r="J2274" s="478">
        <v>1</v>
      </c>
      <c r="K2274" s="506">
        <v>44952</v>
      </c>
      <c r="L2274" s="483">
        <v>6</v>
      </c>
      <c r="M2274" s="409">
        <v>263</v>
      </c>
      <c r="N2274" s="410">
        <v>44958</v>
      </c>
      <c r="O2274" s="411">
        <v>44964</v>
      </c>
      <c r="P2274" s="412">
        <v>0</v>
      </c>
      <c r="Q2274" s="409" t="s">
        <v>544</v>
      </c>
      <c r="R2274" s="409" t="s">
        <v>214</v>
      </c>
      <c r="S2274" s="409" t="s">
        <v>3199</v>
      </c>
      <c r="T2274" s="409" t="s">
        <v>87</v>
      </c>
      <c r="U2274" s="409">
        <v>263</v>
      </c>
      <c r="V2274" s="417" t="s">
        <v>88</v>
      </c>
      <c r="W2274" s="417" t="s">
        <v>89</v>
      </c>
      <c r="X2274" s="417" t="s">
        <v>586</v>
      </c>
      <c r="Y2274" s="423" t="s">
        <v>3856</v>
      </c>
      <c r="Z2274" s="524"/>
      <c r="AA2274" s="524"/>
      <c r="AB2274" s="409">
        <v>2012</v>
      </c>
      <c r="AC2274" s="524">
        <v>33000</v>
      </c>
      <c r="AD2274" s="524"/>
      <c r="AE2274" s="813"/>
      <c r="AF2274" s="490" t="s">
        <v>101</v>
      </c>
      <c r="AG2274" s="442">
        <v>44889</v>
      </c>
      <c r="AH2274" s="334">
        <v>44960</v>
      </c>
      <c r="AI2274" s="333"/>
      <c r="AJ2274" s="334"/>
      <c r="AK2274" s="333"/>
      <c r="AL2274" s="333"/>
      <c r="AM2274" s="527"/>
      <c r="AN2274" s="333"/>
      <c r="AO2274" s="490"/>
    </row>
    <row r="2275" spans="3:41">
      <c r="C2275" s="478" t="s">
        <v>994</v>
      </c>
      <c r="D2275" s="479">
        <v>4002</v>
      </c>
      <c r="E2275" s="489" t="s">
        <v>1820</v>
      </c>
      <c r="F2275" s="496" t="s">
        <v>1821</v>
      </c>
      <c r="G2275" s="489" t="s">
        <v>2038</v>
      </c>
      <c r="H2275" s="479">
        <v>1497</v>
      </c>
      <c r="I2275" s="481" t="s">
        <v>1151</v>
      </c>
      <c r="J2275" s="505">
        <v>1</v>
      </c>
      <c r="K2275" s="506">
        <v>44873</v>
      </c>
      <c r="L2275" s="479">
        <v>15</v>
      </c>
      <c r="M2275" s="409">
        <v>263</v>
      </c>
      <c r="N2275" s="507">
        <v>44888</v>
      </c>
      <c r="O2275" s="411">
        <v>44889</v>
      </c>
      <c r="P2275" s="412">
        <v>0</v>
      </c>
      <c r="Q2275" s="409" t="s">
        <v>544</v>
      </c>
      <c r="R2275" s="409" t="s">
        <v>214</v>
      </c>
      <c r="S2275" s="409" t="s">
        <v>3199</v>
      </c>
      <c r="T2275" s="409" t="s">
        <v>87</v>
      </c>
      <c r="U2275" s="409">
        <v>263</v>
      </c>
      <c r="V2275" s="417" t="s">
        <v>88</v>
      </c>
      <c r="W2275" s="417" t="s">
        <v>89</v>
      </c>
      <c r="X2275" s="417" t="s">
        <v>586</v>
      </c>
      <c r="Y2275" s="423" t="s">
        <v>3856</v>
      </c>
      <c r="Z2275" s="524"/>
      <c r="AA2275" s="524"/>
      <c r="AB2275" s="409"/>
      <c r="AC2275" s="524">
        <v>33000</v>
      </c>
      <c r="AD2275" s="524"/>
      <c r="AE2275" s="536" t="s">
        <v>101</v>
      </c>
      <c r="AF2275" s="426">
        <v>44866</v>
      </c>
      <c r="AG2275" s="442">
        <v>44889</v>
      </c>
      <c r="AH2275" s="333"/>
      <c r="AI2275" s="334"/>
      <c r="AJ2275" s="527"/>
      <c r="AK2275" s="333"/>
      <c r="AL2275" s="490"/>
      <c r="AM2275" s="527"/>
      <c r="AN2275" s="333"/>
      <c r="AO2275" s="490"/>
    </row>
    <row r="2276" spans="3:41">
      <c r="C2276" s="478" t="s">
        <v>994</v>
      </c>
      <c r="D2276" s="479">
        <v>3800</v>
      </c>
      <c r="E2276" s="489" t="s">
        <v>877</v>
      </c>
      <c r="F2276" s="496" t="s">
        <v>1531</v>
      </c>
      <c r="G2276" s="489" t="s">
        <v>1478</v>
      </c>
      <c r="H2276" s="479">
        <v>1485</v>
      </c>
      <c r="I2276" s="481" t="s">
        <v>1151</v>
      </c>
      <c r="J2276" s="505">
        <v>1</v>
      </c>
      <c r="K2276" s="506">
        <v>44803</v>
      </c>
      <c r="L2276" s="479">
        <v>27</v>
      </c>
      <c r="M2276" s="409">
        <v>263</v>
      </c>
      <c r="N2276" s="410">
        <v>44830</v>
      </c>
      <c r="O2276" s="411">
        <v>44862</v>
      </c>
      <c r="P2276" s="412">
        <v>0</v>
      </c>
      <c r="Q2276" s="409" t="s">
        <v>544</v>
      </c>
      <c r="R2276" s="409" t="s">
        <v>214</v>
      </c>
      <c r="S2276" s="409" t="s">
        <v>3199</v>
      </c>
      <c r="T2276" s="409" t="s">
        <v>87</v>
      </c>
      <c r="U2276" s="409">
        <v>263</v>
      </c>
      <c r="V2276" s="417" t="s">
        <v>88</v>
      </c>
      <c r="W2276" s="417" t="s">
        <v>89</v>
      </c>
      <c r="X2276" s="417" t="s">
        <v>586</v>
      </c>
      <c r="Y2276" s="423" t="s">
        <v>3856</v>
      </c>
      <c r="Z2276" s="524"/>
      <c r="AA2276" s="524"/>
      <c r="AB2276" s="409"/>
      <c r="AC2276" s="524">
        <v>33000</v>
      </c>
      <c r="AD2276" s="524"/>
      <c r="AE2276" s="536" t="s">
        <v>101</v>
      </c>
      <c r="AF2276" s="426">
        <v>44774</v>
      </c>
      <c r="AG2276" s="442">
        <v>44862</v>
      </c>
      <c r="AH2276" s="333"/>
      <c r="AI2276" s="333"/>
      <c r="AJ2276" s="527"/>
      <c r="AK2276" s="333"/>
      <c r="AL2276" s="490"/>
      <c r="AM2276" s="527"/>
      <c r="AN2276" s="333"/>
      <c r="AO2276" s="490"/>
    </row>
    <row r="2277" spans="3:41">
      <c r="C2277" s="479" t="s">
        <v>994</v>
      </c>
      <c r="D2277" s="479">
        <v>3792</v>
      </c>
      <c r="E2277" s="481" t="s">
        <v>1314</v>
      </c>
      <c r="F2277" s="488" t="s">
        <v>1315</v>
      </c>
      <c r="G2277" s="483" t="s">
        <v>1931</v>
      </c>
      <c r="H2277" s="479">
        <v>1843</v>
      </c>
      <c r="I2277" s="479" t="s">
        <v>154</v>
      </c>
      <c r="J2277" s="478">
        <v>1</v>
      </c>
      <c r="K2277" s="544">
        <v>45246</v>
      </c>
      <c r="L2277" s="479">
        <v>27</v>
      </c>
      <c r="M2277" s="610">
        <v>263</v>
      </c>
      <c r="N2277" s="507">
        <v>45273</v>
      </c>
      <c r="O2277" s="411">
        <v>45282</v>
      </c>
      <c r="P2277" s="412">
        <v>0</v>
      </c>
      <c r="Q2277" s="409" t="s">
        <v>544</v>
      </c>
      <c r="R2277" s="409" t="s">
        <v>214</v>
      </c>
      <c r="S2277" s="409" t="s">
        <v>3199</v>
      </c>
      <c r="T2277" s="409" t="s">
        <v>87</v>
      </c>
      <c r="U2277" s="409">
        <v>263</v>
      </c>
      <c r="V2277" s="417" t="s">
        <v>88</v>
      </c>
      <c r="W2277" s="417" t="s">
        <v>89</v>
      </c>
      <c r="X2277" s="417" t="s">
        <v>586</v>
      </c>
      <c r="Y2277" s="423" t="s">
        <v>3856</v>
      </c>
      <c r="Z2277" s="409">
        <v>10</v>
      </c>
      <c r="AA2277" s="423" t="s">
        <v>227</v>
      </c>
      <c r="AB2277" s="409">
        <v>2012</v>
      </c>
      <c r="AC2277" s="524">
        <v>33000</v>
      </c>
      <c r="AD2277" s="524"/>
      <c r="AE2277" s="494" t="s">
        <v>101</v>
      </c>
      <c r="AF2277" s="526">
        <v>45106</v>
      </c>
      <c r="AG2277" s="442">
        <v>45281</v>
      </c>
      <c r="AH2277" s="333"/>
      <c r="AI2277" s="333"/>
      <c r="AJ2277" s="334"/>
      <c r="AK2277" s="333"/>
      <c r="AL2277" s="333"/>
      <c r="AM2277" s="333"/>
      <c r="AN2277" s="333"/>
      <c r="AO2277" s="490"/>
    </row>
    <row r="2278" spans="3:41">
      <c r="C2278" s="478" t="s">
        <v>994</v>
      </c>
      <c r="D2278" s="479">
        <v>3656</v>
      </c>
      <c r="E2278" s="488" t="s">
        <v>1279</v>
      </c>
      <c r="F2278" s="496" t="s">
        <v>1280</v>
      </c>
      <c r="G2278" s="482" t="s">
        <v>1483</v>
      </c>
      <c r="H2278" s="479">
        <v>1466</v>
      </c>
      <c r="I2278" s="481" t="s">
        <v>1151</v>
      </c>
      <c r="J2278" s="478">
        <v>1</v>
      </c>
      <c r="K2278" s="515">
        <v>44747</v>
      </c>
      <c r="L2278" s="479">
        <v>13</v>
      </c>
      <c r="M2278" s="479">
        <v>263</v>
      </c>
      <c r="N2278" s="410">
        <v>44760</v>
      </c>
      <c r="O2278" s="411">
        <v>44772</v>
      </c>
      <c r="P2278" s="412">
        <v>0</v>
      </c>
      <c r="Q2278" s="409" t="s">
        <v>544</v>
      </c>
      <c r="R2278" s="409"/>
      <c r="S2278" s="409" t="s">
        <v>3199</v>
      </c>
      <c r="T2278" s="409" t="s">
        <v>87</v>
      </c>
      <c r="U2278" s="409">
        <v>263</v>
      </c>
      <c r="V2278" s="417" t="s">
        <v>88</v>
      </c>
      <c r="W2278" s="417" t="s">
        <v>89</v>
      </c>
      <c r="X2278" s="417" t="s">
        <v>586</v>
      </c>
      <c r="Y2278" s="510" t="s">
        <v>3856</v>
      </c>
      <c r="Z2278" s="613"/>
      <c r="AA2278" s="613"/>
      <c r="AB2278" s="409"/>
      <c r="AC2278" s="613">
        <v>30000</v>
      </c>
      <c r="AD2278" s="613"/>
      <c r="AE2278" s="536" t="s">
        <v>101</v>
      </c>
      <c r="AF2278" s="442">
        <v>44712</v>
      </c>
      <c r="AG2278" s="442">
        <v>44769</v>
      </c>
      <c r="AH2278" s="333"/>
      <c r="AI2278" s="333" t="s">
        <v>153</v>
      </c>
      <c r="AJ2278" s="527" t="s">
        <v>3235</v>
      </c>
      <c r="AK2278" s="333" t="s">
        <v>3236</v>
      </c>
      <c r="AL2278" s="490" t="s">
        <v>3237</v>
      </c>
      <c r="AM2278" s="527" t="s">
        <v>3235</v>
      </c>
      <c r="AN2278" s="333" t="s">
        <v>3236</v>
      </c>
      <c r="AO2278" s="490" t="s">
        <v>3237</v>
      </c>
    </row>
    <row r="2279" spans="3:41">
      <c r="C2279" s="505" t="s">
        <v>994</v>
      </c>
      <c r="D2279" s="479">
        <v>3605</v>
      </c>
      <c r="E2279" s="488" t="s">
        <v>267</v>
      </c>
      <c r="F2279" s="496" t="s">
        <v>1069</v>
      </c>
      <c r="G2279" s="482" t="s">
        <v>1517</v>
      </c>
      <c r="H2279" s="479"/>
      <c r="I2279" s="481" t="s">
        <v>154</v>
      </c>
      <c r="J2279" s="478">
        <v>1</v>
      </c>
      <c r="K2279" s="515">
        <v>44701</v>
      </c>
      <c r="L2279" s="479">
        <v>6</v>
      </c>
      <c r="M2279" s="409">
        <v>263</v>
      </c>
      <c r="N2279" s="410">
        <v>44707</v>
      </c>
      <c r="O2279" s="411">
        <v>44709</v>
      </c>
      <c r="P2279" s="412">
        <v>0</v>
      </c>
      <c r="Q2279" s="409" t="s">
        <v>544</v>
      </c>
      <c r="R2279" s="409"/>
      <c r="S2279" s="409" t="s">
        <v>3199</v>
      </c>
      <c r="T2279" s="409" t="s">
        <v>87</v>
      </c>
      <c r="U2279" s="409">
        <v>263</v>
      </c>
      <c r="V2279" s="417" t="s">
        <v>88</v>
      </c>
      <c r="W2279" s="417" t="s">
        <v>89</v>
      </c>
      <c r="X2279" s="417" t="s">
        <v>586</v>
      </c>
      <c r="Y2279" s="510" t="s">
        <v>3856</v>
      </c>
      <c r="Z2279" s="613"/>
      <c r="AA2279" s="613"/>
      <c r="AB2279" s="409"/>
      <c r="AC2279" s="613">
        <v>30000</v>
      </c>
      <c r="AD2279" s="613"/>
      <c r="AE2279" s="536" t="s">
        <v>101</v>
      </c>
      <c r="AF2279" s="442">
        <v>44686</v>
      </c>
      <c r="AG2279" s="442">
        <v>44708</v>
      </c>
      <c r="AH2279" s="333"/>
      <c r="AI2279" s="334" t="s">
        <v>144</v>
      </c>
      <c r="AJ2279" s="621" t="s">
        <v>3863</v>
      </c>
      <c r="AK2279" s="622" t="s">
        <v>2985</v>
      </c>
      <c r="AL2279" s="442" t="s">
        <v>2986</v>
      </c>
      <c r="AM2279" s="621" t="s">
        <v>3863</v>
      </c>
      <c r="AN2279" s="622" t="s">
        <v>2985</v>
      </c>
      <c r="AO2279" s="442" t="s">
        <v>2986</v>
      </c>
    </row>
    <row r="2280" spans="3:41">
      <c r="C2280" s="479" t="s">
        <v>994</v>
      </c>
      <c r="D2280" s="479">
        <v>3460</v>
      </c>
      <c r="E2280" s="488" t="s">
        <v>151</v>
      </c>
      <c r="F2280" s="496" t="s">
        <v>1075</v>
      </c>
      <c r="G2280" s="482" t="s">
        <v>1384</v>
      </c>
      <c r="H2280" s="479">
        <v>1361</v>
      </c>
      <c r="I2280" s="481" t="s">
        <v>154</v>
      </c>
      <c r="J2280" s="478">
        <v>1</v>
      </c>
      <c r="K2280" s="515">
        <v>44675</v>
      </c>
      <c r="L2280" s="479">
        <v>1</v>
      </c>
      <c r="M2280" s="409">
        <v>263</v>
      </c>
      <c r="N2280" s="410">
        <v>44676</v>
      </c>
      <c r="O2280" s="411">
        <v>44684</v>
      </c>
      <c r="P2280" s="412">
        <v>0</v>
      </c>
      <c r="Q2280" s="409" t="s">
        <v>544</v>
      </c>
      <c r="R2280" s="409"/>
      <c r="S2280" s="409" t="s">
        <v>3199</v>
      </c>
      <c r="T2280" s="409" t="s">
        <v>87</v>
      </c>
      <c r="U2280" s="409">
        <v>263</v>
      </c>
      <c r="V2280" s="417" t="s">
        <v>88</v>
      </c>
      <c r="W2280" s="417" t="s">
        <v>89</v>
      </c>
      <c r="X2280" s="417" t="s">
        <v>586</v>
      </c>
      <c r="Y2280" s="510" t="s">
        <v>3856</v>
      </c>
      <c r="Z2280" s="613"/>
      <c r="AA2280" s="613"/>
      <c r="AB2280" s="409"/>
      <c r="AC2280" s="613">
        <v>30000</v>
      </c>
      <c r="AD2280" s="613"/>
      <c r="AE2280" s="536" t="s">
        <v>101</v>
      </c>
      <c r="AF2280" s="442">
        <v>44585</v>
      </c>
      <c r="AG2280" s="442">
        <v>44677</v>
      </c>
      <c r="AH2280" s="333"/>
      <c r="AI2280" s="333"/>
      <c r="AJ2280" s="334"/>
      <c r="AK2280" s="333"/>
      <c r="AL2280" s="333"/>
      <c r="AM2280" s="527"/>
      <c r="AN2280" s="333"/>
      <c r="AO2280" s="490"/>
    </row>
    <row r="2281" spans="3:41">
      <c r="C2281" s="479" t="s">
        <v>994</v>
      </c>
      <c r="D2281" s="479">
        <v>3292</v>
      </c>
      <c r="E2281" s="488" t="s">
        <v>1180</v>
      </c>
      <c r="F2281" s="496" t="s">
        <v>1181</v>
      </c>
      <c r="G2281" s="482" t="s">
        <v>3864</v>
      </c>
      <c r="H2281" s="479">
        <v>1270</v>
      </c>
      <c r="I2281" s="481" t="s">
        <v>1151</v>
      </c>
      <c r="J2281" s="478">
        <v>1</v>
      </c>
      <c r="K2281" s="515">
        <v>44572</v>
      </c>
      <c r="L2281" s="479">
        <v>6</v>
      </c>
      <c r="M2281" s="409">
        <v>263</v>
      </c>
      <c r="N2281" s="410">
        <v>44578</v>
      </c>
      <c r="O2281" s="411">
        <v>44582</v>
      </c>
      <c r="P2281" s="412">
        <v>0</v>
      </c>
      <c r="Q2281" s="409" t="s">
        <v>544</v>
      </c>
      <c r="R2281" s="409"/>
      <c r="S2281" s="409" t="s">
        <v>3199</v>
      </c>
      <c r="T2281" s="409" t="s">
        <v>87</v>
      </c>
      <c r="U2281" s="409">
        <v>263</v>
      </c>
      <c r="V2281" s="417" t="s">
        <v>88</v>
      </c>
      <c r="W2281" s="417" t="s">
        <v>89</v>
      </c>
      <c r="X2281" s="417" t="s">
        <v>586</v>
      </c>
      <c r="Y2281" s="510" t="s">
        <v>3856</v>
      </c>
      <c r="Z2281" s="613"/>
      <c r="AA2281" s="613"/>
      <c r="AB2281" s="409"/>
      <c r="AC2281" s="613">
        <v>30000</v>
      </c>
      <c r="AD2281" s="613"/>
      <c r="AE2281" s="536" t="s">
        <v>1205</v>
      </c>
      <c r="AF2281" s="442">
        <v>44488</v>
      </c>
      <c r="AG2281" s="442">
        <v>44581</v>
      </c>
      <c r="AH2281" s="333"/>
      <c r="AI2281" s="333"/>
      <c r="AJ2281" s="334"/>
      <c r="AK2281" s="333"/>
      <c r="AL2281" s="333"/>
      <c r="AM2281" s="527"/>
      <c r="AN2281" s="333"/>
      <c r="AO2281" s="490"/>
    </row>
    <row r="2282" spans="3:41">
      <c r="C2282" s="478" t="s">
        <v>994</v>
      </c>
      <c r="D2282" s="479">
        <v>3965</v>
      </c>
      <c r="E2282" s="489" t="s">
        <v>1873</v>
      </c>
      <c r="F2282" s="488" t="s">
        <v>1874</v>
      </c>
      <c r="G2282" s="482" t="s">
        <v>529</v>
      </c>
      <c r="H2282" s="479">
        <v>3119</v>
      </c>
      <c r="I2282" s="481" t="s">
        <v>1151</v>
      </c>
      <c r="J2282" s="478">
        <v>1</v>
      </c>
      <c r="K2282" s="515">
        <v>44917</v>
      </c>
      <c r="L2282" s="501">
        <v>6</v>
      </c>
      <c r="M2282" s="409">
        <v>264</v>
      </c>
      <c r="N2282" s="410">
        <v>44923</v>
      </c>
      <c r="O2282" s="411">
        <v>44930</v>
      </c>
      <c r="P2282" s="412">
        <v>13</v>
      </c>
      <c r="Q2282" s="409" t="s">
        <v>544</v>
      </c>
      <c r="R2282" s="409" t="s">
        <v>214</v>
      </c>
      <c r="S2282" s="409" t="s">
        <v>2016</v>
      </c>
      <c r="T2282" s="409" t="s">
        <v>138</v>
      </c>
      <c r="U2282" s="409">
        <v>264</v>
      </c>
      <c r="V2282" s="417" t="s">
        <v>236</v>
      </c>
      <c r="W2282" s="417" t="s">
        <v>406</v>
      </c>
      <c r="X2282" s="417" t="s">
        <v>435</v>
      </c>
      <c r="Y2282" s="423" t="s">
        <v>3865</v>
      </c>
      <c r="Z2282" s="424"/>
      <c r="AA2282" s="424"/>
      <c r="AB2282" s="409">
        <v>2015</v>
      </c>
      <c r="AC2282" s="424">
        <v>12000</v>
      </c>
      <c r="AD2282" s="424"/>
      <c r="AE2282" s="631"/>
      <c r="AF2282" s="490" t="s">
        <v>101</v>
      </c>
      <c r="AG2282" s="442">
        <v>44847</v>
      </c>
      <c r="AH2282" s="334">
        <v>44929</v>
      </c>
      <c r="AI2282" s="333"/>
      <c r="AJ2282" s="334"/>
      <c r="AK2282" s="333"/>
      <c r="AL2282" s="333"/>
      <c r="AM2282" s="527"/>
      <c r="AN2282" s="333"/>
      <c r="AO2282" s="490"/>
    </row>
    <row r="2283" spans="3:41">
      <c r="C2283" s="485" t="s">
        <v>1179</v>
      </c>
      <c r="D2283" s="499">
        <v>3866</v>
      </c>
      <c r="E2283" s="500" t="s">
        <v>877</v>
      </c>
      <c r="F2283" s="486" t="s">
        <v>1862</v>
      </c>
      <c r="G2283" s="406" t="s">
        <v>1806</v>
      </c>
      <c r="H2283" s="404">
        <v>2834</v>
      </c>
      <c r="I2283" s="487" t="s">
        <v>1151</v>
      </c>
      <c r="J2283" s="485">
        <v>1</v>
      </c>
      <c r="K2283" s="508">
        <v>44803</v>
      </c>
      <c r="L2283" s="499">
        <v>27</v>
      </c>
      <c r="M2283" s="409">
        <v>264</v>
      </c>
      <c r="N2283" s="410">
        <v>44830</v>
      </c>
      <c r="O2283" s="411">
        <v>44847</v>
      </c>
      <c r="P2283" s="412">
        <v>44</v>
      </c>
      <c r="Q2283" s="409" t="s">
        <v>544</v>
      </c>
      <c r="R2283" s="409" t="s">
        <v>214</v>
      </c>
      <c r="S2283" s="409" t="s">
        <v>2016</v>
      </c>
      <c r="T2283" s="409" t="s">
        <v>138</v>
      </c>
      <c r="U2283" s="409">
        <v>264</v>
      </c>
      <c r="V2283" s="417" t="s">
        <v>236</v>
      </c>
      <c r="W2283" s="417" t="s">
        <v>406</v>
      </c>
      <c r="X2283" s="417" t="s">
        <v>435</v>
      </c>
      <c r="Y2283" s="423" t="s">
        <v>3865</v>
      </c>
      <c r="Z2283" s="424"/>
      <c r="AA2283" s="424"/>
      <c r="AB2283" s="409"/>
      <c r="AC2283" s="424">
        <v>12000</v>
      </c>
      <c r="AD2283" s="424"/>
      <c r="AE2283" s="494" t="s">
        <v>101</v>
      </c>
      <c r="AF2283" s="426">
        <v>44800</v>
      </c>
      <c r="AG2283" s="442"/>
      <c r="AH2283" s="333" t="s">
        <v>3866</v>
      </c>
      <c r="AI2283" s="333"/>
      <c r="AJ2283" s="334"/>
      <c r="AK2283" s="333"/>
      <c r="AL2283" s="333"/>
      <c r="AM2283" s="527"/>
      <c r="AN2283" s="333"/>
      <c r="AO2283" s="490"/>
    </row>
    <row r="2284" spans="3:41" ht="16.5" customHeight="1">
      <c r="C2284" s="478" t="s">
        <v>994</v>
      </c>
      <c r="D2284" s="501">
        <v>3446</v>
      </c>
      <c r="E2284" s="484" t="s">
        <v>1114</v>
      </c>
      <c r="F2284" s="484" t="s">
        <v>1117</v>
      </c>
      <c r="G2284" s="481" t="s">
        <v>529</v>
      </c>
      <c r="H2284" s="479">
        <v>8828</v>
      </c>
      <c r="I2284" s="481" t="s">
        <v>1151</v>
      </c>
      <c r="J2284" s="478">
        <v>1</v>
      </c>
      <c r="K2284" s="506">
        <v>44553</v>
      </c>
      <c r="L2284" s="501">
        <v>27</v>
      </c>
      <c r="M2284" s="409">
        <v>264</v>
      </c>
      <c r="N2284" s="410">
        <v>44580</v>
      </c>
      <c r="O2284" s="411">
        <v>44615</v>
      </c>
      <c r="P2284" s="412">
        <v>62</v>
      </c>
      <c r="Q2284" s="409" t="s">
        <v>544</v>
      </c>
      <c r="R2284" s="409"/>
      <c r="S2284" s="409" t="s">
        <v>3694</v>
      </c>
      <c r="T2284" s="409" t="s">
        <v>138</v>
      </c>
      <c r="U2284" s="409">
        <v>264</v>
      </c>
      <c r="V2284" s="417" t="s">
        <v>236</v>
      </c>
      <c r="W2284" s="417" t="s">
        <v>312</v>
      </c>
      <c r="X2284" s="417" t="s">
        <v>313</v>
      </c>
      <c r="Y2284" s="409">
        <v>1004419</v>
      </c>
      <c r="Z2284" s="424"/>
      <c r="AA2284" s="424"/>
      <c r="AB2284" s="409"/>
      <c r="AC2284" s="424">
        <v>12000</v>
      </c>
      <c r="AD2284" s="424"/>
      <c r="AE2284" s="494" t="s">
        <v>101</v>
      </c>
      <c r="AF2284" s="426">
        <v>44553</v>
      </c>
      <c r="AG2284" s="442"/>
      <c r="AH2284" s="333" t="s">
        <v>3695</v>
      </c>
      <c r="AI2284" s="333"/>
      <c r="AJ2284" s="377"/>
      <c r="AK2284" s="616"/>
      <c r="AL2284" s="490"/>
      <c r="AM2284" s="377" t="s">
        <v>3739</v>
      </c>
      <c r="AN2284" s="616" t="s">
        <v>3740</v>
      </c>
      <c r="AO2284" s="490" t="s">
        <v>3741</v>
      </c>
    </row>
    <row r="2285" spans="3:41">
      <c r="C2285" s="485" t="s">
        <v>1179</v>
      </c>
      <c r="D2285" s="403">
        <v>3760</v>
      </c>
      <c r="E2285" s="500" t="s">
        <v>877</v>
      </c>
      <c r="F2285" s="486" t="s">
        <v>1251</v>
      </c>
      <c r="G2285" s="487" t="s">
        <v>1318</v>
      </c>
      <c r="H2285" s="404"/>
      <c r="I2285" s="500" t="s">
        <v>1151</v>
      </c>
      <c r="J2285" s="485">
        <v>1</v>
      </c>
      <c r="K2285" s="508">
        <v>44816</v>
      </c>
      <c r="L2285" s="404">
        <v>6</v>
      </c>
      <c r="M2285" s="409">
        <v>265</v>
      </c>
      <c r="N2285" s="410">
        <v>44822</v>
      </c>
      <c r="O2285" s="411">
        <v>44835</v>
      </c>
      <c r="P2285" s="516">
        <v>19</v>
      </c>
      <c r="Q2285" s="409" t="s">
        <v>544</v>
      </c>
      <c r="R2285" s="409"/>
      <c r="S2285" s="409" t="s">
        <v>2016</v>
      </c>
      <c r="T2285" s="409" t="s">
        <v>138</v>
      </c>
      <c r="U2285" s="409">
        <v>265</v>
      </c>
      <c r="V2285" s="417" t="s">
        <v>3867</v>
      </c>
      <c r="W2285" s="417" t="s">
        <v>3100</v>
      </c>
      <c r="X2285" s="417" t="s">
        <v>3868</v>
      </c>
      <c r="Y2285" s="423" t="s">
        <v>3102</v>
      </c>
      <c r="Z2285" s="424"/>
      <c r="AA2285" s="424"/>
      <c r="AB2285" s="409"/>
      <c r="AC2285" s="424"/>
      <c r="AD2285" s="424"/>
      <c r="AE2285" s="536" t="s">
        <v>101</v>
      </c>
      <c r="AF2285" s="426">
        <v>44757</v>
      </c>
      <c r="AG2285" s="442"/>
      <c r="AH2285" s="333"/>
      <c r="AI2285" s="333" t="s">
        <v>3869</v>
      </c>
      <c r="AJ2285" s="334"/>
      <c r="AK2285" s="333"/>
      <c r="AL2285" s="333"/>
      <c r="AM2285" s="527"/>
      <c r="AN2285" s="333"/>
      <c r="AO2285" s="490"/>
    </row>
    <row r="2286" spans="3:41">
      <c r="C2286" s="478" t="s">
        <v>994</v>
      </c>
      <c r="D2286" s="483">
        <v>3447</v>
      </c>
      <c r="E2286" s="484" t="s">
        <v>1114</v>
      </c>
      <c r="F2286" s="484" t="s">
        <v>1117</v>
      </c>
      <c r="G2286" s="481" t="s">
        <v>529</v>
      </c>
      <c r="H2286" s="479">
        <v>9897</v>
      </c>
      <c r="I2286" s="489" t="s">
        <v>1151</v>
      </c>
      <c r="J2286" s="478">
        <v>1</v>
      </c>
      <c r="K2286" s="506">
        <v>44553</v>
      </c>
      <c r="L2286" s="479">
        <v>27</v>
      </c>
      <c r="M2286" s="409">
        <v>265</v>
      </c>
      <c r="N2286" s="410">
        <v>44580</v>
      </c>
      <c r="O2286" s="411">
        <v>44615</v>
      </c>
      <c r="P2286" s="516">
        <v>62</v>
      </c>
      <c r="Q2286" s="409" t="s">
        <v>544</v>
      </c>
      <c r="R2286" s="409"/>
      <c r="S2286" s="409" t="s">
        <v>3694</v>
      </c>
      <c r="T2286" s="409" t="s">
        <v>138</v>
      </c>
      <c r="U2286" s="409">
        <v>265</v>
      </c>
      <c r="V2286" s="417" t="s">
        <v>236</v>
      </c>
      <c r="W2286" s="417" t="s">
        <v>312</v>
      </c>
      <c r="X2286" s="417" t="s">
        <v>3870</v>
      </c>
      <c r="Y2286" s="423" t="s">
        <v>3871</v>
      </c>
      <c r="Z2286" s="424"/>
      <c r="AA2286" s="424"/>
      <c r="AB2286" s="409"/>
      <c r="AC2286" s="424">
        <v>12000</v>
      </c>
      <c r="AD2286" s="424"/>
      <c r="AE2286" s="536" t="s">
        <v>101</v>
      </c>
      <c r="AF2286" s="426">
        <v>44553</v>
      </c>
      <c r="AG2286" s="442"/>
      <c r="AH2286" s="333" t="s">
        <v>3695</v>
      </c>
      <c r="AI2286" s="333" t="s">
        <v>465</v>
      </c>
      <c r="AJ2286" s="603" t="s">
        <v>3872</v>
      </c>
      <c r="AK2286" s="503" t="s">
        <v>3873</v>
      </c>
      <c r="AL2286" s="490" t="s">
        <v>3874</v>
      </c>
      <c r="AM2286" s="527"/>
      <c r="AN2286" s="333"/>
      <c r="AO2286" s="490"/>
    </row>
    <row r="2287" spans="3:41">
      <c r="C2287" s="478" t="s">
        <v>994</v>
      </c>
      <c r="D2287" s="479">
        <v>3860</v>
      </c>
      <c r="E2287" s="489" t="s">
        <v>877</v>
      </c>
      <c r="F2287" s="484" t="s">
        <v>1777</v>
      </c>
      <c r="G2287" s="481" t="s">
        <v>1379</v>
      </c>
      <c r="H2287" s="479">
        <v>9645</v>
      </c>
      <c r="I2287" s="481" t="s">
        <v>1151</v>
      </c>
      <c r="J2287" s="478">
        <v>1</v>
      </c>
      <c r="K2287" s="506">
        <v>44893</v>
      </c>
      <c r="L2287" s="479">
        <v>27</v>
      </c>
      <c r="M2287" s="409">
        <v>266</v>
      </c>
      <c r="N2287" s="410">
        <v>44920</v>
      </c>
      <c r="O2287" s="411">
        <v>44931</v>
      </c>
      <c r="P2287" s="412">
        <v>38</v>
      </c>
      <c r="Q2287" s="409" t="s">
        <v>544</v>
      </c>
      <c r="R2287" s="409" t="s">
        <v>214</v>
      </c>
      <c r="S2287" s="409" t="s">
        <v>1938</v>
      </c>
      <c r="T2287" s="409" t="s">
        <v>138</v>
      </c>
      <c r="U2287" s="409">
        <v>266</v>
      </c>
      <c r="V2287" s="417" t="s">
        <v>3875</v>
      </c>
      <c r="W2287" s="417" t="s">
        <v>510</v>
      </c>
      <c r="X2287" s="417" t="s">
        <v>3114</v>
      </c>
      <c r="Y2287" s="423" t="s">
        <v>3876</v>
      </c>
      <c r="Z2287" s="524"/>
      <c r="AA2287" s="524"/>
      <c r="AB2287" s="409">
        <v>2014</v>
      </c>
      <c r="AC2287" s="524">
        <v>90000</v>
      </c>
      <c r="AD2287" s="524"/>
      <c r="AE2287" s="631"/>
      <c r="AF2287" s="490" t="s">
        <v>101</v>
      </c>
      <c r="AG2287" s="442">
        <v>44803</v>
      </c>
      <c r="AH2287" s="532">
        <v>44930</v>
      </c>
      <c r="AI2287" s="333"/>
      <c r="AJ2287" s="334"/>
      <c r="AK2287" s="333"/>
      <c r="AL2287" s="333"/>
      <c r="AM2287" s="333"/>
      <c r="AN2287" s="333"/>
      <c r="AO2287" s="490"/>
    </row>
    <row r="2288" spans="3:41">
      <c r="C2288" s="478" t="s">
        <v>994</v>
      </c>
      <c r="D2288" s="479">
        <v>3448</v>
      </c>
      <c r="E2288" s="484" t="s">
        <v>1114</v>
      </c>
      <c r="F2288" s="484" t="s">
        <v>1117</v>
      </c>
      <c r="G2288" s="481" t="s">
        <v>529</v>
      </c>
      <c r="H2288" s="479">
        <v>7605</v>
      </c>
      <c r="I2288" s="481" t="s">
        <v>1151</v>
      </c>
      <c r="J2288" s="478">
        <v>1</v>
      </c>
      <c r="K2288" s="506">
        <v>44553</v>
      </c>
      <c r="L2288" s="479">
        <v>27</v>
      </c>
      <c r="M2288" s="409">
        <v>266</v>
      </c>
      <c r="N2288" s="410">
        <v>44580</v>
      </c>
      <c r="O2288" s="411">
        <v>44615</v>
      </c>
      <c r="P2288" s="412">
        <v>62</v>
      </c>
      <c r="Q2288" s="409" t="s">
        <v>544</v>
      </c>
      <c r="R2288" s="409"/>
      <c r="S2288" s="409" t="s">
        <v>3694</v>
      </c>
      <c r="T2288" s="409" t="s">
        <v>138</v>
      </c>
      <c r="U2288" s="409">
        <v>266</v>
      </c>
      <c r="V2288" s="417" t="s">
        <v>236</v>
      </c>
      <c r="W2288" s="417" t="s">
        <v>312</v>
      </c>
      <c r="X2288" s="417" t="s">
        <v>313</v>
      </c>
      <c r="Y2288" s="423" t="s">
        <v>3877</v>
      </c>
      <c r="Z2288" s="424"/>
      <c r="AA2288" s="424"/>
      <c r="AB2288" s="409"/>
      <c r="AC2288" s="424">
        <v>12000</v>
      </c>
      <c r="AD2288" s="424"/>
      <c r="AE2288" s="536" t="s">
        <v>101</v>
      </c>
      <c r="AF2288" s="426">
        <v>44553</v>
      </c>
      <c r="AG2288" s="526"/>
      <c r="AH2288" s="333" t="s">
        <v>3695</v>
      </c>
      <c r="AI2288" s="333" t="s">
        <v>465</v>
      </c>
      <c r="AJ2288" s="603" t="s">
        <v>3872</v>
      </c>
      <c r="AK2288" s="503" t="s">
        <v>3873</v>
      </c>
      <c r="AL2288" s="490" t="s">
        <v>3874</v>
      </c>
      <c r="AM2288" s="603" t="s">
        <v>3872</v>
      </c>
      <c r="AN2288" s="503" t="s">
        <v>3873</v>
      </c>
      <c r="AO2288" s="490" t="s">
        <v>3874</v>
      </c>
    </row>
    <row r="2289" spans="3:41" ht="30">
      <c r="C2289" s="478" t="s">
        <v>994</v>
      </c>
      <c r="D2289" s="483">
        <v>3861</v>
      </c>
      <c r="E2289" s="489" t="s">
        <v>1169</v>
      </c>
      <c r="F2289" s="484" t="s">
        <v>1170</v>
      </c>
      <c r="G2289" s="489" t="s">
        <v>1171</v>
      </c>
      <c r="H2289" s="479"/>
      <c r="I2289" s="489" t="s">
        <v>99</v>
      </c>
      <c r="J2289" s="478">
        <v>1</v>
      </c>
      <c r="K2289" s="515">
        <v>44806</v>
      </c>
      <c r="L2289" s="479">
        <v>0</v>
      </c>
      <c r="M2289" s="409">
        <v>267</v>
      </c>
      <c r="N2289" s="410">
        <v>44806</v>
      </c>
      <c r="O2289" s="411">
        <v>44810</v>
      </c>
      <c r="P2289" s="412">
        <v>4</v>
      </c>
      <c r="Q2289" s="409" t="s">
        <v>544</v>
      </c>
      <c r="R2289" s="409"/>
      <c r="S2289" s="409" t="s">
        <v>1938</v>
      </c>
      <c r="T2289" s="409" t="s">
        <v>87</v>
      </c>
      <c r="U2289" s="409">
        <v>267</v>
      </c>
      <c r="V2289" s="417" t="s">
        <v>169</v>
      </c>
      <c r="W2289" s="417" t="s">
        <v>204</v>
      </c>
      <c r="X2289" s="417" t="s">
        <v>3559</v>
      </c>
      <c r="Y2289" s="423" t="s">
        <v>3878</v>
      </c>
      <c r="Z2289" s="424"/>
      <c r="AA2289" s="424"/>
      <c r="AB2289" s="409"/>
      <c r="AC2289" s="424"/>
      <c r="AD2289" s="424"/>
      <c r="AE2289" s="536" t="s">
        <v>101</v>
      </c>
      <c r="AF2289" s="426">
        <v>44803</v>
      </c>
      <c r="AG2289" s="442">
        <v>44809</v>
      </c>
      <c r="AH2289" s="333"/>
      <c r="AI2289" s="333" t="s">
        <v>251</v>
      </c>
      <c r="AJ2289" s="527" t="s">
        <v>3879</v>
      </c>
      <c r="AK2289" s="492" t="s">
        <v>1829</v>
      </c>
      <c r="AL2289" s="490" t="s">
        <v>3880</v>
      </c>
      <c r="AM2289" s="527" t="s">
        <v>3879</v>
      </c>
      <c r="AN2289" s="492" t="s">
        <v>1829</v>
      </c>
      <c r="AO2289" s="490" t="s">
        <v>3880</v>
      </c>
    </row>
    <row r="2290" spans="3:41">
      <c r="C2290" s="478" t="s">
        <v>994</v>
      </c>
      <c r="D2290" s="483">
        <v>3449</v>
      </c>
      <c r="E2290" s="484" t="s">
        <v>1114</v>
      </c>
      <c r="F2290" s="484" t="s">
        <v>1117</v>
      </c>
      <c r="G2290" s="481" t="s">
        <v>529</v>
      </c>
      <c r="H2290" s="479">
        <v>10281</v>
      </c>
      <c r="I2290" s="481" t="s">
        <v>1151</v>
      </c>
      <c r="J2290" s="478">
        <v>1</v>
      </c>
      <c r="K2290" s="506">
        <v>44553</v>
      </c>
      <c r="L2290" s="483">
        <v>27</v>
      </c>
      <c r="M2290" s="409">
        <v>267</v>
      </c>
      <c r="N2290" s="410">
        <v>44580</v>
      </c>
      <c r="O2290" s="411">
        <v>44615</v>
      </c>
      <c r="P2290" s="412">
        <v>62</v>
      </c>
      <c r="Q2290" s="409" t="s">
        <v>544</v>
      </c>
      <c r="R2290" s="409"/>
      <c r="S2290" s="409" t="s">
        <v>3694</v>
      </c>
      <c r="T2290" s="409" t="s">
        <v>138</v>
      </c>
      <c r="U2290" s="409">
        <v>267</v>
      </c>
      <c r="V2290" s="417" t="s">
        <v>236</v>
      </c>
      <c r="W2290" s="417" t="s">
        <v>312</v>
      </c>
      <c r="X2290" s="417" t="s">
        <v>3881</v>
      </c>
      <c r="Y2290" s="423" t="s">
        <v>3882</v>
      </c>
      <c r="Z2290" s="424"/>
      <c r="AA2290" s="424"/>
      <c r="AB2290" s="409"/>
      <c r="AC2290" s="424">
        <v>12000</v>
      </c>
      <c r="AD2290" s="424"/>
      <c r="AE2290" s="536" t="s">
        <v>101</v>
      </c>
      <c r="AF2290" s="426">
        <v>44553</v>
      </c>
      <c r="AG2290" s="526"/>
      <c r="AH2290" s="333" t="s">
        <v>3695</v>
      </c>
      <c r="AI2290" s="333" t="s">
        <v>144</v>
      </c>
      <c r="AJ2290" s="603" t="s">
        <v>3883</v>
      </c>
      <c r="AK2290" s="503" t="s">
        <v>1107</v>
      </c>
      <c r="AL2290" s="490" t="s">
        <v>3884</v>
      </c>
      <c r="AM2290" s="603" t="s">
        <v>3883</v>
      </c>
      <c r="AN2290" s="503" t="s">
        <v>1107</v>
      </c>
      <c r="AO2290" s="490" t="s">
        <v>3884</v>
      </c>
    </row>
    <row r="2291" spans="3:41">
      <c r="C2291" s="478" t="s">
        <v>994</v>
      </c>
      <c r="D2291" s="483">
        <v>3862</v>
      </c>
      <c r="E2291" s="489" t="s">
        <v>1169</v>
      </c>
      <c r="F2291" s="480" t="s">
        <v>1170</v>
      </c>
      <c r="G2291" s="489" t="s">
        <v>1171</v>
      </c>
      <c r="H2291" s="479"/>
      <c r="I2291" s="489" t="s">
        <v>99</v>
      </c>
      <c r="J2291" s="478">
        <v>1</v>
      </c>
      <c r="K2291" s="515">
        <v>44806</v>
      </c>
      <c r="L2291" s="479">
        <v>0</v>
      </c>
      <c r="M2291" s="409">
        <v>268</v>
      </c>
      <c r="N2291" s="410">
        <v>44806</v>
      </c>
      <c r="O2291" s="411">
        <v>44810</v>
      </c>
      <c r="P2291" s="412">
        <v>4</v>
      </c>
      <c r="Q2291" s="409" t="s">
        <v>544</v>
      </c>
      <c r="R2291" s="409"/>
      <c r="S2291" s="409" t="s">
        <v>1938</v>
      </c>
      <c r="T2291" s="409" t="s">
        <v>87</v>
      </c>
      <c r="U2291" s="409">
        <v>268</v>
      </c>
      <c r="V2291" s="417" t="s">
        <v>169</v>
      </c>
      <c r="W2291" s="417" t="s">
        <v>204</v>
      </c>
      <c r="X2291" s="417" t="s">
        <v>3559</v>
      </c>
      <c r="Y2291" s="423" t="s">
        <v>3885</v>
      </c>
      <c r="Z2291" s="424"/>
      <c r="AA2291" s="424"/>
      <c r="AB2291" s="409"/>
      <c r="AC2291" s="424"/>
      <c r="AD2291" s="424"/>
      <c r="AE2291" s="536" t="s">
        <v>101</v>
      </c>
      <c r="AF2291" s="426">
        <v>44803</v>
      </c>
      <c r="AG2291" s="442">
        <v>44809</v>
      </c>
      <c r="AH2291" s="333"/>
      <c r="AI2291" s="333"/>
      <c r="AJ2291" s="527"/>
      <c r="AK2291" s="333"/>
      <c r="AL2291" s="490"/>
      <c r="AM2291" s="527"/>
      <c r="AN2291" s="333"/>
      <c r="AO2291" s="490"/>
    </row>
    <row r="2292" spans="3:41">
      <c r="C2292" s="478" t="s">
        <v>994</v>
      </c>
      <c r="D2292" s="483">
        <v>3863</v>
      </c>
      <c r="E2292" s="489" t="s">
        <v>1169</v>
      </c>
      <c r="F2292" s="482" t="s">
        <v>1170</v>
      </c>
      <c r="G2292" s="489" t="s">
        <v>1171</v>
      </c>
      <c r="H2292" s="478"/>
      <c r="I2292" s="489" t="s">
        <v>99</v>
      </c>
      <c r="J2292" s="478">
        <v>1</v>
      </c>
      <c r="K2292" s="515">
        <v>44806</v>
      </c>
      <c r="L2292" s="479">
        <v>0</v>
      </c>
      <c r="M2292" s="409">
        <v>269</v>
      </c>
      <c r="N2292" s="410">
        <v>44806</v>
      </c>
      <c r="O2292" s="411">
        <v>44810</v>
      </c>
      <c r="P2292" s="516">
        <v>4</v>
      </c>
      <c r="Q2292" s="409" t="s">
        <v>544</v>
      </c>
      <c r="R2292" s="409"/>
      <c r="S2292" s="409" t="s">
        <v>1938</v>
      </c>
      <c r="T2292" s="409" t="s">
        <v>87</v>
      </c>
      <c r="U2292" s="409">
        <v>269</v>
      </c>
      <c r="V2292" s="417" t="s">
        <v>169</v>
      </c>
      <c r="W2292" s="417" t="s">
        <v>204</v>
      </c>
      <c r="X2292" s="417" t="s">
        <v>3559</v>
      </c>
      <c r="Y2292" s="423" t="s">
        <v>3886</v>
      </c>
      <c r="Z2292" s="524"/>
      <c r="AA2292" s="524"/>
      <c r="AB2292" s="409"/>
      <c r="AC2292" s="524"/>
      <c r="AD2292" s="524"/>
      <c r="AE2292" s="536" t="s">
        <v>101</v>
      </c>
      <c r="AF2292" s="426">
        <v>44803</v>
      </c>
      <c r="AG2292" s="442">
        <v>44809</v>
      </c>
      <c r="AH2292" s="333"/>
      <c r="AI2292" s="333"/>
      <c r="AJ2292" s="527"/>
      <c r="AK2292" s="333"/>
      <c r="AL2292" s="490"/>
      <c r="AM2292" s="527"/>
      <c r="AN2292" s="333"/>
      <c r="AO2292" s="490"/>
    </row>
    <row r="2293" spans="3:41">
      <c r="C2293" s="478" t="s">
        <v>994</v>
      </c>
      <c r="D2293" s="501">
        <v>3864</v>
      </c>
      <c r="E2293" s="489" t="s">
        <v>1169</v>
      </c>
      <c r="F2293" s="607" t="s">
        <v>1170</v>
      </c>
      <c r="G2293" s="489" t="s">
        <v>1171</v>
      </c>
      <c r="H2293" s="479"/>
      <c r="I2293" s="489" t="s">
        <v>99</v>
      </c>
      <c r="J2293" s="478">
        <v>1</v>
      </c>
      <c r="K2293" s="515">
        <v>44806</v>
      </c>
      <c r="L2293" s="479">
        <v>0</v>
      </c>
      <c r="M2293" s="409">
        <v>270</v>
      </c>
      <c r="N2293" s="410">
        <v>44806</v>
      </c>
      <c r="O2293" s="411">
        <v>44810</v>
      </c>
      <c r="P2293" s="412">
        <v>4</v>
      </c>
      <c r="Q2293" s="409" t="s">
        <v>544</v>
      </c>
      <c r="R2293" s="409"/>
      <c r="S2293" s="409" t="s">
        <v>1938</v>
      </c>
      <c r="T2293" s="409" t="s">
        <v>87</v>
      </c>
      <c r="U2293" s="409">
        <v>270</v>
      </c>
      <c r="V2293" s="417" t="s">
        <v>169</v>
      </c>
      <c r="W2293" s="417" t="s">
        <v>204</v>
      </c>
      <c r="X2293" s="417" t="s">
        <v>3887</v>
      </c>
      <c r="Y2293" s="409" t="s">
        <v>3560</v>
      </c>
      <c r="Z2293" s="424"/>
      <c r="AA2293" s="424"/>
      <c r="AB2293" s="409"/>
      <c r="AC2293" s="424"/>
      <c r="AD2293" s="424"/>
      <c r="AE2293" s="536" t="s">
        <v>101</v>
      </c>
      <c r="AF2293" s="426">
        <v>44803</v>
      </c>
      <c r="AG2293" s="442">
        <v>44809</v>
      </c>
      <c r="AH2293" s="333"/>
      <c r="AI2293" s="333" t="s">
        <v>531</v>
      </c>
      <c r="AJ2293" s="527" t="s">
        <v>3888</v>
      </c>
      <c r="AK2293" s="333"/>
      <c r="AL2293" s="490"/>
      <c r="AM2293" s="527" t="s">
        <v>3888</v>
      </c>
      <c r="AN2293" s="333"/>
      <c r="AO2293" s="490"/>
    </row>
    <row r="2294" spans="3:41">
      <c r="C2294" s="520" t="s">
        <v>994</v>
      </c>
      <c r="D2294" s="491">
        <v>5398</v>
      </c>
      <c r="E2294" s="492" t="s">
        <v>288</v>
      </c>
      <c r="F2294" s="493" t="s">
        <v>289</v>
      </c>
      <c r="G2294" s="494" t="s">
        <v>3889</v>
      </c>
      <c r="H2294" s="494">
        <v>7090</v>
      </c>
      <c r="I2294" s="494" t="s">
        <v>99</v>
      </c>
      <c r="J2294" s="520">
        <v>1</v>
      </c>
      <c r="K2294" s="509">
        <v>45727</v>
      </c>
      <c r="L2294" s="494">
        <v>1</v>
      </c>
      <c r="M2294" s="510">
        <v>151</v>
      </c>
      <c r="N2294" s="511">
        <f>K2294+L2294</f>
        <v>45728</v>
      </c>
      <c r="O2294" s="411">
        <f ca="1">TODAY()</f>
        <v>45957</v>
      </c>
      <c r="P2294" s="412">
        <f ca="1">O2294-K2294</f>
        <v>230</v>
      </c>
      <c r="Q2294" s="409" t="s">
        <v>85</v>
      </c>
      <c r="R2294" s="409" t="s">
        <v>320</v>
      </c>
      <c r="S2294" s="409" t="s">
        <v>85</v>
      </c>
      <c r="T2294" s="409" t="s">
        <v>138</v>
      </c>
      <c r="U2294" s="561">
        <v>151</v>
      </c>
      <c r="V2294" s="417" t="s">
        <v>284</v>
      </c>
      <c r="W2294" s="417" t="s">
        <v>89</v>
      </c>
      <c r="X2294" s="417" t="s">
        <v>396</v>
      </c>
      <c r="Y2294" s="409" t="s">
        <v>644</v>
      </c>
      <c r="Z2294" s="409">
        <v>10</v>
      </c>
      <c r="AA2294" s="423" t="s">
        <v>143</v>
      </c>
      <c r="AB2294" s="409">
        <v>2014</v>
      </c>
      <c r="AC2294" s="524">
        <v>33000</v>
      </c>
      <c r="AD2294" s="522">
        <v>35200</v>
      </c>
      <c r="AE2294" s="494" t="s">
        <v>101</v>
      </c>
      <c r="AF2294" s="442">
        <v>45708</v>
      </c>
      <c r="AG2294" s="442">
        <v>45735</v>
      </c>
      <c r="AH2294" s="333"/>
      <c r="AI2294" s="333"/>
      <c r="AJ2294" s="334"/>
      <c r="AK2294" s="333"/>
      <c r="AL2294" s="333"/>
      <c r="AM2294" s="527"/>
      <c r="AN2294" s="333"/>
      <c r="AO2294" s="490"/>
    </row>
    <row r="2295" spans="3:41">
      <c r="C2295" s="520" t="s">
        <v>994</v>
      </c>
      <c r="D2295" s="491">
        <v>5206</v>
      </c>
      <c r="E2295" s="493" t="s">
        <v>562</v>
      </c>
      <c r="F2295" s="493" t="s">
        <v>563</v>
      </c>
      <c r="G2295" s="494" t="s">
        <v>3890</v>
      </c>
      <c r="H2295" s="494">
        <v>41</v>
      </c>
      <c r="I2295" s="520" t="s">
        <v>99</v>
      </c>
      <c r="J2295" s="520">
        <v>1</v>
      </c>
      <c r="K2295" s="509">
        <v>45707</v>
      </c>
      <c r="L2295" s="494">
        <v>27</v>
      </c>
      <c r="M2295" s="510">
        <v>72</v>
      </c>
      <c r="N2295" s="511">
        <f>K2295+L2295</f>
        <v>45734</v>
      </c>
      <c r="O2295" s="411">
        <f ca="1">TODAY()</f>
        <v>45957</v>
      </c>
      <c r="P2295" s="412">
        <f ca="1">O2295-K2295</f>
        <v>250</v>
      </c>
      <c r="Q2295" s="409" t="s">
        <v>85</v>
      </c>
      <c r="R2295" s="409" t="s">
        <v>214</v>
      </c>
      <c r="S2295" s="409" t="s">
        <v>85</v>
      </c>
      <c r="T2295" s="409" t="s">
        <v>138</v>
      </c>
      <c r="U2295" s="409">
        <v>72</v>
      </c>
      <c r="V2295" s="417" t="s">
        <v>139</v>
      </c>
      <c r="W2295" s="417" t="s">
        <v>335</v>
      </c>
      <c r="X2295" s="417" t="s">
        <v>336</v>
      </c>
      <c r="Y2295" s="409" t="s">
        <v>337</v>
      </c>
      <c r="Z2295" s="409">
        <v>40</v>
      </c>
      <c r="AA2295" s="423" t="s">
        <v>227</v>
      </c>
      <c r="AB2295" s="409">
        <v>2024</v>
      </c>
      <c r="AC2295" s="424">
        <v>30000</v>
      </c>
      <c r="AD2295" s="522">
        <v>33000</v>
      </c>
      <c r="AE2295" s="494" t="s">
        <v>101</v>
      </c>
      <c r="AF2295" s="334">
        <v>45623</v>
      </c>
      <c r="AG2295" s="442">
        <v>45735</v>
      </c>
      <c r="AH2295" s="333"/>
      <c r="AI2295" s="333" t="s">
        <v>197</v>
      </c>
      <c r="AJ2295" s="603" t="s">
        <v>3891</v>
      </c>
      <c r="AK2295" s="503" t="s">
        <v>563</v>
      </c>
      <c r="AL2295" s="490" t="s">
        <v>3892</v>
      </c>
      <c r="AM2295" s="603" t="s">
        <v>3891</v>
      </c>
      <c r="AN2295" s="503" t="s">
        <v>563</v>
      </c>
      <c r="AO2295" s="490" t="s">
        <v>3892</v>
      </c>
    </row>
    <row r="2296" spans="3:41">
      <c r="C2296" s="520" t="s">
        <v>994</v>
      </c>
      <c r="D2296" s="491">
        <v>5351</v>
      </c>
      <c r="E2296" s="493" t="s">
        <v>298</v>
      </c>
      <c r="F2296" s="493" t="s">
        <v>299</v>
      </c>
      <c r="G2296" s="494" t="s">
        <v>529</v>
      </c>
      <c r="H2296" s="494">
        <v>375</v>
      </c>
      <c r="I2296" s="520" t="s">
        <v>99</v>
      </c>
      <c r="J2296" s="520">
        <v>1</v>
      </c>
      <c r="K2296" s="509">
        <v>45707</v>
      </c>
      <c r="L2296" s="494">
        <v>27</v>
      </c>
      <c r="M2296" s="510">
        <v>74</v>
      </c>
      <c r="N2296" s="511">
        <v>45734</v>
      </c>
      <c r="O2296" s="411">
        <v>45736</v>
      </c>
      <c r="P2296" s="412">
        <v>29</v>
      </c>
      <c r="Q2296" s="409" t="s">
        <v>85</v>
      </c>
      <c r="R2296" s="409" t="s">
        <v>214</v>
      </c>
      <c r="S2296" s="409" t="s">
        <v>85</v>
      </c>
      <c r="T2296" s="409" t="s">
        <v>138</v>
      </c>
      <c r="U2296" s="561">
        <v>74</v>
      </c>
      <c r="V2296" s="417" t="s">
        <v>139</v>
      </c>
      <c r="W2296" s="417" t="s">
        <v>335</v>
      </c>
      <c r="X2296" s="417" t="s">
        <v>336</v>
      </c>
      <c r="Y2296" s="409" t="s">
        <v>350</v>
      </c>
      <c r="Z2296" s="409">
        <v>40</v>
      </c>
      <c r="AA2296" s="423" t="s">
        <v>227</v>
      </c>
      <c r="AB2296" s="409">
        <v>2024</v>
      </c>
      <c r="AC2296" s="424">
        <v>30000</v>
      </c>
      <c r="AD2296" s="522">
        <v>26700</v>
      </c>
      <c r="AE2296" s="494" t="s">
        <v>101</v>
      </c>
      <c r="AF2296" s="442">
        <v>45679</v>
      </c>
      <c r="AG2296" s="442">
        <v>45736</v>
      </c>
      <c r="AH2296" s="333"/>
      <c r="AI2296" s="333" t="s">
        <v>3893</v>
      </c>
      <c r="AJ2296" s="527" t="s">
        <v>3894</v>
      </c>
      <c r="AK2296" s="333" t="s">
        <v>299</v>
      </c>
      <c r="AL2296" s="490" t="s">
        <v>3895</v>
      </c>
      <c r="AM2296" s="527" t="s">
        <v>3894</v>
      </c>
      <c r="AN2296" s="333" t="s">
        <v>299</v>
      </c>
      <c r="AO2296" s="490" t="s">
        <v>3895</v>
      </c>
    </row>
    <row r="2297" spans="3:41">
      <c r="C2297" s="520" t="s">
        <v>994</v>
      </c>
      <c r="D2297" s="491">
        <v>5417</v>
      </c>
      <c r="E2297" s="608" t="s">
        <v>3896</v>
      </c>
      <c r="F2297" s="608" t="s">
        <v>3896</v>
      </c>
      <c r="G2297" s="494" t="s">
        <v>3897</v>
      </c>
      <c r="H2297" s="494">
        <v>3865</v>
      </c>
      <c r="I2297" s="520" t="s">
        <v>99</v>
      </c>
      <c r="J2297" s="520">
        <v>1</v>
      </c>
      <c r="K2297" s="509">
        <v>45722</v>
      </c>
      <c r="L2297" s="494">
        <v>13</v>
      </c>
      <c r="M2297" s="510">
        <v>136</v>
      </c>
      <c r="N2297" s="511">
        <v>45735</v>
      </c>
      <c r="O2297" s="411">
        <v>45736</v>
      </c>
      <c r="P2297" s="412">
        <v>14</v>
      </c>
      <c r="Q2297" s="409" t="s">
        <v>85</v>
      </c>
      <c r="R2297" s="409" t="s">
        <v>85</v>
      </c>
      <c r="S2297" s="409" t="s">
        <v>85</v>
      </c>
      <c r="T2297" s="409" t="s">
        <v>138</v>
      </c>
      <c r="U2297" s="561">
        <v>136</v>
      </c>
      <c r="V2297" s="417" t="s">
        <v>236</v>
      </c>
      <c r="W2297" s="417" t="s">
        <v>406</v>
      </c>
      <c r="X2297" s="417" t="s">
        <v>574</v>
      </c>
      <c r="Y2297" s="409" t="s">
        <v>575</v>
      </c>
      <c r="Z2297" s="409">
        <v>50</v>
      </c>
      <c r="AA2297" s="423" t="s">
        <v>227</v>
      </c>
      <c r="AB2297" s="409">
        <v>2018</v>
      </c>
      <c r="AC2297" s="524"/>
      <c r="AD2297" s="524"/>
      <c r="AE2297" s="494" t="s">
        <v>101</v>
      </c>
      <c r="AF2297" s="442">
        <v>45722</v>
      </c>
      <c r="AG2297" s="442">
        <v>45736</v>
      </c>
      <c r="AH2297" s="333"/>
      <c r="AI2297" s="333"/>
      <c r="AJ2297" s="334"/>
      <c r="AK2297" s="333"/>
      <c r="AL2297" s="333"/>
      <c r="AM2297" s="527"/>
      <c r="AN2297" s="333"/>
      <c r="AO2297" s="490"/>
    </row>
    <row r="2298" spans="3:41">
      <c r="C2298" s="520" t="s">
        <v>994</v>
      </c>
      <c r="D2298" s="491">
        <v>5418</v>
      </c>
      <c r="E2298" s="492" t="s">
        <v>3896</v>
      </c>
      <c r="F2298" s="608" t="s">
        <v>3896</v>
      </c>
      <c r="G2298" s="494" t="s">
        <v>3897</v>
      </c>
      <c r="H2298" s="494">
        <v>5861</v>
      </c>
      <c r="I2298" s="520" t="s">
        <v>99</v>
      </c>
      <c r="J2298" s="520">
        <v>1</v>
      </c>
      <c r="K2298" s="509">
        <v>45722</v>
      </c>
      <c r="L2298" s="491">
        <v>13</v>
      </c>
      <c r="M2298" s="510">
        <v>164</v>
      </c>
      <c r="N2298" s="511">
        <v>45735</v>
      </c>
      <c r="O2298" s="411">
        <v>45736</v>
      </c>
      <c r="P2298" s="412">
        <v>14</v>
      </c>
      <c r="Q2298" s="409" t="s">
        <v>85</v>
      </c>
      <c r="R2298" s="409" t="s">
        <v>214</v>
      </c>
      <c r="S2298" s="409" t="s">
        <v>85</v>
      </c>
      <c r="T2298" s="409" t="s">
        <v>138</v>
      </c>
      <c r="U2298" s="561">
        <v>164</v>
      </c>
      <c r="V2298" s="417" t="s">
        <v>236</v>
      </c>
      <c r="W2298" s="417" t="s">
        <v>406</v>
      </c>
      <c r="X2298" s="417" t="s">
        <v>238</v>
      </c>
      <c r="Y2298" s="423" t="s">
        <v>689</v>
      </c>
      <c r="Z2298" s="409">
        <v>50</v>
      </c>
      <c r="AA2298" s="423" t="s">
        <v>227</v>
      </c>
      <c r="AB2298" s="409">
        <v>2018</v>
      </c>
      <c r="AC2298" s="424">
        <v>12000</v>
      </c>
      <c r="AD2298" s="614">
        <v>15000</v>
      </c>
      <c r="AE2298" s="494" t="s">
        <v>101</v>
      </c>
      <c r="AF2298" s="442">
        <v>45722</v>
      </c>
      <c r="AG2298" s="442">
        <v>45736</v>
      </c>
      <c r="AH2298" s="333"/>
      <c r="AI2298" s="333"/>
      <c r="AJ2298" s="334"/>
      <c r="AK2298" s="333"/>
      <c r="AL2298" s="333"/>
      <c r="AM2298" s="527"/>
      <c r="AN2298" s="333"/>
      <c r="AO2298" s="604"/>
    </row>
    <row r="2299" spans="3:41">
      <c r="C2299" s="520" t="s">
        <v>994</v>
      </c>
      <c r="D2299" s="491">
        <v>5439</v>
      </c>
      <c r="E2299" s="549" t="s">
        <v>1007</v>
      </c>
      <c r="F2299" s="549" t="s">
        <v>1015</v>
      </c>
      <c r="G2299" s="490" t="s">
        <v>1016</v>
      </c>
      <c r="H2299" s="490">
        <v>9787</v>
      </c>
      <c r="I2299" s="490" t="s">
        <v>154</v>
      </c>
      <c r="J2299" s="520">
        <v>1</v>
      </c>
      <c r="K2299" s="509">
        <v>45735</v>
      </c>
      <c r="L2299" s="491">
        <v>1</v>
      </c>
      <c r="M2299" s="510">
        <v>41</v>
      </c>
      <c r="N2299" s="511">
        <f>K2299+L2299</f>
        <v>45736</v>
      </c>
      <c r="O2299" s="411">
        <f ca="1">TODAY()</f>
        <v>45957</v>
      </c>
      <c r="P2299" s="412">
        <f ca="1">O2299-K2299</f>
        <v>222</v>
      </c>
      <c r="Q2299" s="409" t="s">
        <v>85</v>
      </c>
      <c r="R2299" s="409" t="s">
        <v>85</v>
      </c>
      <c r="S2299" s="409" t="s">
        <v>85</v>
      </c>
      <c r="T2299" s="409" t="s">
        <v>138</v>
      </c>
      <c r="U2299" s="561">
        <v>41</v>
      </c>
      <c r="V2299" s="417" t="s">
        <v>155</v>
      </c>
      <c r="W2299" s="417" t="s">
        <v>146</v>
      </c>
      <c r="X2299" s="417" t="s">
        <v>217</v>
      </c>
      <c r="Y2299" s="409">
        <v>181002535</v>
      </c>
      <c r="Z2299" s="409">
        <v>60</v>
      </c>
      <c r="AA2299" s="423" t="s">
        <v>143</v>
      </c>
      <c r="AB2299" s="409"/>
      <c r="AC2299" s="424">
        <v>35000</v>
      </c>
      <c r="AD2299" s="522">
        <v>0</v>
      </c>
      <c r="AE2299" s="494" t="s">
        <v>101</v>
      </c>
      <c r="AF2299" s="442">
        <v>45735</v>
      </c>
      <c r="AG2299" s="442">
        <v>45737</v>
      </c>
      <c r="AH2299" s="333"/>
      <c r="AI2299" s="333"/>
      <c r="AJ2299" s="334"/>
      <c r="AK2299" s="333"/>
      <c r="AL2299" s="333"/>
      <c r="AM2299" s="333"/>
      <c r="AN2299" s="333"/>
      <c r="AO2299" s="490"/>
    </row>
    <row r="2300" spans="3:41">
      <c r="C2300" s="520" t="s">
        <v>1037</v>
      </c>
      <c r="D2300" s="491">
        <v>5440</v>
      </c>
      <c r="E2300" s="493" t="s">
        <v>737</v>
      </c>
      <c r="F2300" s="493" t="s">
        <v>738</v>
      </c>
      <c r="G2300" s="494" t="s">
        <v>1166</v>
      </c>
      <c r="H2300" s="494">
        <v>7496</v>
      </c>
      <c r="I2300" s="520" t="s">
        <v>99</v>
      </c>
      <c r="J2300" s="520">
        <v>1</v>
      </c>
      <c r="K2300" s="509">
        <v>45735</v>
      </c>
      <c r="L2300" s="494">
        <v>27</v>
      </c>
      <c r="M2300" s="510">
        <v>211</v>
      </c>
      <c r="N2300" s="513">
        <f>K2300+L2300</f>
        <v>45762</v>
      </c>
      <c r="O2300" s="411">
        <f ca="1">TODAY()</f>
        <v>45957</v>
      </c>
      <c r="P2300" s="412">
        <f ca="1">O2300-K2300</f>
        <v>222</v>
      </c>
      <c r="Q2300" s="409" t="s">
        <v>810</v>
      </c>
      <c r="R2300" s="409" t="s">
        <v>214</v>
      </c>
      <c r="S2300" s="409" t="s">
        <v>847</v>
      </c>
      <c r="T2300" s="409" t="s">
        <v>138</v>
      </c>
      <c r="U2300" s="409">
        <v>211</v>
      </c>
      <c r="V2300" s="417" t="s">
        <v>284</v>
      </c>
      <c r="W2300" s="417" t="s">
        <v>510</v>
      </c>
      <c r="X2300" s="417" t="s">
        <v>686</v>
      </c>
      <c r="Y2300" s="423" t="s">
        <v>872</v>
      </c>
      <c r="Z2300" s="409">
        <v>10</v>
      </c>
      <c r="AA2300" s="423" t="s">
        <v>189</v>
      </c>
      <c r="AB2300" s="409">
        <v>2006</v>
      </c>
      <c r="AC2300" s="615">
        <v>48000</v>
      </c>
      <c r="AD2300" s="524">
        <v>52500</v>
      </c>
      <c r="AE2300" s="494" t="s">
        <v>101</v>
      </c>
      <c r="AF2300" s="442">
        <v>45735</v>
      </c>
      <c r="AG2300" s="442"/>
      <c r="AH2300" s="334"/>
      <c r="AI2300" s="334" t="s">
        <v>1469</v>
      </c>
      <c r="AJ2300" s="528" t="s">
        <v>3898</v>
      </c>
      <c r="AK2300" s="334" t="s">
        <v>3899</v>
      </c>
      <c r="AL2300" s="490" t="s">
        <v>3900</v>
      </c>
      <c r="AM2300" s="528" t="s">
        <v>3898</v>
      </c>
      <c r="AN2300" s="334" t="s">
        <v>3899</v>
      </c>
      <c r="AO2300" s="490" t="s">
        <v>3900</v>
      </c>
    </row>
    <row r="2301" spans="3:41">
      <c r="C2301" s="520" t="s">
        <v>994</v>
      </c>
      <c r="D2301" s="491">
        <v>5337</v>
      </c>
      <c r="E2301" s="493" t="s">
        <v>493</v>
      </c>
      <c r="F2301" s="493" t="s">
        <v>494</v>
      </c>
      <c r="G2301" s="494" t="s">
        <v>495</v>
      </c>
      <c r="H2301" s="494">
        <v>4252</v>
      </c>
      <c r="I2301" s="520" t="s">
        <v>99</v>
      </c>
      <c r="J2301" s="520">
        <v>1</v>
      </c>
      <c r="K2301" s="509">
        <v>45728</v>
      </c>
      <c r="L2301" s="494">
        <v>27</v>
      </c>
      <c r="M2301" s="510">
        <v>198</v>
      </c>
      <c r="N2301" s="513">
        <f>K2301+L2301</f>
        <v>45755</v>
      </c>
      <c r="O2301" s="411">
        <f ca="1">TODAY()</f>
        <v>45957</v>
      </c>
      <c r="P2301" s="412">
        <f ca="1">O2301-K2301</f>
        <v>229</v>
      </c>
      <c r="Q2301" s="409" t="s">
        <v>810</v>
      </c>
      <c r="R2301" s="409" t="s">
        <v>85</v>
      </c>
      <c r="S2301" s="409" t="s">
        <v>811</v>
      </c>
      <c r="T2301" s="409" t="s">
        <v>138</v>
      </c>
      <c r="U2301" s="409">
        <v>198</v>
      </c>
      <c r="V2301" s="417" t="s">
        <v>284</v>
      </c>
      <c r="W2301" s="417" t="s">
        <v>89</v>
      </c>
      <c r="X2301" s="417" t="s">
        <v>396</v>
      </c>
      <c r="Y2301" s="423" t="s">
        <v>812</v>
      </c>
      <c r="Z2301" s="409">
        <v>10</v>
      </c>
      <c r="AA2301" s="423" t="s">
        <v>143</v>
      </c>
      <c r="AB2301" s="409">
        <v>2016</v>
      </c>
      <c r="AC2301" s="424"/>
      <c r="AD2301" s="522">
        <v>0</v>
      </c>
      <c r="AE2301" s="494" t="s">
        <v>101</v>
      </c>
      <c r="AF2301" s="442">
        <v>45672</v>
      </c>
      <c r="AG2301" s="442">
        <v>45737</v>
      </c>
      <c r="AH2301" s="333" t="s">
        <v>3901</v>
      </c>
      <c r="AI2301" s="333" t="s">
        <v>144</v>
      </c>
      <c r="AJ2301" s="528" t="s">
        <v>603</v>
      </c>
      <c r="AK2301" s="333" t="s">
        <v>498</v>
      </c>
      <c r="AL2301" s="333" t="s">
        <v>499</v>
      </c>
      <c r="AM2301" s="333"/>
      <c r="AN2301" s="333"/>
      <c r="AO2301" s="490"/>
    </row>
    <row r="2302" spans="3:41">
      <c r="C2302" s="520" t="s">
        <v>994</v>
      </c>
      <c r="D2302" s="491">
        <v>5359</v>
      </c>
      <c r="E2302" s="493" t="s">
        <v>1039</v>
      </c>
      <c r="F2302" s="493" t="s">
        <v>1039</v>
      </c>
      <c r="G2302" s="490" t="s">
        <v>1041</v>
      </c>
      <c r="H2302" s="490">
        <v>2786</v>
      </c>
      <c r="I2302" s="520" t="s">
        <v>99</v>
      </c>
      <c r="J2302" s="520">
        <v>1</v>
      </c>
      <c r="K2302" s="509">
        <v>45712</v>
      </c>
      <c r="L2302" s="491">
        <v>27</v>
      </c>
      <c r="M2302" s="510">
        <v>49</v>
      </c>
      <c r="N2302" s="511">
        <v>45739</v>
      </c>
      <c r="O2302" s="411">
        <v>45741</v>
      </c>
      <c r="P2302" s="412">
        <v>29</v>
      </c>
      <c r="Q2302" s="409" t="s">
        <v>85</v>
      </c>
      <c r="R2302" s="409" t="s">
        <v>85</v>
      </c>
      <c r="S2302" s="409" t="s">
        <v>85</v>
      </c>
      <c r="T2302" s="409" t="s">
        <v>138</v>
      </c>
      <c r="U2302" s="561">
        <v>49</v>
      </c>
      <c r="V2302" s="417" t="s">
        <v>169</v>
      </c>
      <c r="W2302" s="417" t="s">
        <v>89</v>
      </c>
      <c r="X2302" s="417" t="s">
        <v>242</v>
      </c>
      <c r="Y2302" s="409" t="s">
        <v>245</v>
      </c>
      <c r="Z2302" s="409">
        <v>30</v>
      </c>
      <c r="AA2302" s="423" t="s">
        <v>244</v>
      </c>
      <c r="AB2302" s="409">
        <v>2016</v>
      </c>
      <c r="AC2302" s="424">
        <v>35000</v>
      </c>
      <c r="AD2302" s="522">
        <v>0</v>
      </c>
      <c r="AE2302" s="494" t="s">
        <v>101</v>
      </c>
      <c r="AF2302" s="442">
        <v>45712</v>
      </c>
      <c r="AG2302" s="442">
        <v>45740</v>
      </c>
      <c r="AH2302" s="333"/>
      <c r="AI2302" s="333"/>
      <c r="AJ2302" s="333"/>
      <c r="AK2302" s="333"/>
      <c r="AL2302" s="333"/>
      <c r="AM2302" s="333"/>
      <c r="AN2302" s="333"/>
      <c r="AO2302" s="490"/>
    </row>
    <row r="2303" spans="3:41">
      <c r="C2303" s="520" t="s">
        <v>994</v>
      </c>
      <c r="D2303" s="491">
        <v>5401</v>
      </c>
      <c r="E2303" s="493" t="s">
        <v>332</v>
      </c>
      <c r="F2303" s="493" t="s">
        <v>333</v>
      </c>
      <c r="G2303" s="494" t="s">
        <v>334</v>
      </c>
      <c r="H2303" s="494">
        <v>4898</v>
      </c>
      <c r="I2303" s="494" t="s">
        <v>99</v>
      </c>
      <c r="J2303" s="520">
        <v>1</v>
      </c>
      <c r="K2303" s="509">
        <v>45712</v>
      </c>
      <c r="L2303" s="494">
        <v>27</v>
      </c>
      <c r="M2303" s="510">
        <v>51</v>
      </c>
      <c r="N2303" s="511">
        <v>45739</v>
      </c>
      <c r="O2303" s="411">
        <v>45741</v>
      </c>
      <c r="P2303" s="412">
        <v>29</v>
      </c>
      <c r="Q2303" s="409" t="s">
        <v>85</v>
      </c>
      <c r="R2303" s="409" t="s">
        <v>85</v>
      </c>
      <c r="S2303" s="409" t="s">
        <v>85</v>
      </c>
      <c r="T2303" s="409" t="s">
        <v>138</v>
      </c>
      <c r="U2303" s="561">
        <v>51</v>
      </c>
      <c r="V2303" s="417" t="s">
        <v>139</v>
      </c>
      <c r="W2303" s="417" t="s">
        <v>140</v>
      </c>
      <c r="X2303" s="417" t="s">
        <v>256</v>
      </c>
      <c r="Y2303" s="409" t="s">
        <v>257</v>
      </c>
      <c r="Z2303" s="409">
        <v>40</v>
      </c>
      <c r="AA2303" s="423" t="s">
        <v>143</v>
      </c>
      <c r="AB2303" s="409"/>
      <c r="AC2303" s="424">
        <v>51000</v>
      </c>
      <c r="AD2303" s="522">
        <v>53040</v>
      </c>
      <c r="AE2303" s="494" t="s">
        <v>101</v>
      </c>
      <c r="AF2303" s="442">
        <v>45712</v>
      </c>
      <c r="AG2303" s="442">
        <v>45740</v>
      </c>
      <c r="AH2303" s="333"/>
      <c r="AI2303" s="333"/>
      <c r="AJ2303" s="334"/>
      <c r="AK2303" s="333"/>
      <c r="AL2303" s="333"/>
      <c r="AM2303" s="527"/>
      <c r="AN2303" s="333"/>
      <c r="AO2303" s="490"/>
    </row>
    <row r="2304" spans="3:41">
      <c r="C2304" s="520" t="s">
        <v>994</v>
      </c>
      <c r="D2304" s="491">
        <v>5024</v>
      </c>
      <c r="E2304" s="492" t="s">
        <v>151</v>
      </c>
      <c r="F2304" s="493" t="s">
        <v>2591</v>
      </c>
      <c r="G2304" s="494" t="s">
        <v>1218</v>
      </c>
      <c r="H2304" s="494">
        <v>387</v>
      </c>
      <c r="I2304" s="494" t="s">
        <v>154</v>
      </c>
      <c r="J2304" s="520">
        <v>1</v>
      </c>
      <c r="K2304" s="509">
        <v>45705</v>
      </c>
      <c r="L2304" s="494">
        <v>29</v>
      </c>
      <c r="M2304" s="510">
        <v>146</v>
      </c>
      <c r="N2304" s="511">
        <f>K2304+L2304</f>
        <v>45734</v>
      </c>
      <c r="O2304" s="411">
        <f ca="1">TODAY()</f>
        <v>45957</v>
      </c>
      <c r="P2304" s="412">
        <f ca="1">O2304-K2304</f>
        <v>252</v>
      </c>
      <c r="Q2304" s="409" t="s">
        <v>160</v>
      </c>
      <c r="R2304" s="409" t="s">
        <v>86</v>
      </c>
      <c r="S2304" s="409" t="s">
        <v>86</v>
      </c>
      <c r="T2304" s="409" t="s">
        <v>87</v>
      </c>
      <c r="U2304" s="561">
        <v>146</v>
      </c>
      <c r="V2304" s="417" t="s">
        <v>88</v>
      </c>
      <c r="W2304" s="417" t="s">
        <v>89</v>
      </c>
      <c r="X2304" s="417" t="s">
        <v>586</v>
      </c>
      <c r="Y2304" s="409" t="s">
        <v>611</v>
      </c>
      <c r="Z2304" s="409">
        <v>10</v>
      </c>
      <c r="AA2304" s="423" t="s">
        <v>227</v>
      </c>
      <c r="AB2304" s="409">
        <v>2023</v>
      </c>
      <c r="AC2304" s="524">
        <v>33000</v>
      </c>
      <c r="AD2304" s="524">
        <v>28000</v>
      </c>
      <c r="AE2304" s="494" t="s">
        <v>101</v>
      </c>
      <c r="AF2304" s="442">
        <v>45496</v>
      </c>
      <c r="AG2304" s="442">
        <v>45741</v>
      </c>
      <c r="AH2304" s="333"/>
      <c r="AI2304" s="333" t="s">
        <v>395</v>
      </c>
      <c r="AJ2304" s="527" t="s">
        <v>3252</v>
      </c>
      <c r="AK2304" s="333" t="s">
        <v>3253</v>
      </c>
      <c r="AL2304" s="490" t="s">
        <v>3254</v>
      </c>
      <c r="AM2304" s="527" t="s">
        <v>3252</v>
      </c>
      <c r="AN2304" s="333" t="s">
        <v>3253</v>
      </c>
      <c r="AO2304" s="490" t="s">
        <v>3254</v>
      </c>
    </row>
    <row r="2305" spans="3:41">
      <c r="C2305" s="520" t="s">
        <v>994</v>
      </c>
      <c r="D2305" s="491">
        <v>5394</v>
      </c>
      <c r="E2305" s="492" t="s">
        <v>930</v>
      </c>
      <c r="F2305" s="492" t="s">
        <v>930</v>
      </c>
      <c r="G2305" s="494" t="s">
        <v>2279</v>
      </c>
      <c r="H2305" s="494">
        <v>4827</v>
      </c>
      <c r="I2305" s="494" t="s">
        <v>99</v>
      </c>
      <c r="J2305" s="520">
        <v>1</v>
      </c>
      <c r="K2305" s="509">
        <v>45734</v>
      </c>
      <c r="L2305" s="494">
        <v>6</v>
      </c>
      <c r="M2305" s="510">
        <v>115</v>
      </c>
      <c r="N2305" s="513">
        <f>K2305+L2305</f>
        <v>45740</v>
      </c>
      <c r="O2305" s="411">
        <f ca="1">TODAY()</f>
        <v>45957</v>
      </c>
      <c r="P2305" s="412">
        <f ca="1">O2305-K2305</f>
        <v>223</v>
      </c>
      <c r="Q2305" s="409" t="s">
        <v>85</v>
      </c>
      <c r="R2305" s="409" t="s">
        <v>320</v>
      </c>
      <c r="S2305" s="409" t="s">
        <v>85</v>
      </c>
      <c r="T2305" s="409" t="s">
        <v>138</v>
      </c>
      <c r="U2305" s="409">
        <v>115</v>
      </c>
      <c r="V2305" s="417" t="s">
        <v>284</v>
      </c>
      <c r="W2305" s="417" t="s">
        <v>89</v>
      </c>
      <c r="X2305" s="417" t="s">
        <v>396</v>
      </c>
      <c r="Y2305" s="409" t="s">
        <v>502</v>
      </c>
      <c r="Z2305" s="409">
        <v>10</v>
      </c>
      <c r="AA2305" s="423" t="s">
        <v>143</v>
      </c>
      <c r="AB2305" s="409">
        <v>2017</v>
      </c>
      <c r="AC2305" s="524">
        <v>33000</v>
      </c>
      <c r="AD2305" s="524">
        <v>33200</v>
      </c>
      <c r="AE2305" s="494" t="s">
        <v>101</v>
      </c>
      <c r="AF2305" s="442">
        <v>45734</v>
      </c>
      <c r="AG2305" s="442">
        <v>45742</v>
      </c>
      <c r="AH2305" s="333"/>
      <c r="AI2305" s="333"/>
      <c r="AJ2305" s="334"/>
      <c r="AK2305" s="333"/>
      <c r="AL2305" s="333"/>
      <c r="AM2305" s="527"/>
      <c r="AN2305" s="333"/>
      <c r="AO2305" s="490"/>
    </row>
    <row r="2306" spans="3:41">
      <c r="C2306" s="520" t="s">
        <v>994</v>
      </c>
      <c r="D2306" s="491">
        <v>5416</v>
      </c>
      <c r="E2306" s="608" t="s">
        <v>3896</v>
      </c>
      <c r="F2306" s="608" t="s">
        <v>3896</v>
      </c>
      <c r="G2306" s="494" t="s">
        <v>3897</v>
      </c>
      <c r="H2306" s="494">
        <v>3159</v>
      </c>
      <c r="I2306" s="520" t="s">
        <v>99</v>
      </c>
      <c r="J2306" s="520">
        <v>1</v>
      </c>
      <c r="K2306" s="509">
        <v>45736</v>
      </c>
      <c r="L2306" s="494">
        <v>6</v>
      </c>
      <c r="M2306" s="510">
        <v>96</v>
      </c>
      <c r="N2306" s="511">
        <v>45742</v>
      </c>
      <c r="O2306" s="411">
        <v>45744</v>
      </c>
      <c r="P2306" s="412">
        <v>8</v>
      </c>
      <c r="Q2306" s="409" t="s">
        <v>85</v>
      </c>
      <c r="R2306" s="409" t="s">
        <v>85</v>
      </c>
      <c r="S2306" s="409" t="s">
        <v>85</v>
      </c>
      <c r="T2306" s="409" t="s">
        <v>138</v>
      </c>
      <c r="U2306" s="561">
        <v>96</v>
      </c>
      <c r="V2306" s="417" t="s">
        <v>236</v>
      </c>
      <c r="W2306" s="417" t="s">
        <v>406</v>
      </c>
      <c r="X2306" s="417" t="s">
        <v>407</v>
      </c>
      <c r="Y2306" s="409" t="s">
        <v>408</v>
      </c>
      <c r="Z2306" s="409">
        <v>50</v>
      </c>
      <c r="AA2306" s="423" t="s">
        <v>227</v>
      </c>
      <c r="AB2306" s="409">
        <v>2018</v>
      </c>
      <c r="AC2306" s="424"/>
      <c r="AD2306" s="522">
        <v>0</v>
      </c>
      <c r="AE2306" s="494" t="s">
        <v>101</v>
      </c>
      <c r="AF2306" s="442">
        <v>45722</v>
      </c>
      <c r="AG2306" s="442">
        <v>45743</v>
      </c>
      <c r="AH2306" s="333"/>
      <c r="AI2306" s="333"/>
      <c r="AJ2306" s="334"/>
      <c r="AK2306" s="333"/>
      <c r="AL2306" s="333"/>
      <c r="AM2306" s="527"/>
      <c r="AN2306" s="333"/>
      <c r="AO2306" s="490"/>
    </row>
    <row r="2307" spans="3:41">
      <c r="C2307" s="520" t="s">
        <v>994</v>
      </c>
      <c r="D2307" s="491">
        <v>5406</v>
      </c>
      <c r="E2307" s="492" t="s">
        <v>3902</v>
      </c>
      <c r="F2307" s="492" t="s">
        <v>3902</v>
      </c>
      <c r="G2307" s="494" t="s">
        <v>3903</v>
      </c>
      <c r="H2307" s="494">
        <v>421</v>
      </c>
      <c r="I2307" s="520" t="s">
        <v>99</v>
      </c>
      <c r="J2307" s="520">
        <v>1</v>
      </c>
      <c r="K2307" s="509">
        <v>45736</v>
      </c>
      <c r="L2307" s="494">
        <v>6</v>
      </c>
      <c r="M2307" s="510">
        <v>219</v>
      </c>
      <c r="N2307" s="511">
        <v>45742</v>
      </c>
      <c r="O2307" s="411">
        <v>45744</v>
      </c>
      <c r="P2307" s="623">
        <v>8</v>
      </c>
      <c r="Q2307" s="409" t="s">
        <v>810</v>
      </c>
      <c r="R2307" s="409" t="s">
        <v>85</v>
      </c>
      <c r="S2307" s="409" t="s">
        <v>900</v>
      </c>
      <c r="T2307" s="409" t="s">
        <v>87</v>
      </c>
      <c r="U2307" s="409">
        <v>219</v>
      </c>
      <c r="V2307" s="417" t="s">
        <v>833</v>
      </c>
      <c r="W2307" s="417" t="s">
        <v>89</v>
      </c>
      <c r="X2307" s="417" t="s">
        <v>834</v>
      </c>
      <c r="Y2307" s="423" t="s">
        <v>901</v>
      </c>
      <c r="Z2307" s="409">
        <v>30</v>
      </c>
      <c r="AA2307" s="423" t="s">
        <v>92</v>
      </c>
      <c r="AB2307" s="409">
        <v>2018</v>
      </c>
      <c r="AC2307" s="524"/>
      <c r="AD2307" s="522"/>
      <c r="AE2307" s="494" t="s">
        <v>101</v>
      </c>
      <c r="AF2307" s="526">
        <v>45715</v>
      </c>
      <c r="AG2307" s="442">
        <v>45743</v>
      </c>
      <c r="AH2307" s="333"/>
      <c r="AI2307" s="333"/>
      <c r="AJ2307" s="334"/>
      <c r="AK2307" s="333"/>
      <c r="AL2307" s="333"/>
      <c r="AM2307" s="333"/>
      <c r="AN2307" s="333"/>
      <c r="AO2307" s="490"/>
    </row>
    <row r="2308" spans="3:41">
      <c r="C2308" s="520" t="s">
        <v>994</v>
      </c>
      <c r="D2308" s="491">
        <v>5326</v>
      </c>
      <c r="E2308" s="492" t="s">
        <v>370</v>
      </c>
      <c r="F2308" s="493" t="s">
        <v>370</v>
      </c>
      <c r="G2308" s="494" t="s">
        <v>3904</v>
      </c>
      <c r="H2308" s="494">
        <v>1420</v>
      </c>
      <c r="I2308" s="494" t="s">
        <v>154</v>
      </c>
      <c r="J2308" s="520">
        <v>1</v>
      </c>
      <c r="K2308" s="509">
        <v>45726</v>
      </c>
      <c r="L2308" s="494">
        <v>27</v>
      </c>
      <c r="M2308" s="510">
        <v>235</v>
      </c>
      <c r="N2308" s="513">
        <v>45753</v>
      </c>
      <c r="O2308" s="411">
        <v>45744</v>
      </c>
      <c r="P2308" s="412">
        <v>18</v>
      </c>
      <c r="Q2308" s="409" t="s">
        <v>810</v>
      </c>
      <c r="R2308" s="409" t="s">
        <v>214</v>
      </c>
      <c r="S2308" s="409" t="s">
        <v>900</v>
      </c>
      <c r="T2308" s="409" t="s">
        <v>87</v>
      </c>
      <c r="U2308" s="409">
        <v>235</v>
      </c>
      <c r="V2308" s="417" t="s">
        <v>88</v>
      </c>
      <c r="W2308" s="417" t="s">
        <v>89</v>
      </c>
      <c r="X2308" s="417" t="s">
        <v>586</v>
      </c>
      <c r="Y2308" s="423" t="s">
        <v>927</v>
      </c>
      <c r="Z2308" s="409">
        <v>10</v>
      </c>
      <c r="AA2308" s="423" t="s">
        <v>227</v>
      </c>
      <c r="AB2308" s="409">
        <v>2016</v>
      </c>
      <c r="AC2308" s="524">
        <v>33000</v>
      </c>
      <c r="AD2308" s="524">
        <v>35200</v>
      </c>
      <c r="AE2308" s="494" t="s">
        <v>101</v>
      </c>
      <c r="AF2308" s="442">
        <v>45670</v>
      </c>
      <c r="AG2308" s="442">
        <v>45743</v>
      </c>
      <c r="AH2308" s="333"/>
      <c r="AI2308" s="333"/>
      <c r="AJ2308" s="550"/>
      <c r="AK2308" s="333"/>
      <c r="AL2308" s="333"/>
      <c r="AM2308" s="527"/>
      <c r="AN2308" s="333"/>
      <c r="AO2308" s="490"/>
    </row>
    <row r="2309" spans="3:41">
      <c r="C2309" s="520" t="s">
        <v>994</v>
      </c>
      <c r="D2309" s="491">
        <v>5423</v>
      </c>
      <c r="E2309" s="493" t="s">
        <v>2535</v>
      </c>
      <c r="F2309" s="493" t="s">
        <v>2536</v>
      </c>
      <c r="G2309" s="494" t="s">
        <v>3905</v>
      </c>
      <c r="H2309" s="494">
        <v>41002</v>
      </c>
      <c r="I2309" s="520" t="s">
        <v>99</v>
      </c>
      <c r="J2309" s="520">
        <v>1</v>
      </c>
      <c r="K2309" s="509">
        <v>45737</v>
      </c>
      <c r="L2309" s="494">
        <v>6</v>
      </c>
      <c r="M2309" s="510">
        <v>69</v>
      </c>
      <c r="N2309" s="511">
        <v>45743</v>
      </c>
      <c r="O2309" s="411">
        <v>45745</v>
      </c>
      <c r="P2309" s="412">
        <v>8</v>
      </c>
      <c r="Q2309" s="409" t="s">
        <v>85</v>
      </c>
      <c r="R2309" s="409" t="s">
        <v>320</v>
      </c>
      <c r="S2309" s="409" t="s">
        <v>85</v>
      </c>
      <c r="T2309" s="409" t="s">
        <v>87</v>
      </c>
      <c r="U2309" s="561">
        <v>69</v>
      </c>
      <c r="V2309" s="417" t="s">
        <v>169</v>
      </c>
      <c r="W2309" s="417" t="s">
        <v>89</v>
      </c>
      <c r="X2309" s="417" t="s">
        <v>321</v>
      </c>
      <c r="Y2309" s="409" t="s">
        <v>322</v>
      </c>
      <c r="Z2309" s="409">
        <v>30</v>
      </c>
      <c r="AA2309" s="423" t="s">
        <v>227</v>
      </c>
      <c r="AB2309" s="409">
        <v>2018</v>
      </c>
      <c r="AC2309" s="524">
        <v>18000</v>
      </c>
      <c r="AD2309" s="627">
        <v>18000</v>
      </c>
      <c r="AE2309" s="494" t="s">
        <v>101</v>
      </c>
      <c r="AF2309" s="442">
        <v>45723</v>
      </c>
      <c r="AG2309" s="442">
        <v>45744</v>
      </c>
      <c r="AH2309" s="333"/>
      <c r="AI2309" s="333"/>
      <c r="AJ2309" s="334"/>
      <c r="AK2309" s="333"/>
      <c r="AL2309" s="333"/>
      <c r="AM2309" s="527"/>
      <c r="AN2309" s="333"/>
      <c r="AO2309" s="490"/>
    </row>
    <row r="2310" spans="3:41">
      <c r="C2310" s="520" t="s">
        <v>994</v>
      </c>
      <c r="D2310" s="491">
        <v>5332</v>
      </c>
      <c r="E2310" s="493" t="s">
        <v>2535</v>
      </c>
      <c r="F2310" s="493" t="s">
        <v>2536</v>
      </c>
      <c r="G2310" s="494" t="s">
        <v>531</v>
      </c>
      <c r="H2310" s="494">
        <v>398</v>
      </c>
      <c r="I2310" s="520" t="s">
        <v>99</v>
      </c>
      <c r="J2310" s="520">
        <v>1</v>
      </c>
      <c r="K2310" s="509">
        <v>45737</v>
      </c>
      <c r="L2310" s="494">
        <v>6</v>
      </c>
      <c r="M2310" s="409">
        <v>95</v>
      </c>
      <c r="N2310" s="511">
        <v>45743</v>
      </c>
      <c r="O2310" s="411">
        <v>45745</v>
      </c>
      <c r="P2310" s="412">
        <v>8</v>
      </c>
      <c r="Q2310" s="409" t="s">
        <v>85</v>
      </c>
      <c r="R2310" s="409" t="s">
        <v>320</v>
      </c>
      <c r="S2310" s="409" t="s">
        <v>85</v>
      </c>
      <c r="T2310" s="409" t="s">
        <v>87</v>
      </c>
      <c r="U2310" s="561">
        <v>95</v>
      </c>
      <c r="V2310" s="417" t="s">
        <v>169</v>
      </c>
      <c r="W2310" s="417" t="s">
        <v>89</v>
      </c>
      <c r="X2310" s="417" t="s">
        <v>321</v>
      </c>
      <c r="Y2310" s="409" t="s">
        <v>402</v>
      </c>
      <c r="Z2310" s="409">
        <v>30</v>
      </c>
      <c r="AA2310" s="423" t="s">
        <v>227</v>
      </c>
      <c r="AB2310" s="409">
        <v>2018</v>
      </c>
      <c r="AC2310" s="524">
        <v>18000</v>
      </c>
      <c r="AD2310" s="522">
        <v>19500</v>
      </c>
      <c r="AE2310" s="494" t="s">
        <v>101</v>
      </c>
      <c r="AF2310" s="442">
        <v>45671</v>
      </c>
      <c r="AG2310" s="442">
        <v>45744</v>
      </c>
      <c r="AH2310" s="333"/>
      <c r="AI2310" s="333" t="s">
        <v>531</v>
      </c>
      <c r="AJ2310" s="334"/>
      <c r="AK2310" s="333"/>
      <c r="AL2310" s="333" t="s">
        <v>531</v>
      </c>
      <c r="AM2310" s="527" t="s">
        <v>3906</v>
      </c>
      <c r="AN2310" s="333" t="s">
        <v>2536</v>
      </c>
      <c r="AO2310" s="490" t="s">
        <v>3907</v>
      </c>
    </row>
    <row r="2311" spans="3:41">
      <c r="C2311" s="520" t="s">
        <v>994</v>
      </c>
      <c r="D2311" s="491">
        <v>5408</v>
      </c>
      <c r="E2311" s="493" t="s">
        <v>193</v>
      </c>
      <c r="F2311" s="493" t="s">
        <v>194</v>
      </c>
      <c r="G2311" s="494" t="s">
        <v>501</v>
      </c>
      <c r="H2311" s="494">
        <v>5750</v>
      </c>
      <c r="I2311" s="520" t="s">
        <v>154</v>
      </c>
      <c r="J2311" s="520">
        <v>1</v>
      </c>
      <c r="K2311" s="509">
        <v>45719</v>
      </c>
      <c r="L2311" s="494">
        <v>27</v>
      </c>
      <c r="M2311" s="510">
        <v>135</v>
      </c>
      <c r="N2311" s="511">
        <v>45746</v>
      </c>
      <c r="O2311" s="411">
        <v>45745</v>
      </c>
      <c r="P2311" s="412">
        <v>26</v>
      </c>
      <c r="Q2311" s="409" t="s">
        <v>85</v>
      </c>
      <c r="R2311" s="409" t="s">
        <v>320</v>
      </c>
      <c r="S2311" s="409" t="s">
        <v>85</v>
      </c>
      <c r="T2311" s="409" t="s">
        <v>138</v>
      </c>
      <c r="U2311" s="626">
        <v>135</v>
      </c>
      <c r="V2311" s="417" t="s">
        <v>284</v>
      </c>
      <c r="W2311" s="417" t="s">
        <v>89</v>
      </c>
      <c r="X2311" s="417" t="s">
        <v>396</v>
      </c>
      <c r="Y2311" s="409" t="s">
        <v>571</v>
      </c>
      <c r="Z2311" s="409">
        <v>10</v>
      </c>
      <c r="AA2311" s="423" t="s">
        <v>143</v>
      </c>
      <c r="AB2311" s="409">
        <v>2015</v>
      </c>
      <c r="AC2311" s="524">
        <v>33000</v>
      </c>
      <c r="AD2311" s="522">
        <v>35200</v>
      </c>
      <c r="AE2311" s="494" t="s">
        <v>101</v>
      </c>
      <c r="AF2311" s="442">
        <v>45719</v>
      </c>
      <c r="AG2311" s="442">
        <v>45744</v>
      </c>
      <c r="AH2311" s="333" t="s">
        <v>3908</v>
      </c>
      <c r="AI2311" s="334"/>
      <c r="AJ2311" s="334"/>
      <c r="AK2311" s="334"/>
      <c r="AL2311" s="334"/>
      <c r="AM2311" s="528"/>
      <c r="AN2311" s="334"/>
      <c r="AO2311" s="442"/>
    </row>
    <row r="2312" spans="3:41">
      <c r="C2312" s="520" t="s">
        <v>994</v>
      </c>
      <c r="D2312" s="491">
        <v>5159</v>
      </c>
      <c r="E2312" s="493" t="s">
        <v>200</v>
      </c>
      <c r="F2312" s="493" t="s">
        <v>201</v>
      </c>
      <c r="G2312" s="494" t="s">
        <v>202</v>
      </c>
      <c r="H2312" s="494">
        <v>1</v>
      </c>
      <c r="I2312" s="520" t="s">
        <v>99</v>
      </c>
      <c r="J2312" s="520">
        <v>1</v>
      </c>
      <c r="K2312" s="509">
        <v>45716</v>
      </c>
      <c r="L2312" s="494">
        <v>27</v>
      </c>
      <c r="M2312" s="510">
        <v>218</v>
      </c>
      <c r="N2312" s="511">
        <v>45743</v>
      </c>
      <c r="O2312" s="411">
        <v>45745</v>
      </c>
      <c r="P2312" s="623">
        <v>29</v>
      </c>
      <c r="Q2312" s="409" t="s">
        <v>544</v>
      </c>
      <c r="R2312" s="409" t="s">
        <v>85</v>
      </c>
      <c r="S2312" s="409" t="s">
        <v>879</v>
      </c>
      <c r="T2312" s="409" t="s">
        <v>138</v>
      </c>
      <c r="U2312" s="409">
        <v>218</v>
      </c>
      <c r="V2312" s="417" t="s">
        <v>880</v>
      </c>
      <c r="W2312" s="417" t="s">
        <v>887</v>
      </c>
      <c r="X2312" s="417" t="s">
        <v>3909</v>
      </c>
      <c r="Y2312" s="423" t="s">
        <v>3910</v>
      </c>
      <c r="Z2312" s="510">
        <v>90</v>
      </c>
      <c r="AA2312" s="423" t="s">
        <v>92</v>
      </c>
      <c r="AB2312" s="409">
        <v>2024</v>
      </c>
      <c r="AC2312" s="524"/>
      <c r="AD2312" s="522"/>
      <c r="AE2312" s="494" t="s">
        <v>207</v>
      </c>
      <c r="AF2312" s="442">
        <v>45960</v>
      </c>
      <c r="AG2312" s="442">
        <v>45744</v>
      </c>
      <c r="AH2312" s="333"/>
      <c r="AI2312" s="333" t="s">
        <v>208</v>
      </c>
      <c r="AJ2312" s="550"/>
      <c r="AK2312" s="333"/>
      <c r="AL2312" s="333" t="s">
        <v>208</v>
      </c>
      <c r="AM2312" s="527" t="s">
        <v>209</v>
      </c>
      <c r="AN2312" s="333" t="s">
        <v>210</v>
      </c>
      <c r="AO2312" s="490">
        <v>8125739289</v>
      </c>
    </row>
    <row r="2313" spans="3:41">
      <c r="C2313" s="520" t="s">
        <v>994</v>
      </c>
      <c r="D2313" s="491">
        <v>5298</v>
      </c>
      <c r="E2313" s="492" t="s">
        <v>802</v>
      </c>
      <c r="F2313" s="493" t="s">
        <v>817</v>
      </c>
      <c r="G2313" s="494" t="s">
        <v>3911</v>
      </c>
      <c r="H2313" s="494">
        <v>5528</v>
      </c>
      <c r="I2313" s="494" t="s">
        <v>154</v>
      </c>
      <c r="J2313" s="520">
        <v>1</v>
      </c>
      <c r="K2313" s="509">
        <v>45724</v>
      </c>
      <c r="L2313" s="494">
        <v>27</v>
      </c>
      <c r="M2313" s="510">
        <v>192</v>
      </c>
      <c r="N2313" s="513">
        <f>K2313+L2313</f>
        <v>45751</v>
      </c>
      <c r="O2313" s="411">
        <f ca="1">TODAY()</f>
        <v>45957</v>
      </c>
      <c r="P2313" s="412">
        <f ca="1">O2313-K2313</f>
        <v>233</v>
      </c>
      <c r="Q2313" s="409" t="s">
        <v>85</v>
      </c>
      <c r="R2313" s="409" t="s">
        <v>86</v>
      </c>
      <c r="S2313" s="409" t="s">
        <v>85</v>
      </c>
      <c r="T2313" s="409" t="s">
        <v>138</v>
      </c>
      <c r="U2313" s="409">
        <v>192</v>
      </c>
      <c r="V2313" s="417" t="s">
        <v>284</v>
      </c>
      <c r="W2313" s="417" t="s">
        <v>89</v>
      </c>
      <c r="X2313" s="417" t="s">
        <v>396</v>
      </c>
      <c r="Y2313" s="423" t="s">
        <v>788</v>
      </c>
      <c r="Z2313" s="409">
        <v>10</v>
      </c>
      <c r="AA2313" s="423" t="s">
        <v>143</v>
      </c>
      <c r="AB2313" s="409">
        <v>2014</v>
      </c>
      <c r="AC2313" s="524">
        <v>33000</v>
      </c>
      <c r="AD2313" s="522">
        <v>33000</v>
      </c>
      <c r="AE2313" s="494" t="s">
        <v>101</v>
      </c>
      <c r="AF2313" s="442">
        <v>45637</v>
      </c>
      <c r="AG2313" s="442">
        <v>45744</v>
      </c>
      <c r="AH2313" s="333"/>
      <c r="AI2313" s="333"/>
      <c r="AJ2313" s="334"/>
      <c r="AK2313" s="333"/>
      <c r="AL2313" s="333"/>
      <c r="AM2313" s="527" t="s">
        <v>3912</v>
      </c>
      <c r="AN2313" s="333" t="s">
        <v>3839</v>
      </c>
      <c r="AO2313" s="490" t="s">
        <v>3840</v>
      </c>
    </row>
    <row r="2314" spans="3:41">
      <c r="C2314" s="520" t="s">
        <v>994</v>
      </c>
      <c r="D2314" s="491">
        <v>5426</v>
      </c>
      <c r="E2314" s="620" t="s">
        <v>184</v>
      </c>
      <c r="F2314" s="68" t="s">
        <v>185</v>
      </c>
      <c r="G2314" s="490" t="s">
        <v>153</v>
      </c>
      <c r="H2314" s="490">
        <v>1225</v>
      </c>
      <c r="I2314" s="494" t="s">
        <v>154</v>
      </c>
      <c r="J2314" s="520">
        <v>1</v>
      </c>
      <c r="K2314" s="509">
        <v>45727</v>
      </c>
      <c r="L2314" s="491">
        <v>13</v>
      </c>
      <c r="M2314" s="510">
        <v>50</v>
      </c>
      <c r="N2314" s="511">
        <v>45740</v>
      </c>
      <c r="O2314" s="411">
        <v>45745</v>
      </c>
      <c r="P2314" s="412">
        <v>18</v>
      </c>
      <c r="Q2314" s="409" t="s">
        <v>85</v>
      </c>
      <c r="R2314" s="409" t="s">
        <v>85</v>
      </c>
      <c r="S2314" s="409" t="s">
        <v>85</v>
      </c>
      <c r="T2314" s="409" t="s">
        <v>138</v>
      </c>
      <c r="U2314" s="561">
        <v>50</v>
      </c>
      <c r="V2314" s="417" t="s">
        <v>169</v>
      </c>
      <c r="W2314" s="417" t="s">
        <v>89</v>
      </c>
      <c r="X2314" s="417" t="s">
        <v>249</v>
      </c>
      <c r="Y2314" s="409" t="s">
        <v>250</v>
      </c>
      <c r="Z2314" s="409">
        <v>30</v>
      </c>
      <c r="AA2314" s="423" t="s">
        <v>244</v>
      </c>
      <c r="AB2314" s="409">
        <v>2015</v>
      </c>
      <c r="AC2314" s="424">
        <v>40000</v>
      </c>
      <c r="AD2314" s="522">
        <v>0</v>
      </c>
      <c r="AE2314" s="494" t="s">
        <v>101</v>
      </c>
      <c r="AF2314" s="442">
        <v>45727</v>
      </c>
      <c r="AG2314" s="442">
        <v>45745</v>
      </c>
      <c r="AH2314" s="333"/>
      <c r="AI2314" s="333"/>
      <c r="AJ2314" s="334"/>
      <c r="AK2314" s="333"/>
      <c r="AL2314" s="333"/>
      <c r="AM2314" s="333"/>
      <c r="AN2314" s="333"/>
      <c r="AO2314" s="490"/>
    </row>
    <row r="2315" spans="3:41">
      <c r="C2315" s="520" t="s">
        <v>994</v>
      </c>
      <c r="D2315" s="491">
        <v>5425</v>
      </c>
      <c r="E2315" s="492" t="s">
        <v>370</v>
      </c>
      <c r="F2315" s="492" t="s">
        <v>370</v>
      </c>
      <c r="G2315" s="494" t="s">
        <v>3913</v>
      </c>
      <c r="H2315" s="494">
        <v>2551</v>
      </c>
      <c r="I2315" s="520" t="s">
        <v>154</v>
      </c>
      <c r="J2315" s="520">
        <v>1</v>
      </c>
      <c r="K2315" s="509">
        <v>45727</v>
      </c>
      <c r="L2315" s="494">
        <v>13</v>
      </c>
      <c r="M2315" s="510">
        <v>187</v>
      </c>
      <c r="N2315" s="511">
        <v>45740</v>
      </c>
      <c r="O2315" s="411">
        <v>45745</v>
      </c>
      <c r="P2315" s="412">
        <v>18</v>
      </c>
      <c r="Q2315" s="409" t="s">
        <v>85</v>
      </c>
      <c r="R2315" s="409" t="s">
        <v>320</v>
      </c>
      <c r="S2315" s="409" t="s">
        <v>85</v>
      </c>
      <c r="T2315" s="409" t="s">
        <v>87</v>
      </c>
      <c r="U2315" s="561">
        <v>187</v>
      </c>
      <c r="V2315" s="563" t="s">
        <v>88</v>
      </c>
      <c r="W2315" s="417" t="s">
        <v>89</v>
      </c>
      <c r="X2315" s="417" t="s">
        <v>586</v>
      </c>
      <c r="Y2315" s="423" t="s">
        <v>758</v>
      </c>
      <c r="Z2315" s="409">
        <v>10</v>
      </c>
      <c r="AA2315" s="423" t="s">
        <v>227</v>
      </c>
      <c r="AB2315" s="409">
        <v>2015</v>
      </c>
      <c r="AC2315" s="524">
        <v>33000</v>
      </c>
      <c r="AD2315" s="522">
        <v>29000</v>
      </c>
      <c r="AE2315" s="494" t="s">
        <v>101</v>
      </c>
      <c r="AF2315" s="442">
        <v>45727</v>
      </c>
      <c r="AG2315" s="442">
        <v>45745</v>
      </c>
      <c r="AH2315" s="333"/>
      <c r="AI2315" s="333"/>
      <c r="AJ2315" s="334"/>
      <c r="AK2315" s="333"/>
      <c r="AL2315" s="333"/>
      <c r="AM2315" s="527"/>
      <c r="AN2315" s="333"/>
      <c r="AO2315" s="490"/>
    </row>
    <row r="2316" spans="3:41">
      <c r="C2316" s="520" t="s">
        <v>994</v>
      </c>
      <c r="D2316" s="491">
        <v>5258</v>
      </c>
      <c r="E2316" s="493" t="s">
        <v>2535</v>
      </c>
      <c r="F2316" s="493" t="s">
        <v>2536</v>
      </c>
      <c r="G2316" s="494" t="s">
        <v>674</v>
      </c>
      <c r="H2316" s="494">
        <v>372</v>
      </c>
      <c r="I2316" s="520" t="s">
        <v>99</v>
      </c>
      <c r="J2316" s="520">
        <v>1</v>
      </c>
      <c r="K2316" s="509">
        <v>45737</v>
      </c>
      <c r="L2316" s="494">
        <v>6</v>
      </c>
      <c r="M2316" s="510">
        <v>199</v>
      </c>
      <c r="N2316" s="511">
        <v>45743</v>
      </c>
      <c r="O2316" s="411">
        <v>45745</v>
      </c>
      <c r="P2316" s="412">
        <v>8</v>
      </c>
      <c r="Q2316" s="409" t="s">
        <v>85</v>
      </c>
      <c r="R2316" s="409" t="s">
        <v>320</v>
      </c>
      <c r="S2316" s="409" t="s">
        <v>85</v>
      </c>
      <c r="T2316" s="409" t="s">
        <v>87</v>
      </c>
      <c r="U2316" s="479">
        <v>199</v>
      </c>
      <c r="V2316" s="417" t="s">
        <v>118</v>
      </c>
      <c r="W2316" s="417" t="s">
        <v>89</v>
      </c>
      <c r="X2316" s="417" t="s">
        <v>321</v>
      </c>
      <c r="Y2316" s="423" t="s">
        <v>814</v>
      </c>
      <c r="Z2316" s="409">
        <v>30</v>
      </c>
      <c r="AA2316" s="423" t="s">
        <v>227</v>
      </c>
      <c r="AB2316" s="409">
        <v>2017</v>
      </c>
      <c r="AC2316" s="524">
        <v>18000</v>
      </c>
      <c r="AD2316" s="524">
        <v>16000</v>
      </c>
      <c r="AE2316" s="494" t="s">
        <v>101</v>
      </c>
      <c r="AF2316" s="442">
        <v>46004</v>
      </c>
      <c r="AG2316" s="442">
        <v>45745</v>
      </c>
      <c r="AH2316" s="333"/>
      <c r="AI2316" s="333"/>
      <c r="AJ2316" s="334"/>
      <c r="AK2316" s="333"/>
      <c r="AL2316" s="333"/>
      <c r="AM2316" s="527"/>
      <c r="AN2316" s="333"/>
      <c r="AO2316" s="490"/>
    </row>
    <row r="2317" spans="3:41">
      <c r="C2317" s="520" t="s">
        <v>994</v>
      </c>
      <c r="D2317" s="491">
        <v>5331</v>
      </c>
      <c r="E2317" s="493" t="s">
        <v>2535</v>
      </c>
      <c r="F2317" s="493" t="s">
        <v>2536</v>
      </c>
      <c r="G2317" s="494" t="s">
        <v>531</v>
      </c>
      <c r="H2317" s="494">
        <v>305</v>
      </c>
      <c r="I2317" s="520" t="s">
        <v>99</v>
      </c>
      <c r="J2317" s="520">
        <v>1</v>
      </c>
      <c r="K2317" s="509">
        <v>45737</v>
      </c>
      <c r="L2317" s="494">
        <v>6</v>
      </c>
      <c r="M2317" s="409">
        <v>70</v>
      </c>
      <c r="N2317" s="511">
        <v>45743</v>
      </c>
      <c r="O2317" s="411">
        <v>45748</v>
      </c>
      <c r="P2317" s="412">
        <v>11</v>
      </c>
      <c r="Q2317" s="409" t="s">
        <v>85</v>
      </c>
      <c r="R2317" s="409" t="s">
        <v>320</v>
      </c>
      <c r="S2317" s="409" t="s">
        <v>85</v>
      </c>
      <c r="T2317" s="409" t="s">
        <v>87</v>
      </c>
      <c r="U2317" s="409">
        <v>70</v>
      </c>
      <c r="V2317" s="417" t="s">
        <v>169</v>
      </c>
      <c r="W2317" s="417" t="s">
        <v>89</v>
      </c>
      <c r="X2317" s="417" t="s">
        <v>321</v>
      </c>
      <c r="Y2317" s="409" t="s">
        <v>323</v>
      </c>
      <c r="Z2317" s="409">
        <v>30</v>
      </c>
      <c r="AA2317" s="423" t="s">
        <v>227</v>
      </c>
      <c r="AB2317" s="409">
        <v>2018</v>
      </c>
      <c r="AC2317" s="524">
        <v>18000</v>
      </c>
      <c r="AD2317" s="581">
        <v>35200</v>
      </c>
      <c r="AE2317" s="494" t="s">
        <v>101</v>
      </c>
      <c r="AF2317" s="442">
        <v>45671</v>
      </c>
      <c r="AG2317" s="442">
        <v>45747</v>
      </c>
      <c r="AH2317" s="333"/>
      <c r="AI2317" s="333" t="s">
        <v>531</v>
      </c>
      <c r="AJ2317" s="527" t="s">
        <v>3906</v>
      </c>
      <c r="AK2317" s="333" t="s">
        <v>2536</v>
      </c>
      <c r="AL2317" s="490" t="s">
        <v>3907</v>
      </c>
      <c r="AM2317" s="527" t="s">
        <v>3906</v>
      </c>
      <c r="AN2317" s="333" t="s">
        <v>2536</v>
      </c>
      <c r="AO2317" s="490" t="s">
        <v>3907</v>
      </c>
    </row>
    <row r="2318" spans="3:41">
      <c r="C2318" s="520" t="s">
        <v>994</v>
      </c>
      <c r="D2318" s="491">
        <v>4775</v>
      </c>
      <c r="E2318" s="492" t="s">
        <v>151</v>
      </c>
      <c r="F2318" s="493" t="s">
        <v>1085</v>
      </c>
      <c r="G2318" s="494" t="s">
        <v>1272</v>
      </c>
      <c r="H2318" s="494">
        <v>7</v>
      </c>
      <c r="I2318" s="494" t="s">
        <v>154</v>
      </c>
      <c r="J2318" s="520">
        <v>1</v>
      </c>
      <c r="K2318" s="509">
        <v>45733</v>
      </c>
      <c r="L2318" s="494">
        <v>14</v>
      </c>
      <c r="M2318" s="510">
        <v>78</v>
      </c>
      <c r="N2318" s="513">
        <v>45747</v>
      </c>
      <c r="O2318" s="411">
        <v>45748</v>
      </c>
      <c r="P2318" s="412">
        <v>15</v>
      </c>
      <c r="Q2318" s="409" t="s">
        <v>160</v>
      </c>
      <c r="R2318" s="409" t="s">
        <v>214</v>
      </c>
      <c r="S2318" s="409" t="s">
        <v>124</v>
      </c>
      <c r="T2318" s="409" t="s">
        <v>138</v>
      </c>
      <c r="U2318" s="409">
        <v>78</v>
      </c>
      <c r="V2318" s="417" t="s">
        <v>284</v>
      </c>
      <c r="W2318" s="417" t="s">
        <v>124</v>
      </c>
      <c r="X2318" s="417" t="s">
        <v>357</v>
      </c>
      <c r="Y2318" s="409" t="s">
        <v>367</v>
      </c>
      <c r="Z2318" s="409">
        <v>10</v>
      </c>
      <c r="AA2318" s="423" t="s">
        <v>143</v>
      </c>
      <c r="AB2318" s="409">
        <v>2024</v>
      </c>
      <c r="AC2318" s="424">
        <v>36000</v>
      </c>
      <c r="AD2318" s="522">
        <v>52500</v>
      </c>
      <c r="AE2318" s="494" t="s">
        <v>101</v>
      </c>
      <c r="AF2318" s="442">
        <v>45343</v>
      </c>
      <c r="AG2318" s="442">
        <v>45747</v>
      </c>
      <c r="AH2318" s="333"/>
      <c r="AI2318" s="333" t="s">
        <v>519</v>
      </c>
      <c r="AJ2318" s="527" t="s">
        <v>3634</v>
      </c>
      <c r="AK2318" s="333" t="s">
        <v>521</v>
      </c>
      <c r="AL2318" s="490" t="s">
        <v>522</v>
      </c>
      <c r="AM2318" s="527" t="s">
        <v>3634</v>
      </c>
      <c r="AN2318" s="333" t="s">
        <v>521</v>
      </c>
      <c r="AO2318" s="490" t="s">
        <v>522</v>
      </c>
    </row>
    <row r="2319" spans="3:41">
      <c r="C2319" s="520" t="s">
        <v>994</v>
      </c>
      <c r="D2319" s="491">
        <v>5431</v>
      </c>
      <c r="E2319" s="493" t="s">
        <v>370</v>
      </c>
      <c r="F2319" s="493" t="s">
        <v>370</v>
      </c>
      <c r="G2319" s="494" t="s">
        <v>3914</v>
      </c>
      <c r="H2319" s="494">
        <v>6738</v>
      </c>
      <c r="I2319" s="520" t="s">
        <v>154</v>
      </c>
      <c r="J2319" s="520">
        <v>1</v>
      </c>
      <c r="K2319" s="509">
        <v>45739</v>
      </c>
      <c r="L2319" s="494">
        <v>8</v>
      </c>
      <c r="M2319" s="510">
        <v>125</v>
      </c>
      <c r="N2319" s="513">
        <v>45747</v>
      </c>
      <c r="O2319" s="411">
        <v>45748</v>
      </c>
      <c r="P2319" s="412">
        <v>9</v>
      </c>
      <c r="Q2319" s="409" t="s">
        <v>85</v>
      </c>
      <c r="R2319" s="409" t="s">
        <v>320</v>
      </c>
      <c r="S2319" s="409" t="s">
        <v>85</v>
      </c>
      <c r="T2319" s="409" t="s">
        <v>138</v>
      </c>
      <c r="U2319" s="409">
        <v>125</v>
      </c>
      <c r="V2319" s="417" t="s">
        <v>284</v>
      </c>
      <c r="W2319" s="417" t="s">
        <v>89</v>
      </c>
      <c r="X2319" s="417" t="s">
        <v>396</v>
      </c>
      <c r="Y2319" s="409" t="s">
        <v>540</v>
      </c>
      <c r="Z2319" s="409">
        <v>10</v>
      </c>
      <c r="AA2319" s="423" t="s">
        <v>143</v>
      </c>
      <c r="AB2319" s="409">
        <v>2014</v>
      </c>
      <c r="AC2319" s="524">
        <v>33000</v>
      </c>
      <c r="AD2319" s="522">
        <v>35200</v>
      </c>
      <c r="AE2319" s="494" t="s">
        <v>101</v>
      </c>
      <c r="AF2319" s="442">
        <v>45729</v>
      </c>
      <c r="AG2319" s="442">
        <v>45747</v>
      </c>
      <c r="AH2319" s="333"/>
      <c r="AI2319" s="333"/>
      <c r="AJ2319" s="603"/>
      <c r="AK2319" s="503"/>
      <c r="AL2319" s="490"/>
      <c r="AM2319" s="603"/>
      <c r="AN2319" s="503"/>
      <c r="AO2319" s="490"/>
    </row>
    <row r="2320" spans="3:41">
      <c r="C2320" s="520" t="s">
        <v>994</v>
      </c>
      <c r="D2320" s="491">
        <v>5412</v>
      </c>
      <c r="E2320" s="493" t="s">
        <v>1137</v>
      </c>
      <c r="F2320" s="493" t="s">
        <v>1404</v>
      </c>
      <c r="G2320" s="494" t="s">
        <v>2779</v>
      </c>
      <c r="H2320" s="494">
        <v>1585</v>
      </c>
      <c r="I2320" s="520" t="s">
        <v>99</v>
      </c>
      <c r="J2320" s="520">
        <v>1</v>
      </c>
      <c r="K2320" s="509">
        <v>45734</v>
      </c>
      <c r="L2320" s="494">
        <v>13</v>
      </c>
      <c r="M2320" s="510">
        <v>149</v>
      </c>
      <c r="N2320" s="511">
        <f>K2320+L2320</f>
        <v>45747</v>
      </c>
      <c r="O2320" s="411">
        <f ca="1">TODAY()</f>
        <v>45957</v>
      </c>
      <c r="P2320" s="412">
        <f ca="1">O2320-K2320</f>
        <v>223</v>
      </c>
      <c r="Q2320" s="409" t="s">
        <v>160</v>
      </c>
      <c r="R2320" s="409" t="s">
        <v>85</v>
      </c>
      <c r="S2320" s="409" t="s">
        <v>86</v>
      </c>
      <c r="T2320" s="409" t="s">
        <v>87</v>
      </c>
      <c r="U2320" s="561">
        <v>149</v>
      </c>
      <c r="V2320" s="563" t="s">
        <v>88</v>
      </c>
      <c r="W2320" s="417" t="s">
        <v>631</v>
      </c>
      <c r="X2320" s="417" t="s">
        <v>90</v>
      </c>
      <c r="Y2320" s="409" t="s">
        <v>632</v>
      </c>
      <c r="Z2320" s="409">
        <v>10</v>
      </c>
      <c r="AA2320" s="423" t="s">
        <v>92</v>
      </c>
      <c r="AB2320" s="409"/>
      <c r="AC2320" s="424">
        <v>33000</v>
      </c>
      <c r="AD2320" s="522">
        <v>0</v>
      </c>
      <c r="AE2320" s="768" t="s">
        <v>101</v>
      </c>
      <c r="AF2320" s="442">
        <v>45720</v>
      </c>
      <c r="AG2320" s="442">
        <v>45748</v>
      </c>
      <c r="AH2320" s="333"/>
      <c r="AI2320" s="442"/>
      <c r="AJ2320" s="334"/>
      <c r="AK2320" s="333"/>
      <c r="AL2320" s="442"/>
      <c r="AM2320" s="528"/>
      <c r="AN2320" s="334"/>
      <c r="AO2320" s="442"/>
    </row>
    <row r="2321" spans="3:41">
      <c r="C2321" s="520" t="s">
        <v>994</v>
      </c>
      <c r="D2321" s="491">
        <v>5442</v>
      </c>
      <c r="E2321" s="493" t="s">
        <v>742</v>
      </c>
      <c r="F2321" s="493" t="s">
        <v>219</v>
      </c>
      <c r="G2321" s="494" t="s">
        <v>3915</v>
      </c>
      <c r="H2321" s="494">
        <v>759</v>
      </c>
      <c r="I2321" s="520" t="s">
        <v>154</v>
      </c>
      <c r="J2321" s="520">
        <v>1</v>
      </c>
      <c r="K2321" s="509">
        <v>45736</v>
      </c>
      <c r="L2321" s="494">
        <v>13</v>
      </c>
      <c r="M2321" s="510">
        <v>159</v>
      </c>
      <c r="N2321" s="511">
        <f>K2321+L2321</f>
        <v>45749</v>
      </c>
      <c r="O2321" s="411">
        <f ca="1">TODAY()</f>
        <v>45957</v>
      </c>
      <c r="P2321" s="412">
        <f ca="1">O2321-K2321</f>
        <v>221</v>
      </c>
      <c r="Q2321" s="409" t="s">
        <v>85</v>
      </c>
      <c r="R2321" s="409" t="s">
        <v>85</v>
      </c>
      <c r="S2321" s="409" t="s">
        <v>616</v>
      </c>
      <c r="T2321" s="409" t="s">
        <v>138</v>
      </c>
      <c r="U2321" s="561">
        <v>159</v>
      </c>
      <c r="V2321" s="417" t="s">
        <v>617</v>
      </c>
      <c r="W2321" s="417" t="s">
        <v>146</v>
      </c>
      <c r="X2321" s="417" t="s">
        <v>618</v>
      </c>
      <c r="Y2321" s="409">
        <v>161000335</v>
      </c>
      <c r="Z2321" s="510">
        <v>60</v>
      </c>
      <c r="AA2321" s="628" t="s">
        <v>148</v>
      </c>
      <c r="AB2321" s="409">
        <v>2016</v>
      </c>
      <c r="AC2321" s="524"/>
      <c r="AD2321" s="522"/>
      <c r="AE2321" s="494" t="s">
        <v>101</v>
      </c>
      <c r="AF2321" s="442">
        <v>45735</v>
      </c>
      <c r="AG2321" s="442">
        <v>45749</v>
      </c>
      <c r="AH2321" s="333"/>
      <c r="AI2321" s="490" t="s">
        <v>197</v>
      </c>
      <c r="AJ2321" s="334"/>
      <c r="AK2321" s="333"/>
      <c r="AL2321" s="490" t="s">
        <v>197</v>
      </c>
      <c r="AM2321" s="527" t="s">
        <v>3916</v>
      </c>
      <c r="AN2321" s="333" t="s">
        <v>3917</v>
      </c>
      <c r="AO2321" s="490" t="s">
        <v>3918</v>
      </c>
    </row>
    <row r="2322" spans="3:41">
      <c r="C2322" s="520" t="s">
        <v>994</v>
      </c>
      <c r="D2322" s="491">
        <v>4671</v>
      </c>
      <c r="E2322" s="492" t="s">
        <v>877</v>
      </c>
      <c r="F2322" s="492" t="s">
        <v>3919</v>
      </c>
      <c r="G2322" s="494" t="s">
        <v>818</v>
      </c>
      <c r="H2322" s="494">
        <v>3990</v>
      </c>
      <c r="I2322" s="520" t="s">
        <v>99</v>
      </c>
      <c r="J2322" s="520">
        <v>1</v>
      </c>
      <c r="K2322" s="509">
        <v>45714</v>
      </c>
      <c r="L2322" s="494">
        <v>27</v>
      </c>
      <c r="M2322" s="510">
        <v>166</v>
      </c>
      <c r="N2322" s="511">
        <f>K2322+L2322</f>
        <v>45741</v>
      </c>
      <c r="O2322" s="411">
        <f ca="1">TODAY()</f>
        <v>45957</v>
      </c>
      <c r="P2322" s="412">
        <f ca="1">O2322-K2322</f>
        <v>243</v>
      </c>
      <c r="Q2322" s="409" t="s">
        <v>85</v>
      </c>
      <c r="R2322" s="409" t="s">
        <v>214</v>
      </c>
      <c r="S2322" s="409" t="s">
        <v>85</v>
      </c>
      <c r="T2322" s="409" t="s">
        <v>138</v>
      </c>
      <c r="U2322" s="561">
        <v>166</v>
      </c>
      <c r="V2322" s="417" t="s">
        <v>236</v>
      </c>
      <c r="W2322" s="417" t="s">
        <v>406</v>
      </c>
      <c r="X2322" s="417" t="s">
        <v>238</v>
      </c>
      <c r="Y2322" s="423" t="s">
        <v>695</v>
      </c>
      <c r="Z2322" s="409">
        <v>50</v>
      </c>
      <c r="AA2322" s="423" t="s">
        <v>227</v>
      </c>
      <c r="AB2322" s="409">
        <v>2018</v>
      </c>
      <c r="AC2322" s="424">
        <v>12000</v>
      </c>
      <c r="AD2322" s="522">
        <v>12000</v>
      </c>
      <c r="AE2322" s="494" t="s">
        <v>101</v>
      </c>
      <c r="AF2322" s="442">
        <v>45271</v>
      </c>
      <c r="AG2322" s="442" t="s">
        <v>3920</v>
      </c>
      <c r="AH2322" s="333"/>
      <c r="AI2322" s="490" t="s">
        <v>503</v>
      </c>
      <c r="AJ2322" s="527" t="s">
        <v>2966</v>
      </c>
      <c r="AK2322" s="333" t="s">
        <v>2738</v>
      </c>
      <c r="AL2322" s="490" t="s">
        <v>2967</v>
      </c>
      <c r="AM2322" s="527" t="s">
        <v>2966</v>
      </c>
      <c r="AN2322" s="333" t="s">
        <v>2738</v>
      </c>
      <c r="AO2322" s="490" t="s">
        <v>2967</v>
      </c>
    </row>
    <row r="2323" spans="3:41">
      <c r="C2323" s="520" t="s">
        <v>994</v>
      </c>
      <c r="D2323" s="491">
        <v>5414</v>
      </c>
      <c r="E2323" s="493" t="s">
        <v>493</v>
      </c>
      <c r="F2323" s="493" t="s">
        <v>494</v>
      </c>
      <c r="G2323" s="494" t="s">
        <v>495</v>
      </c>
      <c r="H2323" s="494">
        <v>6179</v>
      </c>
      <c r="I2323" s="494" t="s">
        <v>110</v>
      </c>
      <c r="J2323" s="520">
        <v>1</v>
      </c>
      <c r="K2323" s="509">
        <v>45749</v>
      </c>
      <c r="L2323" s="494">
        <v>0</v>
      </c>
      <c r="M2323" s="510">
        <v>130</v>
      </c>
      <c r="N2323" s="511">
        <f>K2323+L2323</f>
        <v>45749</v>
      </c>
      <c r="O2323" s="411">
        <f ca="1">TODAY()</f>
        <v>45957</v>
      </c>
      <c r="P2323" s="412">
        <f ca="1">O2323-K2323</f>
        <v>208</v>
      </c>
      <c r="Q2323" s="409" t="s">
        <v>85</v>
      </c>
      <c r="R2323" s="409" t="s">
        <v>85</v>
      </c>
      <c r="S2323" s="409" t="s">
        <v>85</v>
      </c>
      <c r="T2323" s="409" t="s">
        <v>138</v>
      </c>
      <c r="U2323" s="404">
        <v>130</v>
      </c>
      <c r="V2323" s="417" t="s">
        <v>284</v>
      </c>
      <c r="W2323" s="417" t="s">
        <v>89</v>
      </c>
      <c r="X2323" s="417" t="s">
        <v>396</v>
      </c>
      <c r="Y2323" s="423" t="s">
        <v>555</v>
      </c>
      <c r="Z2323" s="409">
        <v>10</v>
      </c>
      <c r="AA2323" s="423" t="s">
        <v>143</v>
      </c>
      <c r="AB2323" s="409">
        <v>2014</v>
      </c>
      <c r="AC2323" s="424">
        <v>33000</v>
      </c>
      <c r="AD2323" s="522">
        <v>30000</v>
      </c>
      <c r="AE2323" s="635" t="s">
        <v>101</v>
      </c>
      <c r="AF2323" s="442">
        <v>45721</v>
      </c>
      <c r="AG2323" s="442">
        <v>45750</v>
      </c>
      <c r="AH2323" s="333"/>
      <c r="AI2323" s="490"/>
      <c r="AJ2323" s="334"/>
      <c r="AK2323" s="333"/>
      <c r="AL2323" s="490"/>
      <c r="AM2323" s="527"/>
      <c r="AN2323" s="141"/>
      <c r="AO2323" s="72"/>
    </row>
    <row r="2324" spans="3:41">
      <c r="C2324" s="520" t="s">
        <v>994</v>
      </c>
      <c r="D2324" s="491">
        <v>5461</v>
      </c>
      <c r="E2324" s="492" t="s">
        <v>3921</v>
      </c>
      <c r="F2324" s="493" t="s">
        <v>3640</v>
      </c>
      <c r="G2324" s="494" t="s">
        <v>529</v>
      </c>
      <c r="H2324" s="494">
        <v>1508</v>
      </c>
      <c r="I2324" s="520" t="s">
        <v>99</v>
      </c>
      <c r="J2324" s="520">
        <v>1</v>
      </c>
      <c r="K2324" s="509">
        <v>45748</v>
      </c>
      <c r="L2324" s="494">
        <v>6</v>
      </c>
      <c r="M2324" s="510">
        <v>235</v>
      </c>
      <c r="N2324" s="513">
        <f>K2324+L2324</f>
        <v>45754</v>
      </c>
      <c r="O2324" s="411">
        <f ca="1">TODAY()</f>
        <v>45957</v>
      </c>
      <c r="P2324" s="412">
        <f ca="1">O2324-K2324</f>
        <v>209</v>
      </c>
      <c r="Q2324" s="409" t="s">
        <v>810</v>
      </c>
      <c r="R2324" s="409" t="s">
        <v>214</v>
      </c>
      <c r="S2324" s="409" t="s">
        <v>900</v>
      </c>
      <c r="T2324" s="409" t="s">
        <v>87</v>
      </c>
      <c r="U2324" s="409">
        <v>235</v>
      </c>
      <c r="V2324" s="417" t="s">
        <v>88</v>
      </c>
      <c r="W2324" s="417" t="s">
        <v>89</v>
      </c>
      <c r="X2324" s="417" t="s">
        <v>586</v>
      </c>
      <c r="Y2324" s="423" t="s">
        <v>927</v>
      </c>
      <c r="Z2324" s="409">
        <v>10</v>
      </c>
      <c r="AA2324" s="423" t="s">
        <v>227</v>
      </c>
      <c r="AB2324" s="409">
        <v>2016</v>
      </c>
      <c r="AC2324" s="524">
        <v>33000</v>
      </c>
      <c r="AD2324" s="524">
        <v>35200</v>
      </c>
      <c r="AE2324" s="494" t="s">
        <v>207</v>
      </c>
      <c r="AF2324" s="442">
        <v>45748</v>
      </c>
      <c r="AG2324" s="442">
        <v>45751</v>
      </c>
      <c r="AH2324" s="333"/>
      <c r="AI2324" s="490"/>
      <c r="AJ2324" s="550"/>
      <c r="AK2324" s="333"/>
      <c r="AL2324" s="490"/>
      <c r="AM2324" s="527"/>
      <c r="AN2324" s="333"/>
      <c r="AO2324" s="490"/>
    </row>
    <row r="2325" spans="3:41">
      <c r="C2325" s="520" t="s">
        <v>994</v>
      </c>
      <c r="D2325" s="491">
        <v>5315</v>
      </c>
      <c r="E2325" s="549" t="s">
        <v>1046</v>
      </c>
      <c r="F2325" s="549" t="s">
        <v>1046</v>
      </c>
      <c r="G2325" s="494" t="s">
        <v>1048</v>
      </c>
      <c r="H2325" s="494">
        <v>5410</v>
      </c>
      <c r="I2325" s="520" t="s">
        <v>99</v>
      </c>
      <c r="J2325" s="520">
        <v>1</v>
      </c>
      <c r="K2325" s="509">
        <v>45721</v>
      </c>
      <c r="L2325" s="494">
        <v>27</v>
      </c>
      <c r="M2325" s="510">
        <v>102</v>
      </c>
      <c r="N2325" s="511">
        <v>45748</v>
      </c>
      <c r="O2325" s="411">
        <v>45751</v>
      </c>
      <c r="P2325" s="412">
        <v>30</v>
      </c>
      <c r="Q2325" s="409" t="s">
        <v>85</v>
      </c>
      <c r="R2325" s="409" t="s">
        <v>320</v>
      </c>
      <c r="S2325" s="409" t="s">
        <v>85</v>
      </c>
      <c r="T2325" s="409" t="s">
        <v>138</v>
      </c>
      <c r="U2325" s="409">
        <v>102</v>
      </c>
      <c r="V2325" s="417" t="s">
        <v>284</v>
      </c>
      <c r="W2325" s="417" t="s">
        <v>89</v>
      </c>
      <c r="X2325" s="417" t="s">
        <v>396</v>
      </c>
      <c r="Y2325" s="409" t="s">
        <v>445</v>
      </c>
      <c r="Z2325" s="409">
        <v>10</v>
      </c>
      <c r="AA2325" s="423" t="s">
        <v>143</v>
      </c>
      <c r="AB2325" s="409">
        <v>2014</v>
      </c>
      <c r="AC2325" s="524">
        <v>33000</v>
      </c>
      <c r="AD2325" s="522">
        <v>33000</v>
      </c>
      <c r="AE2325" s="494" t="s">
        <v>101</v>
      </c>
      <c r="AF2325" s="442">
        <v>45665</v>
      </c>
      <c r="AG2325" s="442">
        <v>45751</v>
      </c>
      <c r="AH2325" s="333"/>
      <c r="AI2325" s="490" t="s">
        <v>197</v>
      </c>
      <c r="AJ2325" s="603" t="s">
        <v>3922</v>
      </c>
      <c r="AK2325" s="503" t="s">
        <v>3923</v>
      </c>
      <c r="AL2325" s="490" t="s">
        <v>3924</v>
      </c>
      <c r="AM2325" s="603" t="s">
        <v>3922</v>
      </c>
      <c r="AN2325" s="503" t="s">
        <v>3923</v>
      </c>
      <c r="AO2325" s="490" t="s">
        <v>3924</v>
      </c>
    </row>
    <row r="2326" spans="3:41">
      <c r="C2326" s="520" t="s">
        <v>994</v>
      </c>
      <c r="D2326" s="491">
        <v>5456</v>
      </c>
      <c r="E2326" s="492" t="s">
        <v>184</v>
      </c>
      <c r="F2326" s="493" t="s">
        <v>185</v>
      </c>
      <c r="G2326" s="494" t="s">
        <v>153</v>
      </c>
      <c r="H2326" s="494">
        <v>3799</v>
      </c>
      <c r="I2326" s="520" t="s">
        <v>154</v>
      </c>
      <c r="J2326" s="520">
        <v>1</v>
      </c>
      <c r="K2326" s="509">
        <v>45743</v>
      </c>
      <c r="L2326" s="494">
        <v>27</v>
      </c>
      <c r="M2326" s="510">
        <v>175</v>
      </c>
      <c r="N2326" s="513">
        <v>45770</v>
      </c>
      <c r="O2326" s="411">
        <v>45751</v>
      </c>
      <c r="P2326" s="623">
        <v>8</v>
      </c>
      <c r="Q2326" s="409" t="s">
        <v>85</v>
      </c>
      <c r="R2326" s="409" t="s">
        <v>320</v>
      </c>
      <c r="S2326" s="409" t="s">
        <v>85</v>
      </c>
      <c r="T2326" s="409" t="s">
        <v>138</v>
      </c>
      <c r="U2326" s="561">
        <v>175</v>
      </c>
      <c r="V2326" s="417" t="s">
        <v>284</v>
      </c>
      <c r="W2326" s="417" t="s">
        <v>89</v>
      </c>
      <c r="X2326" s="417" t="s">
        <v>417</v>
      </c>
      <c r="Y2326" s="423" t="s">
        <v>716</v>
      </c>
      <c r="Z2326" s="409">
        <v>10</v>
      </c>
      <c r="AA2326" s="423" t="s">
        <v>189</v>
      </c>
      <c r="AB2326" s="409">
        <v>2012</v>
      </c>
      <c r="AC2326" s="524">
        <v>51000</v>
      </c>
      <c r="AD2326" s="524">
        <v>54000</v>
      </c>
      <c r="AE2326" s="494" t="s">
        <v>101</v>
      </c>
      <c r="AF2326" s="442">
        <v>45743</v>
      </c>
      <c r="AG2326" s="442">
        <v>45751</v>
      </c>
      <c r="AH2326" s="333" t="s">
        <v>3925</v>
      </c>
      <c r="AI2326" s="490" t="s">
        <v>153</v>
      </c>
      <c r="AJ2326" s="603" t="s">
        <v>191</v>
      </c>
      <c r="AK2326" s="503" t="s">
        <v>185</v>
      </c>
      <c r="AL2326" s="490" t="s">
        <v>192</v>
      </c>
      <c r="AM2326" s="603" t="s">
        <v>191</v>
      </c>
      <c r="AN2326" s="503" t="s">
        <v>185</v>
      </c>
      <c r="AO2326" s="490" t="s">
        <v>192</v>
      </c>
    </row>
    <row r="2327" spans="3:41" ht="18" customHeight="1">
      <c r="C2327" s="520" t="s">
        <v>994</v>
      </c>
      <c r="D2327" s="520">
        <v>5466</v>
      </c>
      <c r="E2327" s="620" t="s">
        <v>3926</v>
      </c>
      <c r="F2327" s="620" t="s">
        <v>3927</v>
      </c>
      <c r="G2327" s="520" t="s">
        <v>3928</v>
      </c>
      <c r="H2327" s="520">
        <v>1410</v>
      </c>
      <c r="I2327" s="520" t="s">
        <v>154</v>
      </c>
      <c r="J2327" s="520">
        <v>1</v>
      </c>
      <c r="K2327" s="624">
        <v>45749</v>
      </c>
      <c r="L2327" s="520">
        <v>1</v>
      </c>
      <c r="M2327" s="625">
        <v>7</v>
      </c>
      <c r="N2327" s="511">
        <f>K2327+L2327</f>
        <v>45750</v>
      </c>
      <c r="O2327" s="411">
        <f ca="1">TODAY()</f>
        <v>45957</v>
      </c>
      <c r="P2327" s="412">
        <f ca="1">O2327-K2327</f>
        <v>208</v>
      </c>
      <c r="Q2327" s="409" t="s">
        <v>85</v>
      </c>
      <c r="R2327" s="409" t="s">
        <v>85</v>
      </c>
      <c r="S2327" s="409" t="s">
        <v>86</v>
      </c>
      <c r="T2327" s="409" t="s">
        <v>87</v>
      </c>
      <c r="U2327" s="409">
        <v>7</v>
      </c>
      <c r="V2327" s="563" t="s">
        <v>88</v>
      </c>
      <c r="W2327" s="417" t="s">
        <v>89</v>
      </c>
      <c r="X2327" s="417" t="s">
        <v>90</v>
      </c>
      <c r="Y2327" s="409" t="s">
        <v>111</v>
      </c>
      <c r="Z2327" s="409">
        <v>10</v>
      </c>
      <c r="AA2327" s="423" t="s">
        <v>92</v>
      </c>
      <c r="AB2327" s="409">
        <v>2016</v>
      </c>
      <c r="AC2327" s="424"/>
      <c r="AD2327" s="522"/>
      <c r="AE2327" s="768" t="s">
        <v>101</v>
      </c>
      <c r="AF2327" s="630">
        <v>45749</v>
      </c>
      <c r="AG2327" s="630">
        <v>45751</v>
      </c>
      <c r="AH2327" s="582"/>
      <c r="AI2327" s="582" t="s">
        <v>251</v>
      </c>
      <c r="AJ2327" s="632" t="s">
        <v>3929</v>
      </c>
      <c r="AK2327" s="582" t="s">
        <v>3930</v>
      </c>
      <c r="AL2327" s="582" t="s">
        <v>3931</v>
      </c>
      <c r="AM2327" s="632" t="s">
        <v>3929</v>
      </c>
      <c r="AN2327" s="582" t="s">
        <v>3930</v>
      </c>
      <c r="AO2327" s="582" t="s">
        <v>3931</v>
      </c>
    </row>
    <row r="2328" spans="3:41" ht="0.75" customHeight="1">
      <c r="AE2328" s="16"/>
    </row>
    <row r="2329" spans="3:41">
      <c r="C2329" s="520" t="s">
        <v>994</v>
      </c>
      <c r="D2329" s="491">
        <v>5458</v>
      </c>
      <c r="E2329" s="492" t="s">
        <v>2251</v>
      </c>
      <c r="F2329" s="493" t="s">
        <v>3932</v>
      </c>
      <c r="G2329" s="494" t="s">
        <v>2253</v>
      </c>
      <c r="H2329" s="494">
        <v>572</v>
      </c>
      <c r="I2329" s="520" t="s">
        <v>99</v>
      </c>
      <c r="J2329" s="520">
        <v>1</v>
      </c>
      <c r="K2329" s="509">
        <v>45744</v>
      </c>
      <c r="L2329" s="494">
        <v>6</v>
      </c>
      <c r="M2329" s="510">
        <v>146</v>
      </c>
      <c r="N2329" s="511">
        <f>K2329+L2329</f>
        <v>45750</v>
      </c>
      <c r="O2329" s="411">
        <f ca="1">TODAY()</f>
        <v>45957</v>
      </c>
      <c r="P2329" s="412">
        <f ca="1">O2329-K2329</f>
        <v>213</v>
      </c>
      <c r="Q2329" s="409" t="s">
        <v>160</v>
      </c>
      <c r="R2329" s="409" t="s">
        <v>86</v>
      </c>
      <c r="S2329" s="409" t="s">
        <v>86</v>
      </c>
      <c r="T2329" s="409" t="s">
        <v>87</v>
      </c>
      <c r="U2329" s="561">
        <v>146</v>
      </c>
      <c r="V2329" s="417" t="s">
        <v>88</v>
      </c>
      <c r="W2329" s="417" t="s">
        <v>89</v>
      </c>
      <c r="X2329" s="417" t="s">
        <v>586</v>
      </c>
      <c r="Y2329" s="409" t="s">
        <v>611</v>
      </c>
      <c r="Z2329" s="409">
        <v>10</v>
      </c>
      <c r="AA2329" s="423" t="s">
        <v>227</v>
      </c>
      <c r="AB2329" s="409">
        <v>2023</v>
      </c>
      <c r="AC2329" s="524">
        <v>33000</v>
      </c>
      <c r="AD2329" s="524">
        <v>28000</v>
      </c>
      <c r="AE2329" s="494" t="s">
        <v>101</v>
      </c>
      <c r="AF2329" s="442">
        <v>45744</v>
      </c>
      <c r="AG2329" s="442">
        <v>45751</v>
      </c>
      <c r="AH2329" s="333"/>
      <c r="AI2329" s="490" t="s">
        <v>153</v>
      </c>
      <c r="AJ2329" s="527" t="s">
        <v>3933</v>
      </c>
      <c r="AK2329" s="333" t="s">
        <v>3932</v>
      </c>
      <c r="AL2329" s="490" t="s">
        <v>3934</v>
      </c>
      <c r="AM2329" s="527" t="s">
        <v>3933</v>
      </c>
      <c r="AN2329" s="333" t="s">
        <v>3932</v>
      </c>
      <c r="AO2329" s="490" t="s">
        <v>3934</v>
      </c>
    </row>
    <row r="2330" spans="3:41" ht="21" customHeight="1">
      <c r="C2330" s="520" t="s">
        <v>994</v>
      </c>
      <c r="D2330" s="520">
        <v>5374</v>
      </c>
      <c r="E2330" s="620" t="s">
        <v>97</v>
      </c>
      <c r="F2330" s="620" t="s">
        <v>97</v>
      </c>
      <c r="G2330" s="520" t="s">
        <v>3935</v>
      </c>
      <c r="H2330" s="520">
        <v>1921</v>
      </c>
      <c r="I2330" s="520" t="s">
        <v>99</v>
      </c>
      <c r="J2330" s="520">
        <v>1</v>
      </c>
      <c r="K2330" s="624">
        <v>45723</v>
      </c>
      <c r="L2330" s="520">
        <v>27</v>
      </c>
      <c r="M2330" s="625">
        <v>32</v>
      </c>
      <c r="N2330" s="511">
        <f>K2330+L2330</f>
        <v>45750</v>
      </c>
      <c r="O2330" s="411">
        <f ca="1">TODAY()</f>
        <v>45957</v>
      </c>
      <c r="P2330" s="412">
        <f ca="1">O2330-K2330</f>
        <v>234</v>
      </c>
      <c r="Q2330" s="409" t="s">
        <v>160</v>
      </c>
      <c r="R2330" s="409" t="s">
        <v>86</v>
      </c>
      <c r="S2330" s="409" t="s">
        <v>86</v>
      </c>
      <c r="T2330" s="409" t="s">
        <v>138</v>
      </c>
      <c r="U2330" s="409">
        <v>32</v>
      </c>
      <c r="V2330" s="417" t="s">
        <v>118</v>
      </c>
      <c r="W2330" s="417" t="s">
        <v>89</v>
      </c>
      <c r="X2330" s="417" t="s">
        <v>167</v>
      </c>
      <c r="Y2330" s="409" t="s">
        <v>168</v>
      </c>
      <c r="Z2330" s="409">
        <v>30</v>
      </c>
      <c r="AA2330" s="423" t="s">
        <v>127</v>
      </c>
      <c r="AB2330" s="409"/>
      <c r="AC2330" s="424"/>
      <c r="AD2330" s="522"/>
      <c r="AE2330" s="768" t="s">
        <v>101</v>
      </c>
      <c r="AF2330" s="630">
        <v>45695</v>
      </c>
      <c r="AG2330" s="630">
        <v>45752</v>
      </c>
      <c r="AH2330" s="582"/>
      <c r="AI2330" s="582" t="s">
        <v>102</v>
      </c>
      <c r="AJ2330" s="632" t="s">
        <v>103</v>
      </c>
      <c r="AK2330" s="582" t="s">
        <v>104</v>
      </c>
      <c r="AL2330" s="582" t="s">
        <v>105</v>
      </c>
      <c r="AM2330" s="632" t="s">
        <v>103</v>
      </c>
      <c r="AN2330" s="582" t="s">
        <v>104</v>
      </c>
      <c r="AO2330" s="582" t="s">
        <v>105</v>
      </c>
    </row>
    <row r="2331" spans="3:41">
      <c r="C2331" s="520" t="s">
        <v>994</v>
      </c>
      <c r="D2331" s="494">
        <v>5420</v>
      </c>
      <c r="E2331" s="608" t="s">
        <v>1106</v>
      </c>
      <c r="F2331" s="608" t="s">
        <v>1107</v>
      </c>
      <c r="G2331" s="494" t="s">
        <v>743</v>
      </c>
      <c r="H2331" s="494">
        <v>3489</v>
      </c>
      <c r="I2331" s="520" t="s">
        <v>99</v>
      </c>
      <c r="J2331" s="520">
        <v>1</v>
      </c>
      <c r="K2331" s="509">
        <v>45723</v>
      </c>
      <c r="L2331" s="494">
        <v>29</v>
      </c>
      <c r="M2331" s="510">
        <v>46</v>
      </c>
      <c r="N2331" s="511">
        <v>45752</v>
      </c>
      <c r="O2331" s="411">
        <v>45754</v>
      </c>
      <c r="P2331" s="412">
        <v>31</v>
      </c>
      <c r="Q2331" s="409" t="s">
        <v>85</v>
      </c>
      <c r="R2331" s="409" t="s">
        <v>85</v>
      </c>
      <c r="S2331" s="409" t="s">
        <v>85</v>
      </c>
      <c r="T2331" s="409" t="s">
        <v>138</v>
      </c>
      <c r="U2331" s="561">
        <v>46</v>
      </c>
      <c r="V2331" s="417" t="s">
        <v>236</v>
      </c>
      <c r="W2331" s="417" t="s">
        <v>237</v>
      </c>
      <c r="X2331" s="417" t="s">
        <v>238</v>
      </c>
      <c r="Y2331" s="409" t="s">
        <v>240</v>
      </c>
      <c r="Z2331" s="409">
        <v>50</v>
      </c>
      <c r="AA2331" s="423" t="s">
        <v>227</v>
      </c>
      <c r="AB2331" s="409">
        <v>2012</v>
      </c>
      <c r="AC2331" s="424">
        <v>12000</v>
      </c>
      <c r="AD2331" s="614"/>
      <c r="AE2331" s="768" t="s">
        <v>101</v>
      </c>
      <c r="AF2331" s="442">
        <v>45723</v>
      </c>
      <c r="AG2331" s="442">
        <v>45754</v>
      </c>
      <c r="AH2331" s="333"/>
      <c r="AI2331" s="490" t="s">
        <v>197</v>
      </c>
      <c r="AJ2331" s="527" t="s">
        <v>3936</v>
      </c>
      <c r="AK2331" s="333" t="s">
        <v>3937</v>
      </c>
      <c r="AL2331" s="490" t="s">
        <v>3938</v>
      </c>
      <c r="AM2331" s="527" t="s">
        <v>3936</v>
      </c>
      <c r="AN2331" s="333" t="s">
        <v>3937</v>
      </c>
      <c r="AO2331" s="490" t="s">
        <v>3938</v>
      </c>
    </row>
    <row r="2332" spans="3:41">
      <c r="C2332" s="520" t="s">
        <v>994</v>
      </c>
      <c r="D2332" s="491">
        <v>5399</v>
      </c>
      <c r="E2332" s="492" t="s">
        <v>1106</v>
      </c>
      <c r="F2332" s="492" t="s">
        <v>1107</v>
      </c>
      <c r="G2332" s="494" t="s">
        <v>3939</v>
      </c>
      <c r="H2332" s="494">
        <v>7091</v>
      </c>
      <c r="I2332" s="520" t="s">
        <v>99</v>
      </c>
      <c r="J2332" s="520">
        <v>1</v>
      </c>
      <c r="K2332" s="509">
        <v>45738</v>
      </c>
      <c r="L2332" s="491">
        <v>29</v>
      </c>
      <c r="M2332" s="510">
        <v>168</v>
      </c>
      <c r="N2332" s="513">
        <v>45767</v>
      </c>
      <c r="O2332" s="411">
        <v>45754</v>
      </c>
      <c r="P2332" s="412">
        <v>16</v>
      </c>
      <c r="Q2332" s="409" t="s">
        <v>85</v>
      </c>
      <c r="R2332" s="409" t="s">
        <v>214</v>
      </c>
      <c r="S2332" s="409" t="s">
        <v>85</v>
      </c>
      <c r="T2332" s="409" t="s">
        <v>138</v>
      </c>
      <c r="U2332" s="561">
        <v>168</v>
      </c>
      <c r="V2332" s="417" t="s">
        <v>236</v>
      </c>
      <c r="W2332" s="417" t="s">
        <v>406</v>
      </c>
      <c r="X2332" s="417" t="s">
        <v>238</v>
      </c>
      <c r="Y2332" s="423" t="s">
        <v>703</v>
      </c>
      <c r="Z2332" s="409">
        <v>50</v>
      </c>
      <c r="AA2332" s="423" t="s">
        <v>227</v>
      </c>
      <c r="AB2332" s="409">
        <v>2019</v>
      </c>
      <c r="AC2332" s="424">
        <v>12000</v>
      </c>
      <c r="AD2332" s="614">
        <v>15000</v>
      </c>
      <c r="AE2332" s="635" t="s">
        <v>101</v>
      </c>
      <c r="AF2332" s="442">
        <v>45708</v>
      </c>
      <c r="AG2332" s="442">
        <v>45754</v>
      </c>
      <c r="AH2332" s="333"/>
      <c r="AI2332" s="490" t="s">
        <v>197</v>
      </c>
      <c r="AJ2332" s="527" t="s">
        <v>3940</v>
      </c>
      <c r="AK2332" s="333" t="s">
        <v>3937</v>
      </c>
      <c r="AL2332" s="490" t="s">
        <v>3941</v>
      </c>
      <c r="AM2332" s="527"/>
      <c r="AN2332" s="333"/>
      <c r="AO2332" s="490"/>
    </row>
    <row r="2333" spans="3:41">
      <c r="C2333" s="520" t="s">
        <v>994</v>
      </c>
      <c r="D2333" s="491">
        <v>5072</v>
      </c>
      <c r="E2333" s="492" t="s">
        <v>3942</v>
      </c>
      <c r="F2333" s="493" t="s">
        <v>1049</v>
      </c>
      <c r="G2333" s="494" t="s">
        <v>262</v>
      </c>
      <c r="H2333" s="494">
        <v>22</v>
      </c>
      <c r="I2333" s="520" t="s">
        <v>154</v>
      </c>
      <c r="J2333" s="520">
        <v>1</v>
      </c>
      <c r="K2333" s="509">
        <v>45724</v>
      </c>
      <c r="L2333" s="494">
        <v>29</v>
      </c>
      <c r="M2333" s="510">
        <v>194</v>
      </c>
      <c r="N2333" s="511">
        <f>K2333+L2333</f>
        <v>45753</v>
      </c>
      <c r="O2333" s="411">
        <f t="shared" ref="O2333:O2351" ca="1" si="12">TODAY()</f>
        <v>45957</v>
      </c>
      <c r="P2333" s="412">
        <f t="shared" ref="P2333:P2351" ca="1" si="13">O2333-K2333</f>
        <v>233</v>
      </c>
      <c r="Q2333" s="409" t="s">
        <v>85</v>
      </c>
      <c r="R2333" s="409" t="s">
        <v>85</v>
      </c>
      <c r="S2333" s="409" t="s">
        <v>85</v>
      </c>
      <c r="T2333" s="409" t="s">
        <v>87</v>
      </c>
      <c r="U2333" s="409">
        <v>194</v>
      </c>
      <c r="V2333" s="563" t="s">
        <v>169</v>
      </c>
      <c r="W2333" s="417" t="s">
        <v>795</v>
      </c>
      <c r="X2333" s="417" t="s">
        <v>796</v>
      </c>
      <c r="Y2333" s="423" t="s">
        <v>797</v>
      </c>
      <c r="Z2333" s="409">
        <v>30</v>
      </c>
      <c r="AA2333" s="423" t="s">
        <v>244</v>
      </c>
      <c r="AB2333" s="409">
        <v>2023</v>
      </c>
      <c r="AC2333" s="424">
        <v>24000</v>
      </c>
      <c r="AD2333" s="522">
        <v>30000</v>
      </c>
      <c r="AE2333" s="635" t="s">
        <v>101</v>
      </c>
      <c r="AF2333" s="442">
        <v>45552</v>
      </c>
      <c r="AG2333" s="442">
        <v>45754</v>
      </c>
      <c r="AH2333" s="622"/>
      <c r="AI2333" s="490"/>
      <c r="AJ2333" s="334"/>
      <c r="AK2333" s="622"/>
      <c r="AL2333" s="490"/>
      <c r="AM2333" s="527"/>
      <c r="AN2333" s="333"/>
      <c r="AO2333" s="490"/>
    </row>
    <row r="2334" spans="3:41">
      <c r="C2334" s="520" t="s">
        <v>994</v>
      </c>
      <c r="D2334" s="491">
        <v>5460</v>
      </c>
      <c r="E2334" s="493" t="s">
        <v>3943</v>
      </c>
      <c r="F2334" s="493" t="s">
        <v>3944</v>
      </c>
      <c r="G2334" s="494" t="s">
        <v>3945</v>
      </c>
      <c r="H2334" s="494">
        <v>4916</v>
      </c>
      <c r="I2334" s="494" t="s">
        <v>3946</v>
      </c>
      <c r="J2334" s="520">
        <v>1</v>
      </c>
      <c r="K2334" s="509">
        <v>45748</v>
      </c>
      <c r="L2334" s="494">
        <v>6</v>
      </c>
      <c r="M2334" s="510">
        <v>51</v>
      </c>
      <c r="N2334" s="511">
        <f>K2334+L2334</f>
        <v>45754</v>
      </c>
      <c r="O2334" s="411">
        <f t="shared" ca="1" si="12"/>
        <v>45957</v>
      </c>
      <c r="P2334" s="412">
        <f t="shared" ca="1" si="13"/>
        <v>209</v>
      </c>
      <c r="Q2334" s="409" t="s">
        <v>85</v>
      </c>
      <c r="R2334" s="409" t="s">
        <v>85</v>
      </c>
      <c r="S2334" s="409" t="s">
        <v>85</v>
      </c>
      <c r="T2334" s="409" t="s">
        <v>138</v>
      </c>
      <c r="U2334" s="561">
        <v>51</v>
      </c>
      <c r="V2334" s="417" t="s">
        <v>139</v>
      </c>
      <c r="W2334" s="417" t="s">
        <v>140</v>
      </c>
      <c r="X2334" s="417" t="s">
        <v>256</v>
      </c>
      <c r="Y2334" s="409" t="s">
        <v>257</v>
      </c>
      <c r="Z2334" s="409">
        <v>40</v>
      </c>
      <c r="AA2334" s="423" t="s">
        <v>143</v>
      </c>
      <c r="AB2334" s="409"/>
      <c r="AC2334" s="424">
        <v>51000</v>
      </c>
      <c r="AD2334" s="522">
        <v>53040</v>
      </c>
      <c r="AE2334" s="494" t="s">
        <v>101</v>
      </c>
      <c r="AF2334" s="442">
        <v>45748</v>
      </c>
      <c r="AG2334" s="442">
        <v>45752</v>
      </c>
      <c r="AH2334" s="333" t="s">
        <v>3947</v>
      </c>
      <c r="AI2334" s="490" t="s">
        <v>153</v>
      </c>
      <c r="AJ2334" s="527" t="s">
        <v>3948</v>
      </c>
      <c r="AK2334" s="333" t="s">
        <v>3949</v>
      </c>
      <c r="AL2334" s="490" t="s">
        <v>3950</v>
      </c>
      <c r="AM2334" s="527" t="s">
        <v>3948</v>
      </c>
      <c r="AN2334" s="333" t="s">
        <v>3949</v>
      </c>
      <c r="AO2334" s="490" t="s">
        <v>3950</v>
      </c>
    </row>
    <row r="2335" spans="3:41">
      <c r="C2335" s="520" t="s">
        <v>994</v>
      </c>
      <c r="D2335" s="491">
        <v>5471</v>
      </c>
      <c r="E2335" s="492" t="s">
        <v>97</v>
      </c>
      <c r="F2335" s="493" t="s">
        <v>97</v>
      </c>
      <c r="G2335" s="494" t="s">
        <v>3951</v>
      </c>
      <c r="H2335" s="494">
        <v>1513</v>
      </c>
      <c r="I2335" s="520" t="s">
        <v>99</v>
      </c>
      <c r="J2335" s="520">
        <v>1</v>
      </c>
      <c r="K2335" s="509">
        <v>45751</v>
      </c>
      <c r="L2335" s="494">
        <v>2</v>
      </c>
      <c r="M2335" s="510">
        <v>235</v>
      </c>
      <c r="N2335" s="513">
        <f t="shared" ref="N2335:N2342" si="14">K2335+L2335</f>
        <v>45753</v>
      </c>
      <c r="O2335" s="411">
        <f t="shared" ca="1" si="12"/>
        <v>45957</v>
      </c>
      <c r="P2335" s="412">
        <f t="shared" ca="1" si="13"/>
        <v>206</v>
      </c>
      <c r="Q2335" s="409" t="s">
        <v>810</v>
      </c>
      <c r="R2335" s="409" t="s">
        <v>214</v>
      </c>
      <c r="S2335" s="409" t="s">
        <v>900</v>
      </c>
      <c r="T2335" s="409" t="s">
        <v>87</v>
      </c>
      <c r="U2335" s="409">
        <v>235</v>
      </c>
      <c r="V2335" s="417" t="s">
        <v>88</v>
      </c>
      <c r="W2335" s="417" t="s">
        <v>89</v>
      </c>
      <c r="X2335" s="417" t="s">
        <v>586</v>
      </c>
      <c r="Y2335" s="423" t="s">
        <v>927</v>
      </c>
      <c r="Z2335" s="409">
        <v>10</v>
      </c>
      <c r="AA2335" s="423" t="s">
        <v>227</v>
      </c>
      <c r="AB2335" s="409">
        <v>2016</v>
      </c>
      <c r="AC2335" s="524">
        <v>33000</v>
      </c>
      <c r="AD2335" s="524">
        <v>35200</v>
      </c>
      <c r="AE2335" s="494" t="s">
        <v>101</v>
      </c>
      <c r="AF2335" s="442">
        <v>45751</v>
      </c>
      <c r="AG2335" s="442">
        <v>45755</v>
      </c>
      <c r="AH2335" s="333"/>
      <c r="AI2335" s="490" t="s">
        <v>153</v>
      </c>
      <c r="AJ2335" s="550"/>
      <c r="AK2335" s="333"/>
      <c r="AL2335" s="490" t="s">
        <v>153</v>
      </c>
      <c r="AM2335" s="527" t="s">
        <v>3952</v>
      </c>
      <c r="AN2335" s="333" t="s">
        <v>3953</v>
      </c>
      <c r="AO2335" s="490" t="s">
        <v>3954</v>
      </c>
    </row>
    <row r="2336" spans="3:41">
      <c r="C2336" s="520" t="s">
        <v>994</v>
      </c>
      <c r="D2336" s="491">
        <v>5430</v>
      </c>
      <c r="E2336" s="493" t="s">
        <v>1349</v>
      </c>
      <c r="F2336" s="493" t="s">
        <v>1350</v>
      </c>
      <c r="G2336" s="494" t="s">
        <v>1351</v>
      </c>
      <c r="H2336" s="494">
        <v>4189</v>
      </c>
      <c r="I2336" s="520" t="s">
        <v>99</v>
      </c>
      <c r="J2336" s="520">
        <v>1</v>
      </c>
      <c r="K2336" s="509">
        <v>45745</v>
      </c>
      <c r="L2336" s="494">
        <v>6</v>
      </c>
      <c r="M2336" s="510">
        <v>236</v>
      </c>
      <c r="N2336" s="511">
        <f t="shared" si="14"/>
        <v>45751</v>
      </c>
      <c r="O2336" s="411">
        <f t="shared" ca="1" si="12"/>
        <v>45957</v>
      </c>
      <c r="P2336" s="516">
        <f t="shared" ca="1" si="13"/>
        <v>212</v>
      </c>
      <c r="Q2336" s="409" t="s">
        <v>810</v>
      </c>
      <c r="R2336" s="409" t="s">
        <v>214</v>
      </c>
      <c r="S2336" s="409" t="s">
        <v>900</v>
      </c>
      <c r="T2336" s="409" t="s">
        <v>87</v>
      </c>
      <c r="U2336" s="409">
        <v>236</v>
      </c>
      <c r="V2336" s="417" t="s">
        <v>88</v>
      </c>
      <c r="W2336" s="417" t="s">
        <v>89</v>
      </c>
      <c r="X2336" s="417" t="s">
        <v>550</v>
      </c>
      <c r="Y2336" s="423" t="s">
        <v>929</v>
      </c>
      <c r="Z2336" s="409">
        <v>10</v>
      </c>
      <c r="AA2336" s="423" t="s">
        <v>92</v>
      </c>
      <c r="AB2336" s="409">
        <v>2000</v>
      </c>
      <c r="AC2336" s="424">
        <v>33000</v>
      </c>
      <c r="AD2336" s="522">
        <v>35200</v>
      </c>
      <c r="AE2336" s="494" t="s">
        <v>207</v>
      </c>
      <c r="AF2336" s="526">
        <v>45729</v>
      </c>
      <c r="AG2336" s="442">
        <v>45755</v>
      </c>
      <c r="AH2336" s="333"/>
      <c r="AI2336" s="494"/>
      <c r="AJ2336" s="334"/>
      <c r="AK2336" s="333"/>
      <c r="AL2336" s="494"/>
      <c r="AM2336" s="527"/>
      <c r="AN2336" s="333"/>
      <c r="AO2336" s="490"/>
    </row>
    <row r="2337" spans="2:67" ht="17.25" customHeight="1">
      <c r="C2337" s="520" t="s">
        <v>994</v>
      </c>
      <c r="D2337" s="491">
        <v>5384</v>
      </c>
      <c r="E2337" s="492" t="s">
        <v>405</v>
      </c>
      <c r="F2337" s="492" t="s">
        <v>405</v>
      </c>
      <c r="G2337" s="490" t="s">
        <v>248</v>
      </c>
      <c r="H2337" s="494">
        <v>1609</v>
      </c>
      <c r="I2337" s="520" t="s">
        <v>154</v>
      </c>
      <c r="J2337" s="520">
        <v>1</v>
      </c>
      <c r="K2337" s="509">
        <v>45747</v>
      </c>
      <c r="L2337" s="494">
        <v>27</v>
      </c>
      <c r="M2337" s="510">
        <v>65</v>
      </c>
      <c r="N2337" s="513">
        <f t="shared" si="14"/>
        <v>45774</v>
      </c>
      <c r="O2337" s="411">
        <f t="shared" ca="1" si="12"/>
        <v>45957</v>
      </c>
      <c r="P2337" s="412">
        <f t="shared" ca="1" si="13"/>
        <v>210</v>
      </c>
      <c r="Q2337" s="409" t="s">
        <v>85</v>
      </c>
      <c r="R2337" s="409" t="s">
        <v>214</v>
      </c>
      <c r="S2337" s="409" t="s">
        <v>85</v>
      </c>
      <c r="T2337" s="409" t="s">
        <v>138</v>
      </c>
      <c r="U2337" s="561">
        <v>65</v>
      </c>
      <c r="V2337" s="417" t="s">
        <v>236</v>
      </c>
      <c r="W2337" s="417" t="s">
        <v>312</v>
      </c>
      <c r="X2337" s="417" t="s">
        <v>313</v>
      </c>
      <c r="Y2337" s="423" t="s">
        <v>314</v>
      </c>
      <c r="Z2337" s="409">
        <v>50</v>
      </c>
      <c r="AA2337" s="423" t="s">
        <v>227</v>
      </c>
      <c r="AB2337" s="409">
        <v>2008</v>
      </c>
      <c r="AC2337" s="424"/>
      <c r="AD2337" s="522">
        <v>0</v>
      </c>
      <c r="AE2337" s="635" t="s">
        <v>101</v>
      </c>
      <c r="AF2337" s="442">
        <v>45729</v>
      </c>
      <c r="AG2337" s="442">
        <v>45756</v>
      </c>
      <c r="AH2337" s="333" t="s">
        <v>3955</v>
      </c>
      <c r="AI2337" s="490" t="s">
        <v>251</v>
      </c>
      <c r="AJ2337" s="527" t="s">
        <v>409</v>
      </c>
      <c r="AK2337" s="333" t="s">
        <v>410</v>
      </c>
      <c r="AL2337" s="490" t="s">
        <v>411</v>
      </c>
      <c r="AM2337" s="527" t="s">
        <v>409</v>
      </c>
      <c r="AN2337" s="333" t="s">
        <v>410</v>
      </c>
      <c r="AO2337" s="490" t="s">
        <v>411</v>
      </c>
    </row>
    <row r="2338" spans="2:67">
      <c r="C2338" s="520" t="s">
        <v>994</v>
      </c>
      <c r="D2338" s="491">
        <v>5173</v>
      </c>
      <c r="E2338" s="492" t="s">
        <v>151</v>
      </c>
      <c r="F2338" s="493" t="s">
        <v>3143</v>
      </c>
      <c r="G2338" s="494" t="s">
        <v>371</v>
      </c>
      <c r="H2338" s="494">
        <v>3284</v>
      </c>
      <c r="I2338" s="520" t="s">
        <v>154</v>
      </c>
      <c r="J2338" s="520">
        <v>1</v>
      </c>
      <c r="K2338" s="509">
        <v>45722</v>
      </c>
      <c r="L2338" s="494">
        <v>29</v>
      </c>
      <c r="M2338" s="409">
        <v>99</v>
      </c>
      <c r="N2338" s="511">
        <f t="shared" si="14"/>
        <v>45751</v>
      </c>
      <c r="O2338" s="411">
        <f t="shared" ca="1" si="12"/>
        <v>45957</v>
      </c>
      <c r="P2338" s="412">
        <f t="shared" ca="1" si="13"/>
        <v>235</v>
      </c>
      <c r="Q2338" s="409" t="s">
        <v>85</v>
      </c>
      <c r="R2338" s="409" t="s">
        <v>320</v>
      </c>
      <c r="S2338" s="409" t="s">
        <v>85</v>
      </c>
      <c r="T2338" s="409" t="s">
        <v>87</v>
      </c>
      <c r="U2338" s="561">
        <v>99</v>
      </c>
      <c r="V2338" s="417" t="s">
        <v>88</v>
      </c>
      <c r="W2338" s="417" t="s">
        <v>89</v>
      </c>
      <c r="X2338" s="417" t="s">
        <v>433</v>
      </c>
      <c r="Y2338" s="409">
        <v>1459</v>
      </c>
      <c r="Z2338" s="409">
        <v>10</v>
      </c>
      <c r="AA2338" s="423" t="s">
        <v>434</v>
      </c>
      <c r="AB2338" s="409">
        <v>1998</v>
      </c>
      <c r="AC2338" s="524">
        <v>27000</v>
      </c>
      <c r="AD2338" s="522">
        <v>4000</v>
      </c>
      <c r="AE2338" s="635" t="s">
        <v>101</v>
      </c>
      <c r="AF2338" s="442"/>
      <c r="AG2338" s="442">
        <v>45756</v>
      </c>
      <c r="AH2338" s="333"/>
      <c r="AI2338" s="494" t="s">
        <v>371</v>
      </c>
      <c r="AJ2338" s="527"/>
      <c r="AK2338" s="333"/>
      <c r="AL2338" s="490"/>
      <c r="AM2338" s="494"/>
      <c r="AN2338" s="494"/>
      <c r="AO2338" s="523"/>
      <c r="AP2338" s="523"/>
      <c r="AQ2338" s="333"/>
      <c r="AR2338" s="333"/>
      <c r="AS2338" s="333"/>
      <c r="AT2338" s="333"/>
      <c r="AU2338" s="572"/>
      <c r="AV2338" s="333"/>
    </row>
    <row r="2339" spans="2:67">
      <c r="C2339" s="520" t="s">
        <v>994</v>
      </c>
      <c r="D2339" s="491">
        <v>5478</v>
      </c>
      <c r="E2339" s="492" t="s">
        <v>737</v>
      </c>
      <c r="F2339" s="493" t="s">
        <v>738</v>
      </c>
      <c r="G2339" s="494" t="s">
        <v>794</v>
      </c>
      <c r="H2339" s="494">
        <v>1514</v>
      </c>
      <c r="I2339" s="520" t="s">
        <v>99</v>
      </c>
      <c r="J2339" s="520">
        <v>1</v>
      </c>
      <c r="K2339" s="509">
        <v>45757</v>
      </c>
      <c r="L2339" s="494">
        <v>6</v>
      </c>
      <c r="M2339" s="510">
        <v>235</v>
      </c>
      <c r="N2339" s="513">
        <f t="shared" si="14"/>
        <v>45763</v>
      </c>
      <c r="O2339" s="411">
        <f t="shared" ca="1" si="12"/>
        <v>45957</v>
      </c>
      <c r="P2339" s="412">
        <f t="shared" ca="1" si="13"/>
        <v>200</v>
      </c>
      <c r="Q2339" s="409" t="s">
        <v>810</v>
      </c>
      <c r="R2339" s="409" t="s">
        <v>214</v>
      </c>
      <c r="S2339" s="409" t="s">
        <v>900</v>
      </c>
      <c r="T2339" s="409" t="s">
        <v>87</v>
      </c>
      <c r="U2339" s="409">
        <v>235</v>
      </c>
      <c r="V2339" s="417" t="s">
        <v>88</v>
      </c>
      <c r="W2339" s="417" t="s">
        <v>89</v>
      </c>
      <c r="X2339" s="417" t="s">
        <v>586</v>
      </c>
      <c r="Y2339" s="423" t="s">
        <v>927</v>
      </c>
      <c r="Z2339" s="409">
        <v>10</v>
      </c>
      <c r="AA2339" s="423" t="s">
        <v>227</v>
      </c>
      <c r="AB2339" s="409">
        <v>2016</v>
      </c>
      <c r="AC2339" s="524">
        <v>33000</v>
      </c>
      <c r="AD2339" s="524">
        <v>35200</v>
      </c>
      <c r="AE2339" s="494" t="s">
        <v>101</v>
      </c>
      <c r="AF2339" s="442">
        <v>45757</v>
      </c>
      <c r="AG2339" s="442"/>
      <c r="AH2339" s="333" t="s">
        <v>3956</v>
      </c>
      <c r="AI2339" s="490" t="s">
        <v>251</v>
      </c>
      <c r="AJ2339" s="527" t="s">
        <v>798</v>
      </c>
      <c r="AK2339" s="333" t="s">
        <v>799</v>
      </c>
      <c r="AL2339" s="490">
        <v>8186007699</v>
      </c>
      <c r="AM2339" s="494"/>
      <c r="AN2339" s="494"/>
      <c r="AO2339" s="494"/>
      <c r="AP2339" s="523"/>
      <c r="AQ2339" s="333"/>
      <c r="AR2339" s="333"/>
      <c r="AS2339" s="333"/>
      <c r="AT2339" s="333"/>
      <c r="AU2339" s="572"/>
      <c r="AV2339" s="333"/>
    </row>
    <row r="2340" spans="2:67">
      <c r="C2340" s="520" t="s">
        <v>994</v>
      </c>
      <c r="D2340" s="491">
        <v>5341</v>
      </c>
      <c r="E2340" s="493" t="s">
        <v>351</v>
      </c>
      <c r="F2340" s="493" t="s">
        <v>352</v>
      </c>
      <c r="G2340" s="494" t="s">
        <v>353</v>
      </c>
      <c r="H2340" s="494">
        <v>804</v>
      </c>
      <c r="I2340" s="520" t="s">
        <v>99</v>
      </c>
      <c r="J2340" s="520">
        <v>1</v>
      </c>
      <c r="K2340" s="509">
        <v>45729</v>
      </c>
      <c r="L2340" s="494">
        <v>27</v>
      </c>
      <c r="M2340" s="510">
        <v>73</v>
      </c>
      <c r="N2340" s="511">
        <f t="shared" si="14"/>
        <v>45756</v>
      </c>
      <c r="O2340" s="411">
        <f t="shared" ca="1" si="12"/>
        <v>45957</v>
      </c>
      <c r="P2340" s="412">
        <f t="shared" ca="1" si="13"/>
        <v>228</v>
      </c>
      <c r="Q2340" s="409" t="s">
        <v>85</v>
      </c>
      <c r="R2340" s="409" t="s">
        <v>214</v>
      </c>
      <c r="S2340" s="409" t="s">
        <v>85</v>
      </c>
      <c r="T2340" s="409" t="s">
        <v>138</v>
      </c>
      <c r="U2340" s="409">
        <v>73</v>
      </c>
      <c r="V2340" s="417" t="s">
        <v>139</v>
      </c>
      <c r="W2340" s="417" t="s">
        <v>335</v>
      </c>
      <c r="X2340" s="417" t="s">
        <v>336</v>
      </c>
      <c r="Y2340" s="409" t="s">
        <v>345</v>
      </c>
      <c r="Z2340" s="409">
        <v>40</v>
      </c>
      <c r="AA2340" s="423" t="s">
        <v>227</v>
      </c>
      <c r="AB2340" s="409">
        <v>2024</v>
      </c>
      <c r="AC2340" s="424">
        <v>30000</v>
      </c>
      <c r="AD2340" s="522">
        <v>26700</v>
      </c>
      <c r="AE2340" s="635" t="s">
        <v>101</v>
      </c>
      <c r="AF2340" s="442">
        <v>45673</v>
      </c>
      <c r="AG2340" s="442">
        <v>45757</v>
      </c>
      <c r="AH2340" s="333"/>
      <c r="AI2340" s="490" t="s">
        <v>197</v>
      </c>
      <c r="AJ2340" s="527" t="s">
        <v>346</v>
      </c>
      <c r="AK2340" s="333" t="s">
        <v>347</v>
      </c>
      <c r="AL2340" s="490" t="s">
        <v>348</v>
      </c>
    </row>
    <row r="2341" spans="2:67">
      <c r="C2341" s="520" t="s">
        <v>994</v>
      </c>
      <c r="D2341" s="491">
        <v>5429</v>
      </c>
      <c r="E2341" s="492" t="s">
        <v>737</v>
      </c>
      <c r="F2341" s="493" t="s">
        <v>738</v>
      </c>
      <c r="G2341" s="494" t="s">
        <v>3957</v>
      </c>
      <c r="H2341" s="494">
        <v>5691</v>
      </c>
      <c r="I2341" s="520" t="s">
        <v>99</v>
      </c>
      <c r="J2341" s="520">
        <v>1</v>
      </c>
      <c r="K2341" s="509">
        <v>45729</v>
      </c>
      <c r="L2341" s="494">
        <v>27</v>
      </c>
      <c r="M2341" s="510">
        <v>110</v>
      </c>
      <c r="N2341" s="511">
        <f t="shared" si="14"/>
        <v>45756</v>
      </c>
      <c r="O2341" s="411">
        <f t="shared" ca="1" si="12"/>
        <v>45957</v>
      </c>
      <c r="P2341" s="412">
        <f t="shared" ca="1" si="13"/>
        <v>228</v>
      </c>
      <c r="Q2341" s="409" t="s">
        <v>85</v>
      </c>
      <c r="R2341" s="409" t="s">
        <v>320</v>
      </c>
      <c r="S2341" s="409" t="s">
        <v>85</v>
      </c>
      <c r="T2341" s="409" t="s">
        <v>138</v>
      </c>
      <c r="U2341" s="409">
        <v>110</v>
      </c>
      <c r="V2341" s="417" t="s">
        <v>284</v>
      </c>
      <c r="W2341" s="417" t="s">
        <v>89</v>
      </c>
      <c r="X2341" s="417" t="s">
        <v>396</v>
      </c>
      <c r="Y2341" s="409" t="s">
        <v>473</v>
      </c>
      <c r="Z2341" s="409">
        <v>10</v>
      </c>
      <c r="AA2341" s="423" t="s">
        <v>143</v>
      </c>
      <c r="AB2341" s="409">
        <v>2015</v>
      </c>
      <c r="AC2341" s="524">
        <v>33000</v>
      </c>
      <c r="AD2341" s="524">
        <v>33200</v>
      </c>
      <c r="AE2341" s="635" t="s">
        <v>101</v>
      </c>
      <c r="AF2341" s="442">
        <v>45728</v>
      </c>
      <c r="AG2341" s="442">
        <v>45757</v>
      </c>
      <c r="AH2341" s="333"/>
      <c r="AI2341" s="490" t="s">
        <v>153</v>
      </c>
      <c r="AJ2341" s="527" t="s">
        <v>3958</v>
      </c>
      <c r="AK2341" s="333" t="s">
        <v>3354</v>
      </c>
      <c r="AL2341" s="490" t="s">
        <v>3355</v>
      </c>
      <c r="AM2341" s="494"/>
      <c r="AN2341" s="633"/>
      <c r="AO2341" s="494"/>
      <c r="AP2341" s="523"/>
      <c r="AQ2341" s="333"/>
      <c r="AR2341" s="333"/>
      <c r="AS2341" s="570"/>
      <c r="AT2341" s="571"/>
      <c r="AU2341" s="572"/>
      <c r="AV2341" s="333"/>
    </row>
    <row r="2342" spans="2:67">
      <c r="C2342" s="520" t="s">
        <v>994</v>
      </c>
      <c r="D2342" s="520">
        <v>5424</v>
      </c>
      <c r="E2342" s="559" t="s">
        <v>742</v>
      </c>
      <c r="F2342" s="620" t="s">
        <v>219</v>
      </c>
      <c r="G2342" s="520" t="s">
        <v>3959</v>
      </c>
      <c r="H2342" s="520">
        <v>111</v>
      </c>
      <c r="I2342" s="520" t="s">
        <v>154</v>
      </c>
      <c r="J2342" s="520">
        <v>1</v>
      </c>
      <c r="K2342" s="624">
        <v>45745</v>
      </c>
      <c r="L2342" s="520">
        <v>6</v>
      </c>
      <c r="M2342" s="625">
        <v>36</v>
      </c>
      <c r="N2342" s="511">
        <f t="shared" si="14"/>
        <v>45751</v>
      </c>
      <c r="O2342" s="411">
        <f t="shared" ca="1" si="12"/>
        <v>45957</v>
      </c>
      <c r="P2342" s="412">
        <f t="shared" ca="1" si="13"/>
        <v>212</v>
      </c>
      <c r="Q2342" s="409" t="s">
        <v>85</v>
      </c>
      <c r="R2342" s="409" t="s">
        <v>85</v>
      </c>
      <c r="S2342" s="409" t="s">
        <v>85</v>
      </c>
      <c r="T2342" s="409" t="s">
        <v>138</v>
      </c>
      <c r="U2342" s="409">
        <v>36</v>
      </c>
      <c r="V2342" s="417" t="s">
        <v>186</v>
      </c>
      <c r="W2342" s="417" t="s">
        <v>174</v>
      </c>
      <c r="X2342" s="417" t="s">
        <v>187</v>
      </c>
      <c r="Y2342" s="409" t="s">
        <v>188</v>
      </c>
      <c r="Z2342" s="409">
        <v>10</v>
      </c>
      <c r="AA2342" s="423" t="s">
        <v>189</v>
      </c>
      <c r="AB2342" s="409">
        <v>2024</v>
      </c>
      <c r="AC2342" s="424"/>
      <c r="AD2342" s="522"/>
      <c r="AE2342" s="635" t="s">
        <v>101</v>
      </c>
      <c r="AF2342" s="520"/>
      <c r="AG2342" s="634">
        <v>45755</v>
      </c>
      <c r="AH2342" s="520"/>
      <c r="AI2342" s="635"/>
      <c r="AJ2342" s="636"/>
      <c r="AK2342" s="637"/>
      <c r="AL2342" s="520"/>
      <c r="AM2342" s="638"/>
      <c r="AN2342" s="502"/>
      <c r="AO2342" s="502"/>
      <c r="AP2342" s="640"/>
      <c r="AQ2342" s="78"/>
      <c r="AR2342" s="78"/>
      <c r="AS2342" s="641"/>
      <c r="AT2342" s="641"/>
      <c r="AU2342" s="642"/>
      <c r="AV2342" s="641"/>
    </row>
    <row r="2343" spans="2:67">
      <c r="C2343" s="520" t="s">
        <v>994</v>
      </c>
      <c r="D2343" s="491">
        <v>5456</v>
      </c>
      <c r="E2343" s="492" t="s">
        <v>184</v>
      </c>
      <c r="F2343" s="493" t="s">
        <v>185</v>
      </c>
      <c r="G2343" s="494" t="s">
        <v>153</v>
      </c>
      <c r="H2343" s="494">
        <v>5760</v>
      </c>
      <c r="I2343" s="520" t="s">
        <v>154</v>
      </c>
      <c r="J2343" s="520">
        <v>1</v>
      </c>
      <c r="K2343" s="509">
        <v>45743</v>
      </c>
      <c r="L2343" s="494">
        <v>27</v>
      </c>
      <c r="M2343" s="510">
        <v>192</v>
      </c>
      <c r="N2343" s="513">
        <f t="shared" ref="N2343:N2351" si="15">K2343+L2343</f>
        <v>45770</v>
      </c>
      <c r="O2343" s="411">
        <f t="shared" ca="1" si="12"/>
        <v>45957</v>
      </c>
      <c r="P2343" s="412">
        <f t="shared" ca="1" si="13"/>
        <v>214</v>
      </c>
      <c r="Q2343" s="409" t="s">
        <v>85</v>
      </c>
      <c r="R2343" s="409" t="s">
        <v>86</v>
      </c>
      <c r="S2343" s="409" t="s">
        <v>85</v>
      </c>
      <c r="T2343" s="409" t="s">
        <v>138</v>
      </c>
      <c r="U2343" s="409">
        <v>192</v>
      </c>
      <c r="V2343" s="417" t="s">
        <v>284</v>
      </c>
      <c r="W2343" s="417" t="s">
        <v>89</v>
      </c>
      <c r="X2343" s="417" t="s">
        <v>396</v>
      </c>
      <c r="Y2343" s="423" t="s">
        <v>788</v>
      </c>
      <c r="Z2343" s="409">
        <v>10</v>
      </c>
      <c r="AA2343" s="423" t="s">
        <v>143</v>
      </c>
      <c r="AB2343" s="409">
        <v>2014</v>
      </c>
      <c r="AC2343" s="524">
        <v>33000</v>
      </c>
      <c r="AD2343" s="522">
        <v>33000</v>
      </c>
      <c r="AE2343" s="494" t="s">
        <v>101</v>
      </c>
      <c r="AF2343" s="442">
        <v>45743</v>
      </c>
      <c r="AG2343" s="442">
        <v>45758</v>
      </c>
      <c r="AH2343" s="333" t="s">
        <v>190</v>
      </c>
      <c r="AI2343" s="490" t="s">
        <v>153</v>
      </c>
      <c r="AJ2343" s="603" t="s">
        <v>191</v>
      </c>
      <c r="AK2343" s="503" t="s">
        <v>185</v>
      </c>
      <c r="AL2343" s="490" t="s">
        <v>192</v>
      </c>
    </row>
    <row r="2344" spans="2:67">
      <c r="C2344" s="520" t="s">
        <v>994</v>
      </c>
      <c r="D2344" s="491">
        <v>4857</v>
      </c>
      <c r="E2344" s="492" t="s">
        <v>1004</v>
      </c>
      <c r="F2344" s="492" t="s">
        <v>1005</v>
      </c>
      <c r="G2344" s="494" t="s">
        <v>1004</v>
      </c>
      <c r="H2344" s="494">
        <v>2862</v>
      </c>
      <c r="I2344" s="520" t="s">
        <v>99</v>
      </c>
      <c r="J2344" s="520">
        <v>1</v>
      </c>
      <c r="K2344" s="509">
        <v>45741</v>
      </c>
      <c r="L2344" s="494">
        <v>1</v>
      </c>
      <c r="M2344" s="510">
        <v>52</v>
      </c>
      <c r="N2344" s="511">
        <f t="shared" si="15"/>
        <v>45742</v>
      </c>
      <c r="O2344" s="411">
        <f t="shared" ca="1" si="12"/>
        <v>45957</v>
      </c>
      <c r="P2344" s="412">
        <f t="shared" ca="1" si="13"/>
        <v>216</v>
      </c>
      <c r="Q2344" s="409" t="s">
        <v>85</v>
      </c>
      <c r="R2344" s="409" t="s">
        <v>85</v>
      </c>
      <c r="S2344" s="409" t="s">
        <v>85</v>
      </c>
      <c r="T2344" s="409" t="s">
        <v>138</v>
      </c>
      <c r="U2344" s="561">
        <v>52</v>
      </c>
      <c r="V2344" s="417" t="s">
        <v>139</v>
      </c>
      <c r="W2344" s="417" t="s">
        <v>140</v>
      </c>
      <c r="X2344" s="417" t="s">
        <v>256</v>
      </c>
      <c r="Y2344" s="409">
        <v>8972422490</v>
      </c>
      <c r="Z2344" s="409">
        <v>40</v>
      </c>
      <c r="AA2344" s="423" t="s">
        <v>143</v>
      </c>
      <c r="AB2344" s="409">
        <v>2012</v>
      </c>
      <c r="AC2344" s="424">
        <v>51000</v>
      </c>
      <c r="AD2344" s="522">
        <v>0</v>
      </c>
      <c r="AE2344" s="768" t="s">
        <v>101</v>
      </c>
      <c r="AF2344" s="442"/>
      <c r="AG2344" s="442">
        <v>45758</v>
      </c>
      <c r="AH2344" s="333"/>
      <c r="AI2344" s="490" t="s">
        <v>251</v>
      </c>
      <c r="AJ2344" s="527" t="s">
        <v>3366</v>
      </c>
      <c r="AK2344" s="333" t="s">
        <v>1005</v>
      </c>
      <c r="AL2344" s="490" t="s">
        <v>2998</v>
      </c>
    </row>
    <row r="2345" spans="2:67">
      <c r="B2345" s="63"/>
      <c r="C2345" s="520" t="s">
        <v>994</v>
      </c>
      <c r="D2345" s="491">
        <v>5020</v>
      </c>
      <c r="E2345" s="493" t="s">
        <v>588</v>
      </c>
      <c r="F2345" s="493" t="s">
        <v>588</v>
      </c>
      <c r="G2345" s="494" t="s">
        <v>589</v>
      </c>
      <c r="H2345" s="494">
        <v>2158</v>
      </c>
      <c r="I2345" s="520" t="s">
        <v>99</v>
      </c>
      <c r="J2345" s="520">
        <v>1</v>
      </c>
      <c r="K2345" s="509">
        <v>45754</v>
      </c>
      <c r="L2345" s="494">
        <v>6</v>
      </c>
      <c r="M2345" s="510">
        <v>152</v>
      </c>
      <c r="N2345" s="511">
        <f t="shared" si="15"/>
        <v>45760</v>
      </c>
      <c r="O2345" s="411">
        <f t="shared" ca="1" si="12"/>
        <v>45957</v>
      </c>
      <c r="P2345" s="412">
        <f t="shared" ca="1" si="13"/>
        <v>203</v>
      </c>
      <c r="Q2345" s="409" t="s">
        <v>85</v>
      </c>
      <c r="R2345" s="409" t="s">
        <v>320</v>
      </c>
      <c r="S2345" s="409" t="s">
        <v>85</v>
      </c>
      <c r="T2345" s="409" t="s">
        <v>87</v>
      </c>
      <c r="U2345" s="626">
        <v>152</v>
      </c>
      <c r="V2345" s="417" t="s">
        <v>88</v>
      </c>
      <c r="W2345" s="417" t="s">
        <v>89</v>
      </c>
      <c r="X2345" s="417" t="s">
        <v>586</v>
      </c>
      <c r="Y2345" s="409" t="s">
        <v>647</v>
      </c>
      <c r="Z2345" s="409">
        <v>10</v>
      </c>
      <c r="AA2345" s="423" t="s">
        <v>227</v>
      </c>
      <c r="AB2345" s="409">
        <v>2017</v>
      </c>
      <c r="AC2345" s="524">
        <v>33000</v>
      </c>
      <c r="AD2345" s="522">
        <v>31400</v>
      </c>
      <c r="AE2345" s="494" t="s">
        <v>101</v>
      </c>
      <c r="AF2345" s="442">
        <v>45489</v>
      </c>
      <c r="AG2345" s="442">
        <v>45761</v>
      </c>
      <c r="AH2345" s="333"/>
      <c r="AI2345" s="490" t="s">
        <v>153</v>
      </c>
      <c r="AJ2345" s="527" t="s">
        <v>213</v>
      </c>
      <c r="AK2345" s="527" t="s">
        <v>213</v>
      </c>
      <c r="AL2345" s="639" t="s">
        <v>213</v>
      </c>
      <c r="AM2345" s="494" t="s">
        <v>3338</v>
      </c>
      <c r="AN2345" s="509"/>
    </row>
    <row r="2346" spans="2:67" ht="15.75" customHeight="1">
      <c r="C2346" s="520" t="s">
        <v>994</v>
      </c>
      <c r="D2346" s="520">
        <v>5476</v>
      </c>
      <c r="E2346" s="620" t="s">
        <v>151</v>
      </c>
      <c r="F2346" s="620" t="s">
        <v>152</v>
      </c>
      <c r="G2346" s="520" t="s">
        <v>660</v>
      </c>
      <c r="H2346" s="520">
        <v>1411</v>
      </c>
      <c r="I2346" s="520" t="s">
        <v>154</v>
      </c>
      <c r="J2346" s="520">
        <v>1</v>
      </c>
      <c r="K2346" s="624">
        <v>45755</v>
      </c>
      <c r="L2346" s="520">
        <v>2</v>
      </c>
      <c r="M2346" s="625">
        <v>7</v>
      </c>
      <c r="N2346" s="511">
        <f t="shared" si="15"/>
        <v>45757</v>
      </c>
      <c r="O2346" s="411">
        <f t="shared" ca="1" si="12"/>
        <v>45957</v>
      </c>
      <c r="P2346" s="412">
        <f t="shared" ca="1" si="13"/>
        <v>202</v>
      </c>
      <c r="Q2346" s="409" t="s">
        <v>85</v>
      </c>
      <c r="R2346" s="409" t="s">
        <v>85</v>
      </c>
      <c r="S2346" s="409" t="s">
        <v>86</v>
      </c>
      <c r="T2346" s="409" t="s">
        <v>87</v>
      </c>
      <c r="U2346" s="409">
        <v>7</v>
      </c>
      <c r="V2346" s="563" t="s">
        <v>88</v>
      </c>
      <c r="W2346" s="417" t="s">
        <v>89</v>
      </c>
      <c r="X2346" s="417" t="s">
        <v>90</v>
      </c>
      <c r="Y2346" s="409" t="s">
        <v>111</v>
      </c>
      <c r="Z2346" s="409">
        <v>10</v>
      </c>
      <c r="AA2346" s="423" t="s">
        <v>92</v>
      </c>
      <c r="AB2346" s="409">
        <v>2016</v>
      </c>
      <c r="AC2346" s="424"/>
      <c r="AD2346" s="522"/>
      <c r="AE2346" s="768" t="s">
        <v>101</v>
      </c>
      <c r="AF2346" s="630">
        <v>45755</v>
      </c>
      <c r="AG2346" s="630">
        <v>45757</v>
      </c>
      <c r="AH2346" s="582"/>
      <c r="AI2346" s="582" t="s">
        <v>660</v>
      </c>
      <c r="AJ2346" s="632" t="s">
        <v>3960</v>
      </c>
      <c r="AK2346" s="582" t="s">
        <v>179</v>
      </c>
      <c r="AL2346" s="582" t="s">
        <v>3961</v>
      </c>
    </row>
    <row r="2347" spans="2:67">
      <c r="C2347" s="520" t="s">
        <v>994</v>
      </c>
      <c r="D2347" s="491">
        <v>5432</v>
      </c>
      <c r="E2347" s="493" t="s">
        <v>370</v>
      </c>
      <c r="F2347" s="493" t="s">
        <v>370</v>
      </c>
      <c r="G2347" s="490" t="s">
        <v>371</v>
      </c>
      <c r="H2347" s="494">
        <v>606</v>
      </c>
      <c r="I2347" s="520" t="s">
        <v>154</v>
      </c>
      <c r="J2347" s="520">
        <v>1</v>
      </c>
      <c r="K2347" s="509">
        <v>45730</v>
      </c>
      <c r="L2347" s="494">
        <v>27</v>
      </c>
      <c r="M2347" s="510">
        <v>77</v>
      </c>
      <c r="N2347" s="511">
        <f t="shared" si="15"/>
        <v>45757</v>
      </c>
      <c r="O2347" s="411">
        <f t="shared" ca="1" si="12"/>
        <v>45957</v>
      </c>
      <c r="P2347" s="412">
        <f t="shared" ca="1" si="13"/>
        <v>227</v>
      </c>
      <c r="Q2347" s="409" t="s">
        <v>160</v>
      </c>
      <c r="R2347" s="409" t="s">
        <v>214</v>
      </c>
      <c r="S2347" s="409" t="s">
        <v>124</v>
      </c>
      <c r="T2347" s="409" t="s">
        <v>138</v>
      </c>
      <c r="U2347" s="409">
        <v>77</v>
      </c>
      <c r="V2347" s="417" t="s">
        <v>284</v>
      </c>
      <c r="W2347" s="417" t="s">
        <v>124</v>
      </c>
      <c r="X2347" s="417" t="s">
        <v>357</v>
      </c>
      <c r="Y2347" s="409" t="s">
        <v>363</v>
      </c>
      <c r="Z2347" s="409">
        <v>10</v>
      </c>
      <c r="AA2347" s="423" t="s">
        <v>143</v>
      </c>
      <c r="AB2347" s="409">
        <v>2024</v>
      </c>
      <c r="AC2347" s="424">
        <v>36000</v>
      </c>
      <c r="AD2347" s="522">
        <v>36000</v>
      </c>
      <c r="AE2347" s="635" t="s">
        <v>101</v>
      </c>
      <c r="AF2347" s="442">
        <v>45730</v>
      </c>
      <c r="AG2347" s="442">
        <v>45761</v>
      </c>
      <c r="AH2347" s="333"/>
      <c r="AI2347" s="490" t="s">
        <v>371</v>
      </c>
      <c r="AJ2347" s="527"/>
      <c r="AK2347" s="333"/>
      <c r="AL2347" s="490"/>
    </row>
    <row r="2348" spans="2:67">
      <c r="C2348" s="520" t="s">
        <v>994</v>
      </c>
      <c r="D2348" s="491">
        <v>5387</v>
      </c>
      <c r="E2348" s="492" t="s">
        <v>477</v>
      </c>
      <c r="F2348" s="491" t="s">
        <v>478</v>
      </c>
      <c r="G2348" s="494" t="s">
        <v>479</v>
      </c>
      <c r="H2348" s="494">
        <v>776</v>
      </c>
      <c r="I2348" s="520" t="s">
        <v>99</v>
      </c>
      <c r="J2348" s="520">
        <v>1</v>
      </c>
      <c r="K2348" s="509">
        <v>45759</v>
      </c>
      <c r="L2348" s="494">
        <v>6</v>
      </c>
      <c r="M2348" s="510">
        <v>112</v>
      </c>
      <c r="N2348" s="513">
        <f t="shared" si="15"/>
        <v>45765</v>
      </c>
      <c r="O2348" s="411">
        <f t="shared" ca="1" si="12"/>
        <v>45957</v>
      </c>
      <c r="P2348" s="412">
        <f t="shared" ca="1" si="13"/>
        <v>198</v>
      </c>
      <c r="Q2348" s="409" t="s">
        <v>85</v>
      </c>
      <c r="R2348" s="409" t="s">
        <v>320</v>
      </c>
      <c r="S2348" s="409" t="s">
        <v>85</v>
      </c>
      <c r="T2348" s="409" t="s">
        <v>87</v>
      </c>
      <c r="U2348" s="409">
        <v>112</v>
      </c>
      <c r="V2348" s="417" t="s">
        <v>169</v>
      </c>
      <c r="W2348" s="417" t="s">
        <v>89</v>
      </c>
      <c r="X2348" s="417" t="s">
        <v>480</v>
      </c>
      <c r="Y2348" s="409" t="s">
        <v>486</v>
      </c>
      <c r="Z2348" s="409">
        <v>30</v>
      </c>
      <c r="AA2348" s="423" t="s">
        <v>244</v>
      </c>
      <c r="AB2348" s="409">
        <v>2016</v>
      </c>
      <c r="AC2348" s="524">
        <v>24000</v>
      </c>
      <c r="AD2348" s="522">
        <v>29000</v>
      </c>
      <c r="AE2348" s="635" t="s">
        <v>101</v>
      </c>
      <c r="AF2348" s="442">
        <v>45703</v>
      </c>
      <c r="AG2348" s="442">
        <v>45761</v>
      </c>
      <c r="AH2348" s="333"/>
      <c r="AI2348" s="490" t="s">
        <v>251</v>
      </c>
      <c r="AJ2348" s="527" t="s">
        <v>482</v>
      </c>
      <c r="AK2348" s="333" t="s">
        <v>483</v>
      </c>
      <c r="AL2348" s="490" t="s">
        <v>484</v>
      </c>
    </row>
    <row r="2349" spans="2:67">
      <c r="C2349" s="520" t="s">
        <v>994</v>
      </c>
      <c r="D2349" s="491">
        <v>5460</v>
      </c>
      <c r="E2349" s="493" t="s">
        <v>3943</v>
      </c>
      <c r="F2349" s="493" t="s">
        <v>3944</v>
      </c>
      <c r="G2349" s="494" t="s">
        <v>3945</v>
      </c>
      <c r="H2349" s="494">
        <v>4287</v>
      </c>
      <c r="I2349" s="494" t="s">
        <v>3946</v>
      </c>
      <c r="J2349" s="520">
        <v>1</v>
      </c>
      <c r="K2349" s="509">
        <v>45755</v>
      </c>
      <c r="L2349" s="494">
        <v>6</v>
      </c>
      <c r="M2349" s="625">
        <v>27</v>
      </c>
      <c r="N2349" s="511">
        <f t="shared" si="15"/>
        <v>45761</v>
      </c>
      <c r="O2349" s="411">
        <f t="shared" ca="1" si="12"/>
        <v>45957</v>
      </c>
      <c r="P2349" s="412">
        <f t="shared" ca="1" si="13"/>
        <v>202</v>
      </c>
      <c r="Q2349" s="409" t="s">
        <v>85</v>
      </c>
      <c r="R2349" s="409" t="s">
        <v>85</v>
      </c>
      <c r="S2349" s="409" t="s">
        <v>85</v>
      </c>
      <c r="T2349" s="409" t="s">
        <v>138</v>
      </c>
      <c r="U2349" s="409">
        <v>27</v>
      </c>
      <c r="V2349" s="417" t="s">
        <v>139</v>
      </c>
      <c r="W2349" s="417" t="s">
        <v>140</v>
      </c>
      <c r="X2349" s="417" t="s">
        <v>141</v>
      </c>
      <c r="Y2349" s="409" t="s">
        <v>142</v>
      </c>
      <c r="Z2349" s="409">
        <v>40</v>
      </c>
      <c r="AA2349" s="423" t="s">
        <v>143</v>
      </c>
      <c r="AB2349" s="409"/>
      <c r="AC2349" s="424"/>
      <c r="AD2349" s="522"/>
      <c r="AE2349" s="635" t="s">
        <v>101</v>
      </c>
      <c r="AF2349" s="520"/>
      <c r="AG2349" s="634">
        <v>45762</v>
      </c>
      <c r="AH2349" s="333"/>
      <c r="AI2349" s="333"/>
      <c r="AJ2349" s="520"/>
      <c r="AK2349" s="520"/>
      <c r="AL2349" s="520"/>
      <c r="AM2349" s="520"/>
      <c r="AN2349" s="520"/>
      <c r="AO2349" s="520"/>
      <c r="AP2349" s="520"/>
      <c r="AQ2349" s="520"/>
      <c r="AR2349" s="638"/>
      <c r="AS2349" s="502"/>
      <c r="AT2349" s="502"/>
      <c r="AU2349" s="640"/>
      <c r="AV2349" s="78"/>
      <c r="AW2349" s="78"/>
      <c r="AX2349" s="641"/>
      <c r="AY2349" s="641"/>
    </row>
    <row r="2350" spans="2:67">
      <c r="C2350" s="520" t="s">
        <v>994</v>
      </c>
      <c r="D2350" s="491">
        <v>5447</v>
      </c>
      <c r="E2350" s="492" t="s">
        <v>1106</v>
      </c>
      <c r="F2350" s="493" t="s">
        <v>1107</v>
      </c>
      <c r="G2350" s="494" t="s">
        <v>531</v>
      </c>
      <c r="H2350" s="494">
        <v>1619</v>
      </c>
      <c r="I2350" s="520" t="s">
        <v>99</v>
      </c>
      <c r="J2350" s="520">
        <v>1</v>
      </c>
      <c r="K2350" s="509">
        <v>45740</v>
      </c>
      <c r="L2350" s="494">
        <v>27</v>
      </c>
      <c r="M2350" s="510">
        <v>141</v>
      </c>
      <c r="N2350" s="511">
        <f t="shared" si="15"/>
        <v>45767</v>
      </c>
      <c r="O2350" s="411">
        <f t="shared" ca="1" si="12"/>
        <v>45957</v>
      </c>
      <c r="P2350" s="412">
        <f t="shared" ca="1" si="13"/>
        <v>217</v>
      </c>
      <c r="Q2350" s="409" t="s">
        <v>85</v>
      </c>
      <c r="R2350" s="409" t="s">
        <v>86</v>
      </c>
      <c r="S2350" s="409" t="s">
        <v>85</v>
      </c>
      <c r="T2350" s="409" t="s">
        <v>87</v>
      </c>
      <c r="U2350" s="561">
        <v>141</v>
      </c>
      <c r="V2350" s="417" t="s">
        <v>88</v>
      </c>
      <c r="W2350" s="417" t="s">
        <v>89</v>
      </c>
      <c r="X2350" s="417" t="s">
        <v>90</v>
      </c>
      <c r="Y2350" s="409" t="s">
        <v>594</v>
      </c>
      <c r="Z2350" s="409">
        <v>10</v>
      </c>
      <c r="AA2350" s="423" t="s">
        <v>163</v>
      </c>
      <c r="AB2350" s="409">
        <v>2016</v>
      </c>
      <c r="AC2350" s="524">
        <v>27000</v>
      </c>
      <c r="AD2350" s="524">
        <v>24000</v>
      </c>
      <c r="AE2350" s="635" t="s">
        <v>101</v>
      </c>
      <c r="AF2350" s="442">
        <v>45740</v>
      </c>
      <c r="AG2350" s="442">
        <v>45762</v>
      </c>
      <c r="AH2350" s="333"/>
      <c r="AI2350" s="490" t="s">
        <v>531</v>
      </c>
      <c r="AJ2350" s="527" t="s">
        <v>3962</v>
      </c>
      <c r="AK2350" s="333" t="s">
        <v>3963</v>
      </c>
      <c r="AL2350" s="490" t="s">
        <v>3964</v>
      </c>
    </row>
    <row r="2351" spans="2:67">
      <c r="C2351" s="520" t="s">
        <v>994</v>
      </c>
      <c r="D2351" s="491">
        <v>5409</v>
      </c>
      <c r="E2351" s="68" t="s">
        <v>415</v>
      </c>
      <c r="F2351" s="493" t="s">
        <v>3965</v>
      </c>
      <c r="G2351" s="494" t="s">
        <v>416</v>
      </c>
      <c r="H2351" s="494">
        <v>5420</v>
      </c>
      <c r="I2351" s="520" t="s">
        <v>154</v>
      </c>
      <c r="J2351" s="520">
        <v>1</v>
      </c>
      <c r="K2351" s="509">
        <v>45754</v>
      </c>
      <c r="L2351" s="494">
        <v>6</v>
      </c>
      <c r="M2351" s="510">
        <v>182</v>
      </c>
      <c r="N2351" s="511">
        <f t="shared" si="15"/>
        <v>45760</v>
      </c>
      <c r="O2351" s="411">
        <f t="shared" ca="1" si="12"/>
        <v>45957</v>
      </c>
      <c r="P2351" s="412">
        <f t="shared" ca="1" si="13"/>
        <v>203</v>
      </c>
      <c r="Q2351" s="409" t="s">
        <v>85</v>
      </c>
      <c r="R2351" s="409" t="s">
        <v>320</v>
      </c>
      <c r="S2351" s="409" t="s">
        <v>85</v>
      </c>
      <c r="T2351" s="409" t="s">
        <v>138</v>
      </c>
      <c r="U2351" s="561">
        <v>182</v>
      </c>
      <c r="V2351" s="417" t="s">
        <v>284</v>
      </c>
      <c r="W2351" s="417" t="s">
        <v>89</v>
      </c>
      <c r="X2351" s="417" t="s">
        <v>417</v>
      </c>
      <c r="Y2351" s="423" t="s">
        <v>739</v>
      </c>
      <c r="Z2351" s="409">
        <v>10</v>
      </c>
      <c r="AA2351" s="423" t="s">
        <v>189</v>
      </c>
      <c r="AB2351" s="409">
        <v>2014</v>
      </c>
      <c r="AC2351" s="524">
        <v>51000</v>
      </c>
      <c r="AD2351" s="524">
        <v>52500</v>
      </c>
      <c r="AE2351" s="635" t="s">
        <v>101</v>
      </c>
      <c r="AF2351" s="442">
        <v>45719</v>
      </c>
      <c r="AG2351" s="442">
        <v>45763</v>
      </c>
      <c r="AH2351" s="333"/>
      <c r="AI2351" s="494" t="s">
        <v>153</v>
      </c>
      <c r="AJ2351" s="334"/>
      <c r="AK2351" s="333"/>
      <c r="AL2351" s="494" t="s">
        <v>153</v>
      </c>
      <c r="AM2351" s="527" t="s">
        <v>419</v>
      </c>
      <c r="AN2351" s="333" t="s">
        <v>420</v>
      </c>
      <c r="AO2351" s="490" t="s">
        <v>421</v>
      </c>
      <c r="AP2351" s="333"/>
      <c r="AQ2351" s="494"/>
      <c r="AR2351" s="494"/>
      <c r="AS2351" s="523"/>
      <c r="AT2351" s="333"/>
      <c r="AU2351" s="333"/>
      <c r="AV2351" s="570"/>
      <c r="AW2351" s="571"/>
      <c r="AX2351" s="572"/>
      <c r="AY2351" s="333"/>
      <c r="AZ2351" s="573"/>
      <c r="BA2351" s="643"/>
      <c r="BB2351" s="644"/>
      <c r="BC2351" s="644"/>
      <c r="BD2351" s="644"/>
      <c r="BE2351" s="644"/>
      <c r="BF2351" s="644"/>
      <c r="BG2351" s="644"/>
      <c r="BH2351" s="644"/>
      <c r="BI2351" s="644"/>
      <c r="BJ2351" s="644"/>
      <c r="BK2351" s="644"/>
      <c r="BL2351" s="645"/>
      <c r="BM2351" s="644"/>
      <c r="BN2351" s="646">
        <f>'CONTROL DE RENTAS'!$Z2355-'CONTROL DE RENTAS'!$AA2355</f>
        <v>0</v>
      </c>
      <c r="BO2351" s="647" t="str">
        <f>IF(BN2351&gt;=7,"VIGENTE","POR VENCER")</f>
        <v>POR VENCER</v>
      </c>
    </row>
    <row r="2352" spans="2:67">
      <c r="C2352" s="520" t="s">
        <v>994</v>
      </c>
      <c r="D2352" s="491">
        <v>5309</v>
      </c>
      <c r="E2352" s="549" t="s">
        <v>477</v>
      </c>
      <c r="F2352" s="491" t="s">
        <v>478</v>
      </c>
      <c r="G2352" s="494" t="s">
        <v>479</v>
      </c>
      <c r="H2352" s="494">
        <v>5</v>
      </c>
      <c r="I2352" s="520" t="s">
        <v>99</v>
      </c>
      <c r="J2352" s="520">
        <v>1</v>
      </c>
      <c r="K2352" s="509">
        <v>45755</v>
      </c>
      <c r="L2352" s="494">
        <v>6</v>
      </c>
      <c r="M2352" s="510">
        <v>111</v>
      </c>
      <c r="N2352" s="511">
        <v>45761</v>
      </c>
      <c r="O2352" s="411">
        <v>45768</v>
      </c>
      <c r="P2352" s="412">
        <v>13</v>
      </c>
      <c r="Q2352" s="409" t="s">
        <v>85</v>
      </c>
      <c r="R2352" s="409" t="s">
        <v>320</v>
      </c>
      <c r="S2352" s="409" t="s">
        <v>85</v>
      </c>
      <c r="T2352" s="409" t="s">
        <v>87</v>
      </c>
      <c r="U2352" s="409">
        <v>111</v>
      </c>
      <c r="V2352" s="417" t="s">
        <v>169</v>
      </c>
      <c r="W2352" s="417" t="s">
        <v>89</v>
      </c>
      <c r="X2352" s="417" t="s">
        <v>480</v>
      </c>
      <c r="Y2352" s="409" t="s">
        <v>481</v>
      </c>
      <c r="Z2352" s="409">
        <v>30</v>
      </c>
      <c r="AA2352" s="423" t="s">
        <v>244</v>
      </c>
      <c r="AB2352" s="409">
        <v>2017</v>
      </c>
      <c r="AC2352" s="524">
        <v>24000</v>
      </c>
      <c r="AD2352" s="522">
        <v>18000</v>
      </c>
      <c r="AE2352" s="635" t="s">
        <v>101</v>
      </c>
      <c r="AF2352" s="442">
        <v>45664</v>
      </c>
      <c r="AG2352" s="442">
        <v>45763</v>
      </c>
      <c r="AH2352" s="333"/>
      <c r="AI2352" s="490" t="s">
        <v>251</v>
      </c>
      <c r="AJ2352" s="527" t="s">
        <v>482</v>
      </c>
      <c r="AK2352" s="333" t="s">
        <v>483</v>
      </c>
      <c r="AL2352" s="490" t="s">
        <v>484</v>
      </c>
      <c r="AM2352" s="527" t="s">
        <v>482</v>
      </c>
      <c r="AN2352" s="333" t="s">
        <v>483</v>
      </c>
      <c r="AO2352" s="490" t="s">
        <v>484</v>
      </c>
    </row>
    <row r="2353" spans="3:42">
      <c r="C2353" s="520" t="s">
        <v>994</v>
      </c>
      <c r="D2353" s="491">
        <v>5142</v>
      </c>
      <c r="E2353" s="549" t="s">
        <v>802</v>
      </c>
      <c r="F2353" s="493" t="s">
        <v>803</v>
      </c>
      <c r="G2353" s="494" t="s">
        <v>804</v>
      </c>
      <c r="H2353" s="494">
        <v>4261</v>
      </c>
      <c r="I2353" s="520" t="s">
        <v>154</v>
      </c>
      <c r="J2353" s="520">
        <v>1</v>
      </c>
      <c r="K2353" s="509">
        <v>45757</v>
      </c>
      <c r="L2353" s="494">
        <v>6</v>
      </c>
      <c r="M2353" s="510">
        <v>196</v>
      </c>
      <c r="N2353" s="511">
        <v>45763</v>
      </c>
      <c r="O2353" s="411">
        <v>45768</v>
      </c>
      <c r="P2353" s="412">
        <v>11</v>
      </c>
      <c r="Q2353" s="409" t="s">
        <v>85</v>
      </c>
      <c r="R2353" s="409" t="s">
        <v>320</v>
      </c>
      <c r="S2353" s="409" t="s">
        <v>85</v>
      </c>
      <c r="T2353" s="409" t="s">
        <v>138</v>
      </c>
      <c r="U2353" s="409">
        <v>196</v>
      </c>
      <c r="V2353" s="417" t="s">
        <v>284</v>
      </c>
      <c r="W2353" s="417" t="s">
        <v>89</v>
      </c>
      <c r="X2353" s="417" t="s">
        <v>396</v>
      </c>
      <c r="Y2353" s="423" t="s">
        <v>805</v>
      </c>
      <c r="Z2353" s="409">
        <v>10</v>
      </c>
      <c r="AA2353" s="423" t="s">
        <v>143</v>
      </c>
      <c r="AB2353" s="409">
        <v>2015</v>
      </c>
      <c r="AC2353" s="524">
        <v>33000</v>
      </c>
      <c r="AD2353" s="522">
        <v>33000</v>
      </c>
      <c r="AE2353" s="494" t="s">
        <v>101</v>
      </c>
      <c r="AF2353" s="442">
        <v>45589</v>
      </c>
      <c r="AG2353" s="442">
        <v>45763</v>
      </c>
      <c r="AH2353" s="333"/>
      <c r="AI2353" s="490" t="s">
        <v>503</v>
      </c>
      <c r="AJ2353" s="527" t="s">
        <v>806</v>
      </c>
      <c r="AK2353" s="333" t="s">
        <v>803</v>
      </c>
      <c r="AL2353" s="490">
        <v>8181365094</v>
      </c>
      <c r="AM2353" s="527" t="s">
        <v>806</v>
      </c>
      <c r="AN2353" s="333" t="s">
        <v>803</v>
      </c>
      <c r="AO2353" s="490">
        <v>8181365094</v>
      </c>
    </row>
    <row r="2354" spans="3:42">
      <c r="C2354" s="741" t="s">
        <v>994</v>
      </c>
      <c r="D2354" s="491">
        <v>5478</v>
      </c>
      <c r="E2354" s="504" t="s">
        <v>737</v>
      </c>
      <c r="F2354" s="493" t="s">
        <v>738</v>
      </c>
      <c r="G2354" s="494" t="s">
        <v>794</v>
      </c>
      <c r="H2354" s="494">
        <v>1514</v>
      </c>
      <c r="I2354" s="520" t="s">
        <v>99</v>
      </c>
      <c r="J2354" s="520">
        <v>1</v>
      </c>
      <c r="K2354" s="509">
        <v>45757</v>
      </c>
      <c r="L2354" s="494">
        <v>6</v>
      </c>
      <c r="M2354" s="510">
        <v>194</v>
      </c>
      <c r="N2354" s="511">
        <f>K2354+L2354</f>
        <v>45763</v>
      </c>
      <c r="O2354" s="411">
        <f ca="1">TODAY()</f>
        <v>45957</v>
      </c>
      <c r="P2354" s="412">
        <f ca="1">O2354-K2354</f>
        <v>200</v>
      </c>
      <c r="Q2354" s="409" t="s">
        <v>85</v>
      </c>
      <c r="R2354" s="409" t="s">
        <v>85</v>
      </c>
      <c r="S2354" s="409" t="s">
        <v>85</v>
      </c>
      <c r="T2354" s="409" t="s">
        <v>87</v>
      </c>
      <c r="U2354" s="409">
        <v>194</v>
      </c>
      <c r="V2354" s="563" t="s">
        <v>169</v>
      </c>
      <c r="W2354" s="417" t="s">
        <v>795</v>
      </c>
      <c r="X2354" s="417" t="s">
        <v>796</v>
      </c>
      <c r="Y2354" s="423" t="s">
        <v>797</v>
      </c>
      <c r="Z2354" s="409">
        <v>30</v>
      </c>
      <c r="AA2354" s="423" t="s">
        <v>244</v>
      </c>
      <c r="AB2354" s="409">
        <v>2023</v>
      </c>
      <c r="AC2354" s="424">
        <v>24000</v>
      </c>
      <c r="AD2354" s="522">
        <v>30000</v>
      </c>
      <c r="AE2354" s="635" t="s">
        <v>101</v>
      </c>
      <c r="AF2354" s="442">
        <v>45757</v>
      </c>
      <c r="AG2354" s="442">
        <v>45764</v>
      </c>
      <c r="AH2354" s="622"/>
      <c r="AI2354" s="490" t="s">
        <v>251</v>
      </c>
      <c r="AJ2354" s="527" t="s">
        <v>798</v>
      </c>
      <c r="AK2354" s="333" t="s">
        <v>799</v>
      </c>
      <c r="AL2354" s="490">
        <v>8186007699</v>
      </c>
      <c r="AM2354" s="527" t="s">
        <v>798</v>
      </c>
      <c r="AN2354" s="333" t="s">
        <v>799</v>
      </c>
      <c r="AO2354" s="490">
        <v>8186007699</v>
      </c>
    </row>
    <row r="2355" spans="3:42">
      <c r="C2355" s="520" t="s">
        <v>994</v>
      </c>
      <c r="D2355" s="491">
        <v>5346</v>
      </c>
      <c r="E2355" s="504" t="s">
        <v>477</v>
      </c>
      <c r="F2355" s="491" t="s">
        <v>478</v>
      </c>
      <c r="G2355" s="494" t="s">
        <v>479</v>
      </c>
      <c r="H2355" s="494">
        <v>804</v>
      </c>
      <c r="I2355" s="520" t="s">
        <v>99</v>
      </c>
      <c r="J2355" s="520">
        <v>1</v>
      </c>
      <c r="K2355" s="509">
        <v>45733</v>
      </c>
      <c r="L2355" s="494">
        <v>27</v>
      </c>
      <c r="M2355" s="510">
        <v>212</v>
      </c>
      <c r="N2355" s="511">
        <v>45760</v>
      </c>
      <c r="O2355" s="411">
        <v>45768</v>
      </c>
      <c r="P2355" s="412">
        <v>35</v>
      </c>
      <c r="Q2355" s="409" t="s">
        <v>544</v>
      </c>
      <c r="R2355" s="409" t="s">
        <v>85</v>
      </c>
      <c r="S2355" s="693" t="s">
        <v>867</v>
      </c>
      <c r="T2355" s="693" t="s">
        <v>87</v>
      </c>
      <c r="U2355" s="409">
        <v>212</v>
      </c>
      <c r="V2355" s="417" t="s">
        <v>868</v>
      </c>
      <c r="W2355" s="417" t="s">
        <v>89</v>
      </c>
      <c r="X2355" s="417" t="s">
        <v>869</v>
      </c>
      <c r="Y2355" s="423" t="s">
        <v>875</v>
      </c>
      <c r="Z2355" s="409">
        <v>30</v>
      </c>
      <c r="AA2355" s="423" t="s">
        <v>244</v>
      </c>
      <c r="AB2355" s="693">
        <v>2015</v>
      </c>
      <c r="AC2355" s="524"/>
      <c r="AD2355" s="522"/>
      <c r="AE2355" s="494" t="s">
        <v>207</v>
      </c>
      <c r="AF2355" s="442">
        <v>45675</v>
      </c>
      <c r="AG2355" s="442">
        <v>45763</v>
      </c>
      <c r="AH2355" s="333"/>
      <c r="AI2355" s="490" t="s">
        <v>251</v>
      </c>
      <c r="AJ2355" s="527" t="s">
        <v>482</v>
      </c>
      <c r="AK2355" s="333" t="s">
        <v>483</v>
      </c>
      <c r="AL2355" s="490" t="s">
        <v>484</v>
      </c>
      <c r="AM2355" s="527" t="s">
        <v>482</v>
      </c>
      <c r="AN2355" s="333" t="s">
        <v>483</v>
      </c>
      <c r="AO2355" s="490" t="s">
        <v>484</v>
      </c>
      <c r="AP2355" s="523"/>
    </row>
    <row r="2356" spans="3:42">
      <c r="C2356" s="520" t="s">
        <v>994</v>
      </c>
      <c r="D2356" s="491">
        <v>5354</v>
      </c>
      <c r="E2356" s="504" t="s">
        <v>477</v>
      </c>
      <c r="F2356" s="491" t="s">
        <v>478</v>
      </c>
      <c r="G2356" s="494" t="s">
        <v>479</v>
      </c>
      <c r="H2356" s="494">
        <v>1671</v>
      </c>
      <c r="I2356" s="520" t="s">
        <v>99</v>
      </c>
      <c r="J2356" s="520">
        <v>1</v>
      </c>
      <c r="K2356" s="509">
        <v>45754</v>
      </c>
      <c r="L2356" s="494">
        <v>6</v>
      </c>
      <c r="M2356" s="510">
        <v>216</v>
      </c>
      <c r="N2356" s="511">
        <v>45760</v>
      </c>
      <c r="O2356" s="411">
        <v>45768</v>
      </c>
      <c r="P2356" s="412">
        <v>14</v>
      </c>
      <c r="Q2356" s="409" t="s">
        <v>544</v>
      </c>
      <c r="R2356" s="409" t="s">
        <v>85</v>
      </c>
      <c r="S2356" s="409" t="s">
        <v>867</v>
      </c>
      <c r="T2356" s="409" t="s">
        <v>87</v>
      </c>
      <c r="U2356" s="409">
        <v>216</v>
      </c>
      <c r="V2356" s="417" t="s">
        <v>868</v>
      </c>
      <c r="W2356" s="417" t="s">
        <v>510</v>
      </c>
      <c r="X2356" s="417" t="s">
        <v>892</v>
      </c>
      <c r="Y2356" s="423" t="s">
        <v>893</v>
      </c>
      <c r="Z2356" s="409">
        <v>30</v>
      </c>
      <c r="AA2356" s="423" t="s">
        <v>244</v>
      </c>
      <c r="AB2356" s="409">
        <v>2017</v>
      </c>
      <c r="AC2356" s="424"/>
      <c r="AD2356" s="522"/>
      <c r="AE2356" s="494" t="s">
        <v>207</v>
      </c>
      <c r="AF2356" s="442" t="s">
        <v>4026</v>
      </c>
      <c r="AG2356" s="442">
        <v>45763</v>
      </c>
      <c r="AH2356" s="333"/>
      <c r="AI2356" s="490" t="s">
        <v>251</v>
      </c>
      <c r="AJ2356" s="333"/>
      <c r="AK2356" s="333"/>
      <c r="AL2356" s="490"/>
      <c r="AM2356" s="333"/>
      <c r="AN2356" s="333"/>
      <c r="AO2356" s="490"/>
      <c r="AP2356" s="536" t="s">
        <v>894</v>
      </c>
    </row>
    <row r="2357" spans="3:42">
      <c r="C2357" s="520" t="s">
        <v>994</v>
      </c>
      <c r="D2357" s="520">
        <v>5493</v>
      </c>
      <c r="E2357" s="738" t="s">
        <v>180</v>
      </c>
      <c r="F2357" s="620" t="s">
        <v>181</v>
      </c>
      <c r="G2357" s="520" t="s">
        <v>657</v>
      </c>
      <c r="H2357" s="520">
        <v>5</v>
      </c>
      <c r="I2357" s="520" t="s">
        <v>99</v>
      </c>
      <c r="J2357" s="520">
        <v>1</v>
      </c>
      <c r="K2357" s="624">
        <v>45764</v>
      </c>
      <c r="L2357" s="520">
        <v>2</v>
      </c>
      <c r="M2357" s="625">
        <v>35</v>
      </c>
      <c r="N2357" s="513">
        <v>45766</v>
      </c>
      <c r="O2357" s="411">
        <v>45768</v>
      </c>
      <c r="P2357" s="412">
        <v>4</v>
      </c>
      <c r="Q2357" s="409" t="s">
        <v>85</v>
      </c>
      <c r="R2357" s="409" t="s">
        <v>85</v>
      </c>
      <c r="S2357" s="409" t="s">
        <v>85</v>
      </c>
      <c r="T2357" s="409" t="s">
        <v>87</v>
      </c>
      <c r="U2357" s="409">
        <v>35</v>
      </c>
      <c r="V2357" s="417" t="s">
        <v>173</v>
      </c>
      <c r="W2357" s="417" t="s">
        <v>174</v>
      </c>
      <c r="X2357" s="417" t="s">
        <v>175</v>
      </c>
      <c r="Y2357" s="409" t="s">
        <v>182</v>
      </c>
      <c r="Z2357" s="409">
        <v>10</v>
      </c>
      <c r="AA2357" s="423" t="s">
        <v>177</v>
      </c>
      <c r="AB2357" s="409">
        <v>2024</v>
      </c>
      <c r="AC2357" s="424"/>
      <c r="AD2357" s="522"/>
      <c r="AE2357" s="635" t="s">
        <v>101</v>
      </c>
      <c r="AF2357" s="634">
        <v>45764</v>
      </c>
      <c r="AG2357" s="634">
        <v>45768</v>
      </c>
      <c r="AH2357" s="520"/>
      <c r="AI2357" s="520"/>
      <c r="AJ2357" s="520"/>
      <c r="AK2357" s="520"/>
      <c r="AL2357" s="520"/>
      <c r="AM2357" s="520"/>
      <c r="AN2357" s="520"/>
      <c r="AO2357" s="520"/>
    </row>
    <row r="2358" spans="3:42" ht="15.75" customHeight="1">
      <c r="C2358" s="520" t="s">
        <v>994</v>
      </c>
      <c r="D2358" s="520">
        <v>5324</v>
      </c>
      <c r="E2358" s="738" t="s">
        <v>193</v>
      </c>
      <c r="F2358" s="620" t="s">
        <v>194</v>
      </c>
      <c r="G2358" s="520" t="s">
        <v>195</v>
      </c>
      <c r="H2358" s="520">
        <v>10</v>
      </c>
      <c r="I2358" s="520" t="s">
        <v>154</v>
      </c>
      <c r="J2358" s="520">
        <v>1</v>
      </c>
      <c r="K2358" s="624">
        <v>45740</v>
      </c>
      <c r="L2358" s="520">
        <v>27</v>
      </c>
      <c r="M2358" s="625">
        <v>37</v>
      </c>
      <c r="N2358" s="511">
        <v>45767</v>
      </c>
      <c r="O2358" s="411">
        <v>45768</v>
      </c>
      <c r="P2358" s="412">
        <v>28</v>
      </c>
      <c r="Q2358" s="409" t="s">
        <v>85</v>
      </c>
      <c r="R2358" s="409" t="s">
        <v>85</v>
      </c>
      <c r="S2358" s="409" t="s">
        <v>85</v>
      </c>
      <c r="T2358" s="409" t="s">
        <v>138</v>
      </c>
      <c r="U2358" s="409">
        <v>37</v>
      </c>
      <c r="V2358" s="417" t="s">
        <v>186</v>
      </c>
      <c r="W2358" s="417" t="s">
        <v>174</v>
      </c>
      <c r="X2358" s="417" t="s">
        <v>187</v>
      </c>
      <c r="Y2358" s="409" t="s">
        <v>196</v>
      </c>
      <c r="Z2358" s="409">
        <v>10</v>
      </c>
      <c r="AA2358" s="423" t="s">
        <v>189</v>
      </c>
      <c r="AB2358" s="409">
        <v>2024</v>
      </c>
      <c r="AC2358" s="424"/>
      <c r="AD2358" s="522"/>
      <c r="AE2358" s="768" t="s">
        <v>101</v>
      </c>
      <c r="AF2358" s="630">
        <v>45668</v>
      </c>
      <c r="AG2358" s="630">
        <v>45768</v>
      </c>
      <c r="AH2358" s="582"/>
      <c r="AI2358" s="582" t="s">
        <v>197</v>
      </c>
      <c r="AJ2358" s="618" t="s">
        <v>198</v>
      </c>
      <c r="AK2358" s="619" t="s">
        <v>199</v>
      </c>
      <c r="AL2358" s="582">
        <v>8116907212</v>
      </c>
      <c r="AM2358" s="618" t="s">
        <v>198</v>
      </c>
      <c r="AN2358" s="619" t="s">
        <v>199</v>
      </c>
      <c r="AO2358" s="582">
        <v>8116907212</v>
      </c>
    </row>
    <row r="2359" spans="3:42">
      <c r="C2359" s="520" t="s">
        <v>994</v>
      </c>
      <c r="D2359" s="491">
        <v>5415</v>
      </c>
      <c r="E2359" s="504" t="s">
        <v>298</v>
      </c>
      <c r="F2359" s="493" t="s">
        <v>299</v>
      </c>
      <c r="G2359" s="494" t="s">
        <v>356</v>
      </c>
      <c r="H2359" s="494">
        <v>750</v>
      </c>
      <c r="I2359" s="520" t="s">
        <v>99</v>
      </c>
      <c r="J2359" s="520">
        <v>1</v>
      </c>
      <c r="K2359" s="509">
        <v>45752</v>
      </c>
      <c r="L2359" s="494">
        <v>29</v>
      </c>
      <c r="M2359" s="510">
        <v>76</v>
      </c>
      <c r="N2359" s="513">
        <v>45781</v>
      </c>
      <c r="O2359" s="411">
        <v>45768</v>
      </c>
      <c r="P2359" s="412">
        <v>16</v>
      </c>
      <c r="Q2359" s="409" t="s">
        <v>160</v>
      </c>
      <c r="R2359" s="409" t="s">
        <v>214</v>
      </c>
      <c r="S2359" s="409" t="s">
        <v>124</v>
      </c>
      <c r="T2359" s="409" t="s">
        <v>138</v>
      </c>
      <c r="U2359" s="409">
        <v>76</v>
      </c>
      <c r="V2359" s="417" t="s">
        <v>284</v>
      </c>
      <c r="W2359" s="417" t="s">
        <v>124</v>
      </c>
      <c r="X2359" s="417" t="s">
        <v>357</v>
      </c>
      <c r="Y2359" s="409" t="s">
        <v>358</v>
      </c>
      <c r="Z2359" s="409">
        <v>10</v>
      </c>
      <c r="AA2359" s="423" t="s">
        <v>143</v>
      </c>
      <c r="AB2359" s="409">
        <v>2024</v>
      </c>
      <c r="AC2359" s="424">
        <v>36000</v>
      </c>
      <c r="AD2359" s="522">
        <v>33000</v>
      </c>
      <c r="AE2359" s="635" t="s">
        <v>101</v>
      </c>
      <c r="AF2359" s="442">
        <v>45722</v>
      </c>
      <c r="AG2359" s="442">
        <v>45768</v>
      </c>
      <c r="AH2359" s="333"/>
      <c r="AI2359" s="490" t="s">
        <v>197</v>
      </c>
      <c r="AJ2359" s="527" t="s">
        <v>359</v>
      </c>
      <c r="AK2359" s="333" t="s">
        <v>360</v>
      </c>
      <c r="AL2359" s="490" t="s">
        <v>303</v>
      </c>
      <c r="AM2359" s="527" t="s">
        <v>359</v>
      </c>
      <c r="AN2359" s="333" t="s">
        <v>360</v>
      </c>
      <c r="AO2359" s="490" t="s">
        <v>303</v>
      </c>
    </row>
    <row r="2360" spans="3:42">
      <c r="C2360" s="520" t="s">
        <v>994</v>
      </c>
      <c r="D2360" s="491">
        <v>5139</v>
      </c>
      <c r="E2360" s="504" t="s">
        <v>298</v>
      </c>
      <c r="F2360" s="493" t="s">
        <v>299</v>
      </c>
      <c r="G2360" s="494" t="s">
        <v>153</v>
      </c>
      <c r="H2360" s="494">
        <v>288</v>
      </c>
      <c r="I2360" s="520" t="s">
        <v>99</v>
      </c>
      <c r="J2360" s="520">
        <v>1</v>
      </c>
      <c r="K2360" s="509">
        <v>45738</v>
      </c>
      <c r="L2360" s="494">
        <v>29</v>
      </c>
      <c r="M2360" s="510">
        <v>59</v>
      </c>
      <c r="N2360" s="511">
        <v>45767</v>
      </c>
      <c r="O2360" s="411">
        <v>45770</v>
      </c>
      <c r="P2360" s="412">
        <v>32</v>
      </c>
      <c r="Q2360" s="409" t="s">
        <v>160</v>
      </c>
      <c r="R2360" s="409" t="s">
        <v>86</v>
      </c>
      <c r="S2360" s="409" t="s">
        <v>86</v>
      </c>
      <c r="T2360" s="409" t="s">
        <v>138</v>
      </c>
      <c r="U2360" s="561">
        <v>59</v>
      </c>
      <c r="V2360" s="417" t="s">
        <v>284</v>
      </c>
      <c r="W2360" s="417" t="s">
        <v>174</v>
      </c>
      <c r="X2360" s="417" t="s">
        <v>291</v>
      </c>
      <c r="Y2360" s="409" t="s">
        <v>300</v>
      </c>
      <c r="Z2360" s="409">
        <v>10</v>
      </c>
      <c r="AA2360" s="423" t="s">
        <v>143</v>
      </c>
      <c r="AB2360" s="409">
        <v>2024</v>
      </c>
      <c r="AC2360" s="424">
        <v>33000</v>
      </c>
      <c r="AD2360" s="522">
        <v>39020</v>
      </c>
      <c r="AE2360" s="523" t="s">
        <v>101</v>
      </c>
      <c r="AF2360" s="442">
        <v>45588</v>
      </c>
      <c r="AG2360" s="442">
        <v>45769</v>
      </c>
      <c r="AH2360" s="333"/>
      <c r="AI2360" s="490" t="s">
        <v>153</v>
      </c>
      <c r="AJ2360" s="527" t="s">
        <v>301</v>
      </c>
      <c r="AK2360" s="333" t="s">
        <v>302</v>
      </c>
      <c r="AL2360" s="490" t="s">
        <v>303</v>
      </c>
      <c r="AM2360" s="527" t="s">
        <v>301</v>
      </c>
      <c r="AN2360" s="333" t="s">
        <v>302</v>
      </c>
      <c r="AO2360" s="490" t="s">
        <v>303</v>
      </c>
    </row>
    <row r="2361" spans="3:42">
      <c r="C2361" s="520" t="s">
        <v>994</v>
      </c>
      <c r="D2361" s="491">
        <v>5459</v>
      </c>
      <c r="E2361" s="504" t="s">
        <v>930</v>
      </c>
      <c r="F2361" s="493" t="s">
        <v>930</v>
      </c>
      <c r="G2361" s="494" t="s">
        <v>931</v>
      </c>
      <c r="H2361" s="494">
        <v>467</v>
      </c>
      <c r="I2361" s="520" t="s">
        <v>99</v>
      </c>
      <c r="J2361" s="520">
        <v>1</v>
      </c>
      <c r="K2361" s="509">
        <v>45761</v>
      </c>
      <c r="L2361" s="494">
        <v>1</v>
      </c>
      <c r="M2361" s="510">
        <v>237</v>
      </c>
      <c r="N2361" s="511">
        <v>45762</v>
      </c>
      <c r="O2361" s="411">
        <v>45770</v>
      </c>
      <c r="P2361" s="412">
        <v>9</v>
      </c>
      <c r="Q2361" s="409" t="s">
        <v>810</v>
      </c>
      <c r="R2361" s="409" t="s">
        <v>214</v>
      </c>
      <c r="S2361" s="409" t="s">
        <v>900</v>
      </c>
      <c r="T2361" s="409" t="s">
        <v>87</v>
      </c>
      <c r="U2361" s="409">
        <v>237</v>
      </c>
      <c r="V2361" s="417" t="s">
        <v>169</v>
      </c>
      <c r="W2361" s="417" t="s">
        <v>89</v>
      </c>
      <c r="X2361" s="417" t="s">
        <v>834</v>
      </c>
      <c r="Y2361" s="423" t="s">
        <v>932</v>
      </c>
      <c r="Z2361" s="409">
        <v>30</v>
      </c>
      <c r="AA2361" s="423" t="s">
        <v>92</v>
      </c>
      <c r="AB2361" s="409">
        <v>2013</v>
      </c>
      <c r="AC2361" s="424">
        <v>18000</v>
      </c>
      <c r="AD2361" s="524">
        <v>18000</v>
      </c>
      <c r="AE2361" s="494" t="s">
        <v>207</v>
      </c>
      <c r="AF2361" s="442">
        <v>45747</v>
      </c>
      <c r="AG2361" s="442">
        <v>45769</v>
      </c>
      <c r="AH2361" s="333"/>
      <c r="AI2361" s="494" t="s">
        <v>153</v>
      </c>
      <c r="AJ2361" s="527" t="s">
        <v>933</v>
      </c>
      <c r="AK2361" s="333" t="s">
        <v>934</v>
      </c>
      <c r="AL2361" s="490" t="s">
        <v>935</v>
      </c>
      <c r="AM2361" s="527" t="s">
        <v>933</v>
      </c>
      <c r="AN2361" s="333" t="s">
        <v>934</v>
      </c>
      <c r="AO2361" s="490" t="s">
        <v>935</v>
      </c>
    </row>
    <row r="2362" spans="3:42">
      <c r="C2362" s="520" t="s">
        <v>994</v>
      </c>
      <c r="D2362" s="491">
        <v>5037</v>
      </c>
      <c r="E2362" s="504" t="s">
        <v>588</v>
      </c>
      <c r="F2362" s="493" t="s">
        <v>588</v>
      </c>
      <c r="G2362" s="494" t="s">
        <v>589</v>
      </c>
      <c r="H2362" s="494">
        <v>1843</v>
      </c>
      <c r="I2362" s="520" t="s">
        <v>99</v>
      </c>
      <c r="J2362" s="520">
        <v>1</v>
      </c>
      <c r="K2362" s="509">
        <v>45751</v>
      </c>
      <c r="L2362" s="494">
        <v>6</v>
      </c>
      <c r="M2362" s="510">
        <v>140</v>
      </c>
      <c r="N2362" s="511">
        <v>45757</v>
      </c>
      <c r="O2362" s="411">
        <v>45771</v>
      </c>
      <c r="P2362" s="412">
        <v>20</v>
      </c>
      <c r="Q2362" s="409" t="s">
        <v>85</v>
      </c>
      <c r="R2362" s="409" t="s">
        <v>86</v>
      </c>
      <c r="S2362" s="409" t="s">
        <v>85</v>
      </c>
      <c r="T2362" s="409" t="s">
        <v>87</v>
      </c>
      <c r="U2362" s="626">
        <v>140</v>
      </c>
      <c r="V2362" s="417" t="s">
        <v>88</v>
      </c>
      <c r="W2362" s="417" t="s">
        <v>89</v>
      </c>
      <c r="X2362" s="417" t="s">
        <v>586</v>
      </c>
      <c r="Y2362" s="409" t="s">
        <v>590</v>
      </c>
      <c r="Z2362" s="409">
        <v>10</v>
      </c>
      <c r="AA2362" s="423" t="s">
        <v>227</v>
      </c>
      <c r="AB2362" s="409">
        <v>2017</v>
      </c>
      <c r="AC2362" s="524">
        <v>33000</v>
      </c>
      <c r="AD2362" s="522">
        <v>33000</v>
      </c>
      <c r="AE2362" s="635" t="s">
        <v>101</v>
      </c>
      <c r="AF2362" s="442">
        <v>45527</v>
      </c>
      <c r="AG2362" s="442">
        <v>45770</v>
      </c>
      <c r="AH2362" s="334"/>
      <c r="AI2362" s="490" t="s">
        <v>153</v>
      </c>
      <c r="AJ2362" s="702" t="s">
        <v>591</v>
      </c>
      <c r="AK2362" s="490" t="s">
        <v>588</v>
      </c>
      <c r="AL2362" s="490" t="s">
        <v>592</v>
      </c>
      <c r="AM2362" s="702" t="s">
        <v>591</v>
      </c>
      <c r="AN2362" s="490" t="s">
        <v>588</v>
      </c>
      <c r="AO2362" s="490" t="s">
        <v>592</v>
      </c>
    </row>
    <row r="2363" spans="3:42">
      <c r="C2363" s="520" t="s">
        <v>994</v>
      </c>
      <c r="D2363" s="491">
        <v>5452</v>
      </c>
      <c r="E2363" s="504" t="s">
        <v>635</v>
      </c>
      <c r="F2363" s="493" t="s">
        <v>636</v>
      </c>
      <c r="G2363" s="494" t="s">
        <v>637</v>
      </c>
      <c r="H2363" s="494">
        <v>138</v>
      </c>
      <c r="I2363" s="520" t="s">
        <v>99</v>
      </c>
      <c r="J2363" s="520">
        <v>1</v>
      </c>
      <c r="K2363" s="509">
        <v>45741</v>
      </c>
      <c r="L2363" s="494">
        <v>27</v>
      </c>
      <c r="M2363" s="510">
        <v>201</v>
      </c>
      <c r="N2363" s="511">
        <v>45768</v>
      </c>
      <c r="O2363" s="411">
        <v>45771</v>
      </c>
      <c r="P2363" s="412">
        <v>30</v>
      </c>
      <c r="Q2363" s="409" t="s">
        <v>544</v>
      </c>
      <c r="R2363" s="409" t="s">
        <v>86</v>
      </c>
      <c r="S2363" s="409" t="s">
        <v>86</v>
      </c>
      <c r="T2363" s="409" t="s">
        <v>138</v>
      </c>
      <c r="U2363" s="510">
        <v>201</v>
      </c>
      <c r="V2363" s="417" t="s">
        <v>826</v>
      </c>
      <c r="W2363" s="417" t="s">
        <v>827</v>
      </c>
      <c r="X2363" s="417" t="s">
        <v>828</v>
      </c>
      <c r="Y2363" s="423" t="s">
        <v>829</v>
      </c>
      <c r="Z2363" s="409"/>
      <c r="AA2363" s="423"/>
      <c r="AB2363" s="409">
        <v>2024</v>
      </c>
      <c r="AC2363" s="424"/>
      <c r="AD2363" s="522"/>
      <c r="AE2363" s="494" t="s">
        <v>207</v>
      </c>
      <c r="AF2363" s="442">
        <v>45741</v>
      </c>
      <c r="AG2363" s="442">
        <v>45770</v>
      </c>
      <c r="AH2363" s="333"/>
      <c r="AI2363" s="494" t="s">
        <v>637</v>
      </c>
      <c r="AJ2363" s="527" t="s">
        <v>830</v>
      </c>
      <c r="AK2363" s="333" t="s">
        <v>640</v>
      </c>
      <c r="AL2363" s="490" t="s">
        <v>641</v>
      </c>
      <c r="AM2363" s="527" t="s">
        <v>830</v>
      </c>
      <c r="AN2363" s="333" t="s">
        <v>640</v>
      </c>
      <c r="AO2363" s="490" t="s">
        <v>641</v>
      </c>
    </row>
    <row r="2364" spans="3:42">
      <c r="C2364" s="520" t="s">
        <v>994</v>
      </c>
      <c r="D2364" s="491">
        <v>5345</v>
      </c>
      <c r="E2364" s="504" t="s">
        <v>477</v>
      </c>
      <c r="F2364" s="493" t="s">
        <v>478</v>
      </c>
      <c r="G2364" s="494" t="s">
        <v>479</v>
      </c>
      <c r="H2364" s="494">
        <v>735</v>
      </c>
      <c r="I2364" s="520" t="s">
        <v>99</v>
      </c>
      <c r="J2364" s="520">
        <v>1</v>
      </c>
      <c r="K2364" s="509">
        <v>45733</v>
      </c>
      <c r="L2364" s="494">
        <v>27</v>
      </c>
      <c r="M2364" s="510">
        <v>210</v>
      </c>
      <c r="N2364" s="511">
        <v>45760</v>
      </c>
      <c r="O2364" s="411">
        <v>45771</v>
      </c>
      <c r="P2364" s="709">
        <v>38</v>
      </c>
      <c r="Q2364" s="409" t="s">
        <v>544</v>
      </c>
      <c r="R2364" s="409" t="s">
        <v>85</v>
      </c>
      <c r="S2364" s="693" t="s">
        <v>867</v>
      </c>
      <c r="T2364" s="693" t="s">
        <v>87</v>
      </c>
      <c r="U2364" s="693">
        <v>210</v>
      </c>
      <c r="V2364" s="417" t="s">
        <v>868</v>
      </c>
      <c r="W2364" s="417" t="s">
        <v>89</v>
      </c>
      <c r="X2364" s="417" t="s">
        <v>869</v>
      </c>
      <c r="Y2364" s="423" t="s">
        <v>870</v>
      </c>
      <c r="Z2364" s="409">
        <v>30</v>
      </c>
      <c r="AA2364" s="423" t="s">
        <v>244</v>
      </c>
      <c r="AB2364" s="693">
        <v>2016</v>
      </c>
      <c r="AC2364" s="615">
        <v>45000</v>
      </c>
      <c r="AD2364" s="524">
        <v>51500</v>
      </c>
      <c r="AE2364" s="494" t="s">
        <v>207</v>
      </c>
      <c r="AF2364" s="526">
        <v>45675</v>
      </c>
      <c r="AG2364" s="526">
        <v>45770</v>
      </c>
      <c r="AH2364" s="504"/>
      <c r="AI2364" s="490" t="s">
        <v>251</v>
      </c>
      <c r="AJ2364" s="527" t="s">
        <v>482</v>
      </c>
      <c r="AK2364" s="504" t="s">
        <v>483</v>
      </c>
      <c r="AL2364" s="490" t="s">
        <v>484</v>
      </c>
      <c r="AM2364" s="527" t="s">
        <v>482</v>
      </c>
      <c r="AN2364" s="504" t="s">
        <v>483</v>
      </c>
      <c r="AO2364" s="490" t="s">
        <v>484</v>
      </c>
    </row>
    <row r="2365" spans="3:42">
      <c r="C2365" s="64" t="s">
        <v>994</v>
      </c>
      <c r="D2365" s="67">
        <v>5457</v>
      </c>
      <c r="E2365" s="81" t="s">
        <v>276</v>
      </c>
      <c r="F2365" s="81" t="s">
        <v>277</v>
      </c>
      <c r="G2365" s="48" t="s">
        <v>278</v>
      </c>
      <c r="H2365" s="48">
        <v>7499</v>
      </c>
      <c r="I2365" s="48" t="s">
        <v>110</v>
      </c>
      <c r="J2365" s="64">
        <v>1</v>
      </c>
      <c r="K2365" s="101">
        <v>45744</v>
      </c>
      <c r="L2365" s="494">
        <v>27</v>
      </c>
      <c r="M2365" s="510">
        <v>211</v>
      </c>
      <c r="N2365" s="511">
        <f>K2365+L2365</f>
        <v>45771</v>
      </c>
      <c r="O2365" s="411">
        <f ca="1">TODAY()</f>
        <v>45957</v>
      </c>
      <c r="P2365" s="412">
        <f ca="1">O2365-K2365</f>
        <v>213</v>
      </c>
      <c r="Q2365" s="409" t="s">
        <v>810</v>
      </c>
      <c r="R2365" s="409" t="s">
        <v>214</v>
      </c>
      <c r="S2365" s="409" t="s">
        <v>847</v>
      </c>
      <c r="T2365" s="409" t="s">
        <v>138</v>
      </c>
      <c r="U2365" s="409">
        <v>211</v>
      </c>
      <c r="V2365" s="417" t="s">
        <v>284</v>
      </c>
      <c r="W2365" s="417" t="s">
        <v>510</v>
      </c>
      <c r="X2365" s="417" t="s">
        <v>686</v>
      </c>
      <c r="Y2365" s="423" t="s">
        <v>872</v>
      </c>
      <c r="Z2365" s="409">
        <v>10</v>
      </c>
      <c r="AA2365" s="423" t="s">
        <v>189</v>
      </c>
      <c r="AB2365" s="409">
        <v>2006</v>
      </c>
      <c r="AC2365" s="615">
        <v>48000</v>
      </c>
      <c r="AD2365" s="524">
        <v>52500</v>
      </c>
      <c r="AE2365" s="490" t="s">
        <v>207</v>
      </c>
      <c r="AF2365" s="442">
        <v>45744</v>
      </c>
      <c r="AG2365" s="442">
        <v>45771</v>
      </c>
      <c r="AH2365" s="520" t="s">
        <v>4047</v>
      </c>
      <c r="AI2365" s="523" t="s">
        <v>251</v>
      </c>
      <c r="AJ2365" s="528" t="s">
        <v>873</v>
      </c>
      <c r="AK2365" s="334" t="s">
        <v>154</v>
      </c>
      <c r="AL2365" s="490" t="s">
        <v>283</v>
      </c>
      <c r="AM2365" s="528" t="s">
        <v>873</v>
      </c>
      <c r="AN2365" s="334" t="s">
        <v>154</v>
      </c>
      <c r="AO2365" s="490" t="s">
        <v>283</v>
      </c>
    </row>
    <row r="2366" spans="3:42">
      <c r="C2366" s="745" t="s">
        <v>994</v>
      </c>
      <c r="D2366" s="747">
        <v>5441</v>
      </c>
      <c r="E2366" s="748" t="s">
        <v>906</v>
      </c>
      <c r="F2366" s="818" t="s">
        <v>907</v>
      </c>
      <c r="G2366" s="749" t="s">
        <v>908</v>
      </c>
      <c r="H2366" s="749">
        <v>2178</v>
      </c>
      <c r="I2366" s="745" t="s">
        <v>99</v>
      </c>
      <c r="J2366" s="745">
        <v>1</v>
      </c>
      <c r="K2366" s="819">
        <v>45756</v>
      </c>
      <c r="L2366" s="494">
        <v>6</v>
      </c>
      <c r="M2366" s="510">
        <v>220</v>
      </c>
      <c r="N2366" s="511">
        <f>K2366+L2366</f>
        <v>45762</v>
      </c>
      <c r="O2366" s="411">
        <f ca="1">TODAY()</f>
        <v>45957</v>
      </c>
      <c r="P2366" s="623">
        <f ca="1">O2366-K2366</f>
        <v>201</v>
      </c>
      <c r="Q2366" s="409" t="s">
        <v>810</v>
      </c>
      <c r="R2366" s="409" t="s">
        <v>85</v>
      </c>
      <c r="S2366" s="409" t="s">
        <v>832</v>
      </c>
      <c r="T2366" s="409" t="s">
        <v>87</v>
      </c>
      <c r="U2366" s="409">
        <v>220</v>
      </c>
      <c r="V2366" s="417" t="s">
        <v>88</v>
      </c>
      <c r="W2366" s="417" t="s">
        <v>89</v>
      </c>
      <c r="X2366" s="417" t="s">
        <v>586</v>
      </c>
      <c r="Y2366" s="423" t="s">
        <v>909</v>
      </c>
      <c r="Z2366" s="409">
        <v>10</v>
      </c>
      <c r="AA2366" s="423" t="s">
        <v>227</v>
      </c>
      <c r="AB2366" s="409">
        <v>2011</v>
      </c>
      <c r="AC2366" s="424"/>
      <c r="AD2366" s="524"/>
      <c r="AE2366" s="494" t="s">
        <v>101</v>
      </c>
      <c r="AF2366" s="442">
        <v>45735</v>
      </c>
      <c r="AG2366" s="442">
        <v>45771</v>
      </c>
      <c r="AH2366" s="333"/>
      <c r="AI2366" s="490" t="s">
        <v>153</v>
      </c>
      <c r="AJ2366" s="527" t="s">
        <v>910</v>
      </c>
      <c r="AK2366" s="333" t="s">
        <v>911</v>
      </c>
      <c r="AL2366" s="490" t="s">
        <v>912</v>
      </c>
      <c r="AM2366" s="527" t="s">
        <v>910</v>
      </c>
      <c r="AN2366" s="333" t="s">
        <v>911</v>
      </c>
      <c r="AO2366" s="490" t="s">
        <v>912</v>
      </c>
    </row>
    <row r="2367" spans="3:42" ht="18" customHeight="1">
      <c r="C2367" s="520" t="s">
        <v>994</v>
      </c>
      <c r="D2367" s="520">
        <v>5486</v>
      </c>
      <c r="E2367" s="738" t="s">
        <v>97</v>
      </c>
      <c r="F2367" s="620" t="s">
        <v>97</v>
      </c>
      <c r="G2367" s="520" t="s">
        <v>144</v>
      </c>
      <c r="H2367" s="520">
        <v>8137</v>
      </c>
      <c r="I2367" s="520" t="s">
        <v>99</v>
      </c>
      <c r="J2367" s="520">
        <v>1</v>
      </c>
      <c r="K2367" s="624">
        <v>45762</v>
      </c>
      <c r="L2367" s="520">
        <v>27</v>
      </c>
      <c r="M2367" s="625">
        <v>28</v>
      </c>
      <c r="N2367" s="513">
        <f>K2367+L2367</f>
        <v>45789</v>
      </c>
      <c r="O2367" s="411">
        <f ca="1">TODAY()</f>
        <v>45957</v>
      </c>
      <c r="P2367" s="412">
        <f ca="1">O2367-K2367</f>
        <v>195</v>
      </c>
      <c r="Q2367" s="409" t="s">
        <v>85</v>
      </c>
      <c r="R2367" s="409" t="s">
        <v>85</v>
      </c>
      <c r="S2367" s="409" t="s">
        <v>85</v>
      </c>
      <c r="T2367" s="409" t="s">
        <v>138</v>
      </c>
      <c r="U2367" s="409">
        <v>28</v>
      </c>
      <c r="V2367" s="417" t="s">
        <v>145</v>
      </c>
      <c r="W2367" s="417" t="s">
        <v>146</v>
      </c>
      <c r="X2367" s="417" t="s">
        <v>147</v>
      </c>
      <c r="Y2367" s="409">
        <v>171005365</v>
      </c>
      <c r="Z2367" s="510">
        <v>60</v>
      </c>
      <c r="AA2367" s="628" t="s">
        <v>148</v>
      </c>
      <c r="AB2367" s="409">
        <v>2017</v>
      </c>
      <c r="AC2367" s="424"/>
      <c r="AD2367" s="522"/>
      <c r="AE2367" s="635" t="s">
        <v>101</v>
      </c>
      <c r="AF2367" s="634">
        <v>45762</v>
      </c>
      <c r="AG2367" s="634">
        <v>45771</v>
      </c>
      <c r="AH2367" s="520" t="s">
        <v>4046</v>
      </c>
      <c r="AI2367" s="520" t="s">
        <v>144</v>
      </c>
      <c r="AJ2367" s="671" t="s">
        <v>149</v>
      </c>
      <c r="AK2367" s="620" t="s">
        <v>150</v>
      </c>
      <c r="AL2367" s="520">
        <v>5536468207</v>
      </c>
      <c r="AM2367" s="671" t="s">
        <v>149</v>
      </c>
      <c r="AN2367" s="620" t="s">
        <v>150</v>
      </c>
      <c r="AO2367" s="520">
        <v>5536468207</v>
      </c>
    </row>
    <row r="2368" spans="3:42">
      <c r="C2368" s="520" t="s">
        <v>994</v>
      </c>
      <c r="D2368" s="520">
        <v>5500</v>
      </c>
      <c r="E2368" s="504" t="s">
        <v>1039</v>
      </c>
      <c r="F2368" s="503" t="s">
        <v>1039</v>
      </c>
      <c r="G2368" s="494" t="s">
        <v>4040</v>
      </c>
      <c r="H2368" s="547">
        <v>2604</v>
      </c>
      <c r="I2368" s="520" t="s">
        <v>99</v>
      </c>
      <c r="J2368" s="520">
        <v>1</v>
      </c>
      <c r="K2368" s="509">
        <v>45770</v>
      </c>
      <c r="L2368" s="520">
        <v>2</v>
      </c>
      <c r="M2368" s="510">
        <v>42</v>
      </c>
      <c r="N2368" s="511">
        <f>K2368+L2368</f>
        <v>45772</v>
      </c>
      <c r="O2368" s="411">
        <f ca="1">TODAY()</f>
        <v>45957</v>
      </c>
      <c r="P2368" s="412">
        <f ca="1">O2368-K2368</f>
        <v>187</v>
      </c>
      <c r="Q2368" s="409" t="s">
        <v>85</v>
      </c>
      <c r="R2368" s="409" t="s">
        <v>85</v>
      </c>
      <c r="S2368" s="409" t="s">
        <v>85</v>
      </c>
      <c r="T2368" s="409" t="s">
        <v>138</v>
      </c>
      <c r="U2368" s="561">
        <v>42</v>
      </c>
      <c r="V2368" s="417" t="s">
        <v>223</v>
      </c>
      <c r="W2368" s="417" t="s">
        <v>224</v>
      </c>
      <c r="X2368" s="417" t="s">
        <v>225</v>
      </c>
      <c r="Y2368" s="409" t="s">
        <v>226</v>
      </c>
      <c r="Z2368" s="409">
        <v>70</v>
      </c>
      <c r="AA2368" s="423" t="s">
        <v>227</v>
      </c>
      <c r="AB2368" s="409">
        <v>2018</v>
      </c>
      <c r="AC2368" s="524">
        <v>24000</v>
      </c>
      <c r="AD2368" s="522">
        <v>0</v>
      </c>
      <c r="AE2368" s="494" t="s">
        <v>101</v>
      </c>
      <c r="AF2368" s="334">
        <v>45770</v>
      </c>
      <c r="AG2368" s="442">
        <v>45772</v>
      </c>
      <c r="AH2368" s="333"/>
      <c r="AI2368" s="333" t="s">
        <v>1469</v>
      </c>
      <c r="AJ2368" s="527" t="s">
        <v>4041</v>
      </c>
      <c r="AK2368" s="333" t="s">
        <v>4043</v>
      </c>
      <c r="AL2368" s="490" t="s">
        <v>4042</v>
      </c>
      <c r="AM2368" s="527" t="s">
        <v>4041</v>
      </c>
      <c r="AN2368" s="333" t="s">
        <v>4043</v>
      </c>
      <c r="AO2368" s="490" t="s">
        <v>4042</v>
      </c>
    </row>
    <row r="2369" spans="2:41">
      <c r="C2369" s="520" t="s">
        <v>994</v>
      </c>
      <c r="D2369" s="491">
        <v>5501</v>
      </c>
      <c r="E2369" s="504" t="s">
        <v>1039</v>
      </c>
      <c r="F2369" s="493" t="s">
        <v>1039</v>
      </c>
      <c r="G2369" s="490" t="s">
        <v>4040</v>
      </c>
      <c r="H2369" s="490">
        <v>3262</v>
      </c>
      <c r="I2369" s="520" t="s">
        <v>99</v>
      </c>
      <c r="J2369" s="520">
        <v>1</v>
      </c>
      <c r="K2369" s="509">
        <v>45770</v>
      </c>
      <c r="L2369" s="491">
        <v>2</v>
      </c>
      <c r="M2369" s="510">
        <v>43</v>
      </c>
      <c r="N2369" s="511">
        <f>K2369+L2369</f>
        <v>45772</v>
      </c>
      <c r="O2369" s="411">
        <f ca="1">TODAY()</f>
        <v>45957</v>
      </c>
      <c r="P2369" s="412">
        <f ca="1">O2369-K2369</f>
        <v>187</v>
      </c>
      <c r="Q2369" s="409" t="s">
        <v>85</v>
      </c>
      <c r="R2369" s="409" t="s">
        <v>85</v>
      </c>
      <c r="S2369" s="409" t="s">
        <v>85</v>
      </c>
      <c r="T2369" s="409" t="s">
        <v>138</v>
      </c>
      <c r="U2369" s="561">
        <v>43</v>
      </c>
      <c r="V2369" s="417" t="s">
        <v>223</v>
      </c>
      <c r="W2369" s="417" t="s">
        <v>224</v>
      </c>
      <c r="X2369" s="417" t="s">
        <v>225</v>
      </c>
      <c r="Y2369" s="409" t="s">
        <v>228</v>
      </c>
      <c r="Z2369" s="409">
        <v>70</v>
      </c>
      <c r="AA2369" s="423" t="s">
        <v>227</v>
      </c>
      <c r="AB2369" s="409">
        <v>2018</v>
      </c>
      <c r="AC2369" s="524">
        <v>24000</v>
      </c>
      <c r="AD2369" s="522">
        <v>0</v>
      </c>
      <c r="AE2369" s="494" t="s">
        <v>101</v>
      </c>
      <c r="AF2369" s="334">
        <v>45770</v>
      </c>
      <c r="AG2369" s="442">
        <v>45772</v>
      </c>
      <c r="AH2369" s="333"/>
      <c r="AI2369" s="333" t="s">
        <v>1469</v>
      </c>
      <c r="AJ2369" s="527" t="s">
        <v>4041</v>
      </c>
      <c r="AK2369" s="333" t="s">
        <v>4043</v>
      </c>
      <c r="AL2369" s="490" t="s">
        <v>4042</v>
      </c>
      <c r="AM2369" s="527" t="s">
        <v>4041</v>
      </c>
      <c r="AN2369" s="333" t="s">
        <v>4043</v>
      </c>
      <c r="AO2369" s="490" t="s">
        <v>4042</v>
      </c>
    </row>
    <row r="2370" spans="2:41">
      <c r="C2370" s="520" t="s">
        <v>994</v>
      </c>
      <c r="D2370" s="491">
        <v>5502</v>
      </c>
      <c r="E2370" s="504" t="s">
        <v>1039</v>
      </c>
      <c r="F2370" s="493" t="s">
        <v>1039</v>
      </c>
      <c r="G2370" s="494" t="s">
        <v>4040</v>
      </c>
      <c r="H2370" s="494">
        <v>7032</v>
      </c>
      <c r="I2370" s="494" t="s">
        <v>99</v>
      </c>
      <c r="J2370" s="520">
        <v>1</v>
      </c>
      <c r="K2370" s="509">
        <v>45770</v>
      </c>
      <c r="L2370" s="494">
        <v>2</v>
      </c>
      <c r="M2370" s="510">
        <v>107</v>
      </c>
      <c r="N2370" s="511">
        <v>45772</v>
      </c>
      <c r="O2370" s="411">
        <v>45772</v>
      </c>
      <c r="P2370" s="412">
        <v>2</v>
      </c>
      <c r="Q2370" s="409" t="s">
        <v>85</v>
      </c>
      <c r="R2370" s="409" t="s">
        <v>214</v>
      </c>
      <c r="S2370" s="693" t="s">
        <v>85</v>
      </c>
      <c r="T2370" s="409" t="s">
        <v>138</v>
      </c>
      <c r="U2370" s="409">
        <v>107</v>
      </c>
      <c r="V2370" s="695" t="s">
        <v>223</v>
      </c>
      <c r="W2370" s="695" t="s">
        <v>460</v>
      </c>
      <c r="X2370" s="695" t="s">
        <v>461</v>
      </c>
      <c r="Y2370" s="628" t="s">
        <v>462</v>
      </c>
      <c r="Z2370" s="510">
        <v>70</v>
      </c>
      <c r="AA2370" s="694" t="s">
        <v>227</v>
      </c>
      <c r="AB2370" s="510">
        <v>2015</v>
      </c>
      <c r="AC2370" s="424">
        <v>24000</v>
      </c>
      <c r="AD2370" s="522">
        <v>24000</v>
      </c>
      <c r="AE2370" s="494" t="s">
        <v>101</v>
      </c>
      <c r="AF2370" s="334">
        <v>45770</v>
      </c>
      <c r="AG2370" s="442">
        <v>45772</v>
      </c>
      <c r="AH2370" s="333"/>
      <c r="AI2370" s="333" t="s">
        <v>1469</v>
      </c>
      <c r="AJ2370" s="527" t="s">
        <v>4041</v>
      </c>
      <c r="AK2370" s="333" t="s">
        <v>4043</v>
      </c>
      <c r="AL2370" s="490" t="s">
        <v>4042</v>
      </c>
      <c r="AM2370" s="527" t="s">
        <v>4041</v>
      </c>
      <c r="AN2370" s="333" t="s">
        <v>4043</v>
      </c>
      <c r="AO2370" s="490" t="s">
        <v>4042</v>
      </c>
    </row>
    <row r="2371" spans="2:41">
      <c r="C2371" s="520" t="s">
        <v>994</v>
      </c>
      <c r="D2371" s="491">
        <v>5503</v>
      </c>
      <c r="E2371" s="504" t="s">
        <v>1039</v>
      </c>
      <c r="F2371" s="493" t="s">
        <v>1039</v>
      </c>
      <c r="G2371" s="494" t="s">
        <v>4040</v>
      </c>
      <c r="H2371" s="494">
        <v>8837</v>
      </c>
      <c r="I2371" s="494" t="s">
        <v>99</v>
      </c>
      <c r="J2371" s="520">
        <v>1</v>
      </c>
      <c r="K2371" s="509">
        <v>45770</v>
      </c>
      <c r="L2371" s="494">
        <v>2</v>
      </c>
      <c r="M2371" s="510">
        <v>171</v>
      </c>
      <c r="N2371" s="511">
        <v>45772</v>
      </c>
      <c r="O2371" s="411">
        <v>45772</v>
      </c>
      <c r="P2371" s="412">
        <v>2</v>
      </c>
      <c r="Q2371" s="409" t="s">
        <v>85</v>
      </c>
      <c r="R2371" s="409" t="s">
        <v>214</v>
      </c>
      <c r="S2371" s="409" t="s">
        <v>85</v>
      </c>
      <c r="T2371" s="409" t="s">
        <v>138</v>
      </c>
      <c r="U2371" s="561">
        <v>171</v>
      </c>
      <c r="V2371" s="417" t="s">
        <v>223</v>
      </c>
      <c r="W2371" s="417" t="s">
        <v>224</v>
      </c>
      <c r="X2371" s="417" t="s">
        <v>469</v>
      </c>
      <c r="Y2371" s="423" t="s">
        <v>711</v>
      </c>
      <c r="Z2371" s="409">
        <v>70</v>
      </c>
      <c r="AA2371" s="423" t="s">
        <v>227</v>
      </c>
      <c r="AB2371" s="409">
        <v>2015</v>
      </c>
      <c r="AC2371" s="524">
        <v>24000</v>
      </c>
      <c r="AD2371" s="522">
        <v>24000</v>
      </c>
      <c r="AE2371" s="494" t="s">
        <v>101</v>
      </c>
      <c r="AF2371" s="334">
        <v>45770</v>
      </c>
      <c r="AG2371" s="442">
        <v>45772</v>
      </c>
      <c r="AH2371" s="333"/>
      <c r="AI2371" s="333" t="s">
        <v>1469</v>
      </c>
      <c r="AJ2371" s="527" t="s">
        <v>4041</v>
      </c>
      <c r="AK2371" s="333" t="s">
        <v>4043</v>
      </c>
      <c r="AL2371" s="490" t="s">
        <v>4042</v>
      </c>
      <c r="AM2371" s="527" t="s">
        <v>4041</v>
      </c>
      <c r="AN2371" s="333" t="s">
        <v>4043</v>
      </c>
      <c r="AO2371" s="490" t="s">
        <v>4042</v>
      </c>
    </row>
    <row r="2372" spans="2:41">
      <c r="C2372" s="520" t="s">
        <v>994</v>
      </c>
      <c r="D2372" s="491">
        <v>5449</v>
      </c>
      <c r="E2372" s="504" t="s">
        <v>393</v>
      </c>
      <c r="F2372" s="493" t="s">
        <v>394</v>
      </c>
      <c r="G2372" s="494" t="s">
        <v>395</v>
      </c>
      <c r="H2372" s="494">
        <v>4628</v>
      </c>
      <c r="I2372" s="520" t="s">
        <v>99</v>
      </c>
      <c r="J2372" s="520">
        <v>1</v>
      </c>
      <c r="K2372" s="509">
        <v>45768</v>
      </c>
      <c r="L2372" s="494">
        <v>6</v>
      </c>
      <c r="M2372" s="510">
        <v>94</v>
      </c>
      <c r="N2372" s="511">
        <v>45774</v>
      </c>
      <c r="O2372" s="411">
        <v>45772</v>
      </c>
      <c r="P2372" s="412">
        <v>4</v>
      </c>
      <c r="Q2372" s="409" t="s">
        <v>85</v>
      </c>
      <c r="R2372" s="409" t="s">
        <v>86</v>
      </c>
      <c r="S2372" s="409" t="s">
        <v>85</v>
      </c>
      <c r="T2372" s="409" t="s">
        <v>138</v>
      </c>
      <c r="U2372" s="561">
        <v>94</v>
      </c>
      <c r="V2372" s="417" t="s">
        <v>284</v>
      </c>
      <c r="W2372" s="417" t="s">
        <v>89</v>
      </c>
      <c r="X2372" s="417" t="s">
        <v>396</v>
      </c>
      <c r="Y2372" s="409" t="s">
        <v>397</v>
      </c>
      <c r="Z2372" s="409">
        <v>10</v>
      </c>
      <c r="AA2372" s="423" t="s">
        <v>143</v>
      </c>
      <c r="AB2372" s="409">
        <v>2016</v>
      </c>
      <c r="AC2372" s="524">
        <v>33000</v>
      </c>
      <c r="AD2372" s="522">
        <v>33000</v>
      </c>
      <c r="AE2372" s="494" t="s">
        <v>101</v>
      </c>
      <c r="AF2372" s="442">
        <v>45740</v>
      </c>
      <c r="AG2372" s="442">
        <v>45772</v>
      </c>
      <c r="AH2372" s="333"/>
      <c r="AI2372" s="490" t="s">
        <v>395</v>
      </c>
      <c r="AJ2372" s="527" t="s">
        <v>398</v>
      </c>
      <c r="AK2372" s="333" t="s">
        <v>399</v>
      </c>
      <c r="AL2372" s="490" t="s">
        <v>400</v>
      </c>
      <c r="AM2372" s="527" t="s">
        <v>398</v>
      </c>
      <c r="AN2372" s="333" t="s">
        <v>399</v>
      </c>
      <c r="AO2372" s="490" t="s">
        <v>400</v>
      </c>
    </row>
    <row r="2373" spans="2:41">
      <c r="C2373" s="520" t="s">
        <v>994</v>
      </c>
      <c r="D2373" s="491">
        <v>5450</v>
      </c>
      <c r="E2373" s="504" t="s">
        <v>393</v>
      </c>
      <c r="F2373" s="493" t="s">
        <v>394</v>
      </c>
      <c r="G2373" s="494" t="s">
        <v>395</v>
      </c>
      <c r="H2373" s="494">
        <v>376</v>
      </c>
      <c r="I2373" s="520" t="s">
        <v>99</v>
      </c>
      <c r="J2373" s="520">
        <v>1</v>
      </c>
      <c r="K2373" s="509">
        <v>45768</v>
      </c>
      <c r="L2373" s="494">
        <v>6</v>
      </c>
      <c r="M2373" s="510">
        <v>199</v>
      </c>
      <c r="N2373" s="511">
        <v>45774</v>
      </c>
      <c r="O2373" s="411">
        <v>45772</v>
      </c>
      <c r="P2373" s="412">
        <v>4</v>
      </c>
      <c r="Q2373" s="409" t="s">
        <v>85</v>
      </c>
      <c r="R2373" s="409" t="s">
        <v>320</v>
      </c>
      <c r="S2373" s="409" t="s">
        <v>85</v>
      </c>
      <c r="T2373" s="409" t="s">
        <v>87</v>
      </c>
      <c r="U2373" s="479">
        <v>199</v>
      </c>
      <c r="V2373" s="417" t="s">
        <v>118</v>
      </c>
      <c r="W2373" s="417" t="s">
        <v>89</v>
      </c>
      <c r="X2373" s="417" t="s">
        <v>321</v>
      </c>
      <c r="Y2373" s="423" t="s">
        <v>814</v>
      </c>
      <c r="Z2373" s="409">
        <v>30</v>
      </c>
      <c r="AA2373" s="423" t="s">
        <v>227</v>
      </c>
      <c r="AB2373" s="409">
        <v>2017</v>
      </c>
      <c r="AC2373" s="524">
        <v>18000</v>
      </c>
      <c r="AD2373" s="524">
        <v>16000</v>
      </c>
      <c r="AE2373" s="494" t="s">
        <v>101</v>
      </c>
      <c r="AF2373" s="442">
        <v>45740</v>
      </c>
      <c r="AG2373" s="442">
        <v>45772</v>
      </c>
      <c r="AH2373" s="333"/>
      <c r="AI2373" s="490" t="s">
        <v>395</v>
      </c>
      <c r="AJ2373" s="527" t="s">
        <v>398</v>
      </c>
      <c r="AK2373" s="333" t="s">
        <v>399</v>
      </c>
      <c r="AL2373" s="490" t="s">
        <v>400</v>
      </c>
      <c r="AM2373" s="527" t="s">
        <v>398</v>
      </c>
      <c r="AN2373" s="333" t="s">
        <v>399</v>
      </c>
      <c r="AO2373" s="490" t="s">
        <v>400</v>
      </c>
    </row>
    <row r="2374" spans="2:41">
      <c r="C2374" s="520" t="s">
        <v>994</v>
      </c>
      <c r="D2374" s="491">
        <v>5316</v>
      </c>
      <c r="E2374" s="504" t="s">
        <v>472</v>
      </c>
      <c r="F2374" s="493" t="s">
        <v>152</v>
      </c>
      <c r="G2374" s="494" t="s">
        <v>763</v>
      </c>
      <c r="H2374" s="494">
        <v>1751</v>
      </c>
      <c r="I2374" s="520" t="s">
        <v>154</v>
      </c>
      <c r="J2374" s="520">
        <v>1</v>
      </c>
      <c r="K2374" s="509">
        <v>45757</v>
      </c>
      <c r="L2374" s="494">
        <v>29</v>
      </c>
      <c r="M2374" s="510">
        <v>188</v>
      </c>
      <c r="N2374" s="513">
        <f>K2374+L2374</f>
        <v>45786</v>
      </c>
      <c r="O2374" s="411">
        <f ca="1">TODAY()</f>
        <v>45957</v>
      </c>
      <c r="P2374" s="409">
        <f ca="1">O2374-K2374</f>
        <v>200</v>
      </c>
      <c r="Q2374" s="409" t="s">
        <v>85</v>
      </c>
      <c r="R2374" s="409" t="s">
        <v>320</v>
      </c>
      <c r="S2374" s="409" t="s">
        <v>85</v>
      </c>
      <c r="T2374" s="409" t="s">
        <v>87</v>
      </c>
      <c r="U2374" s="561">
        <v>188</v>
      </c>
      <c r="V2374" s="417" t="s">
        <v>88</v>
      </c>
      <c r="W2374" s="417" t="s">
        <v>89</v>
      </c>
      <c r="X2374" s="417" t="s">
        <v>586</v>
      </c>
      <c r="Y2374" s="423" t="s">
        <v>764</v>
      </c>
      <c r="Z2374" s="409">
        <v>10</v>
      </c>
      <c r="AA2374" s="423" t="s">
        <v>227</v>
      </c>
      <c r="AB2374" s="409">
        <v>2016</v>
      </c>
      <c r="AC2374" s="524">
        <v>33000</v>
      </c>
      <c r="AD2374" s="522">
        <v>11000</v>
      </c>
      <c r="AE2374" s="635" t="s">
        <v>101</v>
      </c>
      <c r="AF2374" s="442">
        <v>45666</v>
      </c>
      <c r="AG2374" s="442">
        <v>45772</v>
      </c>
      <c r="AH2374" s="520" t="s">
        <v>4051</v>
      </c>
      <c r="AI2374" s="523" t="s">
        <v>153</v>
      </c>
      <c r="AJ2374" s="528" t="s">
        <v>765</v>
      </c>
      <c r="AK2374" s="333" t="s">
        <v>766</v>
      </c>
      <c r="AL2374" s="490" t="s">
        <v>767</v>
      </c>
      <c r="AM2374" s="528" t="s">
        <v>765</v>
      </c>
      <c r="AN2374" s="333" t="s">
        <v>766</v>
      </c>
      <c r="AO2374" s="490" t="s">
        <v>767</v>
      </c>
    </row>
    <row r="2375" spans="2:41">
      <c r="C2375" s="64" t="s">
        <v>994</v>
      </c>
      <c r="D2375" s="77">
        <v>5485</v>
      </c>
      <c r="E2375" s="81" t="s">
        <v>393</v>
      </c>
      <c r="F2375" s="69" t="s">
        <v>394</v>
      </c>
      <c r="G2375" s="72" t="s">
        <v>395</v>
      </c>
      <c r="H2375" s="371">
        <v>5469</v>
      </c>
      <c r="I2375" s="721" t="s">
        <v>99</v>
      </c>
      <c r="J2375" s="721">
        <v>1</v>
      </c>
      <c r="K2375" s="723">
        <v>45769</v>
      </c>
      <c r="L2375" s="371">
        <v>6</v>
      </c>
      <c r="M2375" s="724">
        <v>271</v>
      </c>
      <c r="N2375" s="725">
        <f>K2375+L2375</f>
        <v>45775</v>
      </c>
      <c r="O2375" s="726">
        <f ca="1">TODAY()</f>
        <v>45957</v>
      </c>
      <c r="P2375" s="727">
        <f ca="1">O2375-K2375</f>
        <v>188</v>
      </c>
      <c r="Q2375" s="409" t="s">
        <v>85</v>
      </c>
      <c r="R2375" s="409" t="s">
        <v>85</v>
      </c>
      <c r="S2375" s="409" t="s">
        <v>85</v>
      </c>
      <c r="T2375" s="137" t="s">
        <v>138</v>
      </c>
      <c r="U2375" s="137">
        <v>271</v>
      </c>
      <c r="V2375" s="417" t="s">
        <v>983</v>
      </c>
      <c r="W2375" s="417" t="s">
        <v>89</v>
      </c>
      <c r="X2375" s="417" t="s">
        <v>984</v>
      </c>
      <c r="Y2375" s="137" t="s">
        <v>985</v>
      </c>
      <c r="Z2375" s="409"/>
      <c r="AA2375" s="423"/>
      <c r="AB2375" s="409"/>
      <c r="AC2375" s="729"/>
      <c r="AD2375" s="730">
        <v>0</v>
      </c>
      <c r="AE2375" s="371" t="s">
        <v>101</v>
      </c>
      <c r="AF2375" s="742">
        <v>45762</v>
      </c>
      <c r="AG2375" s="742">
        <v>45773</v>
      </c>
      <c r="AH2375" s="378"/>
      <c r="AI2375" s="72" t="s">
        <v>395</v>
      </c>
      <c r="AJ2375" s="377" t="s">
        <v>398</v>
      </c>
      <c r="AK2375" s="141" t="s">
        <v>399</v>
      </c>
      <c r="AL2375" s="72" t="s">
        <v>400</v>
      </c>
      <c r="AM2375" s="527" t="s">
        <v>398</v>
      </c>
      <c r="AN2375" s="333" t="s">
        <v>399</v>
      </c>
      <c r="AO2375" s="490" t="s">
        <v>400</v>
      </c>
    </row>
    <row r="2376" spans="2:41">
      <c r="C2376" s="520" t="s">
        <v>994</v>
      </c>
      <c r="D2376" s="491">
        <v>5504</v>
      </c>
      <c r="E2376" s="504" t="s">
        <v>742</v>
      </c>
      <c r="F2376" s="493" t="s">
        <v>219</v>
      </c>
      <c r="G2376" s="494" t="s">
        <v>1660</v>
      </c>
      <c r="H2376" s="494">
        <v>1617</v>
      </c>
      <c r="I2376" s="520" t="s">
        <v>154</v>
      </c>
      <c r="J2376" s="520">
        <v>1</v>
      </c>
      <c r="K2376" s="509">
        <v>45772</v>
      </c>
      <c r="L2376" s="494">
        <v>1</v>
      </c>
      <c r="M2376" s="510">
        <v>149</v>
      </c>
      <c r="N2376" s="511">
        <f>K2376+L2376</f>
        <v>45773</v>
      </c>
      <c r="O2376" s="411">
        <f ca="1">TODAY()</f>
        <v>45957</v>
      </c>
      <c r="P2376" s="412">
        <f ca="1">O2376-K2376</f>
        <v>185</v>
      </c>
      <c r="Q2376" s="409" t="s">
        <v>160</v>
      </c>
      <c r="R2376" s="409" t="s">
        <v>85</v>
      </c>
      <c r="S2376" s="409" t="s">
        <v>86</v>
      </c>
      <c r="T2376" s="409" t="s">
        <v>87</v>
      </c>
      <c r="U2376" s="561">
        <v>149</v>
      </c>
      <c r="V2376" s="563" t="s">
        <v>88</v>
      </c>
      <c r="W2376" s="417" t="s">
        <v>631</v>
      </c>
      <c r="X2376" s="417" t="s">
        <v>90</v>
      </c>
      <c r="Y2376" s="409" t="s">
        <v>632</v>
      </c>
      <c r="Z2376" s="409">
        <v>10</v>
      </c>
      <c r="AA2376" s="423" t="s">
        <v>92</v>
      </c>
      <c r="AB2376" s="409"/>
      <c r="AC2376" s="424">
        <v>33000</v>
      </c>
      <c r="AD2376" s="522">
        <v>0</v>
      </c>
      <c r="AE2376" s="635" t="s">
        <v>101</v>
      </c>
      <c r="AF2376" s="442">
        <v>45772</v>
      </c>
      <c r="AG2376" s="442">
        <v>45775</v>
      </c>
      <c r="AH2376" s="333"/>
      <c r="AI2376" s="442"/>
      <c r="AJ2376" s="334"/>
      <c r="AK2376" s="333"/>
      <c r="AL2376" s="442"/>
      <c r="AM2376" s="528"/>
      <c r="AN2376" s="334"/>
      <c r="AO2376" s="442"/>
    </row>
    <row r="2377" spans="2:41" ht="16.5" customHeight="1">
      <c r="C2377" s="520" t="s">
        <v>994</v>
      </c>
      <c r="D2377" s="491">
        <v>5110</v>
      </c>
      <c r="E2377" s="504" t="s">
        <v>193</v>
      </c>
      <c r="F2377" s="493" t="s">
        <v>194</v>
      </c>
      <c r="G2377" s="494" t="s">
        <v>782</v>
      </c>
      <c r="H2377" s="494">
        <v>6377</v>
      </c>
      <c r="I2377" s="520" t="s">
        <v>154</v>
      </c>
      <c r="J2377" s="520">
        <v>1</v>
      </c>
      <c r="K2377" s="509">
        <v>45768</v>
      </c>
      <c r="L2377" s="494">
        <v>3</v>
      </c>
      <c r="M2377" s="510">
        <v>191</v>
      </c>
      <c r="N2377" s="511">
        <f>K2377+L2377</f>
        <v>45771</v>
      </c>
      <c r="O2377" s="411">
        <f ca="1">TODAY()</f>
        <v>45957</v>
      </c>
      <c r="P2377" s="412">
        <f ca="1">O2377-K2377</f>
        <v>189</v>
      </c>
      <c r="Q2377" s="409" t="s">
        <v>85</v>
      </c>
      <c r="R2377" s="409" t="s">
        <v>320</v>
      </c>
      <c r="S2377" s="409" t="s">
        <v>85</v>
      </c>
      <c r="T2377" s="409" t="s">
        <v>138</v>
      </c>
      <c r="U2377" s="404">
        <v>191</v>
      </c>
      <c r="V2377" s="417" t="s">
        <v>284</v>
      </c>
      <c r="W2377" s="417" t="s">
        <v>89</v>
      </c>
      <c r="X2377" s="417" t="s">
        <v>417</v>
      </c>
      <c r="Y2377" s="409" t="s">
        <v>783</v>
      </c>
      <c r="Z2377" s="409">
        <v>10</v>
      </c>
      <c r="AA2377" s="423" t="s">
        <v>189</v>
      </c>
      <c r="AB2377" s="409">
        <v>2014</v>
      </c>
      <c r="AC2377" s="524">
        <v>51000</v>
      </c>
      <c r="AD2377" s="522">
        <v>52500</v>
      </c>
      <c r="AE2377" s="494" t="s">
        <v>101</v>
      </c>
      <c r="AF2377" s="442">
        <v>45572</v>
      </c>
      <c r="AG2377" s="442">
        <v>45776</v>
      </c>
      <c r="AH2377" s="333"/>
      <c r="AI2377" s="490" t="s">
        <v>251</v>
      </c>
      <c r="AJ2377" s="711" t="s">
        <v>784</v>
      </c>
      <c r="AK2377" s="333" t="s">
        <v>785</v>
      </c>
      <c r="AL2377" s="490">
        <v>8111720633</v>
      </c>
      <c r="AM2377" s="711" t="s">
        <v>784</v>
      </c>
      <c r="AN2377" s="333" t="s">
        <v>785</v>
      </c>
      <c r="AO2377" s="490">
        <v>8111720633</v>
      </c>
    </row>
    <row r="2378" spans="2:41" ht="15.75" customHeight="1">
      <c r="C2378" s="520" t="s">
        <v>994</v>
      </c>
      <c r="D2378" s="491">
        <v>5388</v>
      </c>
      <c r="E2378" s="504" t="s">
        <v>477</v>
      </c>
      <c r="F2378" s="491" t="s">
        <v>478</v>
      </c>
      <c r="G2378" s="494" t="s">
        <v>937</v>
      </c>
      <c r="H2378" s="494">
        <v>854</v>
      </c>
      <c r="I2378" s="520" t="s">
        <v>99</v>
      </c>
      <c r="J2378" s="520">
        <v>1</v>
      </c>
      <c r="K2378" s="509">
        <v>45768</v>
      </c>
      <c r="L2378" s="494">
        <v>6</v>
      </c>
      <c r="M2378" s="510">
        <v>238</v>
      </c>
      <c r="N2378" s="511">
        <v>45774</v>
      </c>
      <c r="O2378" s="411">
        <v>45777</v>
      </c>
      <c r="P2378" s="412">
        <v>9</v>
      </c>
      <c r="Q2378" s="409" t="s">
        <v>810</v>
      </c>
      <c r="R2378" s="409" t="s">
        <v>214</v>
      </c>
      <c r="S2378" s="409" t="s">
        <v>900</v>
      </c>
      <c r="T2378" s="409" t="s">
        <v>87</v>
      </c>
      <c r="U2378" s="409">
        <v>238</v>
      </c>
      <c r="V2378" s="417" t="s">
        <v>169</v>
      </c>
      <c r="W2378" s="417" t="s">
        <v>89</v>
      </c>
      <c r="X2378" s="417" t="s">
        <v>834</v>
      </c>
      <c r="Y2378" s="423" t="s">
        <v>938</v>
      </c>
      <c r="Z2378" s="409">
        <v>30</v>
      </c>
      <c r="AA2378" s="423" t="s">
        <v>92</v>
      </c>
      <c r="AB2378" s="409">
        <v>2014</v>
      </c>
      <c r="AC2378" s="524">
        <v>18000</v>
      </c>
      <c r="AD2378" s="522">
        <v>18000</v>
      </c>
      <c r="AE2378" s="494" t="s">
        <v>207</v>
      </c>
      <c r="AF2378" s="526">
        <v>45705</v>
      </c>
      <c r="AG2378" s="442">
        <v>45776</v>
      </c>
      <c r="AH2378" s="333"/>
      <c r="AI2378" s="494" t="s">
        <v>144</v>
      </c>
      <c r="AJ2378" s="527" t="s">
        <v>939</v>
      </c>
      <c r="AK2378" s="333" t="s">
        <v>478</v>
      </c>
      <c r="AL2378" s="490" t="s">
        <v>484</v>
      </c>
      <c r="AM2378" s="527" t="s">
        <v>939</v>
      </c>
      <c r="AN2378" s="333" t="s">
        <v>478</v>
      </c>
      <c r="AO2378" s="490" t="s">
        <v>484</v>
      </c>
    </row>
    <row r="2379" spans="2:41">
      <c r="C2379" s="520" t="s">
        <v>994</v>
      </c>
      <c r="D2379" s="491">
        <v>5389</v>
      </c>
      <c r="E2379" s="504" t="s">
        <v>477</v>
      </c>
      <c r="F2379" s="491" t="s">
        <v>478</v>
      </c>
      <c r="G2379" s="494" t="s">
        <v>937</v>
      </c>
      <c r="H2379" s="494">
        <v>267</v>
      </c>
      <c r="I2379" s="520" t="s">
        <v>99</v>
      </c>
      <c r="J2379" s="520">
        <v>1</v>
      </c>
      <c r="K2379" s="509">
        <v>45768</v>
      </c>
      <c r="L2379" s="494">
        <v>6</v>
      </c>
      <c r="M2379" s="510">
        <v>243</v>
      </c>
      <c r="N2379" s="511">
        <v>45774</v>
      </c>
      <c r="O2379" s="411">
        <v>45777</v>
      </c>
      <c r="P2379" s="412">
        <v>9</v>
      </c>
      <c r="Q2379" s="409" t="s">
        <v>810</v>
      </c>
      <c r="R2379" s="409" t="s">
        <v>214</v>
      </c>
      <c r="S2379" s="409" t="s">
        <v>900</v>
      </c>
      <c r="T2379" s="409" t="s">
        <v>87</v>
      </c>
      <c r="U2379" s="409">
        <v>243</v>
      </c>
      <c r="V2379" s="417" t="s">
        <v>169</v>
      </c>
      <c r="W2379" s="417" t="s">
        <v>89</v>
      </c>
      <c r="X2379" s="417" t="s">
        <v>834</v>
      </c>
      <c r="Y2379" s="423" t="s">
        <v>946</v>
      </c>
      <c r="Z2379" s="409">
        <v>30</v>
      </c>
      <c r="AA2379" s="423" t="s">
        <v>92</v>
      </c>
      <c r="AB2379" s="409">
        <v>2017</v>
      </c>
      <c r="AC2379" s="566">
        <v>18000</v>
      </c>
      <c r="AD2379" s="522">
        <v>18000</v>
      </c>
      <c r="AE2379" s="494" t="s">
        <v>207</v>
      </c>
      <c r="AF2379" s="526">
        <v>45705</v>
      </c>
      <c r="AG2379" s="442">
        <v>45776</v>
      </c>
      <c r="AH2379" s="333"/>
      <c r="AI2379" s="494" t="s">
        <v>144</v>
      </c>
      <c r="AJ2379" s="527" t="s">
        <v>939</v>
      </c>
      <c r="AK2379" s="333" t="s">
        <v>478</v>
      </c>
      <c r="AL2379" s="490" t="s">
        <v>484</v>
      </c>
      <c r="AM2379" s="527" t="s">
        <v>939</v>
      </c>
      <c r="AN2379" s="333" t="s">
        <v>478</v>
      </c>
      <c r="AO2379" s="490" t="s">
        <v>484</v>
      </c>
    </row>
    <row r="2380" spans="2:41">
      <c r="C2380" s="520" t="s">
        <v>994</v>
      </c>
      <c r="D2380" s="491">
        <v>5390</v>
      </c>
      <c r="E2380" s="504" t="s">
        <v>477</v>
      </c>
      <c r="F2380" s="491" t="s">
        <v>478</v>
      </c>
      <c r="G2380" s="494" t="s">
        <v>937</v>
      </c>
      <c r="H2380" s="494" t="s">
        <v>0</v>
      </c>
      <c r="I2380" s="520" t="s">
        <v>99</v>
      </c>
      <c r="J2380" s="520">
        <v>1</v>
      </c>
      <c r="K2380" s="509">
        <v>45768</v>
      </c>
      <c r="L2380" s="494">
        <v>6</v>
      </c>
      <c r="M2380" s="510">
        <v>244</v>
      </c>
      <c r="N2380" s="511">
        <v>45774</v>
      </c>
      <c r="O2380" s="411">
        <v>45777</v>
      </c>
      <c r="P2380" s="412">
        <v>9</v>
      </c>
      <c r="Q2380" s="409" t="s">
        <v>810</v>
      </c>
      <c r="R2380" s="409" t="s">
        <v>214</v>
      </c>
      <c r="S2380" s="409" t="s">
        <v>900</v>
      </c>
      <c r="T2380" s="409" t="s">
        <v>87</v>
      </c>
      <c r="U2380" s="409">
        <v>244</v>
      </c>
      <c r="V2380" s="417" t="s">
        <v>169</v>
      </c>
      <c r="W2380" s="417" t="s">
        <v>89</v>
      </c>
      <c r="X2380" s="417" t="s">
        <v>834</v>
      </c>
      <c r="Y2380" s="423" t="s">
        <v>947</v>
      </c>
      <c r="Z2380" s="409">
        <v>30</v>
      </c>
      <c r="AA2380" s="423" t="s">
        <v>92</v>
      </c>
      <c r="AB2380" s="409">
        <v>2015</v>
      </c>
      <c r="AC2380" s="566">
        <v>18000</v>
      </c>
      <c r="AD2380" s="522">
        <v>19500</v>
      </c>
      <c r="AE2380" s="494" t="s">
        <v>207</v>
      </c>
      <c r="AF2380" s="526">
        <v>45705</v>
      </c>
      <c r="AG2380" s="442">
        <v>45776</v>
      </c>
      <c r="AH2380" s="333"/>
      <c r="AI2380" s="494" t="s">
        <v>144</v>
      </c>
      <c r="AJ2380" s="527" t="s">
        <v>939</v>
      </c>
      <c r="AK2380" s="333" t="s">
        <v>478</v>
      </c>
      <c r="AL2380" s="490" t="s">
        <v>484</v>
      </c>
      <c r="AM2380" s="527" t="s">
        <v>939</v>
      </c>
      <c r="AN2380" s="333" t="s">
        <v>478</v>
      </c>
      <c r="AO2380" s="490" t="s">
        <v>484</v>
      </c>
    </row>
    <row r="2381" spans="2:41">
      <c r="C2381" s="520" t="s">
        <v>994</v>
      </c>
      <c r="D2381" s="491">
        <v>5391</v>
      </c>
      <c r="E2381" s="504" t="s">
        <v>477</v>
      </c>
      <c r="F2381" s="491" t="s">
        <v>478</v>
      </c>
      <c r="G2381" s="494" t="s">
        <v>937</v>
      </c>
      <c r="H2381" s="494">
        <v>95</v>
      </c>
      <c r="I2381" s="520" t="s">
        <v>99</v>
      </c>
      <c r="J2381" s="520">
        <v>1</v>
      </c>
      <c r="K2381" s="509">
        <v>45768</v>
      </c>
      <c r="L2381" s="494">
        <v>6</v>
      </c>
      <c r="M2381" s="510">
        <v>246</v>
      </c>
      <c r="N2381" s="511">
        <v>45774</v>
      </c>
      <c r="O2381" s="411">
        <v>45777</v>
      </c>
      <c r="P2381" s="516">
        <v>9</v>
      </c>
      <c r="Q2381" s="409" t="s">
        <v>810</v>
      </c>
      <c r="R2381" s="409"/>
      <c r="S2381" s="409" t="s">
        <v>900</v>
      </c>
      <c r="T2381" s="409" t="s">
        <v>87</v>
      </c>
      <c r="U2381" s="409">
        <v>246</v>
      </c>
      <c r="V2381" s="417" t="s">
        <v>169</v>
      </c>
      <c r="W2381" s="417" t="s">
        <v>89</v>
      </c>
      <c r="X2381" s="417" t="s">
        <v>834</v>
      </c>
      <c r="Y2381" s="423" t="s">
        <v>949</v>
      </c>
      <c r="Z2381" s="409">
        <v>30</v>
      </c>
      <c r="AA2381" s="423" t="s">
        <v>92</v>
      </c>
      <c r="AB2381" s="409">
        <v>2018</v>
      </c>
      <c r="AC2381" s="524">
        <v>18000</v>
      </c>
      <c r="AD2381" s="522">
        <v>18000</v>
      </c>
      <c r="AE2381" s="494" t="s">
        <v>207</v>
      </c>
      <c r="AF2381" s="526">
        <v>45705</v>
      </c>
      <c r="AG2381" s="442">
        <v>45776</v>
      </c>
      <c r="AH2381" s="333"/>
      <c r="AI2381" s="494" t="s">
        <v>144</v>
      </c>
      <c r="AJ2381" s="527" t="s">
        <v>939</v>
      </c>
      <c r="AK2381" s="333" t="s">
        <v>478</v>
      </c>
      <c r="AL2381" s="490" t="s">
        <v>484</v>
      </c>
      <c r="AM2381" s="527" t="s">
        <v>939</v>
      </c>
      <c r="AN2381" s="333" t="s">
        <v>478</v>
      </c>
      <c r="AO2381" s="490" t="s">
        <v>484</v>
      </c>
    </row>
    <row r="2382" spans="2:41" ht="15" customHeight="1">
      <c r="C2382" s="520" t="s">
        <v>994</v>
      </c>
      <c r="D2382" s="491">
        <v>5392</v>
      </c>
      <c r="E2382" s="504" t="s">
        <v>477</v>
      </c>
      <c r="F2382" s="491" t="s">
        <v>478</v>
      </c>
      <c r="G2382" s="494" t="s">
        <v>937</v>
      </c>
      <c r="H2382" s="494">
        <v>604</v>
      </c>
      <c r="I2382" s="520" t="s">
        <v>99</v>
      </c>
      <c r="J2382" s="520">
        <v>1</v>
      </c>
      <c r="K2382" s="509">
        <v>45768</v>
      </c>
      <c r="L2382" s="494">
        <v>6</v>
      </c>
      <c r="M2382" s="510">
        <v>247</v>
      </c>
      <c r="N2382" s="511">
        <v>45774</v>
      </c>
      <c r="O2382" s="411">
        <v>45777</v>
      </c>
      <c r="P2382" s="412">
        <v>9</v>
      </c>
      <c r="Q2382" s="409" t="s">
        <v>810</v>
      </c>
      <c r="R2382" s="409"/>
      <c r="S2382" s="561" t="s">
        <v>900</v>
      </c>
      <c r="T2382" s="409" t="s">
        <v>87</v>
      </c>
      <c r="U2382" s="409">
        <v>247</v>
      </c>
      <c r="V2382" s="417" t="s">
        <v>169</v>
      </c>
      <c r="W2382" s="417" t="s">
        <v>89</v>
      </c>
      <c r="X2382" s="417" t="s">
        <v>834</v>
      </c>
      <c r="Y2382" s="423" t="s">
        <v>950</v>
      </c>
      <c r="Z2382" s="409">
        <v>30</v>
      </c>
      <c r="AA2382" s="423" t="s">
        <v>92</v>
      </c>
      <c r="AB2382" s="409">
        <v>2016</v>
      </c>
      <c r="AC2382" s="524">
        <v>18000</v>
      </c>
      <c r="AD2382" s="524">
        <v>18000</v>
      </c>
      <c r="AE2382" s="494" t="s">
        <v>207</v>
      </c>
      <c r="AF2382" s="526">
        <v>45705</v>
      </c>
      <c r="AG2382" s="526">
        <v>45776</v>
      </c>
      <c r="AH2382" s="333"/>
      <c r="AI2382" s="494" t="s">
        <v>144</v>
      </c>
      <c r="AJ2382" s="527" t="s">
        <v>939</v>
      </c>
      <c r="AK2382" s="333" t="s">
        <v>478</v>
      </c>
      <c r="AL2382" s="490" t="s">
        <v>484</v>
      </c>
      <c r="AM2382" s="527" t="s">
        <v>939</v>
      </c>
      <c r="AN2382" s="333" t="s">
        <v>478</v>
      </c>
      <c r="AO2382" s="490" t="s">
        <v>484</v>
      </c>
    </row>
    <row r="2383" spans="2:41">
      <c r="C2383" s="520" t="s">
        <v>994</v>
      </c>
      <c r="D2383" s="491">
        <v>5462</v>
      </c>
      <c r="E2383" s="738" t="s">
        <v>247</v>
      </c>
      <c r="F2383" s="620" t="s">
        <v>247</v>
      </c>
      <c r="G2383" s="490" t="s">
        <v>248</v>
      </c>
      <c r="H2383" s="490">
        <v>1249</v>
      </c>
      <c r="I2383" s="494" t="s">
        <v>99</v>
      </c>
      <c r="J2383" s="520">
        <v>1</v>
      </c>
      <c r="K2383" s="509">
        <v>45748</v>
      </c>
      <c r="L2383" s="491">
        <v>27</v>
      </c>
      <c r="M2383" s="510">
        <v>50</v>
      </c>
      <c r="N2383" s="511">
        <f>K2383+L2383</f>
        <v>45775</v>
      </c>
      <c r="O2383" s="411">
        <f ca="1">TODAY()</f>
        <v>45957</v>
      </c>
      <c r="P2383" s="412">
        <f ca="1">O2383-K2383</f>
        <v>209</v>
      </c>
      <c r="Q2383" s="409" t="s">
        <v>85</v>
      </c>
      <c r="R2383" s="409" t="s">
        <v>85</v>
      </c>
      <c r="S2383" s="409" t="s">
        <v>85</v>
      </c>
      <c r="T2383" s="409" t="s">
        <v>138</v>
      </c>
      <c r="U2383" s="561">
        <v>50</v>
      </c>
      <c r="V2383" s="417" t="s">
        <v>169</v>
      </c>
      <c r="W2383" s="417" t="s">
        <v>89</v>
      </c>
      <c r="X2383" s="417" t="s">
        <v>249</v>
      </c>
      <c r="Y2383" s="409" t="s">
        <v>250</v>
      </c>
      <c r="Z2383" s="409">
        <v>30</v>
      </c>
      <c r="AA2383" s="423" t="s">
        <v>244</v>
      </c>
      <c r="AB2383" s="409">
        <v>2015</v>
      </c>
      <c r="AC2383" s="424">
        <v>40000</v>
      </c>
      <c r="AD2383" s="522">
        <v>0</v>
      </c>
      <c r="AE2383" s="494" t="s">
        <v>101</v>
      </c>
      <c r="AF2383" s="442">
        <v>45748</v>
      </c>
      <c r="AG2383" s="442">
        <v>45776</v>
      </c>
      <c r="AH2383" s="333"/>
      <c r="AI2383" s="490" t="s">
        <v>251</v>
      </c>
      <c r="AJ2383" s="527" t="s">
        <v>252</v>
      </c>
      <c r="AK2383" s="333" t="s">
        <v>253</v>
      </c>
      <c r="AL2383" s="490" t="s">
        <v>254</v>
      </c>
      <c r="AM2383" s="527" t="s">
        <v>252</v>
      </c>
      <c r="AN2383" s="333" t="s">
        <v>253</v>
      </c>
      <c r="AO2383" s="490" t="s">
        <v>254</v>
      </c>
    </row>
    <row r="2384" spans="2:41">
      <c r="B2384" s="63"/>
      <c r="C2384" s="520" t="s">
        <v>994</v>
      </c>
      <c r="D2384" s="491">
        <v>5488</v>
      </c>
      <c r="E2384" s="504" t="s">
        <v>645</v>
      </c>
      <c r="F2384" s="492" t="s">
        <v>645</v>
      </c>
      <c r="G2384" s="494" t="s">
        <v>646</v>
      </c>
      <c r="H2384" s="494">
        <v>2342</v>
      </c>
      <c r="I2384" s="520" t="s">
        <v>154</v>
      </c>
      <c r="J2384" s="520">
        <v>1</v>
      </c>
      <c r="K2384" s="509">
        <v>45771</v>
      </c>
      <c r="L2384" s="494">
        <v>1</v>
      </c>
      <c r="M2384" s="510">
        <v>152</v>
      </c>
      <c r="N2384" s="511">
        <f>K2384+L2384</f>
        <v>45772</v>
      </c>
      <c r="O2384" s="411">
        <f ca="1">TODAY()</f>
        <v>45957</v>
      </c>
      <c r="P2384" s="412">
        <f ca="1">O2384-K2384</f>
        <v>186</v>
      </c>
      <c r="Q2384" s="409" t="s">
        <v>85</v>
      </c>
      <c r="R2384" s="409" t="s">
        <v>320</v>
      </c>
      <c r="S2384" s="409" t="s">
        <v>85</v>
      </c>
      <c r="T2384" s="409" t="s">
        <v>87</v>
      </c>
      <c r="U2384" s="626">
        <v>152</v>
      </c>
      <c r="V2384" s="417" t="s">
        <v>88</v>
      </c>
      <c r="W2384" s="417" t="s">
        <v>89</v>
      </c>
      <c r="X2384" s="417" t="s">
        <v>586</v>
      </c>
      <c r="Y2384" s="409" t="s">
        <v>647</v>
      </c>
      <c r="Z2384" s="409">
        <v>10</v>
      </c>
      <c r="AA2384" s="423" t="s">
        <v>227</v>
      </c>
      <c r="AB2384" s="409">
        <v>2017</v>
      </c>
      <c r="AC2384" s="524">
        <v>33000</v>
      </c>
      <c r="AD2384" s="522">
        <v>31400</v>
      </c>
      <c r="AE2384" s="494" t="s">
        <v>101</v>
      </c>
      <c r="AF2384" s="442">
        <v>45763</v>
      </c>
      <c r="AG2384" s="442">
        <v>45776</v>
      </c>
      <c r="AH2384" s="333"/>
      <c r="AI2384" s="490" t="s">
        <v>153</v>
      </c>
      <c r="AJ2384" s="527" t="s">
        <v>648</v>
      </c>
      <c r="AK2384" s="333" t="s">
        <v>649</v>
      </c>
      <c r="AL2384" s="490">
        <v>5610608460</v>
      </c>
      <c r="AM2384" s="527" t="s">
        <v>648</v>
      </c>
      <c r="AN2384" s="333" t="s">
        <v>649</v>
      </c>
      <c r="AO2384" s="490">
        <v>5610608460</v>
      </c>
    </row>
    <row r="2385" spans="2:41">
      <c r="C2385" s="520" t="s">
        <v>994</v>
      </c>
      <c r="D2385" s="491">
        <v>5456</v>
      </c>
      <c r="E2385" s="504" t="s">
        <v>184</v>
      </c>
      <c r="F2385" s="493" t="s">
        <v>185</v>
      </c>
      <c r="G2385" s="494" t="s">
        <v>153</v>
      </c>
      <c r="H2385" s="494">
        <v>152</v>
      </c>
      <c r="I2385" s="520" t="s">
        <v>154</v>
      </c>
      <c r="J2385" s="520">
        <v>1</v>
      </c>
      <c r="K2385" s="509">
        <v>45743</v>
      </c>
      <c r="L2385" s="494">
        <v>27</v>
      </c>
      <c r="M2385" s="625">
        <v>36</v>
      </c>
      <c r="N2385" s="511">
        <f>K2385+L2385</f>
        <v>45770</v>
      </c>
      <c r="O2385" s="411">
        <f ca="1">TODAY()</f>
        <v>45957</v>
      </c>
      <c r="P2385" s="412">
        <f ca="1">O2385-K2385</f>
        <v>214</v>
      </c>
      <c r="Q2385" s="409" t="s">
        <v>85</v>
      </c>
      <c r="R2385" s="409" t="s">
        <v>85</v>
      </c>
      <c r="S2385" s="409" t="s">
        <v>85</v>
      </c>
      <c r="T2385" s="409" t="s">
        <v>138</v>
      </c>
      <c r="U2385" s="409">
        <v>36</v>
      </c>
      <c r="V2385" s="417" t="s">
        <v>186</v>
      </c>
      <c r="W2385" s="417" t="s">
        <v>174</v>
      </c>
      <c r="X2385" s="417" t="s">
        <v>187</v>
      </c>
      <c r="Y2385" s="409" t="s">
        <v>188</v>
      </c>
      <c r="Z2385" s="409">
        <v>10</v>
      </c>
      <c r="AA2385" s="423" t="s">
        <v>189</v>
      </c>
      <c r="AB2385" s="409">
        <v>2024</v>
      </c>
      <c r="AC2385" s="424"/>
      <c r="AD2385" s="522"/>
      <c r="AE2385" s="494" t="s">
        <v>101</v>
      </c>
      <c r="AF2385" s="442">
        <v>45743</v>
      </c>
      <c r="AG2385" s="442">
        <v>45776</v>
      </c>
      <c r="AH2385" s="333"/>
      <c r="AI2385" s="490" t="s">
        <v>153</v>
      </c>
      <c r="AJ2385" s="603" t="s">
        <v>191</v>
      </c>
      <c r="AK2385" s="503" t="s">
        <v>185</v>
      </c>
      <c r="AL2385" s="490" t="s">
        <v>192</v>
      </c>
      <c r="AM2385" s="603" t="s">
        <v>191</v>
      </c>
      <c r="AN2385" s="503" t="s">
        <v>185</v>
      </c>
      <c r="AO2385" s="490" t="s">
        <v>192</v>
      </c>
    </row>
    <row r="2386" spans="2:41">
      <c r="C2386" s="520" t="s">
        <v>994</v>
      </c>
      <c r="D2386" s="491">
        <v>5467</v>
      </c>
      <c r="E2386" s="504" t="s">
        <v>857</v>
      </c>
      <c r="F2386" s="493" t="s">
        <v>858</v>
      </c>
      <c r="G2386" s="494" t="s">
        <v>859</v>
      </c>
      <c r="H2386" s="494">
        <v>631</v>
      </c>
      <c r="I2386" s="494" t="s">
        <v>154</v>
      </c>
      <c r="J2386" s="520">
        <v>1</v>
      </c>
      <c r="K2386" s="509">
        <v>45763</v>
      </c>
      <c r="L2386" s="494">
        <v>13</v>
      </c>
      <c r="M2386" s="510">
        <v>208</v>
      </c>
      <c r="N2386" s="513">
        <f>K2386+L2386</f>
        <v>45776</v>
      </c>
      <c r="O2386" s="411">
        <f ca="1">TODAY()</f>
        <v>45957</v>
      </c>
      <c r="P2386" s="412">
        <f ca="1">O2386-K2386</f>
        <v>194</v>
      </c>
      <c r="Q2386" s="409" t="s">
        <v>160</v>
      </c>
      <c r="R2386" s="409" t="s">
        <v>86</v>
      </c>
      <c r="S2386" s="409" t="s">
        <v>86</v>
      </c>
      <c r="T2386" s="409" t="s">
        <v>87</v>
      </c>
      <c r="U2386" s="409">
        <v>208</v>
      </c>
      <c r="V2386" s="417" t="s">
        <v>88</v>
      </c>
      <c r="W2386" s="417" t="s">
        <v>89</v>
      </c>
      <c r="X2386" s="417" t="s">
        <v>586</v>
      </c>
      <c r="Y2386" s="423" t="s">
        <v>860</v>
      </c>
      <c r="Z2386" s="409">
        <v>10</v>
      </c>
      <c r="AA2386" s="423" t="s">
        <v>227</v>
      </c>
      <c r="AB2386" s="409"/>
      <c r="AC2386" s="524">
        <v>33000</v>
      </c>
      <c r="AD2386" s="524">
        <v>9000</v>
      </c>
      <c r="AE2386" s="494" t="s">
        <v>207</v>
      </c>
      <c r="AF2386" s="442">
        <v>45749</v>
      </c>
      <c r="AG2386" s="442">
        <v>45777</v>
      </c>
      <c r="AH2386" s="333"/>
      <c r="AI2386" s="494" t="s">
        <v>153</v>
      </c>
      <c r="AJ2386" s="527" t="s">
        <v>861</v>
      </c>
      <c r="AK2386" s="333" t="s">
        <v>862</v>
      </c>
      <c r="AL2386" s="490">
        <v>8111879075</v>
      </c>
      <c r="AM2386" s="527" t="s">
        <v>861</v>
      </c>
      <c r="AN2386" s="333" t="s">
        <v>862</v>
      </c>
      <c r="AO2386" s="490">
        <v>8111879075</v>
      </c>
    </row>
    <row r="2387" spans="2:41">
      <c r="C2387" s="520" t="s">
        <v>994</v>
      </c>
      <c r="D2387" s="491">
        <v>5408</v>
      </c>
      <c r="E2387" s="504" t="s">
        <v>193</v>
      </c>
      <c r="F2387" s="493" t="s">
        <v>194</v>
      </c>
      <c r="G2387" s="494" t="s">
        <v>501</v>
      </c>
      <c r="H2387" s="494">
        <v>4871</v>
      </c>
      <c r="I2387" s="520" t="s">
        <v>154</v>
      </c>
      <c r="J2387" s="520">
        <v>1</v>
      </c>
      <c r="K2387" s="509">
        <v>45749</v>
      </c>
      <c r="L2387" s="494">
        <v>27</v>
      </c>
      <c r="M2387" s="510">
        <v>115</v>
      </c>
      <c r="N2387" s="511">
        <f>K2387+L2387</f>
        <v>45776</v>
      </c>
      <c r="O2387" s="411">
        <f ca="1">TODAY()</f>
        <v>45957</v>
      </c>
      <c r="P2387" s="412">
        <f ca="1">O2387-K2387</f>
        <v>208</v>
      </c>
      <c r="Q2387" s="409" t="s">
        <v>85</v>
      </c>
      <c r="R2387" s="409" t="s">
        <v>320</v>
      </c>
      <c r="S2387" s="409" t="s">
        <v>85</v>
      </c>
      <c r="T2387" s="409" t="s">
        <v>138</v>
      </c>
      <c r="U2387" s="409">
        <v>115</v>
      </c>
      <c r="V2387" s="417" t="s">
        <v>284</v>
      </c>
      <c r="W2387" s="417" t="s">
        <v>89</v>
      </c>
      <c r="X2387" s="417" t="s">
        <v>396</v>
      </c>
      <c r="Y2387" s="409" t="s">
        <v>502</v>
      </c>
      <c r="Z2387" s="409">
        <v>10</v>
      </c>
      <c r="AA2387" s="423" t="s">
        <v>143</v>
      </c>
      <c r="AB2387" s="409">
        <v>2017</v>
      </c>
      <c r="AC2387" s="524">
        <v>33000</v>
      </c>
      <c r="AD2387" s="524">
        <v>33200</v>
      </c>
      <c r="AE2387" s="635" t="s">
        <v>101</v>
      </c>
      <c r="AF2387" s="442">
        <v>45719</v>
      </c>
      <c r="AG2387" s="442">
        <v>45777</v>
      </c>
      <c r="AH2387" s="333"/>
      <c r="AI2387" s="490" t="s">
        <v>503</v>
      </c>
      <c r="AJ2387" s="527" t="s">
        <v>504</v>
      </c>
      <c r="AK2387" s="333" t="s">
        <v>505</v>
      </c>
      <c r="AL2387" s="490" t="s">
        <v>503</v>
      </c>
      <c r="AM2387" s="527" t="s">
        <v>504</v>
      </c>
      <c r="AN2387" s="333" t="s">
        <v>505</v>
      </c>
      <c r="AO2387" s="490" t="s">
        <v>506</v>
      </c>
    </row>
    <row r="2388" spans="2:41">
      <c r="C2388" s="64" t="s">
        <v>994</v>
      </c>
      <c r="D2388" s="67">
        <v>5410</v>
      </c>
      <c r="E2388" s="81" t="s">
        <v>415</v>
      </c>
      <c r="F2388" s="79" t="s">
        <v>4079</v>
      </c>
      <c r="G2388" s="48" t="s">
        <v>416</v>
      </c>
      <c r="H2388" s="48">
        <v>6761</v>
      </c>
      <c r="I2388" s="64" t="s">
        <v>154</v>
      </c>
      <c r="J2388" s="64">
        <v>1</v>
      </c>
      <c r="K2388" s="101">
        <v>45776</v>
      </c>
      <c r="L2388" s="48">
        <v>6</v>
      </c>
      <c r="M2388" s="104">
        <v>97</v>
      </c>
      <c r="N2388" s="513">
        <v>45782</v>
      </c>
      <c r="O2388" s="411">
        <v>45780</v>
      </c>
      <c r="P2388" s="412">
        <v>4</v>
      </c>
      <c r="Q2388" s="409" t="s">
        <v>85</v>
      </c>
      <c r="R2388" s="409" t="s">
        <v>320</v>
      </c>
      <c r="S2388" s="409" t="s">
        <v>85</v>
      </c>
      <c r="T2388" s="409" t="s">
        <v>138</v>
      </c>
      <c r="U2388" s="561">
        <v>97</v>
      </c>
      <c r="V2388" s="417" t="s">
        <v>284</v>
      </c>
      <c r="W2388" s="417" t="s">
        <v>89</v>
      </c>
      <c r="X2388" s="417" t="s">
        <v>417</v>
      </c>
      <c r="Y2388" s="409" t="s">
        <v>418</v>
      </c>
      <c r="Z2388" s="409">
        <v>10</v>
      </c>
      <c r="AA2388" s="423" t="s">
        <v>189</v>
      </c>
      <c r="AB2388" s="409">
        <v>2014</v>
      </c>
      <c r="AC2388" s="524">
        <v>51000</v>
      </c>
      <c r="AD2388" s="522">
        <v>52500</v>
      </c>
      <c r="AE2388" s="635" t="s">
        <v>101</v>
      </c>
      <c r="AF2388" s="442">
        <v>45720</v>
      </c>
      <c r="AG2388" s="442">
        <v>45779</v>
      </c>
      <c r="AH2388" s="520" t="s">
        <v>4080</v>
      </c>
      <c r="AI2388" s="490" t="s">
        <v>153</v>
      </c>
      <c r="AJ2388" s="527" t="s">
        <v>419</v>
      </c>
      <c r="AK2388" s="333" t="s">
        <v>420</v>
      </c>
      <c r="AL2388" s="490" t="s">
        <v>421</v>
      </c>
      <c r="AM2388" s="527" t="s">
        <v>419</v>
      </c>
      <c r="AN2388" s="333" t="s">
        <v>420</v>
      </c>
      <c r="AO2388" s="490" t="s">
        <v>421</v>
      </c>
    </row>
    <row r="2389" spans="2:41">
      <c r="C2389" s="520" t="s">
        <v>994</v>
      </c>
      <c r="D2389" s="491">
        <v>5308</v>
      </c>
      <c r="E2389" s="504" t="s">
        <v>370</v>
      </c>
      <c r="F2389" s="493" t="s">
        <v>370</v>
      </c>
      <c r="G2389" s="494" t="s">
        <v>325</v>
      </c>
      <c r="H2389" s="494">
        <v>1368</v>
      </c>
      <c r="I2389" s="520" t="s">
        <v>154</v>
      </c>
      <c r="J2389" s="520">
        <v>1</v>
      </c>
      <c r="K2389" s="509">
        <v>45770</v>
      </c>
      <c r="L2389" s="494">
        <v>13</v>
      </c>
      <c r="M2389" s="409">
        <v>155</v>
      </c>
      <c r="N2389" s="513">
        <v>45783</v>
      </c>
      <c r="O2389" s="411">
        <v>45780</v>
      </c>
      <c r="P2389" s="412">
        <v>10</v>
      </c>
      <c r="Q2389" s="409" t="s">
        <v>85</v>
      </c>
      <c r="R2389" s="409"/>
      <c r="S2389" s="409" t="s">
        <v>85</v>
      </c>
      <c r="T2389" s="409" t="s">
        <v>87</v>
      </c>
      <c r="U2389" s="561">
        <v>155</v>
      </c>
      <c r="V2389" s="417" t="s">
        <v>88</v>
      </c>
      <c r="W2389" s="417" t="s">
        <v>89</v>
      </c>
      <c r="X2389" s="417" t="s">
        <v>550</v>
      </c>
      <c r="Y2389" s="409" t="s">
        <v>664</v>
      </c>
      <c r="Z2389" s="409">
        <v>10</v>
      </c>
      <c r="AA2389" s="423" t="s">
        <v>92</v>
      </c>
      <c r="AB2389" s="409">
        <v>2016</v>
      </c>
      <c r="AC2389" s="524">
        <v>33000</v>
      </c>
      <c r="AD2389" s="522">
        <v>35200</v>
      </c>
      <c r="AE2389" s="635" t="s">
        <v>101</v>
      </c>
      <c r="AF2389" s="442">
        <v>45664</v>
      </c>
      <c r="AG2389" s="442">
        <v>45779</v>
      </c>
      <c r="AH2389" s="333"/>
      <c r="AI2389" s="490" t="s">
        <v>197</v>
      </c>
      <c r="AJ2389" s="527" t="s">
        <v>665</v>
      </c>
      <c r="AK2389" s="333"/>
      <c r="AL2389" s="490"/>
      <c r="AM2389" s="527" t="s">
        <v>665</v>
      </c>
      <c r="AN2389" s="333"/>
      <c r="AO2389" s="490"/>
    </row>
    <row r="2390" spans="2:41">
      <c r="C2390" s="520" t="s">
        <v>994</v>
      </c>
      <c r="D2390" s="491">
        <v>4920</v>
      </c>
      <c r="E2390" s="504" t="s">
        <v>742</v>
      </c>
      <c r="F2390" s="493" t="s">
        <v>219</v>
      </c>
      <c r="G2390" s="494" t="s">
        <v>743</v>
      </c>
      <c r="H2390" s="494">
        <v>7289</v>
      </c>
      <c r="I2390" s="520" t="s">
        <v>154</v>
      </c>
      <c r="J2390" s="520">
        <v>1</v>
      </c>
      <c r="K2390" s="509">
        <v>45767</v>
      </c>
      <c r="L2390" s="494">
        <v>6</v>
      </c>
      <c r="M2390" s="510">
        <v>183</v>
      </c>
      <c r="N2390" s="511">
        <v>45773</v>
      </c>
      <c r="O2390" s="411">
        <v>45780</v>
      </c>
      <c r="P2390" s="409">
        <v>13</v>
      </c>
      <c r="Q2390" s="409" t="s">
        <v>85</v>
      </c>
      <c r="R2390" s="409" t="s">
        <v>320</v>
      </c>
      <c r="S2390" s="409" t="s">
        <v>85</v>
      </c>
      <c r="T2390" s="409" t="s">
        <v>138</v>
      </c>
      <c r="U2390" s="626">
        <v>183</v>
      </c>
      <c r="V2390" s="417" t="s">
        <v>284</v>
      </c>
      <c r="W2390" s="417" t="s">
        <v>89</v>
      </c>
      <c r="X2390" s="417" t="s">
        <v>417</v>
      </c>
      <c r="Y2390" s="423" t="s">
        <v>744</v>
      </c>
      <c r="Z2390" s="409">
        <v>10</v>
      </c>
      <c r="AA2390" s="423" t="s">
        <v>189</v>
      </c>
      <c r="AB2390" s="409">
        <v>2014</v>
      </c>
      <c r="AC2390" s="524">
        <v>51000</v>
      </c>
      <c r="AD2390" s="524">
        <v>48000</v>
      </c>
      <c r="AE2390" s="494" t="s">
        <v>101</v>
      </c>
      <c r="AF2390" s="442">
        <v>45448</v>
      </c>
      <c r="AG2390" s="442">
        <v>45779</v>
      </c>
      <c r="AH2390" s="333"/>
      <c r="AI2390" s="490" t="s">
        <v>251</v>
      </c>
      <c r="AJ2390" s="603" t="s">
        <v>745</v>
      </c>
      <c r="AK2390" s="503" t="s">
        <v>746</v>
      </c>
      <c r="AL2390" s="490" t="s">
        <v>747</v>
      </c>
      <c r="AM2390" s="603" t="s">
        <v>745</v>
      </c>
      <c r="AN2390" s="503" t="s">
        <v>746</v>
      </c>
      <c r="AO2390" s="490" t="s">
        <v>747</v>
      </c>
    </row>
    <row r="2391" spans="2:41" ht="13.5" customHeight="1">
      <c r="C2391" s="520" t="s">
        <v>994</v>
      </c>
      <c r="D2391" s="520">
        <v>5468</v>
      </c>
      <c r="E2391" s="738" t="s">
        <v>97</v>
      </c>
      <c r="F2391" s="620" t="s">
        <v>97</v>
      </c>
      <c r="G2391" s="520" t="s">
        <v>98</v>
      </c>
      <c r="H2391" s="520">
        <v>1486</v>
      </c>
      <c r="I2391" s="520" t="s">
        <v>99</v>
      </c>
      <c r="J2391" s="520">
        <v>1</v>
      </c>
      <c r="K2391" s="624">
        <v>45749</v>
      </c>
      <c r="L2391" s="520">
        <v>27</v>
      </c>
      <c r="M2391" s="625">
        <v>5</v>
      </c>
      <c r="N2391" s="511">
        <f>K2391+L2391</f>
        <v>45776</v>
      </c>
      <c r="O2391" s="411">
        <f ca="1">TODAY()</f>
        <v>45957</v>
      </c>
      <c r="P2391" s="412">
        <f ca="1">O2391-K2391</f>
        <v>208</v>
      </c>
      <c r="Q2391" s="409" t="s">
        <v>85</v>
      </c>
      <c r="R2391" s="409" t="s">
        <v>85</v>
      </c>
      <c r="S2391" s="409" t="s">
        <v>86</v>
      </c>
      <c r="T2391" s="409" t="s">
        <v>87</v>
      </c>
      <c r="U2391" s="409">
        <v>5</v>
      </c>
      <c r="V2391" s="563" t="s">
        <v>88</v>
      </c>
      <c r="W2391" s="417" t="s">
        <v>89</v>
      </c>
      <c r="X2391" s="417" t="s">
        <v>90</v>
      </c>
      <c r="Y2391" s="409" t="s">
        <v>100</v>
      </c>
      <c r="Z2391" s="409">
        <v>10</v>
      </c>
      <c r="AA2391" s="423" t="s">
        <v>92</v>
      </c>
      <c r="AB2391" s="409">
        <v>2016</v>
      </c>
      <c r="AC2391" s="424"/>
      <c r="AD2391" s="522"/>
      <c r="AE2391" s="768" t="s">
        <v>101</v>
      </c>
      <c r="AF2391" s="630">
        <v>45749</v>
      </c>
      <c r="AG2391" s="630">
        <v>45782</v>
      </c>
      <c r="AH2391" s="582"/>
      <c r="AI2391" s="582" t="s">
        <v>102</v>
      </c>
      <c r="AJ2391" s="632" t="s">
        <v>103</v>
      </c>
      <c r="AK2391" s="582" t="s">
        <v>104</v>
      </c>
      <c r="AL2391" s="582" t="s">
        <v>105</v>
      </c>
      <c r="AM2391" s="632" t="s">
        <v>103</v>
      </c>
      <c r="AN2391" s="582" t="s">
        <v>104</v>
      </c>
      <c r="AO2391" s="582" t="s">
        <v>105</v>
      </c>
    </row>
    <row r="2392" spans="2:41" ht="21.75" customHeight="1">
      <c r="C2392" s="520" t="s">
        <v>994</v>
      </c>
      <c r="D2392" s="491">
        <v>5384</v>
      </c>
      <c r="E2392" s="504" t="s">
        <v>405</v>
      </c>
      <c r="F2392" s="492" t="s">
        <v>405</v>
      </c>
      <c r="G2392" s="490" t="s">
        <v>248</v>
      </c>
      <c r="H2392" s="494">
        <v>3409</v>
      </c>
      <c r="I2392" s="520" t="s">
        <v>154</v>
      </c>
      <c r="J2392" s="520">
        <v>1</v>
      </c>
      <c r="K2392" s="509">
        <v>45747</v>
      </c>
      <c r="L2392" s="494">
        <v>27</v>
      </c>
      <c r="M2392" s="510">
        <v>96</v>
      </c>
      <c r="N2392" s="511">
        <v>45774</v>
      </c>
      <c r="O2392" s="411">
        <v>45783</v>
      </c>
      <c r="P2392" s="412">
        <v>36</v>
      </c>
      <c r="Q2392" s="409" t="s">
        <v>85</v>
      </c>
      <c r="R2392" s="409" t="s">
        <v>85</v>
      </c>
      <c r="S2392" s="409" t="s">
        <v>85</v>
      </c>
      <c r="T2392" s="409" t="s">
        <v>138</v>
      </c>
      <c r="U2392" s="561">
        <v>96</v>
      </c>
      <c r="V2392" s="417" t="s">
        <v>236</v>
      </c>
      <c r="W2392" s="417" t="s">
        <v>406</v>
      </c>
      <c r="X2392" s="417" t="s">
        <v>407</v>
      </c>
      <c r="Y2392" s="409" t="s">
        <v>408</v>
      </c>
      <c r="Z2392" s="409">
        <v>50</v>
      </c>
      <c r="AA2392" s="423" t="s">
        <v>227</v>
      </c>
      <c r="AB2392" s="409">
        <v>2018</v>
      </c>
      <c r="AC2392" s="424"/>
      <c r="AD2392" s="522">
        <v>0</v>
      </c>
      <c r="AE2392" s="635" t="s">
        <v>101</v>
      </c>
      <c r="AF2392" s="442">
        <v>45729</v>
      </c>
      <c r="AG2392" s="442">
        <v>45782</v>
      </c>
      <c r="AH2392" s="333"/>
      <c r="AI2392" s="490" t="s">
        <v>251</v>
      </c>
      <c r="AJ2392" s="334"/>
      <c r="AK2392" s="333"/>
      <c r="AL2392" s="490" t="s">
        <v>251</v>
      </c>
      <c r="AM2392" s="527" t="s">
        <v>409</v>
      </c>
      <c r="AN2392" s="333" t="s">
        <v>410</v>
      </c>
      <c r="AO2392" s="490" t="s">
        <v>411</v>
      </c>
    </row>
    <row r="2393" spans="2:41">
      <c r="C2393" s="520" t="s">
        <v>994</v>
      </c>
      <c r="D2393" s="491">
        <v>5322</v>
      </c>
      <c r="E2393" s="504" t="s">
        <v>370</v>
      </c>
      <c r="F2393" s="493" t="s">
        <v>370</v>
      </c>
      <c r="G2393" s="494" t="s">
        <v>769</v>
      </c>
      <c r="H2393" s="494">
        <v>536</v>
      </c>
      <c r="I2393" s="520" t="s">
        <v>154</v>
      </c>
      <c r="J2393" s="520">
        <v>1</v>
      </c>
      <c r="K2393" s="509">
        <v>45751</v>
      </c>
      <c r="L2393" s="494">
        <v>27</v>
      </c>
      <c r="M2393" s="510">
        <v>203</v>
      </c>
      <c r="N2393" s="511">
        <v>45778</v>
      </c>
      <c r="O2393" s="411">
        <v>45783</v>
      </c>
      <c r="P2393" s="412">
        <v>32</v>
      </c>
      <c r="Q2393" s="409" t="s">
        <v>160</v>
      </c>
      <c r="R2393" s="409" t="s">
        <v>86</v>
      </c>
      <c r="S2393" s="409" t="s">
        <v>86</v>
      </c>
      <c r="T2393" s="409" t="s">
        <v>87</v>
      </c>
      <c r="U2393" s="409">
        <v>203</v>
      </c>
      <c r="V2393" s="417" t="s">
        <v>88</v>
      </c>
      <c r="W2393" s="417" t="s">
        <v>89</v>
      </c>
      <c r="X2393" s="417" t="s">
        <v>586</v>
      </c>
      <c r="Y2393" s="710" t="s">
        <v>837</v>
      </c>
      <c r="Z2393" s="409">
        <v>10</v>
      </c>
      <c r="AA2393" s="423" t="s">
        <v>227</v>
      </c>
      <c r="AB2393" s="409">
        <v>2023</v>
      </c>
      <c r="AC2393" s="424">
        <v>33000</v>
      </c>
      <c r="AD2393" s="522">
        <v>35200</v>
      </c>
      <c r="AE2393" s="494" t="s">
        <v>101</v>
      </c>
      <c r="AF2393" s="526">
        <v>45628</v>
      </c>
      <c r="AG2393" s="526">
        <v>45782</v>
      </c>
      <c r="AH2393" s="333"/>
      <c r="AI2393" s="490" t="s">
        <v>251</v>
      </c>
      <c r="AJ2393" s="532"/>
      <c r="AK2393" s="333"/>
      <c r="AL2393" s="490" t="s">
        <v>251</v>
      </c>
      <c r="AM2393" s="527" t="s">
        <v>838</v>
      </c>
      <c r="AN2393" s="333" t="s">
        <v>839</v>
      </c>
      <c r="AO2393" s="490">
        <v>5543815029</v>
      </c>
    </row>
    <row r="2394" spans="2:41">
      <c r="C2394" s="520" t="s">
        <v>994</v>
      </c>
      <c r="D2394" s="491">
        <v>5316</v>
      </c>
      <c r="E2394" s="504" t="s">
        <v>472</v>
      </c>
      <c r="F2394" s="493" t="s">
        <v>152</v>
      </c>
      <c r="G2394" s="494" t="s">
        <v>763</v>
      </c>
      <c r="H2394" s="494">
        <v>2199</v>
      </c>
      <c r="I2394" s="520" t="s">
        <v>154</v>
      </c>
      <c r="J2394" s="520">
        <v>1</v>
      </c>
      <c r="K2394" s="509">
        <v>45757</v>
      </c>
      <c r="L2394" s="494">
        <v>29</v>
      </c>
      <c r="M2394" s="510">
        <v>236</v>
      </c>
      <c r="N2394" s="513">
        <f>K2394+L2394</f>
        <v>45786</v>
      </c>
      <c r="O2394" s="411">
        <f ca="1">TODAY()</f>
        <v>45957</v>
      </c>
      <c r="P2394" s="516">
        <f ca="1">O2394-K2394</f>
        <v>200</v>
      </c>
      <c r="Q2394" s="409" t="s">
        <v>810</v>
      </c>
      <c r="R2394" s="409" t="s">
        <v>214</v>
      </c>
      <c r="S2394" s="409" t="s">
        <v>900</v>
      </c>
      <c r="T2394" s="409" t="s">
        <v>87</v>
      </c>
      <c r="U2394" s="409">
        <v>236</v>
      </c>
      <c r="V2394" s="417" t="s">
        <v>88</v>
      </c>
      <c r="W2394" s="417" t="s">
        <v>89</v>
      </c>
      <c r="X2394" s="417" t="s">
        <v>550</v>
      </c>
      <c r="Y2394" s="423" t="s">
        <v>929</v>
      </c>
      <c r="Z2394" s="409">
        <v>10</v>
      </c>
      <c r="AA2394" s="423" t="s">
        <v>92</v>
      </c>
      <c r="AB2394" s="409">
        <v>2000</v>
      </c>
      <c r="AC2394" s="424">
        <v>33000</v>
      </c>
      <c r="AD2394" s="522">
        <v>35200</v>
      </c>
      <c r="AE2394" s="635" t="s">
        <v>101</v>
      </c>
      <c r="AF2394" s="442">
        <v>45666</v>
      </c>
      <c r="AG2394" s="442">
        <v>45783</v>
      </c>
      <c r="AH2394" s="334"/>
      <c r="AI2394" s="523" t="s">
        <v>153</v>
      </c>
      <c r="AJ2394" s="334"/>
      <c r="AK2394" s="334"/>
      <c r="AL2394" s="523" t="s">
        <v>153</v>
      </c>
      <c r="AM2394" s="528" t="s">
        <v>765</v>
      </c>
      <c r="AN2394" s="333" t="s">
        <v>766</v>
      </c>
      <c r="AO2394" s="490" t="s">
        <v>767</v>
      </c>
    </row>
    <row r="2395" spans="2:41">
      <c r="C2395" s="520" t="s">
        <v>994</v>
      </c>
      <c r="D2395" s="491">
        <v>5337</v>
      </c>
      <c r="E2395" s="504" t="s">
        <v>493</v>
      </c>
      <c r="F2395" s="493" t="s">
        <v>494</v>
      </c>
      <c r="G2395" s="494" t="s">
        <v>495</v>
      </c>
      <c r="H2395" s="494">
        <v>7072</v>
      </c>
      <c r="I2395" s="520" t="s">
        <v>99</v>
      </c>
      <c r="J2395" s="520">
        <v>1</v>
      </c>
      <c r="K2395" s="509">
        <v>45756</v>
      </c>
      <c r="L2395" s="494">
        <v>27</v>
      </c>
      <c r="M2395" s="510">
        <v>143</v>
      </c>
      <c r="N2395" s="513">
        <v>45783</v>
      </c>
      <c r="O2395" s="411">
        <v>45784</v>
      </c>
      <c r="P2395" s="412">
        <v>28</v>
      </c>
      <c r="Q2395" s="409" t="s">
        <v>85</v>
      </c>
      <c r="R2395" s="409">
        <v>0</v>
      </c>
      <c r="S2395" s="409" t="s">
        <v>85</v>
      </c>
      <c r="T2395" s="409" t="s">
        <v>138</v>
      </c>
      <c r="U2395" s="561">
        <v>143</v>
      </c>
      <c r="V2395" s="417" t="s">
        <v>284</v>
      </c>
      <c r="W2395" s="417" t="s">
        <v>89</v>
      </c>
      <c r="X2395" s="417" t="s">
        <v>396</v>
      </c>
      <c r="Y2395" s="409" t="s">
        <v>602</v>
      </c>
      <c r="Z2395" s="409">
        <v>10</v>
      </c>
      <c r="AA2395" s="423" t="s">
        <v>143</v>
      </c>
      <c r="AB2395" s="409">
        <v>2014</v>
      </c>
      <c r="AC2395" s="524">
        <v>33000</v>
      </c>
      <c r="AD2395" s="522">
        <v>35200</v>
      </c>
      <c r="AE2395" s="494" t="s">
        <v>101</v>
      </c>
      <c r="AF2395" s="442">
        <v>45672</v>
      </c>
      <c r="AG2395" s="442">
        <v>45784</v>
      </c>
      <c r="AH2395" s="333"/>
      <c r="AI2395" s="490" t="s">
        <v>144</v>
      </c>
      <c r="AJ2395" s="528" t="s">
        <v>603</v>
      </c>
      <c r="AK2395" s="333" t="s">
        <v>498</v>
      </c>
      <c r="AL2395" s="333" t="s">
        <v>499</v>
      </c>
      <c r="AM2395" s="528" t="s">
        <v>603</v>
      </c>
      <c r="AN2395" s="333" t="s">
        <v>498</v>
      </c>
      <c r="AO2395" s="333" t="s">
        <v>499</v>
      </c>
    </row>
    <row r="2396" spans="2:41">
      <c r="C2396" s="520" t="s">
        <v>994</v>
      </c>
      <c r="D2396" s="491">
        <v>5513</v>
      </c>
      <c r="E2396" s="504" t="s">
        <v>288</v>
      </c>
      <c r="F2396" s="493" t="s">
        <v>289</v>
      </c>
      <c r="G2396" s="494" t="s">
        <v>4068</v>
      </c>
      <c r="H2396" s="494">
        <v>4644</v>
      </c>
      <c r="I2396" s="520" t="s">
        <v>99</v>
      </c>
      <c r="J2396" s="520">
        <v>1</v>
      </c>
      <c r="K2396" s="509">
        <v>45777</v>
      </c>
      <c r="L2396" s="494">
        <v>6</v>
      </c>
      <c r="M2396" s="510">
        <v>196</v>
      </c>
      <c r="N2396" s="513">
        <v>45783</v>
      </c>
      <c r="O2396" s="411">
        <v>45784</v>
      </c>
      <c r="P2396" s="412">
        <v>7</v>
      </c>
      <c r="Q2396" s="409" t="s">
        <v>85</v>
      </c>
      <c r="R2396" s="409" t="s">
        <v>320</v>
      </c>
      <c r="S2396" s="409" t="s">
        <v>85</v>
      </c>
      <c r="T2396" s="409" t="s">
        <v>138</v>
      </c>
      <c r="U2396" s="409">
        <v>196</v>
      </c>
      <c r="V2396" s="417" t="s">
        <v>284</v>
      </c>
      <c r="W2396" s="417" t="s">
        <v>89</v>
      </c>
      <c r="X2396" s="417" t="s">
        <v>396</v>
      </c>
      <c r="Y2396" s="423" t="s">
        <v>805</v>
      </c>
      <c r="Z2396" s="409">
        <v>10</v>
      </c>
      <c r="AA2396" s="423" t="s">
        <v>143</v>
      </c>
      <c r="AB2396" s="409">
        <v>2015</v>
      </c>
      <c r="AC2396" s="524">
        <v>33000</v>
      </c>
      <c r="AD2396" s="522">
        <v>33000</v>
      </c>
      <c r="AE2396" s="494" t="s">
        <v>101</v>
      </c>
      <c r="AF2396" s="442">
        <v>45777</v>
      </c>
      <c r="AG2396" s="442">
        <v>45784</v>
      </c>
      <c r="AH2396" s="333"/>
      <c r="AI2396" s="490" t="s">
        <v>531</v>
      </c>
      <c r="AJ2396" s="527" t="s">
        <v>4069</v>
      </c>
      <c r="AK2396" s="333" t="s">
        <v>4070</v>
      </c>
      <c r="AL2396" s="490" t="s">
        <v>4071</v>
      </c>
      <c r="AM2396" s="527" t="s">
        <v>4069</v>
      </c>
      <c r="AN2396" s="333" t="s">
        <v>4070</v>
      </c>
      <c r="AO2396" s="490" t="s">
        <v>4071</v>
      </c>
    </row>
    <row r="2397" spans="2:41">
      <c r="C2397" s="520" t="s">
        <v>994</v>
      </c>
      <c r="D2397" s="491">
        <v>5415</v>
      </c>
      <c r="E2397" s="504" t="s">
        <v>2251</v>
      </c>
      <c r="F2397" s="492" t="s">
        <v>2251</v>
      </c>
      <c r="G2397" s="494" t="s">
        <v>197</v>
      </c>
      <c r="H2397" s="494">
        <v>305</v>
      </c>
      <c r="I2397" s="520" t="s">
        <v>99</v>
      </c>
      <c r="J2397" s="520">
        <v>1</v>
      </c>
      <c r="K2397" s="509">
        <v>45779</v>
      </c>
      <c r="L2397" s="494">
        <v>2</v>
      </c>
      <c r="M2397" s="510">
        <v>243</v>
      </c>
      <c r="N2397" s="511">
        <f>K2397+L2397</f>
        <v>45781</v>
      </c>
      <c r="O2397" s="411">
        <f ca="1">TODAY()</f>
        <v>45957</v>
      </c>
      <c r="P2397" s="412">
        <f ca="1">O2397-K2397</f>
        <v>178</v>
      </c>
      <c r="Q2397" s="409" t="s">
        <v>810</v>
      </c>
      <c r="R2397" s="409" t="s">
        <v>214</v>
      </c>
      <c r="S2397" s="409" t="s">
        <v>900</v>
      </c>
      <c r="T2397" s="409" t="s">
        <v>87</v>
      </c>
      <c r="U2397" s="409">
        <v>243</v>
      </c>
      <c r="V2397" s="417" t="s">
        <v>169</v>
      </c>
      <c r="W2397" s="417" t="s">
        <v>89</v>
      </c>
      <c r="X2397" s="417" t="s">
        <v>834</v>
      </c>
      <c r="Y2397" s="423" t="s">
        <v>946</v>
      </c>
      <c r="Z2397" s="409">
        <v>30</v>
      </c>
      <c r="AA2397" s="423" t="s">
        <v>92</v>
      </c>
      <c r="AB2397" s="409">
        <v>2017</v>
      </c>
      <c r="AC2397" s="566">
        <v>18000</v>
      </c>
      <c r="AD2397" s="522">
        <v>18000</v>
      </c>
      <c r="AE2397" s="494" t="s">
        <v>101</v>
      </c>
      <c r="AF2397" s="526">
        <v>45779</v>
      </c>
      <c r="AG2397" s="442">
        <v>45784</v>
      </c>
      <c r="AH2397" s="333"/>
      <c r="AI2397" s="494"/>
      <c r="AJ2397" s="527"/>
      <c r="AK2397" s="333"/>
      <c r="AL2397" s="490"/>
      <c r="AM2397" s="527"/>
      <c r="AN2397" s="333"/>
      <c r="AO2397" s="490"/>
    </row>
    <row r="2398" spans="2:41">
      <c r="B2398" s="63"/>
      <c r="C2398" s="64" t="s">
        <v>994</v>
      </c>
      <c r="D2398" s="67">
        <v>5490</v>
      </c>
      <c r="E2398" s="81" t="s">
        <v>898</v>
      </c>
      <c r="F2398" s="68" t="s">
        <v>898</v>
      </c>
      <c r="G2398" s="48" t="s">
        <v>942</v>
      </c>
      <c r="H2398" s="48">
        <v>490</v>
      </c>
      <c r="I2398" s="64" t="s">
        <v>99</v>
      </c>
      <c r="J2398" s="64">
        <v>1</v>
      </c>
      <c r="K2398" s="101">
        <v>45777</v>
      </c>
      <c r="L2398" s="494">
        <v>6</v>
      </c>
      <c r="M2398" s="510">
        <v>242</v>
      </c>
      <c r="N2398" s="513">
        <f>K2398+L2398</f>
        <v>45783</v>
      </c>
      <c r="O2398" s="411">
        <f ca="1">TODAY()</f>
        <v>45957</v>
      </c>
      <c r="P2398" s="516">
        <f ca="1">O2398-K2398</f>
        <v>180</v>
      </c>
      <c r="Q2398" s="409" t="s">
        <v>810</v>
      </c>
      <c r="R2398" s="409" t="s">
        <v>214</v>
      </c>
      <c r="S2398" s="409" t="s">
        <v>900</v>
      </c>
      <c r="T2398" s="409" t="s">
        <v>87</v>
      </c>
      <c r="U2398" s="409">
        <v>242</v>
      </c>
      <c r="V2398" s="417" t="s">
        <v>169</v>
      </c>
      <c r="W2398" s="417" t="s">
        <v>89</v>
      </c>
      <c r="X2398" s="417" t="s">
        <v>834</v>
      </c>
      <c r="Y2398" s="423" t="s">
        <v>943</v>
      </c>
      <c r="Z2398" s="409">
        <v>30</v>
      </c>
      <c r="AA2398" s="423" t="s">
        <v>92</v>
      </c>
      <c r="AB2398" s="409">
        <v>2016</v>
      </c>
      <c r="AC2398" s="566">
        <v>18000</v>
      </c>
      <c r="AD2398" s="522">
        <v>19500</v>
      </c>
      <c r="AE2398" s="494" t="s">
        <v>101</v>
      </c>
      <c r="AF2398" s="442">
        <v>45763</v>
      </c>
      <c r="AG2398" s="442">
        <v>45784</v>
      </c>
      <c r="AH2398" s="333"/>
      <c r="AI2398" s="494" t="s">
        <v>197</v>
      </c>
      <c r="AJ2398" s="527" t="s">
        <v>944</v>
      </c>
      <c r="AK2398" s="333" t="s">
        <v>945</v>
      </c>
      <c r="AL2398" s="490">
        <v>8124403494</v>
      </c>
      <c r="AM2398" s="527" t="s">
        <v>944</v>
      </c>
      <c r="AN2398" s="333" t="s">
        <v>945</v>
      </c>
      <c r="AO2398" s="490">
        <v>8124403494</v>
      </c>
    </row>
    <row r="2399" spans="2:41">
      <c r="B2399" s="63"/>
      <c r="C2399" s="64" t="s">
        <v>994</v>
      </c>
      <c r="D2399" s="64">
        <v>5498</v>
      </c>
      <c r="E2399" s="750" t="s">
        <v>742</v>
      </c>
      <c r="F2399" s="65" t="s">
        <v>1066</v>
      </c>
      <c r="G2399" s="64" t="s">
        <v>503</v>
      </c>
      <c r="H2399" s="64">
        <v>1</v>
      </c>
      <c r="I2399" s="64" t="s">
        <v>154</v>
      </c>
      <c r="J2399" s="64">
        <v>1</v>
      </c>
      <c r="K2399" s="96">
        <v>45769</v>
      </c>
      <c r="L2399" s="520">
        <v>13</v>
      </c>
      <c r="M2399" s="625">
        <v>19</v>
      </c>
      <c r="N2399" s="513">
        <f>K2399+L2399</f>
        <v>45782</v>
      </c>
      <c r="O2399" s="411">
        <f ca="1">TODAY()</f>
        <v>45957</v>
      </c>
      <c r="P2399" s="412">
        <f ca="1">O2399-K2399</f>
        <v>188</v>
      </c>
      <c r="Q2399" s="409" t="s">
        <v>85</v>
      </c>
      <c r="R2399" s="409" t="s">
        <v>124</v>
      </c>
      <c r="S2399" s="409" t="s">
        <v>85</v>
      </c>
      <c r="T2399" s="409" t="s">
        <v>87</v>
      </c>
      <c r="U2399" s="409">
        <v>19</v>
      </c>
      <c r="V2399" s="417" t="s">
        <v>118</v>
      </c>
      <c r="W2399" s="409" t="s">
        <v>124</v>
      </c>
      <c r="X2399" s="417" t="s">
        <v>125</v>
      </c>
      <c r="Y2399" s="409" t="s">
        <v>129</v>
      </c>
      <c r="Z2399" s="409">
        <v>30</v>
      </c>
      <c r="AA2399" s="423" t="s">
        <v>127</v>
      </c>
      <c r="AB2399" s="409">
        <v>2024</v>
      </c>
      <c r="AC2399" s="424"/>
      <c r="AD2399" s="522"/>
      <c r="AE2399" s="635" t="s">
        <v>101</v>
      </c>
      <c r="AF2399" s="634">
        <v>45769</v>
      </c>
      <c r="AG2399" s="634">
        <v>45785</v>
      </c>
      <c r="AH2399" s="520"/>
      <c r="AI2399" s="520"/>
      <c r="AJ2399" s="520"/>
      <c r="AK2399" s="520"/>
      <c r="AL2399" s="520"/>
      <c r="AM2399" s="520"/>
      <c r="AN2399" s="520"/>
      <c r="AO2399" s="520"/>
    </row>
    <row r="2400" spans="2:41" ht="14.25" customHeight="1">
      <c r="B2400" s="63"/>
      <c r="C2400" s="520" t="s">
        <v>994</v>
      </c>
      <c r="D2400" s="520">
        <v>5495</v>
      </c>
      <c r="E2400" s="738" t="s">
        <v>1938</v>
      </c>
      <c r="F2400" s="620" t="s">
        <v>1107</v>
      </c>
      <c r="G2400" s="520" t="s">
        <v>479</v>
      </c>
      <c r="H2400" s="520">
        <v>1707</v>
      </c>
      <c r="I2400" s="520" t="s">
        <v>99</v>
      </c>
      <c r="J2400" s="520">
        <v>1</v>
      </c>
      <c r="K2400" s="624">
        <v>45769</v>
      </c>
      <c r="L2400" s="520">
        <v>29</v>
      </c>
      <c r="M2400" s="625">
        <v>10</v>
      </c>
      <c r="N2400" s="513">
        <v>45798</v>
      </c>
      <c r="O2400" s="411">
        <v>45789</v>
      </c>
      <c r="P2400" s="412">
        <v>20</v>
      </c>
      <c r="Q2400" s="409" t="s">
        <v>85</v>
      </c>
      <c r="R2400" s="409" t="s">
        <v>85</v>
      </c>
      <c r="S2400" s="409" t="s">
        <v>86</v>
      </c>
      <c r="T2400" s="409" t="s">
        <v>87</v>
      </c>
      <c r="U2400" s="409">
        <v>10</v>
      </c>
      <c r="V2400" s="563" t="s">
        <v>88</v>
      </c>
      <c r="W2400" s="417" t="s">
        <v>89</v>
      </c>
      <c r="X2400" s="417" t="s">
        <v>90</v>
      </c>
      <c r="Y2400" s="409" t="s">
        <v>114</v>
      </c>
      <c r="Z2400" s="409">
        <v>10</v>
      </c>
      <c r="AA2400" s="423" t="s">
        <v>92</v>
      </c>
      <c r="AB2400" s="409">
        <v>2016</v>
      </c>
      <c r="AC2400" s="424"/>
      <c r="AD2400" s="522"/>
      <c r="AE2400" s="635" t="s">
        <v>101</v>
      </c>
      <c r="AF2400" s="634">
        <v>45769</v>
      </c>
      <c r="AG2400" s="634">
        <v>45786</v>
      </c>
      <c r="AH2400" s="520"/>
      <c r="AI2400" s="520" t="s">
        <v>4030</v>
      </c>
      <c r="AJ2400" s="520"/>
      <c r="AK2400" s="520"/>
      <c r="AL2400" s="520" t="s">
        <v>4030</v>
      </c>
      <c r="AM2400" s="520"/>
      <c r="AN2400" s="520" t="s">
        <v>1107</v>
      </c>
      <c r="AO2400" s="520" t="s">
        <v>3884</v>
      </c>
    </row>
    <row r="2401" spans="2:41">
      <c r="B2401" s="63"/>
      <c r="C2401" s="520" t="s">
        <v>994</v>
      </c>
      <c r="D2401" s="491">
        <v>5496</v>
      </c>
      <c r="E2401" s="504" t="s">
        <v>1938</v>
      </c>
      <c r="F2401" s="493" t="s">
        <v>1107</v>
      </c>
      <c r="G2401" s="494" t="s">
        <v>479</v>
      </c>
      <c r="H2401" s="494">
        <v>1642</v>
      </c>
      <c r="I2401" s="520" t="s">
        <v>99</v>
      </c>
      <c r="J2401" s="520">
        <v>1</v>
      </c>
      <c r="K2401" s="509">
        <v>45769</v>
      </c>
      <c r="L2401" s="494">
        <v>29</v>
      </c>
      <c r="M2401" s="510">
        <v>141</v>
      </c>
      <c r="N2401" s="513">
        <v>45798</v>
      </c>
      <c r="O2401" s="411">
        <v>45789</v>
      </c>
      <c r="P2401" s="412">
        <v>20</v>
      </c>
      <c r="Q2401" s="409" t="s">
        <v>85</v>
      </c>
      <c r="R2401" s="409" t="s">
        <v>86</v>
      </c>
      <c r="S2401" s="409" t="s">
        <v>85</v>
      </c>
      <c r="T2401" s="409" t="s">
        <v>87</v>
      </c>
      <c r="U2401" s="561">
        <v>141</v>
      </c>
      <c r="V2401" s="417" t="s">
        <v>88</v>
      </c>
      <c r="W2401" s="417" t="s">
        <v>89</v>
      </c>
      <c r="X2401" s="417" t="s">
        <v>90</v>
      </c>
      <c r="Y2401" s="409" t="s">
        <v>594</v>
      </c>
      <c r="Z2401" s="409">
        <v>10</v>
      </c>
      <c r="AA2401" s="423" t="s">
        <v>163</v>
      </c>
      <c r="AB2401" s="409">
        <v>2016</v>
      </c>
      <c r="AC2401" s="524">
        <v>27000</v>
      </c>
      <c r="AD2401" s="524">
        <v>24000</v>
      </c>
      <c r="AE2401" s="635" t="s">
        <v>101</v>
      </c>
      <c r="AF2401" s="442">
        <v>45769</v>
      </c>
      <c r="AG2401" s="442">
        <v>45786</v>
      </c>
      <c r="AH2401" s="333"/>
      <c r="AI2401" s="490" t="s">
        <v>251</v>
      </c>
      <c r="AJ2401" s="334"/>
      <c r="AK2401" s="333"/>
      <c r="AL2401" s="490" t="s">
        <v>251</v>
      </c>
      <c r="AM2401" s="527"/>
      <c r="AN2401" s="333" t="s">
        <v>1107</v>
      </c>
      <c r="AO2401" s="490" t="s">
        <v>3884</v>
      </c>
    </row>
    <row r="2402" spans="2:41">
      <c r="B2402" s="63"/>
      <c r="C2402" s="520" t="s">
        <v>994</v>
      </c>
      <c r="D2402" s="491">
        <v>5310</v>
      </c>
      <c r="E2402" s="504" t="s">
        <v>477</v>
      </c>
      <c r="F2402" s="491" t="s">
        <v>478</v>
      </c>
      <c r="G2402" s="494" t="s">
        <v>479</v>
      </c>
      <c r="H2402" s="494">
        <v>63</v>
      </c>
      <c r="I2402" s="520" t="s">
        <v>99</v>
      </c>
      <c r="J2402" s="520">
        <v>1</v>
      </c>
      <c r="K2402" s="509">
        <v>45776</v>
      </c>
      <c r="L2402" s="494">
        <v>6</v>
      </c>
      <c r="M2402" s="510">
        <v>195</v>
      </c>
      <c r="N2402" s="511">
        <f>K2402+L2402</f>
        <v>45782</v>
      </c>
      <c r="O2402" s="411">
        <f ca="1">TODAY()</f>
        <v>45957</v>
      </c>
      <c r="P2402" s="412">
        <f ca="1">O2402-K2402</f>
        <v>181</v>
      </c>
      <c r="Q2402" s="409" t="s">
        <v>85</v>
      </c>
      <c r="R2402" s="409" t="s">
        <v>85</v>
      </c>
      <c r="S2402" s="409" t="s">
        <v>85</v>
      </c>
      <c r="T2402" s="409" t="s">
        <v>87</v>
      </c>
      <c r="U2402" s="409">
        <v>195</v>
      </c>
      <c r="V2402" s="563" t="s">
        <v>169</v>
      </c>
      <c r="W2402" s="417" t="s">
        <v>795</v>
      </c>
      <c r="X2402" s="417" t="s">
        <v>796</v>
      </c>
      <c r="Y2402" s="423" t="s">
        <v>801</v>
      </c>
      <c r="Z2402" s="409">
        <v>30</v>
      </c>
      <c r="AA2402" s="423" t="s">
        <v>244</v>
      </c>
      <c r="AB2402" s="409">
        <v>2023</v>
      </c>
      <c r="AC2402" s="424">
        <v>24000</v>
      </c>
      <c r="AD2402" s="522">
        <v>24000</v>
      </c>
      <c r="AE2402" s="635" t="s">
        <v>101</v>
      </c>
      <c r="AF2402" s="442">
        <v>45664</v>
      </c>
      <c r="AG2402" s="442">
        <v>45786</v>
      </c>
      <c r="AH2402" s="333"/>
      <c r="AI2402" s="490" t="s">
        <v>251</v>
      </c>
      <c r="AJ2402" s="334"/>
      <c r="AK2402" s="333"/>
      <c r="AL2402" s="490" t="s">
        <v>251</v>
      </c>
      <c r="AM2402" s="527" t="s">
        <v>482</v>
      </c>
      <c r="AN2402" s="333" t="s">
        <v>483</v>
      </c>
      <c r="AO2402" s="490" t="s">
        <v>484</v>
      </c>
    </row>
    <row r="2403" spans="2:41">
      <c r="B2403" s="63"/>
      <c r="C2403" s="520" t="s">
        <v>994</v>
      </c>
      <c r="D2403" s="520">
        <v>5531</v>
      </c>
      <c r="E2403" s="738" t="s">
        <v>4103</v>
      </c>
      <c r="F2403" s="620" t="s">
        <v>4104</v>
      </c>
      <c r="G2403" s="520" t="s">
        <v>4105</v>
      </c>
      <c r="H2403" s="520">
        <v>1501</v>
      </c>
      <c r="I2403" s="520" t="s">
        <v>99</v>
      </c>
      <c r="J2403" s="520">
        <v>1</v>
      </c>
      <c r="K2403" s="624">
        <v>45786</v>
      </c>
      <c r="L2403" s="520">
        <v>1</v>
      </c>
      <c r="M2403" s="625">
        <v>5</v>
      </c>
      <c r="N2403" s="511">
        <v>45787</v>
      </c>
      <c r="O2403" s="411">
        <v>45790</v>
      </c>
      <c r="P2403" s="412">
        <v>4</v>
      </c>
      <c r="Q2403" s="409" t="s">
        <v>85</v>
      </c>
      <c r="R2403" s="409" t="s">
        <v>85</v>
      </c>
      <c r="S2403" s="409" t="s">
        <v>86</v>
      </c>
      <c r="T2403" s="409" t="s">
        <v>87</v>
      </c>
      <c r="U2403" s="409">
        <v>5</v>
      </c>
      <c r="V2403" s="563" t="s">
        <v>88</v>
      </c>
      <c r="W2403" s="417" t="s">
        <v>89</v>
      </c>
      <c r="X2403" s="417" t="s">
        <v>90</v>
      </c>
      <c r="Y2403" s="409" t="s">
        <v>100</v>
      </c>
      <c r="Z2403" s="409">
        <v>10</v>
      </c>
      <c r="AA2403" s="423" t="s">
        <v>92</v>
      </c>
      <c r="AB2403" s="409">
        <v>2016</v>
      </c>
      <c r="AC2403" s="424"/>
      <c r="AD2403" s="522"/>
      <c r="AE2403" s="768" t="s">
        <v>101</v>
      </c>
      <c r="AF2403" s="630">
        <v>45786</v>
      </c>
      <c r="AG2403" s="630">
        <v>45789</v>
      </c>
      <c r="AH2403" s="582"/>
      <c r="AI2403" s="582"/>
      <c r="AJ2403" s="632"/>
      <c r="AK2403" s="582"/>
      <c r="AL2403" s="582"/>
      <c r="AM2403" s="632"/>
      <c r="AN2403" s="582"/>
      <c r="AO2403" s="582"/>
    </row>
    <row r="2404" spans="2:41">
      <c r="B2404" s="63"/>
      <c r="C2404" s="520" t="s">
        <v>994</v>
      </c>
      <c r="D2404" s="491">
        <v>5480</v>
      </c>
      <c r="E2404" s="504" t="s">
        <v>229</v>
      </c>
      <c r="F2404" s="493" t="s">
        <v>230</v>
      </c>
      <c r="G2404" s="494" t="s">
        <v>325</v>
      </c>
      <c r="H2404" s="494">
        <v>71</v>
      </c>
      <c r="I2404" s="520" t="s">
        <v>99</v>
      </c>
      <c r="J2404" s="520">
        <v>1</v>
      </c>
      <c r="K2404" s="509">
        <v>45758</v>
      </c>
      <c r="L2404" s="494">
        <v>27</v>
      </c>
      <c r="M2404" s="510">
        <v>71</v>
      </c>
      <c r="N2404" s="511">
        <v>45785</v>
      </c>
      <c r="O2404" s="411">
        <v>45790</v>
      </c>
      <c r="P2404" s="412">
        <v>32</v>
      </c>
      <c r="Q2404" s="409" t="s">
        <v>85</v>
      </c>
      <c r="R2404" s="409" t="s">
        <v>85</v>
      </c>
      <c r="S2404" s="409" t="s">
        <v>85</v>
      </c>
      <c r="T2404" s="409" t="s">
        <v>138</v>
      </c>
      <c r="U2404" s="561">
        <v>71</v>
      </c>
      <c r="V2404" s="417" t="s">
        <v>223</v>
      </c>
      <c r="W2404" s="417" t="s">
        <v>224</v>
      </c>
      <c r="X2404" s="417" t="s">
        <v>326</v>
      </c>
      <c r="Y2404" s="409" t="s">
        <v>327</v>
      </c>
      <c r="Z2404" s="409">
        <v>70</v>
      </c>
      <c r="AA2404" s="423" t="s">
        <v>227</v>
      </c>
      <c r="AB2404" s="409">
        <v>2017</v>
      </c>
      <c r="AC2404" s="524"/>
      <c r="AD2404" s="581"/>
      <c r="AE2404" s="494" t="s">
        <v>101</v>
      </c>
      <c r="AF2404" s="442">
        <v>45758</v>
      </c>
      <c r="AG2404" s="442">
        <v>45790</v>
      </c>
      <c r="AH2404" s="334"/>
      <c r="AI2404" s="442" t="s">
        <v>197</v>
      </c>
      <c r="AJ2404" s="528" t="s">
        <v>328</v>
      </c>
      <c r="AK2404" s="334" t="s">
        <v>329</v>
      </c>
      <c r="AL2404" s="442" t="s">
        <v>330</v>
      </c>
      <c r="AM2404" s="528" t="s">
        <v>328</v>
      </c>
      <c r="AN2404" s="334" t="s">
        <v>329</v>
      </c>
      <c r="AO2404" s="442" t="s">
        <v>330</v>
      </c>
    </row>
    <row r="2405" spans="2:41">
      <c r="B2405" s="63"/>
      <c r="C2405" s="64" t="s">
        <v>994</v>
      </c>
      <c r="D2405" s="67">
        <v>5369</v>
      </c>
      <c r="E2405" s="81" t="s">
        <v>425</v>
      </c>
      <c r="F2405" s="69" t="s">
        <v>426</v>
      </c>
      <c r="G2405" s="48" t="s">
        <v>775</v>
      </c>
      <c r="H2405" s="48">
        <v>1343</v>
      </c>
      <c r="I2405" s="64" t="s">
        <v>154</v>
      </c>
      <c r="J2405" s="64">
        <v>1</v>
      </c>
      <c r="K2405" s="101">
        <v>45769</v>
      </c>
      <c r="L2405" s="48">
        <v>14</v>
      </c>
      <c r="M2405" s="104">
        <v>98</v>
      </c>
      <c r="N2405" s="511">
        <v>45783</v>
      </c>
      <c r="O2405" s="411">
        <v>45790</v>
      </c>
      <c r="P2405" s="412">
        <v>21</v>
      </c>
      <c r="Q2405" s="409" t="s">
        <v>85</v>
      </c>
      <c r="R2405" s="409" t="s">
        <v>86</v>
      </c>
      <c r="S2405" s="409" t="s">
        <v>85</v>
      </c>
      <c r="T2405" s="409" t="s">
        <v>87</v>
      </c>
      <c r="U2405" s="693">
        <v>98</v>
      </c>
      <c r="V2405" s="417" t="s">
        <v>88</v>
      </c>
      <c r="W2405" s="417" t="s">
        <v>89</v>
      </c>
      <c r="X2405" s="417" t="s">
        <v>90</v>
      </c>
      <c r="Y2405" s="409" t="s">
        <v>427</v>
      </c>
      <c r="Z2405" s="409">
        <v>10</v>
      </c>
      <c r="AA2405" s="423" t="s">
        <v>163</v>
      </c>
      <c r="AB2405" s="409">
        <v>2016</v>
      </c>
      <c r="AC2405" s="524">
        <v>27000</v>
      </c>
      <c r="AD2405" s="522">
        <v>9833.33</v>
      </c>
      <c r="AE2405" s="635" t="s">
        <v>101</v>
      </c>
      <c r="AF2405" s="442">
        <v>45688</v>
      </c>
      <c r="AG2405" s="442">
        <v>45790</v>
      </c>
      <c r="AH2405" s="333"/>
      <c r="AI2405" s="490" t="s">
        <v>271</v>
      </c>
      <c r="AJ2405" s="527" t="s">
        <v>428</v>
      </c>
      <c r="AK2405" s="333" t="s">
        <v>429</v>
      </c>
      <c r="AL2405" s="490">
        <v>6862219342</v>
      </c>
      <c r="AM2405" s="527" t="s">
        <v>428</v>
      </c>
      <c r="AN2405" s="333" t="s">
        <v>429</v>
      </c>
      <c r="AO2405" s="490">
        <v>6862219342</v>
      </c>
    </row>
    <row r="2406" spans="2:41" ht="15.75" customHeight="1">
      <c r="B2406" s="63"/>
      <c r="C2406" s="520" t="s">
        <v>994</v>
      </c>
      <c r="D2406" s="520">
        <v>5486</v>
      </c>
      <c r="E2406" s="738" t="s">
        <v>97</v>
      </c>
      <c r="F2406" s="620" t="s">
        <v>97</v>
      </c>
      <c r="G2406" s="520" t="s">
        <v>144</v>
      </c>
      <c r="H2406" s="520">
        <v>8746</v>
      </c>
      <c r="I2406" s="520" t="s">
        <v>99</v>
      </c>
      <c r="J2406" s="520">
        <v>1</v>
      </c>
      <c r="K2406" s="624">
        <v>45762</v>
      </c>
      <c r="L2406" s="520">
        <v>27</v>
      </c>
      <c r="M2406" s="510">
        <v>121</v>
      </c>
      <c r="N2406" s="511">
        <f>K2406+L2406</f>
        <v>45789</v>
      </c>
      <c r="O2406" s="411">
        <f ca="1">TODAY()</f>
        <v>45957</v>
      </c>
      <c r="P2406" s="412">
        <f ca="1">O2406-K2406</f>
        <v>195</v>
      </c>
      <c r="Q2406" s="409" t="s">
        <v>85</v>
      </c>
      <c r="R2406" s="409" t="s">
        <v>85</v>
      </c>
      <c r="S2406" s="409" t="s">
        <v>85</v>
      </c>
      <c r="T2406" s="409" t="s">
        <v>138</v>
      </c>
      <c r="U2406" s="409">
        <v>121</v>
      </c>
      <c r="V2406" s="417" t="s">
        <v>145</v>
      </c>
      <c r="W2406" s="417" t="s">
        <v>146</v>
      </c>
      <c r="X2406" s="417" t="s">
        <v>147</v>
      </c>
      <c r="Y2406" s="409">
        <v>171004429</v>
      </c>
      <c r="Z2406" s="510">
        <v>60</v>
      </c>
      <c r="AA2406" s="628" t="s">
        <v>148</v>
      </c>
      <c r="AB2406" s="409">
        <v>2017</v>
      </c>
      <c r="AC2406" s="424">
        <v>18000</v>
      </c>
      <c r="AD2406" s="522"/>
      <c r="AE2406" s="635" t="s">
        <v>101</v>
      </c>
      <c r="AF2406" s="634">
        <v>45762</v>
      </c>
      <c r="AG2406" s="634">
        <v>45790</v>
      </c>
      <c r="AH2406" s="520"/>
      <c r="AI2406" s="520" t="s">
        <v>144</v>
      </c>
      <c r="AJ2406" s="671" t="s">
        <v>149</v>
      </c>
      <c r="AK2406" s="620" t="s">
        <v>150</v>
      </c>
      <c r="AL2406" s="520">
        <v>5536468207</v>
      </c>
      <c r="AM2406" s="671" t="s">
        <v>149</v>
      </c>
      <c r="AN2406" s="620" t="s">
        <v>150</v>
      </c>
      <c r="AO2406" s="520">
        <v>5536468207</v>
      </c>
    </row>
    <row r="2407" spans="2:41">
      <c r="B2407" s="63"/>
      <c r="C2407" s="520" t="s">
        <v>994</v>
      </c>
      <c r="D2407" s="491">
        <v>5532</v>
      </c>
      <c r="E2407" s="504" t="s">
        <v>4106</v>
      </c>
      <c r="F2407" s="493" t="s">
        <v>1395</v>
      </c>
      <c r="G2407" s="494" t="s">
        <v>4107</v>
      </c>
      <c r="H2407" s="494">
        <v>810</v>
      </c>
      <c r="I2407" s="520" t="s">
        <v>99</v>
      </c>
      <c r="J2407" s="520">
        <v>1</v>
      </c>
      <c r="K2407" s="509">
        <v>45786</v>
      </c>
      <c r="L2407" s="494">
        <v>6</v>
      </c>
      <c r="M2407" s="510">
        <v>73</v>
      </c>
      <c r="N2407" s="511">
        <v>45792</v>
      </c>
      <c r="O2407" s="411">
        <v>45794</v>
      </c>
      <c r="P2407" s="412">
        <v>8</v>
      </c>
      <c r="Q2407" s="409" t="s">
        <v>85</v>
      </c>
      <c r="R2407" s="409" t="s">
        <v>214</v>
      </c>
      <c r="S2407" s="409" t="s">
        <v>85</v>
      </c>
      <c r="T2407" s="409" t="s">
        <v>138</v>
      </c>
      <c r="U2407" s="409">
        <v>73</v>
      </c>
      <c r="V2407" s="417" t="s">
        <v>139</v>
      </c>
      <c r="W2407" s="417" t="s">
        <v>335</v>
      </c>
      <c r="X2407" s="417" t="s">
        <v>336</v>
      </c>
      <c r="Y2407" s="409" t="s">
        <v>345</v>
      </c>
      <c r="Z2407" s="409">
        <v>40</v>
      </c>
      <c r="AA2407" s="423" t="s">
        <v>227</v>
      </c>
      <c r="AB2407" s="409">
        <v>2024</v>
      </c>
      <c r="AC2407" s="424">
        <v>30000</v>
      </c>
      <c r="AD2407" s="522">
        <v>26700</v>
      </c>
      <c r="AE2407" s="635" t="s">
        <v>101</v>
      </c>
      <c r="AF2407" s="442">
        <v>45786</v>
      </c>
      <c r="AG2407" s="442">
        <v>45793</v>
      </c>
      <c r="AH2407" s="333"/>
      <c r="AI2407" s="490" t="s">
        <v>197</v>
      </c>
      <c r="AJ2407" s="527" t="s">
        <v>346</v>
      </c>
      <c r="AK2407" s="333" t="s">
        <v>347</v>
      </c>
      <c r="AL2407" s="490" t="s">
        <v>348</v>
      </c>
      <c r="AM2407" s="527" t="s">
        <v>346</v>
      </c>
      <c r="AN2407" s="333" t="s">
        <v>347</v>
      </c>
      <c r="AO2407" s="490" t="s">
        <v>348</v>
      </c>
    </row>
    <row r="2408" spans="2:41">
      <c r="B2408" s="63"/>
      <c r="C2408" s="520" t="s">
        <v>994</v>
      </c>
      <c r="D2408" s="67">
        <v>4467</v>
      </c>
      <c r="E2408" s="81" t="s">
        <v>151</v>
      </c>
      <c r="F2408" s="69" t="s">
        <v>513</v>
      </c>
      <c r="G2408" s="48" t="s">
        <v>514</v>
      </c>
      <c r="H2408" s="48">
        <v>0</v>
      </c>
      <c r="I2408" s="64" t="s">
        <v>154</v>
      </c>
      <c r="J2408" s="64">
        <v>1</v>
      </c>
      <c r="K2408" s="101">
        <v>45750</v>
      </c>
      <c r="L2408" s="48">
        <v>29</v>
      </c>
      <c r="M2408" s="66">
        <v>119</v>
      </c>
      <c r="N2408" s="511">
        <v>45779</v>
      </c>
      <c r="O2408" s="411">
        <v>45794</v>
      </c>
      <c r="P2408" s="412">
        <v>44</v>
      </c>
      <c r="Q2408" s="409" t="s">
        <v>85</v>
      </c>
      <c r="R2408" s="409" t="s">
        <v>214</v>
      </c>
      <c r="S2408" s="409" t="s">
        <v>85</v>
      </c>
      <c r="T2408" s="409" t="s">
        <v>138</v>
      </c>
      <c r="U2408" s="409">
        <v>119</v>
      </c>
      <c r="V2408" s="417" t="s">
        <v>515</v>
      </c>
      <c r="W2408" s="417" t="s">
        <v>516</v>
      </c>
      <c r="X2408" s="417" t="s">
        <v>517</v>
      </c>
      <c r="Y2408" s="423" t="s">
        <v>518</v>
      </c>
      <c r="Z2408" s="409">
        <v>60</v>
      </c>
      <c r="AA2408" s="423" t="s">
        <v>227</v>
      </c>
      <c r="AB2408" s="409">
        <v>2024</v>
      </c>
      <c r="AC2408" s="424">
        <v>15000</v>
      </c>
      <c r="AD2408" s="522">
        <v>18000</v>
      </c>
      <c r="AE2408" s="494" t="s">
        <v>101</v>
      </c>
      <c r="AF2408" s="442">
        <v>45149</v>
      </c>
      <c r="AG2408" s="442">
        <v>45792</v>
      </c>
      <c r="AH2408" s="334"/>
      <c r="AI2408" s="490" t="s">
        <v>519</v>
      </c>
      <c r="AJ2408" s="527" t="s">
        <v>520</v>
      </c>
      <c r="AK2408" s="333" t="s">
        <v>521</v>
      </c>
      <c r="AL2408" s="490" t="s">
        <v>522</v>
      </c>
      <c r="AM2408" s="527" t="s">
        <v>520</v>
      </c>
      <c r="AN2408" s="333" t="s">
        <v>521</v>
      </c>
      <c r="AO2408" s="490" t="s">
        <v>522</v>
      </c>
    </row>
    <row r="2409" spans="2:41">
      <c r="B2409" s="63"/>
      <c r="C2409" s="520" t="s">
        <v>994</v>
      </c>
      <c r="D2409" s="491">
        <v>5491</v>
      </c>
      <c r="E2409" s="81" t="s">
        <v>737</v>
      </c>
      <c r="F2409" s="493" t="s">
        <v>738</v>
      </c>
      <c r="G2409" s="494" t="s">
        <v>144</v>
      </c>
      <c r="H2409" s="494">
        <v>5537</v>
      </c>
      <c r="I2409" s="520" t="s">
        <v>99</v>
      </c>
      <c r="J2409" s="520">
        <v>1</v>
      </c>
      <c r="K2409" s="509">
        <v>45763</v>
      </c>
      <c r="L2409" s="494">
        <v>27</v>
      </c>
      <c r="M2409" s="510">
        <v>182</v>
      </c>
      <c r="N2409" s="511">
        <v>45790</v>
      </c>
      <c r="O2409" s="411">
        <v>45794</v>
      </c>
      <c r="P2409" s="412">
        <v>31</v>
      </c>
      <c r="Q2409" s="409" t="s">
        <v>85</v>
      </c>
      <c r="R2409" s="409" t="s">
        <v>320</v>
      </c>
      <c r="S2409" s="409" t="s">
        <v>85</v>
      </c>
      <c r="T2409" s="409" t="s">
        <v>138</v>
      </c>
      <c r="U2409" s="561">
        <v>182</v>
      </c>
      <c r="V2409" s="417" t="s">
        <v>284</v>
      </c>
      <c r="W2409" s="417" t="s">
        <v>89</v>
      </c>
      <c r="X2409" s="417" t="s">
        <v>417</v>
      </c>
      <c r="Y2409" s="423" t="s">
        <v>739</v>
      </c>
      <c r="Z2409" s="409">
        <v>10</v>
      </c>
      <c r="AA2409" s="423" t="s">
        <v>189</v>
      </c>
      <c r="AB2409" s="409">
        <v>2014</v>
      </c>
      <c r="AC2409" s="524">
        <v>51000</v>
      </c>
      <c r="AD2409" s="524">
        <v>52500</v>
      </c>
      <c r="AE2409" s="635" t="s">
        <v>101</v>
      </c>
      <c r="AF2409" s="442">
        <v>45719</v>
      </c>
      <c r="AG2409" s="442">
        <v>45791</v>
      </c>
      <c r="AH2409" s="333"/>
      <c r="AI2409" s="494" t="s">
        <v>153</v>
      </c>
      <c r="AJ2409" s="527" t="s">
        <v>419</v>
      </c>
      <c r="AK2409" s="333" t="s">
        <v>420</v>
      </c>
      <c r="AL2409" s="490" t="s">
        <v>421</v>
      </c>
      <c r="AM2409" s="527" t="s">
        <v>419</v>
      </c>
      <c r="AN2409" s="333" t="s">
        <v>420</v>
      </c>
      <c r="AO2409" s="490" t="s">
        <v>421</v>
      </c>
    </row>
    <row r="2410" spans="2:41">
      <c r="B2410" s="63"/>
      <c r="C2410" s="520" t="s">
        <v>994</v>
      </c>
      <c r="D2410" s="491">
        <v>5510</v>
      </c>
      <c r="E2410" s="504" t="s">
        <v>4064</v>
      </c>
      <c r="F2410" s="493" t="s">
        <v>4064</v>
      </c>
      <c r="G2410" s="494" t="s">
        <v>529</v>
      </c>
      <c r="H2410" s="494">
        <v>379</v>
      </c>
      <c r="I2410" s="520" t="s">
        <v>99</v>
      </c>
      <c r="J2410" s="520">
        <v>1</v>
      </c>
      <c r="K2410" s="509">
        <v>45775</v>
      </c>
      <c r="L2410" s="494">
        <v>27</v>
      </c>
      <c r="M2410" s="510">
        <v>185</v>
      </c>
      <c r="N2410" s="513">
        <v>45802</v>
      </c>
      <c r="O2410" s="411">
        <v>45794</v>
      </c>
      <c r="P2410" s="409">
        <v>19</v>
      </c>
      <c r="Q2410" s="409" t="s">
        <v>85</v>
      </c>
      <c r="R2410" s="409" t="s">
        <v>320</v>
      </c>
      <c r="S2410" s="409" t="s">
        <v>85</v>
      </c>
      <c r="T2410" s="409" t="s">
        <v>87</v>
      </c>
      <c r="U2410" s="561">
        <v>185</v>
      </c>
      <c r="V2410" s="563" t="s">
        <v>169</v>
      </c>
      <c r="W2410" s="417" t="s">
        <v>89</v>
      </c>
      <c r="X2410" s="417" t="s">
        <v>321</v>
      </c>
      <c r="Y2410" s="423" t="s">
        <v>752</v>
      </c>
      <c r="Z2410" s="409">
        <v>30</v>
      </c>
      <c r="AA2410" s="423" t="s">
        <v>227</v>
      </c>
      <c r="AB2410" s="409">
        <v>2017</v>
      </c>
      <c r="AC2410" s="524">
        <v>18000</v>
      </c>
      <c r="AD2410" s="524">
        <v>24000</v>
      </c>
      <c r="AE2410" s="494" t="s">
        <v>101</v>
      </c>
      <c r="AF2410" s="442">
        <v>45775</v>
      </c>
      <c r="AG2410" s="442">
        <v>45794</v>
      </c>
      <c r="AH2410" s="333"/>
      <c r="AI2410" s="490"/>
      <c r="AJ2410" s="527"/>
      <c r="AK2410" s="333"/>
      <c r="AL2410" s="490"/>
      <c r="AM2410" s="527"/>
      <c r="AN2410" s="333"/>
      <c r="AO2410" s="490"/>
    </row>
    <row r="2411" spans="2:41">
      <c r="B2411" s="63"/>
      <c r="C2411" s="520" t="s">
        <v>994</v>
      </c>
      <c r="D2411" s="67">
        <v>5089</v>
      </c>
      <c r="E2411" s="81" t="s">
        <v>802</v>
      </c>
      <c r="F2411" s="69" t="s">
        <v>846</v>
      </c>
      <c r="G2411" s="48" t="s">
        <v>804</v>
      </c>
      <c r="H2411" s="48">
        <v>8632</v>
      </c>
      <c r="I2411" s="64" t="s">
        <v>154</v>
      </c>
      <c r="J2411" s="64">
        <v>1</v>
      </c>
      <c r="K2411" s="101">
        <v>45757</v>
      </c>
      <c r="L2411" s="48">
        <v>27</v>
      </c>
      <c r="M2411" s="104">
        <v>205</v>
      </c>
      <c r="N2411" s="511">
        <v>45784</v>
      </c>
      <c r="O2411" s="411">
        <v>45794</v>
      </c>
      <c r="P2411" s="412">
        <v>37</v>
      </c>
      <c r="Q2411" s="409" t="s">
        <v>810</v>
      </c>
      <c r="R2411" s="409" t="s">
        <v>214</v>
      </c>
      <c r="S2411" s="409" t="s">
        <v>847</v>
      </c>
      <c r="T2411" s="409" t="s">
        <v>138</v>
      </c>
      <c r="U2411" s="409">
        <v>205</v>
      </c>
      <c r="V2411" s="417" t="s">
        <v>546</v>
      </c>
      <c r="W2411" s="417" t="s">
        <v>89</v>
      </c>
      <c r="X2411" s="417" t="s">
        <v>848</v>
      </c>
      <c r="Y2411" s="423" t="s">
        <v>849</v>
      </c>
      <c r="Z2411" s="409">
        <v>20</v>
      </c>
      <c r="AA2411" s="423" t="s">
        <v>227</v>
      </c>
      <c r="AB2411" s="409">
        <v>2008</v>
      </c>
      <c r="AC2411" s="524">
        <v>48000</v>
      </c>
      <c r="AD2411" s="524">
        <v>35200</v>
      </c>
      <c r="AE2411" s="494" t="s">
        <v>101</v>
      </c>
      <c r="AF2411" s="442">
        <v>45561</v>
      </c>
      <c r="AG2411" s="442">
        <v>45791</v>
      </c>
      <c r="AH2411" s="333"/>
      <c r="AI2411" s="490" t="s">
        <v>503</v>
      </c>
      <c r="AJ2411" s="527" t="s">
        <v>806</v>
      </c>
      <c r="AK2411" s="333" t="s">
        <v>803</v>
      </c>
      <c r="AL2411" s="490">
        <v>8181365094</v>
      </c>
      <c r="AM2411" s="527" t="s">
        <v>806</v>
      </c>
      <c r="AN2411" s="333" t="s">
        <v>803</v>
      </c>
      <c r="AO2411" s="490">
        <v>8181365094</v>
      </c>
    </row>
    <row r="2412" spans="2:41" ht="15.75" customHeight="1">
      <c r="B2412" s="63"/>
      <c r="C2412" s="520" t="s">
        <v>994</v>
      </c>
      <c r="D2412" s="491">
        <v>5282</v>
      </c>
      <c r="E2412" s="504" t="s">
        <v>697</v>
      </c>
      <c r="F2412" s="493" t="s">
        <v>698</v>
      </c>
      <c r="G2412" s="494" t="s">
        <v>699</v>
      </c>
      <c r="H2412" s="494">
        <v>113</v>
      </c>
      <c r="I2412" s="520" t="s">
        <v>99</v>
      </c>
      <c r="J2412" s="520">
        <v>1</v>
      </c>
      <c r="K2412" s="509">
        <v>45786</v>
      </c>
      <c r="L2412" s="494">
        <v>6</v>
      </c>
      <c r="M2412" s="510">
        <v>215</v>
      </c>
      <c r="N2412" s="511">
        <v>45792</v>
      </c>
      <c r="O2412" s="411">
        <v>45794</v>
      </c>
      <c r="P2412" s="412">
        <v>8</v>
      </c>
      <c r="Q2412" s="409" t="s">
        <v>544</v>
      </c>
      <c r="R2412" s="409" t="s">
        <v>85</v>
      </c>
      <c r="S2412" s="561" t="s">
        <v>879</v>
      </c>
      <c r="T2412" s="409" t="s">
        <v>138</v>
      </c>
      <c r="U2412" s="409">
        <v>215</v>
      </c>
      <c r="V2412" s="417" t="s">
        <v>203</v>
      </c>
      <c r="W2412" s="417" t="s">
        <v>887</v>
      </c>
      <c r="X2412" s="417" t="s">
        <v>888</v>
      </c>
      <c r="Y2412" s="423" t="s">
        <v>889</v>
      </c>
      <c r="Z2412" s="510">
        <v>90</v>
      </c>
      <c r="AA2412" s="628" t="s">
        <v>143</v>
      </c>
      <c r="AB2412" s="409"/>
      <c r="AC2412" s="524"/>
      <c r="AD2412" s="522"/>
      <c r="AE2412" s="494" t="s">
        <v>207</v>
      </c>
      <c r="AF2412" s="442">
        <v>45653</v>
      </c>
      <c r="AG2412" s="442">
        <v>45793</v>
      </c>
      <c r="AH2412" s="333"/>
      <c r="AI2412" s="549" t="s">
        <v>251</v>
      </c>
      <c r="AJ2412" s="603" t="s">
        <v>890</v>
      </c>
      <c r="AK2412" s="728" t="s">
        <v>698</v>
      </c>
      <c r="AL2412" s="549"/>
      <c r="AM2412" s="527" t="s">
        <v>890</v>
      </c>
      <c r="AN2412" s="575" t="s">
        <v>698</v>
      </c>
      <c r="AO2412" s="490"/>
    </row>
    <row r="2413" spans="2:41" ht="14.25" customHeight="1">
      <c r="B2413" s="63"/>
      <c r="C2413" s="520" t="s">
        <v>994</v>
      </c>
      <c r="D2413" s="491">
        <v>5283</v>
      </c>
      <c r="E2413" s="504" t="s">
        <v>697</v>
      </c>
      <c r="F2413" s="492" t="s">
        <v>698</v>
      </c>
      <c r="G2413" s="494" t="s">
        <v>699</v>
      </c>
      <c r="H2413" s="494">
        <v>536</v>
      </c>
      <c r="I2413" s="520" t="s">
        <v>99</v>
      </c>
      <c r="J2413" s="520">
        <v>1</v>
      </c>
      <c r="K2413" s="509">
        <v>45786</v>
      </c>
      <c r="L2413" s="494">
        <v>6</v>
      </c>
      <c r="M2413" s="510">
        <v>239</v>
      </c>
      <c r="N2413" s="511">
        <v>45792</v>
      </c>
      <c r="O2413" s="411">
        <v>45794</v>
      </c>
      <c r="P2413" s="412">
        <v>8</v>
      </c>
      <c r="Q2413" s="409" t="s">
        <v>810</v>
      </c>
      <c r="R2413" s="409" t="s">
        <v>214</v>
      </c>
      <c r="S2413" s="409" t="s">
        <v>900</v>
      </c>
      <c r="T2413" s="409" t="s">
        <v>87</v>
      </c>
      <c r="U2413" s="409">
        <v>239</v>
      </c>
      <c r="V2413" s="417" t="s">
        <v>169</v>
      </c>
      <c r="W2413" s="417" t="s">
        <v>89</v>
      </c>
      <c r="X2413" s="417" t="s">
        <v>834</v>
      </c>
      <c r="Y2413" s="423" t="s">
        <v>940</v>
      </c>
      <c r="Z2413" s="409">
        <v>30</v>
      </c>
      <c r="AA2413" s="423" t="s">
        <v>92</v>
      </c>
      <c r="AB2413" s="409">
        <v>2015</v>
      </c>
      <c r="AC2413" s="524">
        <v>18000</v>
      </c>
      <c r="AD2413" s="524">
        <v>18000</v>
      </c>
      <c r="AE2413" s="494" t="s">
        <v>207</v>
      </c>
      <c r="AF2413" s="442">
        <v>45653</v>
      </c>
      <c r="AG2413" s="442">
        <v>45793</v>
      </c>
      <c r="AH2413" s="333"/>
      <c r="AI2413" s="490" t="s">
        <v>251</v>
      </c>
      <c r="AJ2413" s="527" t="s">
        <v>890</v>
      </c>
      <c r="AK2413" s="575" t="s">
        <v>698</v>
      </c>
      <c r="AL2413" s="490"/>
      <c r="AM2413" s="527" t="s">
        <v>890</v>
      </c>
      <c r="AN2413" s="575" t="s">
        <v>698</v>
      </c>
      <c r="AO2413" s="490"/>
    </row>
    <row r="2414" spans="2:41">
      <c r="B2414" s="63"/>
      <c r="C2414" s="64" t="s">
        <v>994</v>
      </c>
      <c r="D2414" s="67">
        <v>5526</v>
      </c>
      <c r="E2414" s="81" t="s">
        <v>742</v>
      </c>
      <c r="F2414" s="65" t="s">
        <v>1066</v>
      </c>
      <c r="G2414" s="48" t="s">
        <v>4098</v>
      </c>
      <c r="H2414" s="48">
        <v>1619</v>
      </c>
      <c r="I2414" s="64" t="s">
        <v>154</v>
      </c>
      <c r="J2414" s="64">
        <v>1</v>
      </c>
      <c r="K2414" s="101">
        <v>45791</v>
      </c>
      <c r="L2414" s="48">
        <v>0</v>
      </c>
      <c r="M2414" s="104">
        <v>149</v>
      </c>
      <c r="N2414" s="511">
        <f>K2414+L2414</f>
        <v>45791</v>
      </c>
      <c r="O2414" s="411">
        <f ca="1">TODAY()</f>
        <v>45957</v>
      </c>
      <c r="P2414" s="412">
        <f ca="1">O2414-K2414</f>
        <v>166</v>
      </c>
      <c r="Q2414" s="409" t="s">
        <v>160</v>
      </c>
      <c r="R2414" s="409" t="s">
        <v>85</v>
      </c>
      <c r="S2414" s="409" t="s">
        <v>86</v>
      </c>
      <c r="T2414" s="409" t="s">
        <v>87</v>
      </c>
      <c r="U2414" s="561">
        <v>149</v>
      </c>
      <c r="V2414" s="563" t="s">
        <v>88</v>
      </c>
      <c r="W2414" s="417" t="s">
        <v>631</v>
      </c>
      <c r="X2414" s="417" t="s">
        <v>90</v>
      </c>
      <c r="Y2414" s="409" t="s">
        <v>632</v>
      </c>
      <c r="Z2414" s="409">
        <v>10</v>
      </c>
      <c r="AA2414" s="423" t="s">
        <v>92</v>
      </c>
      <c r="AB2414" s="409"/>
      <c r="AC2414" s="424">
        <v>33000</v>
      </c>
      <c r="AD2414" s="522">
        <v>0</v>
      </c>
      <c r="AE2414" s="635" t="s">
        <v>101</v>
      </c>
      <c r="AF2414" s="442">
        <v>45784</v>
      </c>
      <c r="AG2414" s="442">
        <v>45794</v>
      </c>
      <c r="AH2414" s="629"/>
      <c r="AI2414" s="442" t="s">
        <v>197</v>
      </c>
      <c r="AJ2414" s="528" t="s">
        <v>4139</v>
      </c>
      <c r="AK2414" s="334" t="s">
        <v>4138</v>
      </c>
      <c r="AL2414" s="442" t="s">
        <v>4140</v>
      </c>
      <c r="AM2414" s="528" t="s">
        <v>4139</v>
      </c>
      <c r="AN2414" s="334" t="s">
        <v>4138</v>
      </c>
      <c r="AO2414" s="442" t="s">
        <v>4140</v>
      </c>
    </row>
    <row r="2415" spans="2:41">
      <c r="B2415" s="63"/>
      <c r="C2415" s="520" t="s">
        <v>994</v>
      </c>
      <c r="D2415" s="491">
        <v>5539</v>
      </c>
      <c r="E2415" s="504" t="s">
        <v>2605</v>
      </c>
      <c r="F2415" s="493" t="s">
        <v>2605</v>
      </c>
      <c r="G2415" s="494" t="s">
        <v>4123</v>
      </c>
      <c r="H2415" s="494">
        <v>658</v>
      </c>
      <c r="I2415" s="64" t="s">
        <v>154</v>
      </c>
      <c r="J2415" s="520">
        <v>1</v>
      </c>
      <c r="K2415" s="509">
        <v>45790</v>
      </c>
      <c r="L2415" s="494">
        <v>1</v>
      </c>
      <c r="M2415" s="510">
        <v>203</v>
      </c>
      <c r="N2415" s="511">
        <f>K2415+L2415</f>
        <v>45791</v>
      </c>
      <c r="O2415" s="411">
        <f ca="1">TODAY()</f>
        <v>45957</v>
      </c>
      <c r="P2415" s="412">
        <f ca="1">O2415-K2415</f>
        <v>167</v>
      </c>
      <c r="Q2415" s="409" t="s">
        <v>160</v>
      </c>
      <c r="R2415" s="409" t="s">
        <v>86</v>
      </c>
      <c r="S2415" s="409" t="s">
        <v>86</v>
      </c>
      <c r="T2415" s="409" t="s">
        <v>87</v>
      </c>
      <c r="U2415" s="409">
        <v>203</v>
      </c>
      <c r="V2415" s="417" t="s">
        <v>88</v>
      </c>
      <c r="W2415" s="417" t="s">
        <v>89</v>
      </c>
      <c r="X2415" s="417" t="s">
        <v>586</v>
      </c>
      <c r="Y2415" s="710" t="s">
        <v>837</v>
      </c>
      <c r="Z2415" s="409">
        <v>10</v>
      </c>
      <c r="AA2415" s="423" t="s">
        <v>227</v>
      </c>
      <c r="AB2415" s="409">
        <v>2023</v>
      </c>
      <c r="AC2415" s="424">
        <v>33000</v>
      </c>
      <c r="AD2415" s="522">
        <v>35200</v>
      </c>
      <c r="AE2415" s="494" t="s">
        <v>101</v>
      </c>
      <c r="AF2415" s="752">
        <v>45790</v>
      </c>
      <c r="AG2415" s="442">
        <v>45792</v>
      </c>
      <c r="AH2415" s="490"/>
      <c r="AI2415" s="526"/>
      <c r="AJ2415" s="532"/>
      <c r="AK2415" s="333"/>
      <c r="AL2415" s="490"/>
      <c r="AM2415" s="527"/>
      <c r="AN2415" s="333"/>
      <c r="AO2415" s="490"/>
    </row>
    <row r="2416" spans="2:41">
      <c r="B2416" s="63"/>
      <c r="C2416" s="64" t="s">
        <v>994</v>
      </c>
      <c r="D2416" s="67">
        <v>5335</v>
      </c>
      <c r="E2416" s="81" t="s">
        <v>370</v>
      </c>
      <c r="F2416" s="69" t="s">
        <v>370</v>
      </c>
      <c r="G2416" s="48" t="s">
        <v>769</v>
      </c>
      <c r="H2416" s="48">
        <v>2681</v>
      </c>
      <c r="I2416" s="64" t="s">
        <v>154</v>
      </c>
      <c r="J2416" s="64">
        <v>1</v>
      </c>
      <c r="K2416" s="101">
        <v>45790</v>
      </c>
      <c r="L2416" s="48">
        <v>6</v>
      </c>
      <c r="M2416" s="104">
        <v>189</v>
      </c>
      <c r="N2416" s="511">
        <f>K2416+L2416</f>
        <v>45796</v>
      </c>
      <c r="O2416" s="411">
        <f ca="1">TODAY()</f>
        <v>45957</v>
      </c>
      <c r="P2416" s="409">
        <f ca="1">O2416-K2416</f>
        <v>167</v>
      </c>
      <c r="Q2416" s="66" t="s">
        <v>85</v>
      </c>
      <c r="R2416" s="66" t="s">
        <v>320</v>
      </c>
      <c r="S2416" s="66" t="s">
        <v>85</v>
      </c>
      <c r="T2416" s="66" t="s">
        <v>87</v>
      </c>
      <c r="U2416" s="51">
        <v>189</v>
      </c>
      <c r="V2416" s="88" t="s">
        <v>88</v>
      </c>
      <c r="W2416" s="88" t="s">
        <v>89</v>
      </c>
      <c r="X2416" s="88" t="s">
        <v>586</v>
      </c>
      <c r="Y2416" s="117" t="s">
        <v>770</v>
      </c>
      <c r="Z2416" s="66">
        <v>10</v>
      </c>
      <c r="AA2416" s="117" t="s">
        <v>227</v>
      </c>
      <c r="AB2416" s="66">
        <v>2015</v>
      </c>
      <c r="AC2416" s="130">
        <v>33000</v>
      </c>
      <c r="AD2416" s="119">
        <v>30000</v>
      </c>
      <c r="AE2416" s="795" t="s">
        <v>101</v>
      </c>
      <c r="AF2416" s="132">
        <v>45671</v>
      </c>
      <c r="AG2416" s="132">
        <v>45796</v>
      </c>
      <c r="AH2416" s="141"/>
      <c r="AI2416" s="48" t="s">
        <v>197</v>
      </c>
      <c r="AJ2416" s="377" t="s">
        <v>771</v>
      </c>
      <c r="AK2416" s="141" t="s">
        <v>772</v>
      </c>
      <c r="AL2416" s="72" t="s">
        <v>773</v>
      </c>
      <c r="AM2416" s="527" t="s">
        <v>771</v>
      </c>
      <c r="AN2416" s="333" t="s">
        <v>772</v>
      </c>
      <c r="AO2416" s="490" t="s">
        <v>773</v>
      </c>
    </row>
    <row r="2417" spans="2:41">
      <c r="B2417" s="63"/>
      <c r="C2417" s="64" t="s">
        <v>994</v>
      </c>
      <c r="D2417" s="67">
        <v>5074</v>
      </c>
      <c r="E2417" s="81" t="s">
        <v>425</v>
      </c>
      <c r="F2417" s="69" t="s">
        <v>426</v>
      </c>
      <c r="G2417" s="48" t="s">
        <v>775</v>
      </c>
      <c r="H2417" s="48">
        <v>1730</v>
      </c>
      <c r="I2417" s="64" t="s">
        <v>154</v>
      </c>
      <c r="J2417" s="64">
        <v>1</v>
      </c>
      <c r="K2417" s="101">
        <v>45784</v>
      </c>
      <c r="L2417" s="48">
        <v>12</v>
      </c>
      <c r="M2417" s="104">
        <v>190</v>
      </c>
      <c r="N2417" s="511">
        <f>K2417+L2417</f>
        <v>45796</v>
      </c>
      <c r="O2417" s="411">
        <f ca="1">TODAY()</f>
        <v>45957</v>
      </c>
      <c r="P2417" s="409">
        <f ca="1">O2417-K2417</f>
        <v>173</v>
      </c>
      <c r="Q2417" s="66" t="s">
        <v>85</v>
      </c>
      <c r="R2417" s="66" t="s">
        <v>86</v>
      </c>
      <c r="S2417" s="66" t="s">
        <v>85</v>
      </c>
      <c r="T2417" s="66" t="s">
        <v>87</v>
      </c>
      <c r="U2417" s="113">
        <v>190</v>
      </c>
      <c r="V2417" s="88" t="s">
        <v>88</v>
      </c>
      <c r="W2417" s="88" t="s">
        <v>89</v>
      </c>
      <c r="X2417" s="88" t="s">
        <v>586</v>
      </c>
      <c r="Y2417" s="117" t="s">
        <v>776</v>
      </c>
      <c r="Z2417" s="66">
        <v>10</v>
      </c>
      <c r="AA2417" s="117" t="s">
        <v>227</v>
      </c>
      <c r="AB2417" s="66">
        <v>2016</v>
      </c>
      <c r="AC2417" s="130">
        <v>33000</v>
      </c>
      <c r="AD2417" s="119">
        <v>35200</v>
      </c>
      <c r="AE2417" s="795" t="s">
        <v>101</v>
      </c>
      <c r="AF2417" s="132">
        <v>45497</v>
      </c>
      <c r="AG2417" s="132">
        <v>45797</v>
      </c>
      <c r="AH2417" s="141"/>
      <c r="AI2417" s="48" t="s">
        <v>271</v>
      </c>
      <c r="AJ2417" s="377" t="s">
        <v>777</v>
      </c>
      <c r="AK2417" s="141" t="s">
        <v>778</v>
      </c>
      <c r="AL2417" s="72">
        <v>6862219342</v>
      </c>
      <c r="AM2417" s="527" t="s">
        <v>777</v>
      </c>
      <c r="AN2417" s="333" t="s">
        <v>778</v>
      </c>
      <c r="AO2417" s="490">
        <v>6862219342</v>
      </c>
    </row>
    <row r="2418" spans="2:41">
      <c r="B2418" s="63"/>
      <c r="C2418" s="64" t="s">
        <v>994</v>
      </c>
      <c r="D2418" s="67">
        <v>5410</v>
      </c>
      <c r="E2418" s="81" t="s">
        <v>415</v>
      </c>
      <c r="F2418" s="79" t="s">
        <v>4079</v>
      </c>
      <c r="G2418" s="48" t="s">
        <v>416</v>
      </c>
      <c r="H2418" s="48">
        <v>6803</v>
      </c>
      <c r="I2418" s="64" t="s">
        <v>154</v>
      </c>
      <c r="J2418" s="64">
        <v>1</v>
      </c>
      <c r="K2418" s="101">
        <v>45783</v>
      </c>
      <c r="L2418" s="48">
        <v>1</v>
      </c>
      <c r="M2418" s="104">
        <v>191</v>
      </c>
      <c r="N2418" s="511">
        <f>K2418+L2418</f>
        <v>45784</v>
      </c>
      <c r="O2418" s="411">
        <f ca="1">TODAY()</f>
        <v>45957</v>
      </c>
      <c r="P2418" s="412">
        <f ca="1">O2418-K2418</f>
        <v>174</v>
      </c>
      <c r="Q2418" s="66" t="s">
        <v>85</v>
      </c>
      <c r="R2418" s="66" t="s">
        <v>320</v>
      </c>
      <c r="S2418" s="66" t="s">
        <v>85</v>
      </c>
      <c r="T2418" s="66" t="s">
        <v>138</v>
      </c>
      <c r="U2418" s="51">
        <v>191</v>
      </c>
      <c r="V2418" s="88" t="s">
        <v>284</v>
      </c>
      <c r="W2418" s="88" t="s">
        <v>89</v>
      </c>
      <c r="X2418" s="88" t="s">
        <v>417</v>
      </c>
      <c r="Y2418" s="66" t="s">
        <v>783</v>
      </c>
      <c r="Z2418" s="66">
        <v>10</v>
      </c>
      <c r="AA2418" s="117" t="s">
        <v>189</v>
      </c>
      <c r="AB2418" s="66">
        <v>2014</v>
      </c>
      <c r="AC2418" s="130">
        <v>51000</v>
      </c>
      <c r="AD2418" s="119">
        <v>52500</v>
      </c>
      <c r="AE2418" s="795" t="s">
        <v>101</v>
      </c>
      <c r="AF2418" s="132">
        <v>45720</v>
      </c>
      <c r="AG2418" s="132">
        <v>45797</v>
      </c>
      <c r="AH2418" s="141"/>
      <c r="AI2418" s="72" t="s">
        <v>153</v>
      </c>
      <c r="AJ2418" s="377" t="s">
        <v>419</v>
      </c>
      <c r="AK2418" s="141" t="s">
        <v>420</v>
      </c>
      <c r="AL2418" s="72" t="s">
        <v>421</v>
      </c>
      <c r="AM2418" s="527" t="s">
        <v>419</v>
      </c>
      <c r="AN2418" s="333" t="s">
        <v>420</v>
      </c>
      <c r="AO2418" s="490" t="s">
        <v>421</v>
      </c>
    </row>
    <row r="2419" spans="2:41">
      <c r="C2419" s="64" t="s">
        <v>994</v>
      </c>
      <c r="D2419" s="64">
        <v>5546</v>
      </c>
      <c r="E2419" s="750" t="s">
        <v>2794</v>
      </c>
      <c r="F2419" s="65" t="s">
        <v>4144</v>
      </c>
      <c r="G2419" s="64" t="s">
        <v>197</v>
      </c>
      <c r="H2419" s="64"/>
      <c r="I2419" s="64" t="s">
        <v>154</v>
      </c>
      <c r="J2419" s="64">
        <v>1</v>
      </c>
      <c r="K2419" s="96">
        <v>45793</v>
      </c>
      <c r="L2419" s="520">
        <v>1</v>
      </c>
      <c r="M2419" s="625">
        <v>10</v>
      </c>
      <c r="N2419" s="511">
        <v>45794</v>
      </c>
      <c r="O2419" s="411">
        <v>45799</v>
      </c>
      <c r="P2419" s="412">
        <v>6</v>
      </c>
      <c r="Q2419" s="66" t="s">
        <v>85</v>
      </c>
      <c r="R2419" s="66" t="s">
        <v>85</v>
      </c>
      <c r="S2419" s="66" t="s">
        <v>86</v>
      </c>
      <c r="T2419" s="66" t="s">
        <v>87</v>
      </c>
      <c r="U2419" s="66">
        <v>10</v>
      </c>
      <c r="V2419" s="280" t="s">
        <v>88</v>
      </c>
      <c r="W2419" s="88" t="s">
        <v>89</v>
      </c>
      <c r="X2419" s="88" t="s">
        <v>90</v>
      </c>
      <c r="Y2419" s="66" t="s">
        <v>114</v>
      </c>
      <c r="Z2419" s="66">
        <v>10</v>
      </c>
      <c r="AA2419" s="117" t="s">
        <v>92</v>
      </c>
      <c r="AB2419" s="66">
        <v>2016</v>
      </c>
      <c r="AC2419" s="118"/>
      <c r="AD2419" s="119"/>
      <c r="AE2419" s="795" t="s">
        <v>101</v>
      </c>
      <c r="AF2419" s="122">
        <v>45793</v>
      </c>
      <c r="AG2419" s="122">
        <v>45798</v>
      </c>
      <c r="AH2419" s="64"/>
      <c r="AI2419" s="64"/>
      <c r="AJ2419" s="64"/>
      <c r="AK2419" s="64"/>
      <c r="AL2419" s="64"/>
      <c r="AM2419" s="520"/>
      <c r="AN2419" s="520"/>
      <c r="AO2419" s="520"/>
    </row>
    <row r="2420" spans="2:41">
      <c r="C2420" s="64" t="s">
        <v>994</v>
      </c>
      <c r="D2420" s="67">
        <v>5535</v>
      </c>
      <c r="E2420" s="81" t="s">
        <v>722</v>
      </c>
      <c r="F2420" s="69" t="s">
        <v>722</v>
      </c>
      <c r="G2420" s="67" t="s">
        <v>722</v>
      </c>
      <c r="H2420" s="48">
        <v>6539</v>
      </c>
      <c r="I2420" s="64" t="s">
        <v>154</v>
      </c>
      <c r="J2420" s="64">
        <v>1</v>
      </c>
      <c r="K2420" s="101">
        <v>45789</v>
      </c>
      <c r="L2420" s="48">
        <v>13</v>
      </c>
      <c r="M2420" s="104">
        <v>216</v>
      </c>
      <c r="N2420" s="511">
        <v>45802</v>
      </c>
      <c r="O2420" s="411">
        <v>45799</v>
      </c>
      <c r="P2420" s="412">
        <v>10</v>
      </c>
      <c r="Q2420" s="66" t="s">
        <v>544</v>
      </c>
      <c r="R2420" s="66" t="s">
        <v>85</v>
      </c>
      <c r="S2420" s="66" t="s">
        <v>879</v>
      </c>
      <c r="T2420" s="66" t="s">
        <v>138</v>
      </c>
      <c r="U2420" s="66">
        <v>216</v>
      </c>
      <c r="V2420" s="88" t="s">
        <v>880</v>
      </c>
      <c r="W2420" s="88" t="s">
        <v>4112</v>
      </c>
      <c r="X2420" s="88" t="s">
        <v>4111</v>
      </c>
      <c r="Y2420" s="117" t="s">
        <v>4113</v>
      </c>
      <c r="Z2420" s="66"/>
      <c r="AA2420" s="117"/>
      <c r="AB2420" s="66"/>
      <c r="AC2420" s="118"/>
      <c r="AD2420" s="119"/>
      <c r="AE2420" s="48" t="s">
        <v>207</v>
      </c>
      <c r="AF2420" s="132">
        <v>45789</v>
      </c>
      <c r="AG2420" s="132">
        <v>45789</v>
      </c>
      <c r="AH2420" s="141"/>
      <c r="AI2420" s="72" t="s">
        <v>197</v>
      </c>
      <c r="AJ2420" s="377" t="s">
        <v>725</v>
      </c>
      <c r="AK2420" s="141" t="s">
        <v>329</v>
      </c>
      <c r="AL2420" s="72">
        <v>8122119449</v>
      </c>
      <c r="AM2420" s="527" t="s">
        <v>725</v>
      </c>
      <c r="AN2420" s="333" t="s">
        <v>329</v>
      </c>
      <c r="AO2420" s="490">
        <v>8122119449</v>
      </c>
    </row>
    <row r="2421" spans="2:41">
      <c r="C2421" s="64" t="s">
        <v>994</v>
      </c>
      <c r="D2421" s="77">
        <v>5549</v>
      </c>
      <c r="E2421" s="81" t="s">
        <v>393</v>
      </c>
      <c r="F2421" s="69" t="s">
        <v>394</v>
      </c>
      <c r="G2421" s="72" t="s">
        <v>395</v>
      </c>
      <c r="H2421" s="48">
        <v>5508</v>
      </c>
      <c r="I2421" s="72" t="s">
        <v>99</v>
      </c>
      <c r="J2421" s="64">
        <v>1</v>
      </c>
      <c r="K2421" s="101">
        <v>45796</v>
      </c>
      <c r="L2421" s="371">
        <v>6</v>
      </c>
      <c r="M2421" s="724">
        <v>271</v>
      </c>
      <c r="N2421" s="753">
        <v>45802</v>
      </c>
      <c r="O2421" s="726">
        <v>45799</v>
      </c>
      <c r="P2421" s="727">
        <v>3</v>
      </c>
      <c r="Q2421" s="66" t="s">
        <v>85</v>
      </c>
      <c r="R2421" s="66" t="s">
        <v>85</v>
      </c>
      <c r="S2421" s="66" t="s">
        <v>85</v>
      </c>
      <c r="T2421" s="66" t="s">
        <v>138</v>
      </c>
      <c r="U2421" s="66">
        <v>271</v>
      </c>
      <c r="V2421" s="88" t="s">
        <v>983</v>
      </c>
      <c r="W2421" s="88" t="s">
        <v>89</v>
      </c>
      <c r="X2421" s="88" t="s">
        <v>984</v>
      </c>
      <c r="Y2421" s="66" t="s">
        <v>985</v>
      </c>
      <c r="Z2421" s="66"/>
      <c r="AA2421" s="117"/>
      <c r="AB2421" s="66">
        <v>2018</v>
      </c>
      <c r="AC2421" s="118"/>
      <c r="AD2421" s="119">
        <v>0</v>
      </c>
      <c r="AE2421" s="48" t="s">
        <v>101</v>
      </c>
      <c r="AF2421" s="132">
        <v>45796</v>
      </c>
      <c r="AG2421" s="132">
        <v>45798</v>
      </c>
      <c r="AH2421" s="141"/>
      <c r="AI2421" s="72"/>
      <c r="AJ2421" s="377"/>
      <c r="AK2421" s="141"/>
      <c r="AL2421" s="72"/>
      <c r="AM2421" s="527"/>
      <c r="AN2421" s="333"/>
      <c r="AO2421" s="490"/>
    </row>
    <row r="2422" spans="2:41">
      <c r="C2422" s="520" t="s">
        <v>994</v>
      </c>
      <c r="D2422" s="67">
        <v>5487</v>
      </c>
      <c r="E2422" s="81" t="s">
        <v>370</v>
      </c>
      <c r="F2422" s="68" t="s">
        <v>370</v>
      </c>
      <c r="G2422" s="48" t="s">
        <v>646</v>
      </c>
      <c r="H2422" s="48">
        <v>2579</v>
      </c>
      <c r="I2422" s="64" t="s">
        <v>154</v>
      </c>
      <c r="J2422" s="520">
        <v>1</v>
      </c>
      <c r="K2422" s="101">
        <v>45791</v>
      </c>
      <c r="L2422" s="48">
        <v>6</v>
      </c>
      <c r="M2422" s="104">
        <v>187</v>
      </c>
      <c r="N2422" s="511">
        <f>K2422+L2422</f>
        <v>45797</v>
      </c>
      <c r="O2422" s="411">
        <f ca="1">TODAY()</f>
        <v>45957</v>
      </c>
      <c r="P2422" s="412">
        <f ca="1">O2422-K2422</f>
        <v>166</v>
      </c>
      <c r="Q2422" s="409" t="s">
        <v>85</v>
      </c>
      <c r="R2422" s="409" t="s">
        <v>320</v>
      </c>
      <c r="S2422" s="409" t="s">
        <v>85</v>
      </c>
      <c r="T2422" s="409" t="s">
        <v>87</v>
      </c>
      <c r="U2422" s="561">
        <v>187</v>
      </c>
      <c r="V2422" s="563" t="s">
        <v>88</v>
      </c>
      <c r="W2422" s="417" t="s">
        <v>89</v>
      </c>
      <c r="X2422" s="417" t="s">
        <v>586</v>
      </c>
      <c r="Y2422" s="423" t="s">
        <v>758</v>
      </c>
      <c r="Z2422" s="409">
        <v>10</v>
      </c>
      <c r="AA2422" s="423" t="s">
        <v>227</v>
      </c>
      <c r="AB2422" s="409">
        <v>2015</v>
      </c>
      <c r="AC2422" s="524">
        <v>33000</v>
      </c>
      <c r="AD2422" s="522">
        <v>29000</v>
      </c>
      <c r="AE2422" s="494" t="s">
        <v>101</v>
      </c>
      <c r="AF2422" s="523">
        <v>45793</v>
      </c>
      <c r="AG2422" s="442">
        <v>45799</v>
      </c>
      <c r="AH2422" s="503"/>
      <c r="AI2422" s="494" t="s">
        <v>153</v>
      </c>
      <c r="AJ2422" s="527" t="s">
        <v>759</v>
      </c>
      <c r="AK2422" s="494" t="s">
        <v>760</v>
      </c>
      <c r="AL2422" s="490">
        <v>8142051297</v>
      </c>
      <c r="AM2422" s="527" t="s">
        <v>759</v>
      </c>
      <c r="AN2422" s="494" t="s">
        <v>760</v>
      </c>
      <c r="AO2422" s="490">
        <v>8142051297</v>
      </c>
    </row>
    <row r="2423" spans="2:41">
      <c r="C2423" s="520" t="s">
        <v>994</v>
      </c>
      <c r="D2423" s="491">
        <v>5547</v>
      </c>
      <c r="E2423" s="504" t="s">
        <v>4142</v>
      </c>
      <c r="F2423" s="493" t="s">
        <v>4145</v>
      </c>
      <c r="G2423" s="494" t="s">
        <v>144</v>
      </c>
      <c r="H2423" s="494"/>
      <c r="I2423" s="64" t="s">
        <v>110</v>
      </c>
      <c r="J2423" s="520">
        <v>1</v>
      </c>
      <c r="K2423" s="509">
        <v>45793</v>
      </c>
      <c r="L2423" s="494">
        <v>6</v>
      </c>
      <c r="M2423" s="409">
        <v>99</v>
      </c>
      <c r="N2423" s="511">
        <v>45799</v>
      </c>
      <c r="O2423" s="411">
        <v>45800</v>
      </c>
      <c r="P2423" s="412">
        <v>7</v>
      </c>
      <c r="Q2423" s="409" t="s">
        <v>85</v>
      </c>
      <c r="R2423" s="409" t="s">
        <v>320</v>
      </c>
      <c r="S2423" s="409" t="s">
        <v>85</v>
      </c>
      <c r="T2423" s="409" t="s">
        <v>87</v>
      </c>
      <c r="U2423" s="561">
        <v>99</v>
      </c>
      <c r="V2423" s="417" t="s">
        <v>88</v>
      </c>
      <c r="W2423" s="417" t="s">
        <v>89</v>
      </c>
      <c r="X2423" s="417" t="s">
        <v>433</v>
      </c>
      <c r="Y2423" s="409">
        <v>1459</v>
      </c>
      <c r="Z2423" s="409">
        <v>10</v>
      </c>
      <c r="AA2423" s="423" t="s">
        <v>434</v>
      </c>
      <c r="AB2423" s="409">
        <v>1998</v>
      </c>
      <c r="AC2423" s="524">
        <v>27000</v>
      </c>
      <c r="AD2423" s="522">
        <v>4000</v>
      </c>
      <c r="AE2423" s="635" t="s">
        <v>101</v>
      </c>
      <c r="AF2423" s="442">
        <v>45793</v>
      </c>
      <c r="AG2423" s="442">
        <v>45800</v>
      </c>
      <c r="AH2423" s="333"/>
      <c r="AI2423" s="494"/>
      <c r="AJ2423" s="527"/>
      <c r="AK2423" s="333"/>
      <c r="AL2423" s="490"/>
      <c r="AM2423" s="527"/>
      <c r="AN2423" s="333"/>
      <c r="AO2423" s="490"/>
    </row>
    <row r="2424" spans="2:41" ht="18.75" customHeight="1">
      <c r="C2424" s="520" t="s">
        <v>994</v>
      </c>
      <c r="D2424" s="67">
        <v>5455</v>
      </c>
      <c r="E2424" s="81" t="s">
        <v>370</v>
      </c>
      <c r="F2424" s="68" t="s">
        <v>370</v>
      </c>
      <c r="G2424" s="48" t="s">
        <v>153</v>
      </c>
      <c r="H2424" s="48">
        <v>1641</v>
      </c>
      <c r="I2424" s="64" t="s">
        <v>154</v>
      </c>
      <c r="J2424" s="520">
        <v>1</v>
      </c>
      <c r="K2424" s="101">
        <v>45770</v>
      </c>
      <c r="L2424" s="48">
        <v>27</v>
      </c>
      <c r="M2424" s="104">
        <v>129</v>
      </c>
      <c r="N2424" s="511">
        <v>45797</v>
      </c>
      <c r="O2424" s="411">
        <v>45800</v>
      </c>
      <c r="P2424" s="412">
        <v>30</v>
      </c>
      <c r="Q2424" s="409" t="s">
        <v>85</v>
      </c>
      <c r="R2424" s="409" t="s">
        <v>85</v>
      </c>
      <c r="S2424" s="409" t="s">
        <v>85</v>
      </c>
      <c r="T2424" s="409" t="s">
        <v>87</v>
      </c>
      <c r="U2424" s="409">
        <v>129</v>
      </c>
      <c r="V2424" s="417" t="s">
        <v>88</v>
      </c>
      <c r="W2424" s="417" t="s">
        <v>89</v>
      </c>
      <c r="X2424" s="417" t="s">
        <v>550</v>
      </c>
      <c r="Y2424" s="409" t="s">
        <v>551</v>
      </c>
      <c r="Z2424" s="409">
        <v>10</v>
      </c>
      <c r="AA2424" s="423" t="s">
        <v>92</v>
      </c>
      <c r="AB2424" s="409">
        <v>2016</v>
      </c>
      <c r="AC2424" s="424">
        <v>33000</v>
      </c>
      <c r="AD2424" s="522">
        <v>33000</v>
      </c>
      <c r="AE2424" s="494" t="s">
        <v>101</v>
      </c>
      <c r="AF2424" s="442">
        <v>45742</v>
      </c>
      <c r="AG2424" s="442">
        <v>45799</v>
      </c>
      <c r="AH2424" s="334"/>
      <c r="AI2424" s="490" t="s">
        <v>153</v>
      </c>
      <c r="AJ2424" s="527" t="s">
        <v>552</v>
      </c>
      <c r="AK2424" s="492" t="s">
        <v>553</v>
      </c>
      <c r="AL2424" s="490" t="s">
        <v>554</v>
      </c>
      <c r="AM2424" s="527" t="s">
        <v>552</v>
      </c>
      <c r="AN2424" s="492" t="s">
        <v>553</v>
      </c>
      <c r="AO2424" s="490" t="s">
        <v>554</v>
      </c>
    </row>
    <row r="2425" spans="2:41">
      <c r="C2425" s="520" t="s">
        <v>994</v>
      </c>
      <c r="D2425" s="491">
        <v>5520</v>
      </c>
      <c r="E2425" s="738" t="s">
        <v>361</v>
      </c>
      <c r="F2425" s="620" t="s">
        <v>4082</v>
      </c>
      <c r="G2425" s="490" t="s">
        <v>248</v>
      </c>
      <c r="H2425" s="490">
        <v>1296</v>
      </c>
      <c r="I2425" s="64" t="s">
        <v>99</v>
      </c>
      <c r="J2425" s="520">
        <v>1</v>
      </c>
      <c r="K2425" s="624">
        <v>45798</v>
      </c>
      <c r="L2425" s="491">
        <v>1</v>
      </c>
      <c r="M2425" s="510">
        <v>50</v>
      </c>
      <c r="N2425" s="511">
        <v>45799</v>
      </c>
      <c r="O2425" s="411">
        <v>45801</v>
      </c>
      <c r="P2425" s="412">
        <v>3</v>
      </c>
      <c r="Q2425" s="409" t="s">
        <v>85</v>
      </c>
      <c r="R2425" s="409" t="s">
        <v>85</v>
      </c>
      <c r="S2425" s="409" t="s">
        <v>85</v>
      </c>
      <c r="T2425" s="409" t="s">
        <v>138</v>
      </c>
      <c r="U2425" s="561">
        <v>50</v>
      </c>
      <c r="V2425" s="417" t="s">
        <v>169</v>
      </c>
      <c r="W2425" s="417" t="s">
        <v>89</v>
      </c>
      <c r="X2425" s="417" t="s">
        <v>249</v>
      </c>
      <c r="Y2425" s="409" t="s">
        <v>250</v>
      </c>
      <c r="Z2425" s="409">
        <v>30</v>
      </c>
      <c r="AA2425" s="423" t="s">
        <v>244</v>
      </c>
      <c r="AB2425" s="409">
        <v>2015</v>
      </c>
      <c r="AC2425" s="424">
        <v>40000</v>
      </c>
      <c r="AD2425" s="522">
        <v>0</v>
      </c>
      <c r="AE2425" s="635" t="s">
        <v>101</v>
      </c>
      <c r="AF2425" s="634">
        <v>45783</v>
      </c>
      <c r="AG2425" s="442">
        <v>45800</v>
      </c>
      <c r="AH2425" s="333"/>
      <c r="AI2425" s="490" t="s">
        <v>251</v>
      </c>
      <c r="AJ2425" s="527" t="s">
        <v>409</v>
      </c>
      <c r="AK2425" s="333" t="s">
        <v>4082</v>
      </c>
      <c r="AL2425" s="490" t="s">
        <v>3880</v>
      </c>
      <c r="AM2425" s="527" t="s">
        <v>409</v>
      </c>
      <c r="AN2425" s="333" t="s">
        <v>4082</v>
      </c>
      <c r="AO2425" s="490" t="s">
        <v>3880</v>
      </c>
    </row>
    <row r="2426" spans="2:41">
      <c r="C2426" s="520" t="s">
        <v>994</v>
      </c>
      <c r="D2426" s="491">
        <v>5527</v>
      </c>
      <c r="E2426" s="504" t="s">
        <v>737</v>
      </c>
      <c r="F2426" s="493" t="s">
        <v>738</v>
      </c>
      <c r="G2426" s="494" t="s">
        <v>1166</v>
      </c>
      <c r="H2426" s="494">
        <v>39</v>
      </c>
      <c r="I2426" s="520" t="s">
        <v>99</v>
      </c>
      <c r="J2426" s="520">
        <v>1</v>
      </c>
      <c r="K2426" s="509">
        <v>45792</v>
      </c>
      <c r="L2426" s="494">
        <v>6</v>
      </c>
      <c r="M2426" s="510">
        <v>111</v>
      </c>
      <c r="N2426" s="513">
        <v>45798</v>
      </c>
      <c r="O2426" s="411">
        <v>45801</v>
      </c>
      <c r="P2426" s="412">
        <v>9</v>
      </c>
      <c r="Q2426" s="409" t="s">
        <v>85</v>
      </c>
      <c r="R2426" s="409" t="s">
        <v>320</v>
      </c>
      <c r="S2426" s="409" t="s">
        <v>85</v>
      </c>
      <c r="T2426" s="409" t="s">
        <v>87</v>
      </c>
      <c r="U2426" s="409">
        <v>111</v>
      </c>
      <c r="V2426" s="417" t="s">
        <v>169</v>
      </c>
      <c r="W2426" s="417" t="s">
        <v>89</v>
      </c>
      <c r="X2426" s="417" t="s">
        <v>480</v>
      </c>
      <c r="Y2426" s="409" t="s">
        <v>481</v>
      </c>
      <c r="Z2426" s="409">
        <v>30</v>
      </c>
      <c r="AA2426" s="423" t="s">
        <v>244</v>
      </c>
      <c r="AB2426" s="409">
        <v>2017</v>
      </c>
      <c r="AC2426" s="524">
        <v>24000</v>
      </c>
      <c r="AD2426" s="522">
        <v>18000</v>
      </c>
      <c r="AE2426" s="635" t="s">
        <v>101</v>
      </c>
      <c r="AF2426" s="442">
        <v>45785</v>
      </c>
      <c r="AG2426" s="442">
        <v>45800</v>
      </c>
      <c r="AH2426" s="333"/>
      <c r="AI2426" s="490" t="s">
        <v>293</v>
      </c>
      <c r="AJ2426" s="527"/>
      <c r="AK2426" s="333"/>
      <c r="AL2426" s="490"/>
      <c r="AM2426" s="527"/>
      <c r="AN2426" s="333"/>
      <c r="AO2426" s="490"/>
    </row>
    <row r="2427" spans="2:41" ht="15.75" customHeight="1">
      <c r="C2427" s="520" t="s">
        <v>994</v>
      </c>
      <c r="D2427" s="491">
        <v>5285</v>
      </c>
      <c r="E2427" s="504" t="s">
        <v>697</v>
      </c>
      <c r="F2427" s="493" t="s">
        <v>698</v>
      </c>
      <c r="G2427" s="494" t="s">
        <v>699</v>
      </c>
      <c r="H2427" s="494">
        <v>2011</v>
      </c>
      <c r="I2427" s="520" t="s">
        <v>99</v>
      </c>
      <c r="J2427" s="520">
        <v>1</v>
      </c>
      <c r="K2427" s="509">
        <v>45793</v>
      </c>
      <c r="L2427" s="494">
        <v>6</v>
      </c>
      <c r="M2427" s="510">
        <v>167</v>
      </c>
      <c r="N2427" s="511">
        <v>45799</v>
      </c>
      <c r="O2427" s="411">
        <v>45801</v>
      </c>
      <c r="P2427" s="412">
        <v>8</v>
      </c>
      <c r="Q2427" s="409" t="s">
        <v>85</v>
      </c>
      <c r="R2427" s="409" t="s">
        <v>86</v>
      </c>
      <c r="S2427" s="409" t="s">
        <v>85</v>
      </c>
      <c r="T2427" s="409" t="s">
        <v>87</v>
      </c>
      <c r="U2427" s="561">
        <v>167</v>
      </c>
      <c r="V2427" s="417" t="s">
        <v>88</v>
      </c>
      <c r="W2427" s="417" t="s">
        <v>89</v>
      </c>
      <c r="X2427" s="695" t="s">
        <v>586</v>
      </c>
      <c r="Y2427" s="423" t="s">
        <v>700</v>
      </c>
      <c r="Z2427" s="409">
        <v>10</v>
      </c>
      <c r="AA2427" s="423" t="s">
        <v>227</v>
      </c>
      <c r="AB2427" s="409">
        <v>2017</v>
      </c>
      <c r="AC2427" s="524">
        <v>33000</v>
      </c>
      <c r="AD2427" s="522">
        <v>32000</v>
      </c>
      <c r="AE2427" s="635" t="s">
        <v>101</v>
      </c>
      <c r="AF2427" s="442">
        <v>45653</v>
      </c>
      <c r="AG2427" s="442">
        <v>45800</v>
      </c>
      <c r="AH2427" s="333"/>
      <c r="AI2427" s="490" t="s">
        <v>251</v>
      </c>
      <c r="AJ2427" s="334"/>
      <c r="AK2427" s="333"/>
      <c r="AL2427" s="490" t="s">
        <v>251</v>
      </c>
      <c r="AM2427" s="527" t="s">
        <v>701</v>
      </c>
      <c r="AN2427" s="575" t="s">
        <v>698</v>
      </c>
      <c r="AO2427" s="490"/>
    </row>
    <row r="2428" spans="2:41">
      <c r="C2428" s="520" t="s">
        <v>994</v>
      </c>
      <c r="D2428" s="491">
        <v>5482</v>
      </c>
      <c r="E2428" s="504" t="s">
        <v>898</v>
      </c>
      <c r="F2428" s="492" t="s">
        <v>898</v>
      </c>
      <c r="G2428" s="494" t="s">
        <v>899</v>
      </c>
      <c r="H2428" s="494">
        <v>423</v>
      </c>
      <c r="I2428" s="520" t="s">
        <v>99</v>
      </c>
      <c r="J2428" s="520">
        <v>1</v>
      </c>
      <c r="K2428" s="509">
        <v>45761</v>
      </c>
      <c r="L2428" s="494">
        <v>27</v>
      </c>
      <c r="M2428" s="510">
        <v>219</v>
      </c>
      <c r="N2428" s="511">
        <v>45788</v>
      </c>
      <c r="O2428" s="411">
        <v>45801</v>
      </c>
      <c r="P2428" s="623">
        <v>40</v>
      </c>
      <c r="Q2428" s="409" t="s">
        <v>810</v>
      </c>
      <c r="R2428" s="409" t="s">
        <v>85</v>
      </c>
      <c r="S2428" s="409" t="s">
        <v>900</v>
      </c>
      <c r="T2428" s="409" t="s">
        <v>87</v>
      </c>
      <c r="U2428" s="409">
        <v>219</v>
      </c>
      <c r="V2428" s="417" t="s">
        <v>833</v>
      </c>
      <c r="W2428" s="417" t="s">
        <v>89</v>
      </c>
      <c r="X2428" s="417" t="s">
        <v>834</v>
      </c>
      <c r="Y2428" s="423" t="s">
        <v>901</v>
      </c>
      <c r="Z2428" s="409">
        <v>30</v>
      </c>
      <c r="AA2428" s="423" t="s">
        <v>92</v>
      </c>
      <c r="AB2428" s="409">
        <v>2018</v>
      </c>
      <c r="AC2428" s="524"/>
      <c r="AD2428" s="522"/>
      <c r="AE2428" s="494" t="s">
        <v>101</v>
      </c>
      <c r="AF2428" s="526">
        <v>45761</v>
      </c>
      <c r="AG2428" s="442">
        <v>45799</v>
      </c>
      <c r="AH2428" s="333"/>
      <c r="AI2428" s="494" t="s">
        <v>902</v>
      </c>
      <c r="AJ2428" s="334"/>
      <c r="AK2428" s="333"/>
      <c r="AL2428" s="494" t="s">
        <v>902</v>
      </c>
      <c r="AM2428" s="527" t="s">
        <v>903</v>
      </c>
      <c r="AN2428" s="333"/>
      <c r="AO2428" s="490"/>
    </row>
    <row r="2429" spans="2:41" ht="15" customHeight="1">
      <c r="C2429" s="520" t="s">
        <v>994</v>
      </c>
      <c r="D2429" s="520">
        <v>5505</v>
      </c>
      <c r="E2429" s="738" t="s">
        <v>4052</v>
      </c>
      <c r="F2429" s="738" t="s">
        <v>4052</v>
      </c>
      <c r="G2429" s="520" t="s">
        <v>4053</v>
      </c>
      <c r="H2429" s="520">
        <v>1767</v>
      </c>
      <c r="I2429" s="520" t="s">
        <v>99</v>
      </c>
      <c r="J2429" s="520">
        <v>1</v>
      </c>
      <c r="K2429" s="624">
        <v>45775</v>
      </c>
      <c r="L2429" s="520">
        <v>27</v>
      </c>
      <c r="M2429" s="625">
        <v>3</v>
      </c>
      <c r="N2429" s="511">
        <f>K2429+L2429</f>
        <v>45802</v>
      </c>
      <c r="O2429" s="411">
        <f ca="1">TODAY()</f>
        <v>45957</v>
      </c>
      <c r="P2429" s="412">
        <f ca="1">O2429-K2429</f>
        <v>182</v>
      </c>
      <c r="Q2429" s="409" t="s">
        <v>85</v>
      </c>
      <c r="R2429" s="409" t="s">
        <v>85</v>
      </c>
      <c r="S2429" s="409" t="s">
        <v>86</v>
      </c>
      <c r="T2429" s="409" t="s">
        <v>87</v>
      </c>
      <c r="U2429" s="409">
        <v>3</v>
      </c>
      <c r="V2429" s="563" t="s">
        <v>88</v>
      </c>
      <c r="W2429" s="417" t="s">
        <v>89</v>
      </c>
      <c r="X2429" s="417" t="s">
        <v>90</v>
      </c>
      <c r="Y2429" s="409" t="s">
        <v>93</v>
      </c>
      <c r="Z2429" s="409">
        <v>10</v>
      </c>
      <c r="AA2429" s="423" t="s">
        <v>92</v>
      </c>
      <c r="AB2429" s="409">
        <v>2016</v>
      </c>
      <c r="AC2429" s="424"/>
      <c r="AD2429" s="522"/>
      <c r="AE2429" s="635" t="s">
        <v>101</v>
      </c>
      <c r="AF2429" s="634">
        <v>45775</v>
      </c>
      <c r="AG2429" s="634">
        <v>45803</v>
      </c>
      <c r="AH2429" s="520"/>
      <c r="AI2429" s="520" t="s">
        <v>144</v>
      </c>
      <c r="AJ2429" s="671" t="s">
        <v>4054</v>
      </c>
      <c r="AK2429" s="520" t="s">
        <v>4055</v>
      </c>
      <c r="AL2429" s="520" t="s">
        <v>4056</v>
      </c>
      <c r="AM2429" s="671" t="s">
        <v>4054</v>
      </c>
      <c r="AN2429" s="520" t="s">
        <v>4055</v>
      </c>
      <c r="AO2429" s="520" t="s">
        <v>4056</v>
      </c>
    </row>
    <row r="2430" spans="2:41">
      <c r="C2430" s="520" t="s">
        <v>994</v>
      </c>
      <c r="D2430" s="67">
        <v>5316</v>
      </c>
      <c r="E2430" s="81" t="s">
        <v>472</v>
      </c>
      <c r="F2430" s="69" t="s">
        <v>152</v>
      </c>
      <c r="G2430" s="48" t="s">
        <v>763</v>
      </c>
      <c r="H2430" s="48">
        <v>664</v>
      </c>
      <c r="I2430" s="64" t="s">
        <v>154</v>
      </c>
      <c r="J2430" s="520">
        <v>1</v>
      </c>
      <c r="K2430" s="101">
        <v>45787</v>
      </c>
      <c r="L2430" s="48">
        <v>12</v>
      </c>
      <c r="M2430" s="104">
        <v>208</v>
      </c>
      <c r="N2430" s="511">
        <f>K2430+L2430</f>
        <v>45799</v>
      </c>
      <c r="O2430" s="411">
        <f ca="1">TODAY()</f>
        <v>45957</v>
      </c>
      <c r="P2430" s="412">
        <f ca="1">O2430-K2430</f>
        <v>170</v>
      </c>
      <c r="Q2430" s="409" t="s">
        <v>160</v>
      </c>
      <c r="R2430" s="409" t="s">
        <v>86</v>
      </c>
      <c r="S2430" s="409" t="s">
        <v>86</v>
      </c>
      <c r="T2430" s="409" t="s">
        <v>87</v>
      </c>
      <c r="U2430" s="409">
        <v>208</v>
      </c>
      <c r="V2430" s="417" t="s">
        <v>88</v>
      </c>
      <c r="W2430" s="417" t="s">
        <v>89</v>
      </c>
      <c r="X2430" s="417" t="s">
        <v>586</v>
      </c>
      <c r="Y2430" s="423" t="s">
        <v>860</v>
      </c>
      <c r="Z2430" s="409">
        <v>10</v>
      </c>
      <c r="AA2430" s="423" t="s">
        <v>227</v>
      </c>
      <c r="AB2430" s="409"/>
      <c r="AC2430" s="524">
        <v>33000</v>
      </c>
      <c r="AD2430" s="524">
        <v>9000</v>
      </c>
      <c r="AE2430" s="635" t="s">
        <v>101</v>
      </c>
      <c r="AF2430" s="442">
        <v>45666</v>
      </c>
      <c r="AG2430" s="442">
        <v>45804</v>
      </c>
      <c r="AH2430" s="334"/>
      <c r="AI2430" s="523" t="s">
        <v>153</v>
      </c>
      <c r="AJ2430" s="528" t="s">
        <v>765</v>
      </c>
      <c r="AK2430" s="333" t="s">
        <v>766</v>
      </c>
      <c r="AL2430" s="490" t="s">
        <v>767</v>
      </c>
      <c r="AM2430" s="528" t="s">
        <v>765</v>
      </c>
      <c r="AN2430" s="333" t="s">
        <v>766</v>
      </c>
      <c r="AO2430" s="490" t="s">
        <v>767</v>
      </c>
    </row>
    <row r="2431" spans="2:41" ht="17.25" customHeight="1">
      <c r="C2431" s="520" t="s">
        <v>994</v>
      </c>
      <c r="D2431" s="64">
        <v>5403</v>
      </c>
      <c r="E2431" s="750" t="s">
        <v>151</v>
      </c>
      <c r="F2431" s="65" t="s">
        <v>152</v>
      </c>
      <c r="G2431" s="64" t="s">
        <v>153</v>
      </c>
      <c r="H2431" s="64">
        <v>6137</v>
      </c>
      <c r="I2431" s="520" t="s">
        <v>154</v>
      </c>
      <c r="J2431" s="520">
        <v>1</v>
      </c>
      <c r="K2431" s="96">
        <v>45774</v>
      </c>
      <c r="L2431" s="64">
        <v>29</v>
      </c>
      <c r="M2431" s="237">
        <v>29</v>
      </c>
      <c r="N2431" s="511">
        <v>45803</v>
      </c>
      <c r="O2431" s="411">
        <v>45805</v>
      </c>
      <c r="P2431" s="412">
        <v>31</v>
      </c>
      <c r="Q2431" s="409" t="s">
        <v>85</v>
      </c>
      <c r="R2431" s="409" t="s">
        <v>85</v>
      </c>
      <c r="S2431" s="409" t="s">
        <v>85</v>
      </c>
      <c r="T2431" s="409" t="s">
        <v>138</v>
      </c>
      <c r="U2431" s="409">
        <v>29</v>
      </c>
      <c r="V2431" s="417" t="s">
        <v>155</v>
      </c>
      <c r="W2431" s="417" t="s">
        <v>146</v>
      </c>
      <c r="X2431" s="417" t="s">
        <v>156</v>
      </c>
      <c r="Y2431" s="409">
        <v>201004069</v>
      </c>
      <c r="Z2431" s="409">
        <v>60</v>
      </c>
      <c r="AA2431" s="423" t="s">
        <v>143</v>
      </c>
      <c r="AB2431" s="409">
        <v>2020</v>
      </c>
      <c r="AC2431" s="424"/>
      <c r="AD2431" s="522"/>
      <c r="AE2431" s="768" t="s">
        <v>101</v>
      </c>
      <c r="AF2431" s="630">
        <v>45714</v>
      </c>
      <c r="AG2431" s="630">
        <v>45804</v>
      </c>
      <c r="AH2431" s="582"/>
      <c r="AI2431" s="582" t="s">
        <v>153</v>
      </c>
      <c r="AJ2431" s="632" t="s">
        <v>157</v>
      </c>
      <c r="AK2431" s="582" t="s">
        <v>158</v>
      </c>
      <c r="AL2431" s="582" t="s">
        <v>159</v>
      </c>
      <c r="AM2431" s="632" t="s">
        <v>157</v>
      </c>
      <c r="AN2431" s="582" t="s">
        <v>158</v>
      </c>
      <c r="AO2431" s="582" t="s">
        <v>159</v>
      </c>
    </row>
    <row r="2432" spans="2:41">
      <c r="C2432" s="64" t="s">
        <v>994</v>
      </c>
      <c r="D2432" s="491">
        <v>5560</v>
      </c>
      <c r="E2432" s="504" t="s">
        <v>4103</v>
      </c>
      <c r="F2432" s="492" t="s">
        <v>4103</v>
      </c>
      <c r="G2432" s="494" t="s">
        <v>529</v>
      </c>
      <c r="H2432" s="494">
        <v>2353</v>
      </c>
      <c r="I2432" s="520" t="s">
        <v>99</v>
      </c>
      <c r="J2432" s="520">
        <v>1</v>
      </c>
      <c r="K2432" s="509">
        <v>45801</v>
      </c>
      <c r="L2432" s="494">
        <v>1</v>
      </c>
      <c r="M2432" s="510">
        <v>152</v>
      </c>
      <c r="N2432" s="511">
        <v>45802</v>
      </c>
      <c r="O2432" s="411">
        <v>45805</v>
      </c>
      <c r="P2432" s="412">
        <v>4</v>
      </c>
      <c r="Q2432" s="409" t="s">
        <v>85</v>
      </c>
      <c r="R2432" s="409" t="s">
        <v>320</v>
      </c>
      <c r="S2432" s="409" t="s">
        <v>85</v>
      </c>
      <c r="T2432" s="409" t="s">
        <v>87</v>
      </c>
      <c r="U2432" s="626">
        <v>152</v>
      </c>
      <c r="V2432" s="417" t="s">
        <v>88</v>
      </c>
      <c r="W2432" s="417" t="s">
        <v>89</v>
      </c>
      <c r="X2432" s="417" t="s">
        <v>586</v>
      </c>
      <c r="Y2432" s="409" t="s">
        <v>647</v>
      </c>
      <c r="Z2432" s="409">
        <v>10</v>
      </c>
      <c r="AA2432" s="423" t="s">
        <v>227</v>
      </c>
      <c r="AB2432" s="409">
        <v>2017</v>
      </c>
      <c r="AC2432" s="524">
        <v>33000</v>
      </c>
      <c r="AD2432" s="522">
        <v>31400</v>
      </c>
      <c r="AE2432" s="494" t="s">
        <v>101</v>
      </c>
      <c r="AF2432" s="442">
        <v>45801</v>
      </c>
      <c r="AG2432" s="442">
        <v>45804</v>
      </c>
      <c r="AH2432" s="333"/>
      <c r="AI2432" s="490"/>
      <c r="AJ2432" s="527"/>
      <c r="AK2432" s="333"/>
      <c r="AL2432" s="490"/>
      <c r="AM2432" s="527"/>
      <c r="AN2432" s="333"/>
      <c r="AO2432" s="490"/>
    </row>
    <row r="2433" spans="3:41" ht="16.5" customHeight="1">
      <c r="C2433" s="64" t="s">
        <v>994</v>
      </c>
      <c r="D2433" s="491">
        <v>5530</v>
      </c>
      <c r="E2433" s="504" t="s">
        <v>1938</v>
      </c>
      <c r="F2433" s="493" t="s">
        <v>1107</v>
      </c>
      <c r="G2433" s="494" t="s">
        <v>479</v>
      </c>
      <c r="H2433" s="494">
        <v>350</v>
      </c>
      <c r="I2433" s="520" t="s">
        <v>99</v>
      </c>
      <c r="J2433" s="520">
        <v>1</v>
      </c>
      <c r="K2433" s="509">
        <v>45786</v>
      </c>
      <c r="L2433" s="494">
        <v>29</v>
      </c>
      <c r="M2433" s="510">
        <v>267</v>
      </c>
      <c r="N2433" s="513">
        <v>45815</v>
      </c>
      <c r="O2433" s="411">
        <v>45805</v>
      </c>
      <c r="P2433" s="412">
        <v>19</v>
      </c>
      <c r="Q2433" s="409" t="s">
        <v>85</v>
      </c>
      <c r="R2433" s="409" t="s">
        <v>86</v>
      </c>
      <c r="S2433" s="409" t="s">
        <v>85</v>
      </c>
      <c r="T2433" s="409" t="s">
        <v>87</v>
      </c>
      <c r="U2433" s="409">
        <v>267</v>
      </c>
      <c r="V2433" s="417" t="s">
        <v>118</v>
      </c>
      <c r="W2433" s="417" t="s">
        <v>89</v>
      </c>
      <c r="X2433" s="417" t="s">
        <v>963</v>
      </c>
      <c r="Y2433" s="409" t="s">
        <v>978</v>
      </c>
      <c r="Z2433" s="409">
        <v>10</v>
      </c>
      <c r="AA2433" s="423" t="s">
        <v>92</v>
      </c>
      <c r="AB2433" s="409">
        <v>2016</v>
      </c>
      <c r="AC2433" s="424"/>
      <c r="AD2433" s="522">
        <v>0</v>
      </c>
      <c r="AE2433" s="494" t="s">
        <v>101</v>
      </c>
      <c r="AF2433" s="442">
        <v>45786</v>
      </c>
      <c r="AG2433" s="442">
        <v>45804</v>
      </c>
      <c r="AH2433" s="333"/>
      <c r="AI2433" s="333" t="s">
        <v>102</v>
      </c>
      <c r="AJ2433" s="333"/>
      <c r="AK2433" s="333"/>
      <c r="AL2433" s="490"/>
      <c r="AM2433" s="333"/>
      <c r="AN2433" s="333"/>
      <c r="AO2433" s="490"/>
    </row>
    <row r="2434" spans="3:41">
      <c r="C2434" s="64" t="s">
        <v>994</v>
      </c>
      <c r="D2434" s="520">
        <v>5542</v>
      </c>
      <c r="E2434" s="738" t="s">
        <v>4125</v>
      </c>
      <c r="F2434" s="620" t="s">
        <v>1181</v>
      </c>
      <c r="G2434" s="520" t="s">
        <v>479</v>
      </c>
      <c r="H2434" s="520">
        <v>1504</v>
      </c>
      <c r="I2434" s="520" t="s">
        <v>99</v>
      </c>
      <c r="J2434" s="520">
        <v>1</v>
      </c>
      <c r="K2434" s="624">
        <v>45791</v>
      </c>
      <c r="L2434" s="520">
        <v>27</v>
      </c>
      <c r="M2434" s="625">
        <v>5</v>
      </c>
      <c r="N2434" s="513">
        <v>45818</v>
      </c>
      <c r="O2434" s="411">
        <v>45806</v>
      </c>
      <c r="P2434" s="412">
        <v>15</v>
      </c>
      <c r="Q2434" s="409" t="s">
        <v>85</v>
      </c>
      <c r="R2434" s="409" t="s">
        <v>85</v>
      </c>
      <c r="S2434" s="409" t="s">
        <v>86</v>
      </c>
      <c r="T2434" s="409" t="s">
        <v>87</v>
      </c>
      <c r="U2434" s="409">
        <v>5</v>
      </c>
      <c r="V2434" s="563" t="s">
        <v>88</v>
      </c>
      <c r="W2434" s="417" t="s">
        <v>89</v>
      </c>
      <c r="X2434" s="417" t="s">
        <v>90</v>
      </c>
      <c r="Y2434" s="409" t="s">
        <v>100</v>
      </c>
      <c r="Z2434" s="409">
        <v>10</v>
      </c>
      <c r="AA2434" s="423" t="s">
        <v>92</v>
      </c>
      <c r="AB2434" s="409">
        <v>2016</v>
      </c>
      <c r="AC2434" s="424"/>
      <c r="AD2434" s="522"/>
      <c r="AE2434" s="768" t="s">
        <v>101</v>
      </c>
      <c r="AF2434" s="630">
        <v>45791</v>
      </c>
      <c r="AG2434" s="630">
        <v>45805</v>
      </c>
      <c r="AH2434" s="582"/>
      <c r="AI2434" s="582"/>
      <c r="AJ2434" s="632"/>
      <c r="AK2434" s="582"/>
      <c r="AL2434" s="582"/>
      <c r="AM2434" s="632"/>
      <c r="AN2434" s="582"/>
      <c r="AO2434" s="582"/>
    </row>
    <row r="2435" spans="3:41">
      <c r="C2435" s="64" t="s">
        <v>994</v>
      </c>
      <c r="D2435" s="67">
        <v>5379</v>
      </c>
      <c r="E2435" s="81" t="s">
        <v>425</v>
      </c>
      <c r="F2435" s="69" t="s">
        <v>426</v>
      </c>
      <c r="G2435" s="48" t="s">
        <v>536</v>
      </c>
      <c r="H2435" s="48">
        <v>1364</v>
      </c>
      <c r="I2435" s="64" t="s">
        <v>154</v>
      </c>
      <c r="J2435" s="520">
        <v>1</v>
      </c>
      <c r="K2435" s="101">
        <v>45790</v>
      </c>
      <c r="L2435" s="48">
        <v>13</v>
      </c>
      <c r="M2435" s="104">
        <v>124</v>
      </c>
      <c r="N2435" s="511">
        <v>45803</v>
      </c>
      <c r="O2435" s="411">
        <v>45806</v>
      </c>
      <c r="P2435" s="412">
        <v>16</v>
      </c>
      <c r="Q2435" s="409" t="s">
        <v>160</v>
      </c>
      <c r="R2435" s="409" t="s">
        <v>85</v>
      </c>
      <c r="S2435" s="409" t="s">
        <v>86</v>
      </c>
      <c r="T2435" s="409" t="s">
        <v>87</v>
      </c>
      <c r="U2435" s="409">
        <v>124</v>
      </c>
      <c r="V2435" s="563" t="s">
        <v>88</v>
      </c>
      <c r="W2435" s="417" t="s">
        <v>89</v>
      </c>
      <c r="X2435" s="417" t="s">
        <v>90</v>
      </c>
      <c r="Y2435" s="409" t="s">
        <v>537</v>
      </c>
      <c r="Z2435" s="409">
        <v>10</v>
      </c>
      <c r="AA2435" s="423" t="s">
        <v>92</v>
      </c>
      <c r="AB2435" s="409"/>
      <c r="AC2435" s="524">
        <v>33000</v>
      </c>
      <c r="AD2435" s="522">
        <v>0</v>
      </c>
      <c r="AE2435" s="635" t="s">
        <v>101</v>
      </c>
      <c r="AF2435" s="442">
        <v>45789</v>
      </c>
      <c r="AG2435" s="442">
        <v>45805</v>
      </c>
      <c r="AH2435" s="333"/>
      <c r="AI2435" s="494"/>
      <c r="AJ2435" s="333"/>
      <c r="AK2435" s="333"/>
      <c r="AL2435" s="490"/>
      <c r="AM2435" s="333"/>
      <c r="AN2435" s="333"/>
      <c r="AO2435" s="490"/>
    </row>
    <row r="2436" spans="3:41">
      <c r="C2436" s="64" t="s">
        <v>994</v>
      </c>
      <c r="D2436" s="67">
        <v>5553</v>
      </c>
      <c r="E2436" s="81" t="s">
        <v>425</v>
      </c>
      <c r="F2436" s="69" t="s">
        <v>426</v>
      </c>
      <c r="G2436" s="48" t="s">
        <v>4154</v>
      </c>
      <c r="H2436" s="48">
        <v>1622</v>
      </c>
      <c r="I2436" s="64" t="s">
        <v>154</v>
      </c>
      <c r="J2436" s="520">
        <v>1</v>
      </c>
      <c r="K2436" s="101">
        <v>45798</v>
      </c>
      <c r="L2436" s="48">
        <v>6</v>
      </c>
      <c r="M2436" s="104">
        <v>149</v>
      </c>
      <c r="N2436" s="511">
        <v>45804</v>
      </c>
      <c r="O2436" s="411">
        <v>45806</v>
      </c>
      <c r="P2436" s="412">
        <v>8</v>
      </c>
      <c r="Q2436" s="409" t="s">
        <v>160</v>
      </c>
      <c r="R2436" s="409" t="s">
        <v>85</v>
      </c>
      <c r="S2436" s="409" t="s">
        <v>86</v>
      </c>
      <c r="T2436" s="409" t="s">
        <v>87</v>
      </c>
      <c r="U2436" s="561">
        <v>149</v>
      </c>
      <c r="V2436" s="563" t="s">
        <v>88</v>
      </c>
      <c r="W2436" s="417" t="s">
        <v>631</v>
      </c>
      <c r="X2436" s="417" t="s">
        <v>90</v>
      </c>
      <c r="Y2436" s="409" t="s">
        <v>632</v>
      </c>
      <c r="Z2436" s="409">
        <v>10</v>
      </c>
      <c r="AA2436" s="423" t="s">
        <v>92</v>
      </c>
      <c r="AB2436" s="409"/>
      <c r="AC2436" s="424">
        <v>33000</v>
      </c>
      <c r="AD2436" s="522">
        <v>0</v>
      </c>
      <c r="AE2436" s="635" t="s">
        <v>101</v>
      </c>
      <c r="AF2436" s="442">
        <v>45798</v>
      </c>
      <c r="AG2436" s="442">
        <v>45805</v>
      </c>
      <c r="AH2436" s="333"/>
      <c r="AI2436" s="442"/>
      <c r="AJ2436" s="528"/>
      <c r="AK2436" s="334"/>
      <c r="AL2436" s="442"/>
      <c r="AM2436" s="528"/>
      <c r="AN2436" s="334"/>
      <c r="AO2436" s="442"/>
    </row>
    <row r="2437" spans="3:41">
      <c r="C2437" s="64" t="s">
        <v>994</v>
      </c>
      <c r="D2437" s="67">
        <v>5305</v>
      </c>
      <c r="E2437" s="81" t="s">
        <v>267</v>
      </c>
      <c r="F2437" s="69" t="s">
        <v>268</v>
      </c>
      <c r="G2437" s="48" t="s">
        <v>269</v>
      </c>
      <c r="H2437" s="48">
        <v>8061</v>
      </c>
      <c r="I2437" s="64" t="s">
        <v>154</v>
      </c>
      <c r="J2437" s="64">
        <v>1</v>
      </c>
      <c r="K2437" s="101">
        <v>45784</v>
      </c>
      <c r="L2437" s="48">
        <v>29</v>
      </c>
      <c r="M2437" s="104">
        <v>163</v>
      </c>
      <c r="N2437" s="513">
        <f>K2437+L2437</f>
        <v>45813</v>
      </c>
      <c r="O2437" s="411">
        <f t="shared" ref="O2437:O2445" ca="1" si="16">TODAY()</f>
        <v>45957</v>
      </c>
      <c r="P2437" s="412">
        <f t="shared" ref="P2437:P2445" ca="1" si="17">O2437-K2437</f>
        <v>173</v>
      </c>
      <c r="Q2437" s="409" t="s">
        <v>85</v>
      </c>
      <c r="R2437" s="409" t="s">
        <v>320</v>
      </c>
      <c r="S2437" s="409" t="s">
        <v>85</v>
      </c>
      <c r="T2437" s="409" t="s">
        <v>138</v>
      </c>
      <c r="U2437" s="561">
        <v>163</v>
      </c>
      <c r="V2437" s="417" t="s">
        <v>284</v>
      </c>
      <c r="W2437" s="417" t="s">
        <v>510</v>
      </c>
      <c r="X2437" s="417" t="s">
        <v>686</v>
      </c>
      <c r="Y2437" s="423" t="s">
        <v>687</v>
      </c>
      <c r="Z2437" s="409">
        <v>10</v>
      </c>
      <c r="AA2437" s="423" t="s">
        <v>189</v>
      </c>
      <c r="AB2437" s="409">
        <v>2006</v>
      </c>
      <c r="AC2437" s="524">
        <v>48000</v>
      </c>
      <c r="AD2437" s="522">
        <v>48000</v>
      </c>
      <c r="AE2437" s="635" t="s">
        <v>101</v>
      </c>
      <c r="AF2437" s="442">
        <v>45603</v>
      </c>
      <c r="AG2437" s="442">
        <v>45806</v>
      </c>
      <c r="AH2437" s="334" t="s">
        <v>4182</v>
      </c>
      <c r="AI2437" s="442" t="s">
        <v>271</v>
      </c>
      <c r="AJ2437" s="550"/>
      <c r="AK2437" s="334"/>
      <c r="AL2437" s="442" t="s">
        <v>271</v>
      </c>
      <c r="AM2437" s="528" t="s">
        <v>688</v>
      </c>
      <c r="AN2437" s="334"/>
      <c r="AO2437" s="490"/>
    </row>
    <row r="2438" spans="3:41" ht="20.25" customHeight="1">
      <c r="C2438" s="64" t="s">
        <v>994</v>
      </c>
      <c r="D2438" s="520">
        <v>5494</v>
      </c>
      <c r="E2438" s="738" t="s">
        <v>288</v>
      </c>
      <c r="F2438" s="620" t="s">
        <v>289</v>
      </c>
      <c r="G2438" s="520" t="s">
        <v>4027</v>
      </c>
      <c r="H2438" s="520">
        <v>218</v>
      </c>
      <c r="I2438" s="64" t="s">
        <v>99</v>
      </c>
      <c r="J2438" s="520">
        <v>1</v>
      </c>
      <c r="K2438" s="624">
        <v>45804</v>
      </c>
      <c r="L2438" s="520">
        <v>1</v>
      </c>
      <c r="M2438" s="625">
        <v>37</v>
      </c>
      <c r="N2438" s="511">
        <f t="shared" ref="N2438:N2445" si="18">K2438+L2438</f>
        <v>45805</v>
      </c>
      <c r="O2438" s="411">
        <f t="shared" ca="1" si="16"/>
        <v>45957</v>
      </c>
      <c r="P2438" s="412">
        <f t="shared" ca="1" si="17"/>
        <v>153</v>
      </c>
      <c r="Q2438" s="409" t="s">
        <v>85</v>
      </c>
      <c r="R2438" s="409" t="s">
        <v>85</v>
      </c>
      <c r="S2438" s="409" t="s">
        <v>85</v>
      </c>
      <c r="T2438" s="409" t="s">
        <v>138</v>
      </c>
      <c r="U2438" s="409">
        <v>37</v>
      </c>
      <c r="V2438" s="417" t="s">
        <v>186</v>
      </c>
      <c r="W2438" s="417" t="s">
        <v>174</v>
      </c>
      <c r="X2438" s="417" t="s">
        <v>187</v>
      </c>
      <c r="Y2438" s="409" t="s">
        <v>196</v>
      </c>
      <c r="Z2438" s="409">
        <v>10</v>
      </c>
      <c r="AA2438" s="423" t="s">
        <v>189</v>
      </c>
      <c r="AB2438" s="409">
        <v>2024</v>
      </c>
      <c r="AC2438" s="424"/>
      <c r="AD2438" s="522"/>
      <c r="AE2438" s="768" t="s">
        <v>101</v>
      </c>
      <c r="AF2438" s="630">
        <v>45769</v>
      </c>
      <c r="AG2438" s="630">
        <v>45807</v>
      </c>
      <c r="AH2438" s="582"/>
      <c r="AI2438" s="582" t="s">
        <v>450</v>
      </c>
      <c r="AJ2438" s="618" t="s">
        <v>4028</v>
      </c>
      <c r="AK2438" s="619" t="s">
        <v>410</v>
      </c>
      <c r="AL2438" s="582" t="s">
        <v>4029</v>
      </c>
      <c r="AM2438" s="618" t="s">
        <v>4028</v>
      </c>
      <c r="AN2438" s="619" t="s">
        <v>410</v>
      </c>
      <c r="AO2438" s="582" t="s">
        <v>4029</v>
      </c>
    </row>
    <row r="2439" spans="3:41">
      <c r="C2439" s="64" t="s">
        <v>994</v>
      </c>
      <c r="D2439" s="67">
        <v>5563</v>
      </c>
      <c r="E2439" s="81" t="s">
        <v>742</v>
      </c>
      <c r="F2439" s="69" t="s">
        <v>4164</v>
      </c>
      <c r="G2439" s="48" t="s">
        <v>4165</v>
      </c>
      <c r="H2439" s="48">
        <v>1380</v>
      </c>
      <c r="I2439" s="520" t="s">
        <v>154</v>
      </c>
      <c r="J2439" s="520">
        <v>1</v>
      </c>
      <c r="K2439" s="101">
        <v>45803</v>
      </c>
      <c r="L2439" s="48">
        <v>2</v>
      </c>
      <c r="M2439" s="104">
        <v>98</v>
      </c>
      <c r="N2439" s="511">
        <f t="shared" si="18"/>
        <v>45805</v>
      </c>
      <c r="O2439" s="411">
        <f t="shared" ca="1" si="16"/>
        <v>45957</v>
      </c>
      <c r="P2439" s="412">
        <f t="shared" ca="1" si="17"/>
        <v>154</v>
      </c>
      <c r="Q2439" s="409" t="s">
        <v>85</v>
      </c>
      <c r="R2439" s="409" t="s">
        <v>86</v>
      </c>
      <c r="S2439" s="409" t="s">
        <v>85</v>
      </c>
      <c r="T2439" s="409" t="s">
        <v>87</v>
      </c>
      <c r="U2439" s="693">
        <v>98</v>
      </c>
      <c r="V2439" s="417" t="s">
        <v>88</v>
      </c>
      <c r="W2439" s="417" t="s">
        <v>89</v>
      </c>
      <c r="X2439" s="417" t="s">
        <v>90</v>
      </c>
      <c r="Y2439" s="409" t="s">
        <v>427</v>
      </c>
      <c r="Z2439" s="409">
        <v>10</v>
      </c>
      <c r="AA2439" s="423" t="s">
        <v>163</v>
      </c>
      <c r="AB2439" s="409">
        <v>2016</v>
      </c>
      <c r="AC2439" s="524">
        <v>27000</v>
      </c>
      <c r="AD2439" s="522">
        <v>9833.33</v>
      </c>
      <c r="AE2439" s="635" t="s">
        <v>101</v>
      </c>
      <c r="AF2439" s="442">
        <v>45803</v>
      </c>
      <c r="AG2439" s="442">
        <v>45806</v>
      </c>
      <c r="AH2439" s="334" t="s">
        <v>4183</v>
      </c>
      <c r="AI2439" s="490"/>
      <c r="AJ2439" s="334"/>
      <c r="AK2439" s="333"/>
      <c r="AL2439" s="490"/>
      <c r="AM2439" s="527"/>
      <c r="AN2439" s="333"/>
      <c r="AO2439" s="490"/>
    </row>
    <row r="2440" spans="3:41">
      <c r="C2440" s="64" t="s">
        <v>994</v>
      </c>
      <c r="D2440" s="67">
        <v>5422</v>
      </c>
      <c r="E2440" s="81" t="s">
        <v>650</v>
      </c>
      <c r="F2440" s="68" t="s">
        <v>650</v>
      </c>
      <c r="G2440" s="48" t="s">
        <v>651</v>
      </c>
      <c r="H2440" s="48">
        <v>1974</v>
      </c>
      <c r="I2440" s="64" t="s">
        <v>110</v>
      </c>
      <c r="J2440" s="520">
        <v>1</v>
      </c>
      <c r="K2440" s="101">
        <v>45793</v>
      </c>
      <c r="L2440" s="494">
        <v>13</v>
      </c>
      <c r="M2440" s="510">
        <v>153</v>
      </c>
      <c r="N2440" s="511">
        <f t="shared" si="18"/>
        <v>45806</v>
      </c>
      <c r="O2440" s="411">
        <f t="shared" ca="1" si="16"/>
        <v>45957</v>
      </c>
      <c r="P2440" s="412">
        <f t="shared" ca="1" si="17"/>
        <v>164</v>
      </c>
      <c r="Q2440" s="409" t="s">
        <v>85</v>
      </c>
      <c r="R2440" s="409" t="s">
        <v>320</v>
      </c>
      <c r="S2440" s="409" t="s">
        <v>85</v>
      </c>
      <c r="T2440" s="409" t="s">
        <v>87</v>
      </c>
      <c r="U2440" s="561">
        <v>153</v>
      </c>
      <c r="V2440" s="417" t="s">
        <v>88</v>
      </c>
      <c r="W2440" s="417" t="s">
        <v>89</v>
      </c>
      <c r="X2440" s="417" t="s">
        <v>586</v>
      </c>
      <c r="Y2440" s="409" t="s">
        <v>652</v>
      </c>
      <c r="Z2440" s="409">
        <v>10</v>
      </c>
      <c r="AA2440" s="423" t="s">
        <v>227</v>
      </c>
      <c r="AB2440" s="409">
        <v>2017</v>
      </c>
      <c r="AC2440" s="524">
        <v>33000</v>
      </c>
      <c r="AD2440" s="522">
        <v>29000</v>
      </c>
      <c r="AE2440" s="635" t="s">
        <v>101</v>
      </c>
      <c r="AF2440" s="442">
        <v>45723</v>
      </c>
      <c r="AG2440" s="442">
        <v>45807</v>
      </c>
      <c r="AH2440" s="333"/>
      <c r="AI2440" s="490" t="s">
        <v>197</v>
      </c>
      <c r="AJ2440" s="527" t="s">
        <v>653</v>
      </c>
      <c r="AK2440" s="333" t="s">
        <v>654</v>
      </c>
      <c r="AL2440" s="490" t="s">
        <v>655</v>
      </c>
      <c r="AM2440" s="527" t="s">
        <v>653</v>
      </c>
      <c r="AN2440" s="333" t="s">
        <v>654</v>
      </c>
      <c r="AO2440" s="490" t="s">
        <v>655</v>
      </c>
    </row>
    <row r="2441" spans="3:41">
      <c r="C2441" s="64" t="s">
        <v>994</v>
      </c>
      <c r="D2441" s="491">
        <v>5562</v>
      </c>
      <c r="E2441" s="504" t="s">
        <v>4162</v>
      </c>
      <c r="F2441" s="738" t="s">
        <v>4162</v>
      </c>
      <c r="G2441" s="494" t="s">
        <v>4163</v>
      </c>
      <c r="H2441" s="494">
        <v>1649</v>
      </c>
      <c r="I2441" s="520" t="s">
        <v>154</v>
      </c>
      <c r="J2441" s="520">
        <v>1</v>
      </c>
      <c r="K2441" s="509">
        <v>45801</v>
      </c>
      <c r="L2441" s="494">
        <v>6</v>
      </c>
      <c r="M2441" s="510">
        <v>141</v>
      </c>
      <c r="N2441" s="511">
        <f t="shared" si="18"/>
        <v>45807</v>
      </c>
      <c r="O2441" s="411">
        <f t="shared" ca="1" si="16"/>
        <v>45957</v>
      </c>
      <c r="P2441" s="412">
        <f t="shared" ca="1" si="17"/>
        <v>156</v>
      </c>
      <c r="Q2441" s="409" t="s">
        <v>85</v>
      </c>
      <c r="R2441" s="409" t="s">
        <v>86</v>
      </c>
      <c r="S2441" s="409" t="s">
        <v>85</v>
      </c>
      <c r="T2441" s="409" t="s">
        <v>87</v>
      </c>
      <c r="U2441" s="561">
        <v>141</v>
      </c>
      <c r="V2441" s="417" t="s">
        <v>88</v>
      </c>
      <c r="W2441" s="417" t="s">
        <v>89</v>
      </c>
      <c r="X2441" s="417" t="s">
        <v>90</v>
      </c>
      <c r="Y2441" s="409" t="s">
        <v>594</v>
      </c>
      <c r="Z2441" s="409">
        <v>10</v>
      </c>
      <c r="AA2441" s="423" t="s">
        <v>163</v>
      </c>
      <c r="AB2441" s="409">
        <v>2016</v>
      </c>
      <c r="AC2441" s="524">
        <v>27000</v>
      </c>
      <c r="AD2441" s="524">
        <v>24000</v>
      </c>
      <c r="AE2441" s="635" t="s">
        <v>101</v>
      </c>
      <c r="AF2441" s="442">
        <v>45801</v>
      </c>
      <c r="AG2441" s="442">
        <v>45808</v>
      </c>
      <c r="AH2441" s="333"/>
      <c r="AI2441" s="490"/>
      <c r="AJ2441" s="334"/>
      <c r="AK2441" s="333"/>
      <c r="AL2441" s="490"/>
      <c r="AM2441" s="527"/>
      <c r="AN2441" s="333"/>
      <c r="AO2441" s="490"/>
    </row>
    <row r="2442" spans="3:41">
      <c r="C2442" s="64" t="s">
        <v>994</v>
      </c>
      <c r="D2442" s="491">
        <v>5489</v>
      </c>
      <c r="E2442" s="504" t="s">
        <v>361</v>
      </c>
      <c r="F2442" s="493" t="s">
        <v>362</v>
      </c>
      <c r="G2442" s="490" t="s">
        <v>248</v>
      </c>
      <c r="H2442" s="494">
        <v>675</v>
      </c>
      <c r="I2442" s="520" t="s">
        <v>99</v>
      </c>
      <c r="J2442" s="520">
        <v>1</v>
      </c>
      <c r="K2442" s="509">
        <v>45805</v>
      </c>
      <c r="L2442" s="494">
        <v>6</v>
      </c>
      <c r="M2442" s="510">
        <v>77</v>
      </c>
      <c r="N2442" s="511">
        <f t="shared" si="18"/>
        <v>45811</v>
      </c>
      <c r="O2442" s="411">
        <f t="shared" ca="1" si="16"/>
        <v>45957</v>
      </c>
      <c r="P2442" s="412">
        <f t="shared" ca="1" si="17"/>
        <v>152</v>
      </c>
      <c r="Q2442" s="409" t="s">
        <v>160</v>
      </c>
      <c r="R2442" s="409" t="s">
        <v>214</v>
      </c>
      <c r="S2442" s="409" t="s">
        <v>124</v>
      </c>
      <c r="T2442" s="409" t="s">
        <v>138</v>
      </c>
      <c r="U2442" s="409">
        <v>77</v>
      </c>
      <c r="V2442" s="417" t="s">
        <v>284</v>
      </c>
      <c r="W2442" s="417" t="s">
        <v>124</v>
      </c>
      <c r="X2442" s="417" t="s">
        <v>357</v>
      </c>
      <c r="Y2442" s="409" t="s">
        <v>363</v>
      </c>
      <c r="Z2442" s="409">
        <v>10</v>
      </c>
      <c r="AA2442" s="423" t="s">
        <v>143</v>
      </c>
      <c r="AB2442" s="409">
        <v>2024</v>
      </c>
      <c r="AC2442" s="424">
        <v>36000</v>
      </c>
      <c r="AD2442" s="522">
        <v>36000</v>
      </c>
      <c r="AE2442" s="635" t="s">
        <v>101</v>
      </c>
      <c r="AF2442" s="442">
        <v>45763</v>
      </c>
      <c r="AG2442" s="442">
        <v>45808</v>
      </c>
      <c r="AH2442" s="333"/>
      <c r="AI2442" s="490" t="s">
        <v>251</v>
      </c>
      <c r="AJ2442" s="527" t="s">
        <v>364</v>
      </c>
      <c r="AK2442" s="333" t="s">
        <v>365</v>
      </c>
      <c r="AL2442" s="490">
        <v>8442196329</v>
      </c>
      <c r="AM2442" s="527" t="s">
        <v>364</v>
      </c>
      <c r="AN2442" s="333" t="s">
        <v>365</v>
      </c>
      <c r="AO2442" s="490">
        <v>8442196329</v>
      </c>
    </row>
    <row r="2443" spans="3:41">
      <c r="C2443" s="64" t="s">
        <v>994</v>
      </c>
      <c r="D2443" s="491">
        <v>5421</v>
      </c>
      <c r="E2443" s="504" t="s">
        <v>954</v>
      </c>
      <c r="F2443" s="503" t="s">
        <v>955</v>
      </c>
      <c r="G2443" s="333" t="s">
        <v>954</v>
      </c>
      <c r="H2443" s="502">
        <v>3230</v>
      </c>
      <c r="I2443" s="520" t="s">
        <v>99</v>
      </c>
      <c r="J2443" s="520">
        <v>1</v>
      </c>
      <c r="K2443" s="609">
        <v>45779</v>
      </c>
      <c r="L2443" s="502">
        <v>27</v>
      </c>
      <c r="M2443" s="510">
        <v>259</v>
      </c>
      <c r="N2443" s="511">
        <f t="shared" si="18"/>
        <v>45806</v>
      </c>
      <c r="O2443" s="411">
        <f t="shared" ca="1" si="16"/>
        <v>45957</v>
      </c>
      <c r="P2443" s="412">
        <f t="shared" ca="1" si="17"/>
        <v>178</v>
      </c>
      <c r="Q2443" s="409" t="s">
        <v>810</v>
      </c>
      <c r="R2443" s="409" t="s">
        <v>214</v>
      </c>
      <c r="S2443" s="409" t="s">
        <v>832</v>
      </c>
      <c r="T2443" s="409" t="s">
        <v>87</v>
      </c>
      <c r="U2443" s="409">
        <v>259</v>
      </c>
      <c r="V2443" s="417" t="s">
        <v>88</v>
      </c>
      <c r="W2443" s="417" t="s">
        <v>89</v>
      </c>
      <c r="X2443" s="417" t="s">
        <v>586</v>
      </c>
      <c r="Y2443" s="423" t="s">
        <v>956</v>
      </c>
      <c r="Z2443" s="409">
        <v>10</v>
      </c>
      <c r="AA2443" s="423" t="s">
        <v>227</v>
      </c>
      <c r="AB2443" s="409">
        <v>2008</v>
      </c>
      <c r="AC2443" s="524">
        <v>33000</v>
      </c>
      <c r="AD2443" s="522">
        <v>0</v>
      </c>
      <c r="AE2443" s="494" t="s">
        <v>207</v>
      </c>
      <c r="AF2443" s="442">
        <v>45723</v>
      </c>
      <c r="AG2443" s="442">
        <v>45810</v>
      </c>
      <c r="AH2443" s="333"/>
      <c r="AI2443" s="494" t="s">
        <v>450</v>
      </c>
      <c r="AJ2443" s="527" t="s">
        <v>957</v>
      </c>
      <c r="AK2443" s="333" t="s">
        <v>958</v>
      </c>
      <c r="AL2443" s="490" t="s">
        <v>959</v>
      </c>
      <c r="AM2443" s="527" t="s">
        <v>957</v>
      </c>
      <c r="AN2443" s="333" t="s">
        <v>958</v>
      </c>
      <c r="AO2443" s="490" t="s">
        <v>959</v>
      </c>
    </row>
    <row r="2444" spans="3:41">
      <c r="C2444" s="64" t="s">
        <v>994</v>
      </c>
      <c r="D2444" s="491">
        <v>5497</v>
      </c>
      <c r="E2444" s="504" t="s">
        <v>635</v>
      </c>
      <c r="F2444" s="491" t="s">
        <v>636</v>
      </c>
      <c r="G2444" s="494" t="s">
        <v>637</v>
      </c>
      <c r="H2444" s="494"/>
      <c r="I2444" s="520" t="s">
        <v>99</v>
      </c>
      <c r="J2444" s="520">
        <v>1</v>
      </c>
      <c r="K2444" s="509">
        <v>45798</v>
      </c>
      <c r="L2444" s="494">
        <v>27</v>
      </c>
      <c r="M2444" s="510">
        <v>212</v>
      </c>
      <c r="N2444" s="513">
        <f t="shared" si="18"/>
        <v>45825</v>
      </c>
      <c r="O2444" s="411">
        <f t="shared" ca="1" si="16"/>
        <v>45957</v>
      </c>
      <c r="P2444" s="412">
        <f t="shared" ca="1" si="17"/>
        <v>159</v>
      </c>
      <c r="Q2444" s="409" t="s">
        <v>544</v>
      </c>
      <c r="R2444" s="409" t="s">
        <v>85</v>
      </c>
      <c r="S2444" s="693" t="s">
        <v>879</v>
      </c>
      <c r="T2444" s="693" t="s">
        <v>138</v>
      </c>
      <c r="U2444" s="409">
        <v>212</v>
      </c>
      <c r="V2444" s="417" t="s">
        <v>880</v>
      </c>
      <c r="W2444" s="417" t="s">
        <v>887</v>
      </c>
      <c r="X2444" s="417" t="s">
        <v>3909</v>
      </c>
      <c r="Y2444" s="423" t="s">
        <v>3910</v>
      </c>
      <c r="Z2444" s="510">
        <v>90</v>
      </c>
      <c r="AA2444" s="423" t="s">
        <v>92</v>
      </c>
      <c r="AB2444" s="409">
        <v>2024</v>
      </c>
      <c r="AC2444" s="524"/>
      <c r="AD2444" s="522"/>
      <c r="AE2444" s="494" t="s">
        <v>101</v>
      </c>
      <c r="AF2444" s="442">
        <v>45798</v>
      </c>
      <c r="AG2444" s="442">
        <v>45810</v>
      </c>
      <c r="AH2444" s="333"/>
      <c r="AI2444" s="490"/>
      <c r="AJ2444" s="527"/>
      <c r="AK2444" s="333"/>
      <c r="AL2444" s="490"/>
      <c r="AM2444" s="527"/>
      <c r="AN2444" s="333"/>
      <c r="AO2444" s="490"/>
    </row>
    <row r="2445" spans="3:41">
      <c r="C2445" s="64" t="s">
        <v>994</v>
      </c>
      <c r="D2445" s="520">
        <v>5565</v>
      </c>
      <c r="E2445" s="738" t="s">
        <v>4168</v>
      </c>
      <c r="F2445" s="620" t="s">
        <v>4169</v>
      </c>
      <c r="G2445" s="520" t="s">
        <v>4170</v>
      </c>
      <c r="H2445" s="520">
        <v>1909</v>
      </c>
      <c r="I2445" s="520" t="s">
        <v>99</v>
      </c>
      <c r="J2445" s="520">
        <v>1</v>
      </c>
      <c r="K2445" s="624">
        <v>45803</v>
      </c>
      <c r="L2445" s="520">
        <v>6</v>
      </c>
      <c r="M2445" s="625">
        <v>1</v>
      </c>
      <c r="N2445" s="511">
        <f t="shared" si="18"/>
        <v>45809</v>
      </c>
      <c r="O2445" s="411">
        <f t="shared" ca="1" si="16"/>
        <v>45957</v>
      </c>
      <c r="P2445" s="412">
        <f t="shared" ca="1" si="17"/>
        <v>154</v>
      </c>
      <c r="Q2445" s="409" t="s">
        <v>85</v>
      </c>
      <c r="R2445" s="409" t="s">
        <v>85</v>
      </c>
      <c r="S2445" s="409" t="s">
        <v>86</v>
      </c>
      <c r="T2445" s="409" t="s">
        <v>87</v>
      </c>
      <c r="U2445" s="409">
        <v>1</v>
      </c>
      <c r="V2445" s="563" t="s">
        <v>88</v>
      </c>
      <c r="W2445" s="417" t="s">
        <v>89</v>
      </c>
      <c r="X2445" s="417" t="s">
        <v>90</v>
      </c>
      <c r="Y2445" s="409" t="s">
        <v>91</v>
      </c>
      <c r="Z2445" s="409">
        <v>10</v>
      </c>
      <c r="AA2445" s="423" t="s">
        <v>92</v>
      </c>
      <c r="AB2445" s="409">
        <v>2016</v>
      </c>
      <c r="AC2445" s="424"/>
      <c r="AD2445" s="522"/>
      <c r="AE2445" s="635" t="s">
        <v>101</v>
      </c>
      <c r="AF2445" s="634">
        <v>45803</v>
      </c>
      <c r="AG2445" s="634">
        <v>45810</v>
      </c>
      <c r="AH2445" s="520"/>
      <c r="AI2445" s="520"/>
      <c r="AJ2445" s="520"/>
      <c r="AK2445" s="520"/>
      <c r="AL2445" s="520"/>
      <c r="AM2445" s="520"/>
      <c r="AN2445" s="520"/>
      <c r="AO2445" s="520"/>
    </row>
    <row r="2446" spans="3:41">
      <c r="C2446" s="64" t="s">
        <v>994</v>
      </c>
      <c r="D2446" s="520">
        <v>5568</v>
      </c>
      <c r="E2446" s="750" t="s">
        <v>151</v>
      </c>
      <c r="F2446" s="65" t="s">
        <v>152</v>
      </c>
      <c r="G2446" s="48" t="s">
        <v>763</v>
      </c>
      <c r="H2446" s="520">
        <v>387</v>
      </c>
      <c r="I2446" s="520" t="s">
        <v>154</v>
      </c>
      <c r="J2446" s="520">
        <v>1</v>
      </c>
      <c r="K2446" s="624">
        <v>45804</v>
      </c>
      <c r="L2446" s="520">
        <v>6</v>
      </c>
      <c r="M2446" s="625">
        <v>13</v>
      </c>
      <c r="N2446" s="511">
        <v>45810</v>
      </c>
      <c r="O2446" s="411">
        <v>45812</v>
      </c>
      <c r="P2446" s="412">
        <v>8</v>
      </c>
      <c r="Q2446" s="409" t="s">
        <v>85</v>
      </c>
      <c r="R2446" s="409" t="s">
        <v>85</v>
      </c>
      <c r="S2446" s="409" t="s">
        <v>86</v>
      </c>
      <c r="T2446" s="409" t="s">
        <v>87</v>
      </c>
      <c r="U2446" s="409">
        <v>13</v>
      </c>
      <c r="V2446" s="417" t="s">
        <v>118</v>
      </c>
      <c r="W2446" s="417" t="s">
        <v>89</v>
      </c>
      <c r="X2446" s="417" t="s">
        <v>119</v>
      </c>
      <c r="Y2446" s="409" t="s">
        <v>120</v>
      </c>
      <c r="Z2446" s="409">
        <v>10</v>
      </c>
      <c r="AA2446" s="423" t="s">
        <v>92</v>
      </c>
      <c r="AB2446" s="409">
        <v>2016</v>
      </c>
      <c r="AC2446" s="424"/>
      <c r="AD2446" s="522"/>
      <c r="AE2446" s="635" t="s">
        <v>101</v>
      </c>
      <c r="AF2446" s="634">
        <v>45803</v>
      </c>
      <c r="AG2446" s="634">
        <v>45811</v>
      </c>
      <c r="AH2446" s="520"/>
      <c r="AI2446" s="523" t="s">
        <v>153</v>
      </c>
      <c r="AJ2446" s="528" t="s">
        <v>765</v>
      </c>
      <c r="AK2446" s="333" t="s">
        <v>766</v>
      </c>
      <c r="AL2446" s="490" t="s">
        <v>767</v>
      </c>
      <c r="AM2446" s="528" t="s">
        <v>765</v>
      </c>
      <c r="AN2446" s="333" t="s">
        <v>766</v>
      </c>
      <c r="AO2446" s="490" t="s">
        <v>767</v>
      </c>
    </row>
    <row r="2447" spans="3:41">
      <c r="C2447" s="64" t="s">
        <v>994</v>
      </c>
      <c r="D2447" s="67">
        <v>5246</v>
      </c>
      <c r="E2447" s="81" t="s">
        <v>193</v>
      </c>
      <c r="F2447" s="69" t="s">
        <v>194</v>
      </c>
      <c r="G2447" s="48" t="s">
        <v>258</v>
      </c>
      <c r="H2447" s="48">
        <v>5456</v>
      </c>
      <c r="I2447" s="520" t="s">
        <v>154</v>
      </c>
      <c r="J2447" s="520">
        <v>1</v>
      </c>
      <c r="K2447" s="101">
        <v>45808</v>
      </c>
      <c r="L2447" s="48">
        <v>2</v>
      </c>
      <c r="M2447" s="104">
        <v>53</v>
      </c>
      <c r="N2447" s="511">
        <v>45810</v>
      </c>
      <c r="O2447" s="411">
        <v>45812</v>
      </c>
      <c r="P2447" s="412">
        <v>4</v>
      </c>
      <c r="Q2447" s="409" t="s">
        <v>85</v>
      </c>
      <c r="R2447" s="409" t="s">
        <v>214</v>
      </c>
      <c r="S2447" s="409" t="s">
        <v>85</v>
      </c>
      <c r="T2447" s="409" t="s">
        <v>138</v>
      </c>
      <c r="U2447" s="409">
        <v>53</v>
      </c>
      <c r="V2447" s="417" t="s">
        <v>186</v>
      </c>
      <c r="W2447" s="417" t="s">
        <v>89</v>
      </c>
      <c r="X2447" s="417" t="s">
        <v>259</v>
      </c>
      <c r="Y2447" s="409" t="s">
        <v>260</v>
      </c>
      <c r="Z2447" s="409">
        <v>20</v>
      </c>
      <c r="AA2447" s="423" t="s">
        <v>227</v>
      </c>
      <c r="AB2447" s="409">
        <v>2014</v>
      </c>
      <c r="AC2447" s="424">
        <v>51000</v>
      </c>
      <c r="AD2447" s="522">
        <v>53500</v>
      </c>
      <c r="AE2447" s="768" t="s">
        <v>101</v>
      </c>
      <c r="AF2447" s="442" t="s">
        <v>261</v>
      </c>
      <c r="AG2447" s="442">
        <v>45811</v>
      </c>
      <c r="AH2447" s="333"/>
      <c r="AI2447" s="490" t="s">
        <v>262</v>
      </c>
      <c r="AJ2447" s="603" t="s">
        <v>263</v>
      </c>
      <c r="AK2447" s="503" t="s">
        <v>264</v>
      </c>
      <c r="AL2447" s="490" t="s">
        <v>265</v>
      </c>
      <c r="AM2447" s="603" t="s">
        <v>263</v>
      </c>
      <c r="AN2447" s="503" t="s">
        <v>264</v>
      </c>
      <c r="AO2447" s="490" t="s">
        <v>265</v>
      </c>
    </row>
    <row r="2448" spans="3:41">
      <c r="C2448" s="64" t="s">
        <v>994</v>
      </c>
      <c r="D2448" s="491">
        <v>5511</v>
      </c>
      <c r="E2448" s="504" t="s">
        <v>229</v>
      </c>
      <c r="F2448" s="493" t="s">
        <v>229</v>
      </c>
      <c r="G2448" s="494" t="s">
        <v>1501</v>
      </c>
      <c r="H2448" s="494">
        <v>8839</v>
      </c>
      <c r="I2448" s="520" t="s">
        <v>99</v>
      </c>
      <c r="J2448" s="520">
        <v>1</v>
      </c>
      <c r="K2448" s="509">
        <v>45800</v>
      </c>
      <c r="L2448" s="494">
        <v>27</v>
      </c>
      <c r="M2448" s="510">
        <v>171</v>
      </c>
      <c r="N2448" s="513">
        <f>K2448+L2448</f>
        <v>45827</v>
      </c>
      <c r="O2448" s="411">
        <f ca="1">TODAY()</f>
        <v>45957</v>
      </c>
      <c r="P2448" s="412">
        <f ca="1">O2448-K2448</f>
        <v>157</v>
      </c>
      <c r="Q2448" s="409" t="s">
        <v>85</v>
      </c>
      <c r="R2448" s="409" t="s">
        <v>214</v>
      </c>
      <c r="S2448" s="409" t="s">
        <v>85</v>
      </c>
      <c r="T2448" s="409" t="s">
        <v>138</v>
      </c>
      <c r="U2448" s="561">
        <v>171</v>
      </c>
      <c r="V2448" s="417" t="s">
        <v>223</v>
      </c>
      <c r="W2448" s="417" t="s">
        <v>224</v>
      </c>
      <c r="X2448" s="417" t="s">
        <v>469</v>
      </c>
      <c r="Y2448" s="423" t="s">
        <v>711</v>
      </c>
      <c r="Z2448" s="409">
        <v>70</v>
      </c>
      <c r="AA2448" s="423" t="s">
        <v>227</v>
      </c>
      <c r="AB2448" s="409">
        <v>2015</v>
      </c>
      <c r="AC2448" s="524">
        <v>24000</v>
      </c>
      <c r="AD2448" s="522">
        <v>24000</v>
      </c>
      <c r="AE2448" s="494" t="s">
        <v>101</v>
      </c>
      <c r="AF2448" s="442">
        <v>45776</v>
      </c>
      <c r="AG2448" s="442">
        <v>45811</v>
      </c>
      <c r="AH2448" s="333"/>
      <c r="AI2448" s="504" t="s">
        <v>144</v>
      </c>
      <c r="AJ2448" s="527" t="s">
        <v>4065</v>
      </c>
      <c r="AK2448" s="333" t="s">
        <v>2985</v>
      </c>
      <c r="AL2448" s="490" t="s">
        <v>2986</v>
      </c>
      <c r="AM2448" s="527" t="s">
        <v>4065</v>
      </c>
      <c r="AN2448" s="333" t="s">
        <v>2985</v>
      </c>
      <c r="AO2448" s="490" t="s">
        <v>2986</v>
      </c>
    </row>
    <row r="2449" spans="3:41">
      <c r="C2449" s="64" t="s">
        <v>994</v>
      </c>
      <c r="D2449" s="67">
        <v>5483</v>
      </c>
      <c r="E2449" s="81" t="s">
        <v>472</v>
      </c>
      <c r="F2449" s="69" t="s">
        <v>152</v>
      </c>
      <c r="G2449" s="48" t="s">
        <v>153</v>
      </c>
      <c r="H2449" s="48">
        <v>5758</v>
      </c>
      <c r="I2449" s="520" t="s">
        <v>154</v>
      </c>
      <c r="J2449" s="520">
        <v>1</v>
      </c>
      <c r="K2449" s="101">
        <v>45792</v>
      </c>
      <c r="L2449" s="48">
        <v>29</v>
      </c>
      <c r="M2449" s="66">
        <v>110</v>
      </c>
      <c r="N2449" s="513">
        <v>45821</v>
      </c>
      <c r="O2449" s="411">
        <v>45812</v>
      </c>
      <c r="P2449" s="412">
        <v>20</v>
      </c>
      <c r="Q2449" s="409" t="s">
        <v>85</v>
      </c>
      <c r="R2449" s="409" t="s">
        <v>320</v>
      </c>
      <c r="S2449" s="409" t="s">
        <v>85</v>
      </c>
      <c r="T2449" s="409" t="s">
        <v>138</v>
      </c>
      <c r="U2449" s="409">
        <v>110</v>
      </c>
      <c r="V2449" s="417" t="s">
        <v>284</v>
      </c>
      <c r="W2449" s="417" t="s">
        <v>89</v>
      </c>
      <c r="X2449" s="417" t="s">
        <v>396</v>
      </c>
      <c r="Y2449" s="409" t="s">
        <v>473</v>
      </c>
      <c r="Z2449" s="409">
        <v>10</v>
      </c>
      <c r="AA2449" s="423" t="s">
        <v>143</v>
      </c>
      <c r="AB2449" s="409">
        <v>2015</v>
      </c>
      <c r="AC2449" s="524">
        <v>33000</v>
      </c>
      <c r="AD2449" s="524">
        <v>33200</v>
      </c>
      <c r="AE2449" s="635" t="s">
        <v>101</v>
      </c>
      <c r="AF2449" s="442">
        <v>45762</v>
      </c>
      <c r="AG2449" s="442">
        <v>45812</v>
      </c>
      <c r="AH2449" s="333"/>
      <c r="AI2449" s="490" t="s">
        <v>153</v>
      </c>
      <c r="AJ2449" s="527" t="s">
        <v>474</v>
      </c>
      <c r="AK2449" s="333" t="s">
        <v>475</v>
      </c>
      <c r="AL2449" s="490">
        <v>8123514710</v>
      </c>
      <c r="AM2449" s="527" t="s">
        <v>474</v>
      </c>
      <c r="AN2449" s="333" t="s">
        <v>475</v>
      </c>
      <c r="AO2449" s="490">
        <v>8123514710</v>
      </c>
    </row>
    <row r="2450" spans="3:41">
      <c r="C2450" s="64" t="s">
        <v>994</v>
      </c>
      <c r="D2450" s="67">
        <v>5484</v>
      </c>
      <c r="E2450" s="81" t="s">
        <v>472</v>
      </c>
      <c r="F2450" s="69" t="s">
        <v>152</v>
      </c>
      <c r="G2450" s="48" t="s">
        <v>153</v>
      </c>
      <c r="H2450" s="48">
        <v>5785</v>
      </c>
      <c r="I2450" s="64" t="s">
        <v>154</v>
      </c>
      <c r="J2450" s="520">
        <v>1</v>
      </c>
      <c r="K2450" s="101">
        <v>45792</v>
      </c>
      <c r="L2450" s="48">
        <v>29</v>
      </c>
      <c r="M2450" s="66">
        <v>192</v>
      </c>
      <c r="N2450" s="513">
        <v>45821</v>
      </c>
      <c r="O2450" s="411">
        <v>45812</v>
      </c>
      <c r="P2450" s="412">
        <v>20</v>
      </c>
      <c r="Q2450" s="409" t="s">
        <v>85</v>
      </c>
      <c r="R2450" s="409" t="s">
        <v>86</v>
      </c>
      <c r="S2450" s="409" t="s">
        <v>85</v>
      </c>
      <c r="T2450" s="409" t="s">
        <v>138</v>
      </c>
      <c r="U2450" s="409">
        <v>192</v>
      </c>
      <c r="V2450" s="417" t="s">
        <v>284</v>
      </c>
      <c r="W2450" s="417" t="s">
        <v>89</v>
      </c>
      <c r="X2450" s="417" t="s">
        <v>396</v>
      </c>
      <c r="Y2450" s="423" t="s">
        <v>788</v>
      </c>
      <c r="Z2450" s="409">
        <v>10</v>
      </c>
      <c r="AA2450" s="423" t="s">
        <v>143</v>
      </c>
      <c r="AB2450" s="409">
        <v>2014</v>
      </c>
      <c r="AC2450" s="524">
        <v>33000</v>
      </c>
      <c r="AD2450" s="522">
        <v>33000</v>
      </c>
      <c r="AE2450" s="635" t="s">
        <v>101</v>
      </c>
      <c r="AF2450" s="442">
        <v>45762</v>
      </c>
      <c r="AG2450" s="442">
        <v>45812</v>
      </c>
      <c r="AH2450" s="333"/>
      <c r="AI2450" s="490" t="s">
        <v>153</v>
      </c>
      <c r="AJ2450" s="527" t="s">
        <v>474</v>
      </c>
      <c r="AK2450" s="333" t="s">
        <v>475</v>
      </c>
      <c r="AL2450" s="490">
        <v>8123514710</v>
      </c>
      <c r="AM2450" s="527" t="s">
        <v>474</v>
      </c>
      <c r="AN2450" s="333" t="s">
        <v>475</v>
      </c>
      <c r="AO2450" s="490">
        <v>8123514710</v>
      </c>
    </row>
    <row r="2451" spans="3:41">
      <c r="C2451" s="64" t="s">
        <v>994</v>
      </c>
      <c r="D2451" s="491">
        <v>5338</v>
      </c>
      <c r="E2451" s="504" t="s">
        <v>493</v>
      </c>
      <c r="F2451" s="493" t="s">
        <v>494</v>
      </c>
      <c r="G2451" s="494" t="s">
        <v>495</v>
      </c>
      <c r="H2451" s="494">
        <v>5262</v>
      </c>
      <c r="I2451" s="520" t="s">
        <v>99</v>
      </c>
      <c r="J2451" s="520">
        <v>1</v>
      </c>
      <c r="K2451" s="509">
        <v>45798</v>
      </c>
      <c r="L2451" s="494">
        <v>13</v>
      </c>
      <c r="M2451" s="510">
        <v>114</v>
      </c>
      <c r="N2451" s="511">
        <f t="shared" ref="N2451:N2458" si="19">K2451+L2451</f>
        <v>45811</v>
      </c>
      <c r="O2451" s="411">
        <f t="shared" ref="O2451:O2458" ca="1" si="20">TODAY()</f>
        <v>45957</v>
      </c>
      <c r="P2451" s="412">
        <f t="shared" ref="P2451:P2458" ca="1" si="21">O2451-K2451</f>
        <v>159</v>
      </c>
      <c r="Q2451" s="409" t="s">
        <v>85</v>
      </c>
      <c r="R2451" s="409" t="s">
        <v>320</v>
      </c>
      <c r="S2451" s="409" t="s">
        <v>85</v>
      </c>
      <c r="T2451" s="409" t="s">
        <v>138</v>
      </c>
      <c r="U2451" s="409">
        <v>114</v>
      </c>
      <c r="V2451" s="417" t="s">
        <v>284</v>
      </c>
      <c r="W2451" s="417" t="s">
        <v>89</v>
      </c>
      <c r="X2451" s="417" t="s">
        <v>396</v>
      </c>
      <c r="Y2451" s="409" t="s">
        <v>496</v>
      </c>
      <c r="Z2451" s="409">
        <v>10</v>
      </c>
      <c r="AA2451" s="423" t="s">
        <v>143</v>
      </c>
      <c r="AB2451" s="409">
        <v>2017</v>
      </c>
      <c r="AC2451" s="524">
        <v>33000</v>
      </c>
      <c r="AD2451" s="522">
        <v>33000</v>
      </c>
      <c r="AE2451" s="635" t="s">
        <v>101</v>
      </c>
      <c r="AF2451" s="442">
        <v>45672</v>
      </c>
      <c r="AG2451" s="442">
        <v>45812</v>
      </c>
      <c r="AH2451" s="333"/>
      <c r="AI2451" s="490" t="s">
        <v>144</v>
      </c>
      <c r="AJ2451" s="527" t="s">
        <v>497</v>
      </c>
      <c r="AK2451" s="333" t="s">
        <v>498</v>
      </c>
      <c r="AL2451" s="490" t="s">
        <v>499</v>
      </c>
      <c r="AM2451" s="527" t="s">
        <v>497</v>
      </c>
      <c r="AN2451" s="333" t="s">
        <v>498</v>
      </c>
      <c r="AO2451" s="490" t="s">
        <v>499</v>
      </c>
    </row>
    <row r="2452" spans="3:41">
      <c r="C2452" s="64" t="s">
        <v>994</v>
      </c>
      <c r="D2452" s="491">
        <v>5569</v>
      </c>
      <c r="E2452" s="738" t="s">
        <v>4103</v>
      </c>
      <c r="F2452" s="492" t="s">
        <v>4103</v>
      </c>
      <c r="G2452" s="520" t="s">
        <v>503</v>
      </c>
      <c r="H2452" s="520">
        <v>2532</v>
      </c>
      <c r="I2452" s="520" t="s">
        <v>99</v>
      </c>
      <c r="J2452" s="520">
        <v>1</v>
      </c>
      <c r="K2452" s="624">
        <v>45804</v>
      </c>
      <c r="L2452" s="520">
        <v>27</v>
      </c>
      <c r="M2452" s="510">
        <v>47</v>
      </c>
      <c r="N2452" s="513">
        <f t="shared" si="19"/>
        <v>45831</v>
      </c>
      <c r="O2452" s="411">
        <f t="shared" ca="1" si="20"/>
        <v>45957</v>
      </c>
      <c r="P2452" s="412">
        <f t="shared" ca="1" si="21"/>
        <v>153</v>
      </c>
      <c r="Q2452" s="409" t="s">
        <v>85</v>
      </c>
      <c r="R2452" s="409" t="s">
        <v>85</v>
      </c>
      <c r="S2452" s="409" t="s">
        <v>85</v>
      </c>
      <c r="T2452" s="409" t="s">
        <v>138</v>
      </c>
      <c r="U2452" s="561">
        <v>47</v>
      </c>
      <c r="V2452" s="417" t="s">
        <v>169</v>
      </c>
      <c r="W2452" s="417" t="s">
        <v>89</v>
      </c>
      <c r="X2452" s="417" t="s">
        <v>167</v>
      </c>
      <c r="Y2452" s="409" t="s">
        <v>241</v>
      </c>
      <c r="Z2452" s="409">
        <v>30</v>
      </c>
      <c r="AA2452" s="423" t="s">
        <v>127</v>
      </c>
      <c r="AB2452" s="409"/>
      <c r="AC2452" s="424">
        <v>50000</v>
      </c>
      <c r="AD2452" s="522">
        <v>0</v>
      </c>
      <c r="AE2452" s="494" t="s">
        <v>101</v>
      </c>
      <c r="AF2452" s="442">
        <v>45804</v>
      </c>
      <c r="AG2452" s="442">
        <v>45813</v>
      </c>
      <c r="AH2452" s="334" t="s">
        <v>4198</v>
      </c>
      <c r="AI2452" s="333"/>
      <c r="AJ2452" s="333"/>
      <c r="AK2452" s="333"/>
      <c r="AL2452" s="490"/>
      <c r="AM2452" s="333"/>
      <c r="AN2452" s="333"/>
      <c r="AO2452" s="490"/>
    </row>
    <row r="2453" spans="3:41">
      <c r="C2453" s="64" t="s">
        <v>994</v>
      </c>
      <c r="D2453" s="520">
        <v>5551</v>
      </c>
      <c r="E2453" s="738" t="s">
        <v>97</v>
      </c>
      <c r="F2453" s="620" t="s">
        <v>97</v>
      </c>
      <c r="G2453" s="520" t="s">
        <v>144</v>
      </c>
      <c r="H2453" s="520">
        <v>8851</v>
      </c>
      <c r="I2453" s="520" t="s">
        <v>99</v>
      </c>
      <c r="J2453" s="520">
        <v>1</v>
      </c>
      <c r="K2453" s="624">
        <v>45798</v>
      </c>
      <c r="L2453" s="520">
        <v>27</v>
      </c>
      <c r="M2453" s="510">
        <v>121</v>
      </c>
      <c r="N2453" s="513">
        <f t="shared" si="19"/>
        <v>45825</v>
      </c>
      <c r="O2453" s="411">
        <f t="shared" ca="1" si="20"/>
        <v>45957</v>
      </c>
      <c r="P2453" s="412">
        <f t="shared" ca="1" si="21"/>
        <v>159</v>
      </c>
      <c r="Q2453" s="409" t="s">
        <v>85</v>
      </c>
      <c r="R2453" s="409" t="s">
        <v>85</v>
      </c>
      <c r="S2453" s="409" t="s">
        <v>85</v>
      </c>
      <c r="T2453" s="409" t="s">
        <v>138</v>
      </c>
      <c r="U2453" s="409">
        <v>121</v>
      </c>
      <c r="V2453" s="417" t="s">
        <v>145</v>
      </c>
      <c r="W2453" s="417" t="s">
        <v>146</v>
      </c>
      <c r="X2453" s="417" t="s">
        <v>147</v>
      </c>
      <c r="Y2453" s="409">
        <v>171004429</v>
      </c>
      <c r="Z2453" s="510">
        <v>60</v>
      </c>
      <c r="AA2453" s="628" t="s">
        <v>148</v>
      </c>
      <c r="AB2453" s="409">
        <v>2017</v>
      </c>
      <c r="AC2453" s="424">
        <v>18000</v>
      </c>
      <c r="AD2453" s="522"/>
      <c r="AE2453" s="635" t="s">
        <v>101</v>
      </c>
      <c r="AF2453" s="634">
        <v>45798</v>
      </c>
      <c r="AG2453" s="634">
        <v>45814</v>
      </c>
      <c r="AH2453" s="520"/>
      <c r="AI2453" s="520"/>
      <c r="AJ2453" s="520"/>
      <c r="AK2453" s="520"/>
      <c r="AL2453" s="520"/>
      <c r="AM2453" s="671"/>
      <c r="AN2453" s="620"/>
      <c r="AO2453" s="520"/>
    </row>
    <row r="2454" spans="3:41">
      <c r="C2454" s="64" t="s">
        <v>994</v>
      </c>
      <c r="D2454" s="67">
        <v>5472</v>
      </c>
      <c r="E2454" s="81" t="s">
        <v>610</v>
      </c>
      <c r="F2454" s="68" t="s">
        <v>610</v>
      </c>
      <c r="G2454" s="48" t="s">
        <v>144</v>
      </c>
      <c r="H2454" s="48">
        <v>581</v>
      </c>
      <c r="I2454" s="64" t="s">
        <v>154</v>
      </c>
      <c r="J2454" s="64">
        <v>1</v>
      </c>
      <c r="K2454" s="101">
        <v>45784</v>
      </c>
      <c r="L2454" s="48">
        <v>29</v>
      </c>
      <c r="M2454" s="104">
        <v>146</v>
      </c>
      <c r="N2454" s="102">
        <f t="shared" si="19"/>
        <v>45813</v>
      </c>
      <c r="O2454" s="99">
        <f t="shared" ca="1" si="20"/>
        <v>45957</v>
      </c>
      <c r="P2454" s="100">
        <f t="shared" ca="1" si="21"/>
        <v>173</v>
      </c>
      <c r="Q2454" s="66" t="s">
        <v>160</v>
      </c>
      <c r="R2454" s="66" t="s">
        <v>86</v>
      </c>
      <c r="S2454" s="66" t="s">
        <v>86</v>
      </c>
      <c r="T2454" s="66" t="s">
        <v>87</v>
      </c>
      <c r="U2454" s="113">
        <v>146</v>
      </c>
      <c r="V2454" s="88" t="s">
        <v>88</v>
      </c>
      <c r="W2454" s="88" t="s">
        <v>89</v>
      </c>
      <c r="X2454" s="88" t="s">
        <v>586</v>
      </c>
      <c r="Y2454" s="66" t="s">
        <v>611</v>
      </c>
      <c r="Z2454" s="66">
        <v>10</v>
      </c>
      <c r="AA2454" s="117" t="s">
        <v>227</v>
      </c>
      <c r="AB2454" s="66">
        <v>2023</v>
      </c>
      <c r="AC2454" s="130">
        <v>33000</v>
      </c>
      <c r="AD2454" s="130">
        <v>28000</v>
      </c>
      <c r="AE2454" s="48" t="s">
        <v>101</v>
      </c>
      <c r="AF2454" s="132">
        <v>45754</v>
      </c>
      <c r="AG2454" s="132">
        <v>45814</v>
      </c>
      <c r="AH2454" s="141"/>
      <c r="AI2454" s="72" t="s">
        <v>612</v>
      </c>
      <c r="AJ2454" s="377" t="s">
        <v>613</v>
      </c>
      <c r="AK2454" s="141" t="s">
        <v>614</v>
      </c>
      <c r="AL2454" s="72" t="s">
        <v>615</v>
      </c>
      <c r="AM2454" s="527" t="s">
        <v>613</v>
      </c>
      <c r="AN2454" s="333" t="s">
        <v>614</v>
      </c>
      <c r="AO2454" s="490" t="s">
        <v>615</v>
      </c>
    </row>
    <row r="2455" spans="3:41">
      <c r="C2455" s="520" t="s">
        <v>994</v>
      </c>
      <c r="D2455" s="491">
        <v>5528</v>
      </c>
      <c r="E2455" s="504" t="s">
        <v>4101</v>
      </c>
      <c r="F2455" s="493" t="s">
        <v>4102</v>
      </c>
      <c r="G2455" s="504" t="s">
        <v>4101</v>
      </c>
      <c r="H2455" s="494">
        <v>511</v>
      </c>
      <c r="I2455" s="520" t="s">
        <v>99</v>
      </c>
      <c r="J2455" s="520">
        <v>1</v>
      </c>
      <c r="K2455" s="509">
        <v>45785</v>
      </c>
      <c r="L2455" s="494">
        <v>27</v>
      </c>
      <c r="M2455" s="510">
        <v>201</v>
      </c>
      <c r="N2455" s="511">
        <f t="shared" si="19"/>
        <v>45812</v>
      </c>
      <c r="O2455" s="411">
        <f t="shared" ca="1" si="20"/>
        <v>45957</v>
      </c>
      <c r="P2455" s="412">
        <f t="shared" ca="1" si="21"/>
        <v>172</v>
      </c>
      <c r="Q2455" s="409" t="s">
        <v>544</v>
      </c>
      <c r="R2455" s="409" t="s">
        <v>86</v>
      </c>
      <c r="S2455" s="409" t="s">
        <v>85</v>
      </c>
      <c r="T2455" s="409" t="s">
        <v>138</v>
      </c>
      <c r="U2455" s="510">
        <v>201</v>
      </c>
      <c r="V2455" s="417" t="s">
        <v>284</v>
      </c>
      <c r="W2455" s="417" t="s">
        <v>89</v>
      </c>
      <c r="X2455" s="417" t="s">
        <v>4100</v>
      </c>
      <c r="Y2455" s="423" t="s">
        <v>4099</v>
      </c>
      <c r="Z2455" s="409"/>
      <c r="AA2455" s="423"/>
      <c r="AB2455" s="409">
        <v>2024</v>
      </c>
      <c r="AC2455" s="424"/>
      <c r="AD2455" s="522"/>
      <c r="AE2455" s="494" t="s">
        <v>207</v>
      </c>
      <c r="AF2455" s="442">
        <v>45785</v>
      </c>
      <c r="AG2455" s="442">
        <v>45814</v>
      </c>
      <c r="AH2455" s="333"/>
      <c r="AI2455" s="494" t="s">
        <v>637</v>
      </c>
      <c r="AJ2455" s="527"/>
      <c r="AK2455" s="333"/>
      <c r="AL2455" s="490"/>
      <c r="AM2455" s="527"/>
      <c r="AN2455" s="333"/>
      <c r="AO2455" s="490"/>
    </row>
    <row r="2456" spans="3:41">
      <c r="C2456" s="520" t="s">
        <v>994</v>
      </c>
      <c r="D2456" s="491">
        <v>5589</v>
      </c>
      <c r="E2456" s="504" t="s">
        <v>4169</v>
      </c>
      <c r="F2456" s="493" t="s">
        <v>4169</v>
      </c>
      <c r="G2456" s="494" t="s">
        <v>4204</v>
      </c>
      <c r="H2456" s="494">
        <v>2041</v>
      </c>
      <c r="I2456" s="520" t="s">
        <v>99</v>
      </c>
      <c r="J2456" s="520">
        <v>1</v>
      </c>
      <c r="K2456" s="509">
        <v>45815</v>
      </c>
      <c r="L2456" s="494">
        <v>1</v>
      </c>
      <c r="M2456" s="510">
        <v>140</v>
      </c>
      <c r="N2456" s="511">
        <f t="shared" si="19"/>
        <v>45816</v>
      </c>
      <c r="O2456" s="411">
        <f t="shared" ca="1" si="20"/>
        <v>45957</v>
      </c>
      <c r="P2456" s="412">
        <f t="shared" ca="1" si="21"/>
        <v>142</v>
      </c>
      <c r="Q2456" s="409" t="s">
        <v>85</v>
      </c>
      <c r="R2456" s="409" t="s">
        <v>86</v>
      </c>
      <c r="S2456" s="409" t="s">
        <v>85</v>
      </c>
      <c r="T2456" s="409" t="s">
        <v>87</v>
      </c>
      <c r="U2456" s="626">
        <v>140</v>
      </c>
      <c r="V2456" s="417" t="s">
        <v>88</v>
      </c>
      <c r="W2456" s="417" t="s">
        <v>89</v>
      </c>
      <c r="X2456" s="417" t="s">
        <v>586</v>
      </c>
      <c r="Y2456" s="409" t="s">
        <v>590</v>
      </c>
      <c r="Z2456" s="409">
        <v>10</v>
      </c>
      <c r="AA2456" s="423" t="s">
        <v>227</v>
      </c>
      <c r="AB2456" s="409">
        <v>2017</v>
      </c>
      <c r="AC2456" s="524">
        <v>33000</v>
      </c>
      <c r="AD2456" s="522">
        <v>33000</v>
      </c>
      <c r="AE2456" s="635" t="s">
        <v>101</v>
      </c>
      <c r="AF2456" s="442">
        <v>45815</v>
      </c>
      <c r="AG2456" s="442">
        <v>45817</v>
      </c>
      <c r="AH2456" s="334"/>
      <c r="AI2456" s="490"/>
      <c r="AJ2456" s="334"/>
      <c r="AK2456" s="334"/>
      <c r="AL2456" s="490"/>
      <c r="AM2456" s="702"/>
      <c r="AN2456" s="490"/>
      <c r="AO2456" s="490"/>
    </row>
    <row r="2457" spans="3:41">
      <c r="C2457" s="520" t="s">
        <v>994</v>
      </c>
      <c r="D2457" s="491">
        <v>5541</v>
      </c>
      <c r="E2457" s="504" t="s">
        <v>1217</v>
      </c>
      <c r="F2457" s="492" t="s">
        <v>1217</v>
      </c>
      <c r="G2457" s="494" t="s">
        <v>4124</v>
      </c>
      <c r="H2457" s="494">
        <v>495</v>
      </c>
      <c r="I2457" s="64" t="s">
        <v>154</v>
      </c>
      <c r="J2457" s="520">
        <v>1</v>
      </c>
      <c r="K2457" s="509">
        <v>45791</v>
      </c>
      <c r="L2457" s="494">
        <v>29</v>
      </c>
      <c r="M2457" s="510">
        <v>242</v>
      </c>
      <c r="N2457" s="513">
        <f t="shared" si="19"/>
        <v>45820</v>
      </c>
      <c r="O2457" s="411">
        <f t="shared" ca="1" si="20"/>
        <v>45957</v>
      </c>
      <c r="P2457" s="516">
        <f t="shared" ca="1" si="21"/>
        <v>166</v>
      </c>
      <c r="Q2457" s="409" t="s">
        <v>810</v>
      </c>
      <c r="R2457" s="409" t="s">
        <v>214</v>
      </c>
      <c r="S2457" s="409" t="s">
        <v>900</v>
      </c>
      <c r="T2457" s="409" t="s">
        <v>87</v>
      </c>
      <c r="U2457" s="409">
        <v>242</v>
      </c>
      <c r="V2457" s="417" t="s">
        <v>169</v>
      </c>
      <c r="W2457" s="417" t="s">
        <v>89</v>
      </c>
      <c r="X2457" s="417" t="s">
        <v>834</v>
      </c>
      <c r="Y2457" s="423" t="s">
        <v>943</v>
      </c>
      <c r="Z2457" s="409">
        <v>30</v>
      </c>
      <c r="AA2457" s="423" t="s">
        <v>92</v>
      </c>
      <c r="AB2457" s="409">
        <v>2016</v>
      </c>
      <c r="AC2457" s="566">
        <v>18000</v>
      </c>
      <c r="AD2457" s="522">
        <v>19500</v>
      </c>
      <c r="AE2457" s="494" t="s">
        <v>101</v>
      </c>
      <c r="AF2457" s="442">
        <v>45791</v>
      </c>
      <c r="AG2457" s="442">
        <v>45815</v>
      </c>
      <c r="AH2457" s="333"/>
      <c r="AI2457" s="494" t="s">
        <v>197</v>
      </c>
      <c r="AJ2457" s="527" t="s">
        <v>4133</v>
      </c>
      <c r="AK2457" s="333" t="s">
        <v>4132</v>
      </c>
      <c r="AL2457" s="490" t="s">
        <v>4134</v>
      </c>
      <c r="AM2457" s="527" t="s">
        <v>4133</v>
      </c>
      <c r="AN2457" s="333" t="s">
        <v>4132</v>
      </c>
      <c r="AO2457" s="490" t="s">
        <v>4134</v>
      </c>
    </row>
    <row r="2458" spans="3:41">
      <c r="C2458" s="520" t="s">
        <v>994</v>
      </c>
      <c r="D2458" s="67">
        <v>5563</v>
      </c>
      <c r="E2458" s="81" t="s">
        <v>742</v>
      </c>
      <c r="F2458" s="69" t="s">
        <v>4164</v>
      </c>
      <c r="G2458" s="48" t="s">
        <v>4165</v>
      </c>
      <c r="H2458" s="48">
        <v>1716</v>
      </c>
      <c r="I2458" s="520" t="s">
        <v>154</v>
      </c>
      <c r="J2458" s="520">
        <v>1</v>
      </c>
      <c r="K2458" s="101">
        <v>45814</v>
      </c>
      <c r="L2458" s="48">
        <v>0</v>
      </c>
      <c r="M2458" s="625">
        <v>10</v>
      </c>
      <c r="N2458" s="511">
        <f t="shared" si="19"/>
        <v>45814</v>
      </c>
      <c r="O2458" s="411">
        <f t="shared" ca="1" si="20"/>
        <v>45957</v>
      </c>
      <c r="P2458" s="412">
        <f t="shared" ca="1" si="21"/>
        <v>143</v>
      </c>
      <c r="Q2458" s="409" t="s">
        <v>85</v>
      </c>
      <c r="R2458" s="409" t="s">
        <v>85</v>
      </c>
      <c r="S2458" s="409" t="s">
        <v>86</v>
      </c>
      <c r="T2458" s="409" t="s">
        <v>87</v>
      </c>
      <c r="U2458" s="409">
        <v>10</v>
      </c>
      <c r="V2458" s="563" t="s">
        <v>88</v>
      </c>
      <c r="W2458" s="417" t="s">
        <v>89</v>
      </c>
      <c r="X2458" s="417" t="s">
        <v>90</v>
      </c>
      <c r="Y2458" s="409" t="s">
        <v>114</v>
      </c>
      <c r="Z2458" s="409">
        <v>10</v>
      </c>
      <c r="AA2458" s="423" t="s">
        <v>92</v>
      </c>
      <c r="AB2458" s="409">
        <v>2016</v>
      </c>
      <c r="AC2458" s="424"/>
      <c r="AD2458" s="522"/>
      <c r="AE2458" s="635" t="s">
        <v>101</v>
      </c>
      <c r="AF2458" s="634">
        <v>45803</v>
      </c>
      <c r="AG2458" s="634">
        <v>45817</v>
      </c>
      <c r="AH2458" s="520"/>
      <c r="AI2458" s="64"/>
      <c r="AJ2458" s="520"/>
      <c r="AK2458" s="64"/>
      <c r="AL2458" s="64"/>
      <c r="AM2458" s="64"/>
      <c r="AN2458" s="64"/>
      <c r="AO2458" s="64"/>
    </row>
    <row r="2459" spans="3:41">
      <c r="C2459" s="520" t="s">
        <v>994</v>
      </c>
      <c r="D2459" s="491">
        <v>5533</v>
      </c>
      <c r="E2459" s="504" t="s">
        <v>288</v>
      </c>
      <c r="F2459" s="493" t="s">
        <v>289</v>
      </c>
      <c r="G2459" s="494" t="s">
        <v>4110</v>
      </c>
      <c r="H2459" s="494">
        <v>3308</v>
      </c>
      <c r="I2459" s="520" t="s">
        <v>99</v>
      </c>
      <c r="J2459" s="520">
        <v>1</v>
      </c>
      <c r="K2459" s="509">
        <v>45789</v>
      </c>
      <c r="L2459" s="494">
        <v>27</v>
      </c>
      <c r="M2459" s="510">
        <v>210</v>
      </c>
      <c r="N2459" s="511">
        <v>45816</v>
      </c>
      <c r="O2459" s="411">
        <v>45817</v>
      </c>
      <c r="P2459" s="709">
        <v>28</v>
      </c>
      <c r="Q2459" s="409" t="s">
        <v>544</v>
      </c>
      <c r="R2459" s="409" t="s">
        <v>85</v>
      </c>
      <c r="S2459" s="693" t="s">
        <v>1180</v>
      </c>
      <c r="T2459" s="693" t="s">
        <v>138</v>
      </c>
      <c r="U2459" s="693">
        <v>210</v>
      </c>
      <c r="V2459" s="417" t="s">
        <v>284</v>
      </c>
      <c r="W2459" s="417" t="s">
        <v>89</v>
      </c>
      <c r="X2459" s="417" t="s">
        <v>396</v>
      </c>
      <c r="Y2459" s="423" t="s">
        <v>4108</v>
      </c>
      <c r="Z2459" s="409">
        <v>10</v>
      </c>
      <c r="AA2459" s="423" t="s">
        <v>143</v>
      </c>
      <c r="AB2459" s="693">
        <v>2016</v>
      </c>
      <c r="AC2459" s="615">
        <v>45000</v>
      </c>
      <c r="AD2459" s="524">
        <v>51500</v>
      </c>
      <c r="AE2459" s="494" t="s">
        <v>207</v>
      </c>
      <c r="AF2459" s="334">
        <v>45789</v>
      </c>
      <c r="AG2459" s="442">
        <v>45817</v>
      </c>
      <c r="AH2459" s="334"/>
      <c r="AI2459" s="333" t="s">
        <v>450</v>
      </c>
      <c r="AJ2459" s="527" t="s">
        <v>4118</v>
      </c>
      <c r="AK2459" s="333" t="s">
        <v>410</v>
      </c>
      <c r="AL2459" s="490" t="s">
        <v>4029</v>
      </c>
      <c r="AM2459" s="527" t="s">
        <v>4118</v>
      </c>
      <c r="AN2459" s="333" t="s">
        <v>410</v>
      </c>
      <c r="AO2459" s="490" t="s">
        <v>4029</v>
      </c>
    </row>
    <row r="2460" spans="3:41">
      <c r="C2460" s="520" t="s">
        <v>994</v>
      </c>
      <c r="D2460" s="491">
        <v>5534</v>
      </c>
      <c r="E2460" s="504" t="s">
        <v>288</v>
      </c>
      <c r="F2460" s="493" t="s">
        <v>289</v>
      </c>
      <c r="G2460" s="494" t="s">
        <v>4110</v>
      </c>
      <c r="H2460" s="494">
        <v>0</v>
      </c>
      <c r="I2460" s="520" t="s">
        <v>99</v>
      </c>
      <c r="J2460" s="520">
        <v>1</v>
      </c>
      <c r="K2460" s="509">
        <v>45789</v>
      </c>
      <c r="L2460" s="494">
        <v>27</v>
      </c>
      <c r="M2460" s="510">
        <v>214</v>
      </c>
      <c r="N2460" s="511">
        <v>45816</v>
      </c>
      <c r="O2460" s="411">
        <v>45817</v>
      </c>
      <c r="P2460" s="516">
        <v>28</v>
      </c>
      <c r="Q2460" s="409" t="s">
        <v>544</v>
      </c>
      <c r="R2460" s="409" t="s">
        <v>85</v>
      </c>
      <c r="S2460" s="693" t="s">
        <v>1180</v>
      </c>
      <c r="T2460" s="693" t="s">
        <v>138</v>
      </c>
      <c r="U2460" s="409">
        <v>214</v>
      </c>
      <c r="V2460" s="417" t="s">
        <v>284</v>
      </c>
      <c r="W2460" s="417" t="s">
        <v>89</v>
      </c>
      <c r="X2460" s="417" t="s">
        <v>396</v>
      </c>
      <c r="Y2460" s="423" t="s">
        <v>4109</v>
      </c>
      <c r="Z2460" s="409">
        <v>10</v>
      </c>
      <c r="AA2460" s="423" t="s">
        <v>143</v>
      </c>
      <c r="AB2460" s="409">
        <v>2013</v>
      </c>
      <c r="AC2460" s="524"/>
      <c r="AD2460" s="522"/>
      <c r="AE2460" s="494" t="s">
        <v>207</v>
      </c>
      <c r="AF2460" s="334">
        <v>45789</v>
      </c>
      <c r="AG2460" s="442">
        <v>45817</v>
      </c>
      <c r="AH2460" s="334"/>
      <c r="AI2460" s="333" t="s">
        <v>450</v>
      </c>
      <c r="AJ2460" s="527" t="s">
        <v>4118</v>
      </c>
      <c r="AK2460" s="333" t="s">
        <v>410</v>
      </c>
      <c r="AL2460" s="490" t="s">
        <v>4029</v>
      </c>
      <c r="AM2460" s="527" t="s">
        <v>4118</v>
      </c>
      <c r="AN2460" s="333" t="s">
        <v>410</v>
      </c>
      <c r="AO2460" s="490" t="s">
        <v>4029</v>
      </c>
    </row>
    <row r="2461" spans="3:41">
      <c r="C2461" s="520" t="s">
        <v>994</v>
      </c>
      <c r="D2461" s="67">
        <v>5479</v>
      </c>
      <c r="E2461" s="81" t="s">
        <v>645</v>
      </c>
      <c r="F2461" s="68" t="s">
        <v>645</v>
      </c>
      <c r="G2461" s="48" t="s">
        <v>646</v>
      </c>
      <c r="H2461" s="48">
        <v>1514</v>
      </c>
      <c r="I2461" s="64" t="s">
        <v>154</v>
      </c>
      <c r="J2461" s="520">
        <v>1</v>
      </c>
      <c r="K2461" s="101">
        <v>45814</v>
      </c>
      <c r="L2461" s="48">
        <v>27</v>
      </c>
      <c r="M2461" s="104">
        <v>235</v>
      </c>
      <c r="N2461" s="513">
        <v>45841</v>
      </c>
      <c r="O2461" s="411">
        <v>45817</v>
      </c>
      <c r="P2461" s="412">
        <v>3</v>
      </c>
      <c r="Q2461" s="409" t="s">
        <v>810</v>
      </c>
      <c r="R2461" s="409" t="s">
        <v>214</v>
      </c>
      <c r="S2461" s="409" t="s">
        <v>900</v>
      </c>
      <c r="T2461" s="409" t="s">
        <v>87</v>
      </c>
      <c r="U2461" s="409">
        <v>235</v>
      </c>
      <c r="V2461" s="417" t="s">
        <v>88</v>
      </c>
      <c r="W2461" s="417" t="s">
        <v>89</v>
      </c>
      <c r="X2461" s="417" t="s">
        <v>586</v>
      </c>
      <c r="Y2461" s="423" t="s">
        <v>927</v>
      </c>
      <c r="Z2461" s="409">
        <v>10</v>
      </c>
      <c r="AA2461" s="423" t="s">
        <v>227</v>
      </c>
      <c r="AB2461" s="409">
        <v>2016</v>
      </c>
      <c r="AC2461" s="524">
        <v>33000</v>
      </c>
      <c r="AD2461" s="524">
        <v>35200</v>
      </c>
      <c r="AE2461" s="494" t="s">
        <v>101</v>
      </c>
      <c r="AF2461" s="442">
        <v>45757</v>
      </c>
      <c r="AG2461" s="442">
        <v>45817</v>
      </c>
      <c r="AH2461" s="334" t="s">
        <v>4207</v>
      </c>
      <c r="AI2461" s="490" t="s">
        <v>153</v>
      </c>
      <c r="AJ2461" s="527" t="s">
        <v>648</v>
      </c>
      <c r="AK2461" s="333" t="s">
        <v>649</v>
      </c>
      <c r="AL2461" s="490">
        <v>5610608460</v>
      </c>
      <c r="AM2461" s="527" t="s">
        <v>648</v>
      </c>
      <c r="AN2461" s="333" t="s">
        <v>649</v>
      </c>
      <c r="AO2461" s="490">
        <v>5610608460</v>
      </c>
    </row>
    <row r="2462" spans="3:41" ht="17.25" customHeight="1">
      <c r="C2462" s="520" t="s">
        <v>994</v>
      </c>
      <c r="D2462" s="491">
        <v>5428</v>
      </c>
      <c r="E2462" s="504" t="s">
        <v>97</v>
      </c>
      <c r="F2462" s="492" t="s">
        <v>97</v>
      </c>
      <c r="G2462" s="494" t="s">
        <v>98</v>
      </c>
      <c r="H2462" s="494">
        <v>1989</v>
      </c>
      <c r="I2462" s="520" t="s">
        <v>99</v>
      </c>
      <c r="J2462" s="520">
        <v>1</v>
      </c>
      <c r="K2462" s="509">
        <v>45784</v>
      </c>
      <c r="L2462" s="494">
        <v>27</v>
      </c>
      <c r="M2462" s="510">
        <v>139</v>
      </c>
      <c r="N2462" s="511">
        <f>K2462+L2462</f>
        <v>45811</v>
      </c>
      <c r="O2462" s="411">
        <f ca="1">TODAY()</f>
        <v>45957</v>
      </c>
      <c r="P2462" s="412">
        <f ca="1">O2462-K2462</f>
        <v>173</v>
      </c>
      <c r="Q2462" s="409" t="s">
        <v>85</v>
      </c>
      <c r="R2462" s="409" t="s">
        <v>320</v>
      </c>
      <c r="S2462" s="409" t="s">
        <v>85</v>
      </c>
      <c r="T2462" s="409" t="s">
        <v>87</v>
      </c>
      <c r="U2462" s="626">
        <v>139</v>
      </c>
      <c r="V2462" s="417" t="s">
        <v>88</v>
      </c>
      <c r="W2462" s="417" t="s">
        <v>89</v>
      </c>
      <c r="X2462" s="417" t="s">
        <v>586</v>
      </c>
      <c r="Y2462" s="409" t="s">
        <v>587</v>
      </c>
      <c r="Z2462" s="409">
        <v>10</v>
      </c>
      <c r="AA2462" s="423" t="s">
        <v>227</v>
      </c>
      <c r="AB2462" s="409">
        <v>2017</v>
      </c>
      <c r="AC2462" s="524">
        <v>33000</v>
      </c>
      <c r="AD2462" s="522">
        <v>33000</v>
      </c>
      <c r="AE2462" s="768" t="s">
        <v>101</v>
      </c>
      <c r="AF2462" s="630">
        <v>45363</v>
      </c>
      <c r="AG2462" s="630">
        <v>45812</v>
      </c>
      <c r="AH2462" s="582"/>
      <c r="AI2462" s="582" t="s">
        <v>102</v>
      </c>
      <c r="AJ2462" s="632" t="s">
        <v>103</v>
      </c>
      <c r="AK2462" s="582" t="s">
        <v>104</v>
      </c>
      <c r="AL2462" s="582" t="s">
        <v>105</v>
      </c>
      <c r="AM2462" s="632" t="s">
        <v>103</v>
      </c>
      <c r="AN2462" s="582" t="s">
        <v>104</v>
      </c>
      <c r="AO2462" s="582" t="s">
        <v>105</v>
      </c>
    </row>
    <row r="2463" spans="3:41">
      <c r="C2463" s="520" t="s">
        <v>994</v>
      </c>
      <c r="D2463" s="491">
        <v>5464</v>
      </c>
      <c r="E2463" s="504" t="s">
        <v>288</v>
      </c>
      <c r="F2463" s="493" t="s">
        <v>289</v>
      </c>
      <c r="G2463" s="494" t="s">
        <v>448</v>
      </c>
      <c r="H2463" s="494">
        <v>7270</v>
      </c>
      <c r="I2463" s="520" t="s">
        <v>99</v>
      </c>
      <c r="J2463" s="520">
        <v>1</v>
      </c>
      <c r="K2463" s="509">
        <v>45805</v>
      </c>
      <c r="L2463" s="494">
        <v>13</v>
      </c>
      <c r="M2463" s="510">
        <v>104</v>
      </c>
      <c r="N2463" s="513">
        <v>45818</v>
      </c>
      <c r="O2463" s="411">
        <v>45818</v>
      </c>
      <c r="P2463" s="412">
        <v>13</v>
      </c>
      <c r="Q2463" s="409" t="s">
        <v>85</v>
      </c>
      <c r="R2463" s="409" t="s">
        <v>320</v>
      </c>
      <c r="S2463" s="409" t="s">
        <v>85</v>
      </c>
      <c r="T2463" s="409" t="s">
        <v>138</v>
      </c>
      <c r="U2463" s="409">
        <v>104</v>
      </c>
      <c r="V2463" s="417" t="s">
        <v>284</v>
      </c>
      <c r="W2463" s="417" t="s">
        <v>89</v>
      </c>
      <c r="X2463" s="417" t="s">
        <v>396</v>
      </c>
      <c r="Y2463" s="409" t="s">
        <v>449</v>
      </c>
      <c r="Z2463" s="409">
        <v>10</v>
      </c>
      <c r="AA2463" s="423" t="s">
        <v>143</v>
      </c>
      <c r="AB2463" s="409">
        <v>2014</v>
      </c>
      <c r="AC2463" s="524">
        <v>33000</v>
      </c>
      <c r="AD2463" s="524">
        <v>28000</v>
      </c>
      <c r="AE2463" s="494" t="s">
        <v>101</v>
      </c>
      <c r="AF2463" s="334">
        <v>45749</v>
      </c>
      <c r="AG2463" s="442">
        <v>45818</v>
      </c>
      <c r="AH2463" s="334"/>
      <c r="AI2463" s="334" t="s">
        <v>450</v>
      </c>
      <c r="AJ2463" s="527" t="s">
        <v>451</v>
      </c>
      <c r="AK2463" s="333" t="s">
        <v>452</v>
      </c>
      <c r="AL2463" s="490" t="s">
        <v>453</v>
      </c>
      <c r="AM2463" s="527" t="s">
        <v>451</v>
      </c>
      <c r="AN2463" s="333" t="s">
        <v>452</v>
      </c>
      <c r="AO2463" s="490" t="s">
        <v>453</v>
      </c>
    </row>
    <row r="2464" spans="3:41">
      <c r="C2464" s="520" t="s">
        <v>994</v>
      </c>
      <c r="D2464" s="491">
        <v>5518</v>
      </c>
      <c r="E2464" s="504" t="s">
        <v>288</v>
      </c>
      <c r="F2464" s="493" t="s">
        <v>289</v>
      </c>
      <c r="G2464" s="494" t="s">
        <v>448</v>
      </c>
      <c r="H2464" s="494">
        <v>4931</v>
      </c>
      <c r="I2464" s="520" t="s">
        <v>99</v>
      </c>
      <c r="J2464" s="520">
        <v>1</v>
      </c>
      <c r="K2464" s="509">
        <v>45794</v>
      </c>
      <c r="L2464" s="494">
        <v>27</v>
      </c>
      <c r="M2464" s="510">
        <v>115</v>
      </c>
      <c r="N2464" s="513">
        <f>K2464+L2464</f>
        <v>45821</v>
      </c>
      <c r="O2464" s="411">
        <f ca="1">TODAY()</f>
        <v>45957</v>
      </c>
      <c r="P2464" s="412">
        <f ca="1">O2464-K2464</f>
        <v>163</v>
      </c>
      <c r="Q2464" s="409" t="s">
        <v>85</v>
      </c>
      <c r="R2464" s="409" t="s">
        <v>320</v>
      </c>
      <c r="S2464" s="409" t="s">
        <v>85</v>
      </c>
      <c r="T2464" s="409" t="s">
        <v>138</v>
      </c>
      <c r="U2464" s="409">
        <v>115</v>
      </c>
      <c r="V2464" s="417" t="s">
        <v>284</v>
      </c>
      <c r="W2464" s="417" t="s">
        <v>89</v>
      </c>
      <c r="X2464" s="417" t="s">
        <v>396</v>
      </c>
      <c r="Y2464" s="409" t="s">
        <v>502</v>
      </c>
      <c r="Z2464" s="409">
        <v>10</v>
      </c>
      <c r="AA2464" s="423" t="s">
        <v>143</v>
      </c>
      <c r="AB2464" s="409">
        <v>2017</v>
      </c>
      <c r="AC2464" s="524">
        <v>33000</v>
      </c>
      <c r="AD2464" s="524">
        <v>33200</v>
      </c>
      <c r="AE2464" s="494" t="s">
        <v>101</v>
      </c>
      <c r="AF2464" s="334">
        <v>45749</v>
      </c>
      <c r="AG2464" s="442">
        <v>45818</v>
      </c>
      <c r="AH2464" s="334"/>
      <c r="AI2464" s="334" t="s">
        <v>450</v>
      </c>
      <c r="AJ2464" s="527" t="s">
        <v>451</v>
      </c>
      <c r="AK2464" s="333" t="s">
        <v>452</v>
      </c>
      <c r="AL2464" s="490" t="s">
        <v>453</v>
      </c>
      <c r="AM2464" s="527" t="s">
        <v>451</v>
      </c>
      <c r="AN2464" s="333" t="s">
        <v>452</v>
      </c>
      <c r="AO2464" s="490" t="s">
        <v>453</v>
      </c>
    </row>
    <row r="2465" spans="3:47">
      <c r="C2465" s="520" t="s">
        <v>994</v>
      </c>
      <c r="D2465" s="67">
        <v>5506</v>
      </c>
      <c r="E2465" s="81" t="s">
        <v>4057</v>
      </c>
      <c r="F2465" s="69" t="s">
        <v>4058</v>
      </c>
      <c r="G2465" s="48" t="s">
        <v>4059</v>
      </c>
      <c r="H2465" s="48">
        <v>350</v>
      </c>
      <c r="I2465" s="64" t="s">
        <v>154</v>
      </c>
      <c r="J2465" s="520">
        <v>1</v>
      </c>
      <c r="K2465" s="101">
        <v>45817</v>
      </c>
      <c r="L2465" s="48">
        <v>13</v>
      </c>
      <c r="M2465" s="104">
        <v>222</v>
      </c>
      <c r="N2465" s="513">
        <v>45830</v>
      </c>
      <c r="O2465" s="411">
        <v>45818</v>
      </c>
      <c r="P2465" s="412">
        <v>1</v>
      </c>
      <c r="Q2465" s="409" t="s">
        <v>544</v>
      </c>
      <c r="R2465" s="409" t="s">
        <v>85</v>
      </c>
      <c r="S2465" s="409" t="s">
        <v>86</v>
      </c>
      <c r="T2465" s="409" t="s">
        <v>138</v>
      </c>
      <c r="U2465" s="409">
        <v>222</v>
      </c>
      <c r="V2465" s="417" t="s">
        <v>284</v>
      </c>
      <c r="W2465" s="417" t="s">
        <v>174</v>
      </c>
      <c r="X2465" s="417" t="s">
        <v>819</v>
      </c>
      <c r="Y2465" s="693" t="s">
        <v>4060</v>
      </c>
      <c r="Z2465" s="409">
        <v>10</v>
      </c>
      <c r="AA2465" s="423" t="s">
        <v>189</v>
      </c>
      <c r="AB2465" s="409">
        <v>2024</v>
      </c>
      <c r="AC2465" s="524"/>
      <c r="AD2465" s="522">
        <v>0</v>
      </c>
      <c r="AE2465" s="575" t="s">
        <v>101</v>
      </c>
      <c r="AF2465" s="532">
        <v>45775</v>
      </c>
      <c r="AG2465" s="442">
        <v>45818</v>
      </c>
      <c r="AH2465" s="333"/>
      <c r="AI2465" s="333" t="s">
        <v>251</v>
      </c>
      <c r="AJ2465" s="527" t="s">
        <v>838</v>
      </c>
      <c r="AK2465" s="333" t="s">
        <v>839</v>
      </c>
      <c r="AL2465" s="490">
        <v>5543815029</v>
      </c>
      <c r="AM2465" s="527" t="s">
        <v>838</v>
      </c>
      <c r="AN2465" s="333" t="s">
        <v>839</v>
      </c>
      <c r="AO2465" s="490">
        <v>5543815029</v>
      </c>
    </row>
    <row r="2466" spans="3:47">
      <c r="C2466" s="520" t="s">
        <v>994</v>
      </c>
      <c r="D2466" s="491">
        <v>5550</v>
      </c>
      <c r="E2466" s="504" t="s">
        <v>4148</v>
      </c>
      <c r="F2466" s="493" t="s">
        <v>4148</v>
      </c>
      <c r="G2466" s="494" t="s">
        <v>637</v>
      </c>
      <c r="H2466" s="494">
        <v>470</v>
      </c>
      <c r="I2466" s="64" t="s">
        <v>154</v>
      </c>
      <c r="J2466" s="520">
        <v>1</v>
      </c>
      <c r="K2466" s="509">
        <v>45796</v>
      </c>
      <c r="L2466" s="494">
        <v>27</v>
      </c>
      <c r="M2466" s="510">
        <v>237</v>
      </c>
      <c r="N2466" s="513">
        <v>45823</v>
      </c>
      <c r="O2466" s="411">
        <v>45818</v>
      </c>
      <c r="P2466" s="412">
        <v>22</v>
      </c>
      <c r="Q2466" s="409" t="s">
        <v>810</v>
      </c>
      <c r="R2466" s="409" t="s">
        <v>214</v>
      </c>
      <c r="S2466" s="409" t="s">
        <v>900</v>
      </c>
      <c r="T2466" s="409" t="s">
        <v>87</v>
      </c>
      <c r="U2466" s="409">
        <v>237</v>
      </c>
      <c r="V2466" s="417" t="s">
        <v>169</v>
      </c>
      <c r="W2466" s="417" t="s">
        <v>89</v>
      </c>
      <c r="X2466" s="417" t="s">
        <v>834</v>
      </c>
      <c r="Y2466" s="423" t="s">
        <v>932</v>
      </c>
      <c r="Z2466" s="409">
        <v>30</v>
      </c>
      <c r="AA2466" s="423" t="s">
        <v>92</v>
      </c>
      <c r="AB2466" s="409">
        <v>2013</v>
      </c>
      <c r="AC2466" s="424">
        <v>18000</v>
      </c>
      <c r="AD2466" s="524">
        <v>18000</v>
      </c>
      <c r="AE2466" s="494" t="s">
        <v>101</v>
      </c>
      <c r="AF2466" s="442">
        <v>45796</v>
      </c>
      <c r="AG2466" s="442">
        <v>45818</v>
      </c>
      <c r="AH2466" s="334" t="s">
        <v>4208</v>
      </c>
      <c r="AI2466" s="494" t="s">
        <v>637</v>
      </c>
      <c r="AJ2466" s="527"/>
      <c r="AK2466" s="333"/>
      <c r="AL2466" s="490"/>
      <c r="AM2466" s="527"/>
      <c r="AN2466" s="333"/>
      <c r="AO2466" s="490"/>
    </row>
    <row r="2467" spans="3:47">
      <c r="C2467" s="520" t="s">
        <v>994</v>
      </c>
      <c r="D2467" s="491">
        <v>5592</v>
      </c>
      <c r="E2467" s="504" t="s">
        <v>1628</v>
      </c>
      <c r="F2467" s="492" t="s">
        <v>1629</v>
      </c>
      <c r="G2467" s="494" t="s">
        <v>4209</v>
      </c>
      <c r="H2467" s="494">
        <v>2117</v>
      </c>
      <c r="I2467" s="520" t="s">
        <v>99</v>
      </c>
      <c r="J2467" s="520">
        <v>1</v>
      </c>
      <c r="K2467" s="509">
        <v>45818</v>
      </c>
      <c r="L2467" s="494">
        <v>1</v>
      </c>
      <c r="M2467" s="510">
        <v>167</v>
      </c>
      <c r="N2467" s="511">
        <f t="shared" ref="N2467:N2472" si="22">K2467+L2467</f>
        <v>45819</v>
      </c>
      <c r="O2467" s="411">
        <f t="shared" ref="O2467:O2472" ca="1" si="23">TODAY()</f>
        <v>45957</v>
      </c>
      <c r="P2467" s="412">
        <f t="shared" ref="P2467:P2472" ca="1" si="24">O2467-K2467</f>
        <v>139</v>
      </c>
      <c r="Q2467" s="409" t="s">
        <v>85</v>
      </c>
      <c r="R2467" s="409" t="s">
        <v>86</v>
      </c>
      <c r="S2467" s="409" t="s">
        <v>85</v>
      </c>
      <c r="T2467" s="409" t="s">
        <v>87</v>
      </c>
      <c r="U2467" s="561">
        <v>167</v>
      </c>
      <c r="V2467" s="417" t="s">
        <v>88</v>
      </c>
      <c r="W2467" s="417" t="s">
        <v>89</v>
      </c>
      <c r="X2467" s="695" t="s">
        <v>586</v>
      </c>
      <c r="Y2467" s="423" t="s">
        <v>700</v>
      </c>
      <c r="Z2467" s="409">
        <v>10</v>
      </c>
      <c r="AA2467" s="423" t="s">
        <v>227</v>
      </c>
      <c r="AB2467" s="409">
        <v>2017</v>
      </c>
      <c r="AC2467" s="524">
        <v>33000</v>
      </c>
      <c r="AD2467" s="522">
        <v>32000</v>
      </c>
      <c r="AE2467" s="635" t="s">
        <v>101</v>
      </c>
      <c r="AF2467" s="442">
        <v>45818</v>
      </c>
      <c r="AG2467" s="442">
        <v>45819</v>
      </c>
      <c r="AH2467" s="334" t="s">
        <v>4214</v>
      </c>
      <c r="AI2467" s="490"/>
      <c r="AJ2467" s="334"/>
      <c r="AK2467" s="333"/>
      <c r="AL2467" s="490"/>
      <c r="AM2467" s="527"/>
      <c r="AN2467" s="575"/>
      <c r="AO2467" s="490"/>
    </row>
    <row r="2468" spans="3:47">
      <c r="C2468" s="520" t="s">
        <v>994</v>
      </c>
      <c r="D2468" s="67">
        <v>5574</v>
      </c>
      <c r="E2468" s="81" t="s">
        <v>4184</v>
      </c>
      <c r="F2468" s="69" t="s">
        <v>394</v>
      </c>
      <c r="G2468" s="67" t="s">
        <v>529</v>
      </c>
      <c r="H2468" s="48">
        <v>196</v>
      </c>
      <c r="I2468" s="64" t="s">
        <v>99</v>
      </c>
      <c r="J2468" s="520">
        <v>1</v>
      </c>
      <c r="K2468" s="101">
        <v>45810</v>
      </c>
      <c r="L2468" s="48">
        <v>6</v>
      </c>
      <c r="M2468" s="104">
        <v>216</v>
      </c>
      <c r="N2468" s="511">
        <f t="shared" si="22"/>
        <v>45816</v>
      </c>
      <c r="O2468" s="411">
        <f t="shared" ca="1" si="23"/>
        <v>45957</v>
      </c>
      <c r="P2468" s="412">
        <f t="shared" ca="1" si="24"/>
        <v>147</v>
      </c>
      <c r="Q2468" s="409" t="s">
        <v>544</v>
      </c>
      <c r="R2468" s="409" t="s">
        <v>85</v>
      </c>
      <c r="S2468" s="409" t="s">
        <v>1114</v>
      </c>
      <c r="T2468" s="409" t="s">
        <v>138</v>
      </c>
      <c r="U2468" s="409">
        <v>216</v>
      </c>
      <c r="V2468" s="417" t="s">
        <v>617</v>
      </c>
      <c r="W2468" s="417" t="s">
        <v>4186</v>
      </c>
      <c r="X2468" s="417" t="s">
        <v>4185</v>
      </c>
      <c r="Y2468" s="417">
        <v>118897</v>
      </c>
      <c r="Z2468" s="409"/>
      <c r="AA2468" s="423"/>
      <c r="AB2468" s="409"/>
      <c r="AC2468" s="424"/>
      <c r="AD2468" s="522"/>
      <c r="AE2468" s="494" t="s">
        <v>101</v>
      </c>
      <c r="AF2468" s="442">
        <v>45810</v>
      </c>
      <c r="AG2468" s="442">
        <v>45819</v>
      </c>
      <c r="AH2468" s="333"/>
      <c r="AI2468" s="72"/>
      <c r="AJ2468" s="334"/>
      <c r="AK2468" s="333"/>
      <c r="AL2468" s="72"/>
      <c r="AM2468" s="377"/>
      <c r="AN2468" s="141"/>
      <c r="AO2468" s="72"/>
    </row>
    <row r="2469" spans="3:47">
      <c r="C2469" s="520" t="s">
        <v>1079</v>
      </c>
      <c r="D2469" s="491">
        <v>5537</v>
      </c>
      <c r="E2469" s="504" t="s">
        <v>4119</v>
      </c>
      <c r="F2469" s="493" t="s">
        <v>4120</v>
      </c>
      <c r="G2469" s="494" t="s">
        <v>4121</v>
      </c>
      <c r="H2469" s="494">
        <v>1491</v>
      </c>
      <c r="I2469" s="520" t="s">
        <v>99</v>
      </c>
      <c r="J2469" s="520">
        <v>1</v>
      </c>
      <c r="K2469" s="509">
        <v>45789</v>
      </c>
      <c r="L2469" s="494">
        <v>27</v>
      </c>
      <c r="M2469" s="409">
        <v>155</v>
      </c>
      <c r="N2469" s="511">
        <f t="shared" si="22"/>
        <v>45816</v>
      </c>
      <c r="O2469" s="411">
        <f t="shared" ca="1" si="23"/>
        <v>45957</v>
      </c>
      <c r="P2469" s="412">
        <f t="shared" ca="1" si="24"/>
        <v>168</v>
      </c>
      <c r="Q2469" s="409" t="s">
        <v>85</v>
      </c>
      <c r="R2469" s="409"/>
      <c r="S2469" s="409" t="s">
        <v>85</v>
      </c>
      <c r="T2469" s="409" t="s">
        <v>87</v>
      </c>
      <c r="U2469" s="561">
        <v>155</v>
      </c>
      <c r="V2469" s="417" t="s">
        <v>88</v>
      </c>
      <c r="W2469" s="417" t="s">
        <v>89</v>
      </c>
      <c r="X2469" s="417" t="s">
        <v>550</v>
      </c>
      <c r="Y2469" s="409" t="s">
        <v>664</v>
      </c>
      <c r="Z2469" s="409">
        <v>10</v>
      </c>
      <c r="AA2469" s="423" t="s">
        <v>92</v>
      </c>
      <c r="AB2469" s="409">
        <v>2016</v>
      </c>
      <c r="AC2469" s="524">
        <v>33000</v>
      </c>
      <c r="AD2469" s="522">
        <v>35200</v>
      </c>
      <c r="AE2469" s="635" t="s">
        <v>101</v>
      </c>
      <c r="AF2469" s="442">
        <v>45789</v>
      </c>
      <c r="AG2469" s="442">
        <v>45820</v>
      </c>
      <c r="AH2469" s="333"/>
      <c r="AI2469" s="490" t="s">
        <v>197</v>
      </c>
      <c r="AJ2469" s="527" t="s">
        <v>4135</v>
      </c>
      <c r="AK2469" s="333" t="s">
        <v>4136</v>
      </c>
      <c r="AL2469" s="490" t="s">
        <v>4137</v>
      </c>
      <c r="AM2469" s="527" t="s">
        <v>4135</v>
      </c>
      <c r="AN2469" s="333" t="s">
        <v>4136</v>
      </c>
      <c r="AO2469" s="490" t="s">
        <v>4137</v>
      </c>
    </row>
    <row r="2470" spans="3:47">
      <c r="C2470" s="520" t="s">
        <v>994</v>
      </c>
      <c r="D2470" s="67">
        <v>5559</v>
      </c>
      <c r="E2470" s="504" t="s">
        <v>229</v>
      </c>
      <c r="F2470" s="493" t="s">
        <v>229</v>
      </c>
      <c r="G2470" s="494" t="s">
        <v>1501</v>
      </c>
      <c r="H2470" s="494">
        <v>6893</v>
      </c>
      <c r="I2470" s="64" t="s">
        <v>99</v>
      </c>
      <c r="J2470" s="520">
        <v>1</v>
      </c>
      <c r="K2470" s="509">
        <v>45807</v>
      </c>
      <c r="L2470" s="494">
        <v>27</v>
      </c>
      <c r="M2470" s="104">
        <v>97</v>
      </c>
      <c r="N2470" s="513">
        <f t="shared" si="22"/>
        <v>45834</v>
      </c>
      <c r="O2470" s="411">
        <f t="shared" ca="1" si="23"/>
        <v>45957</v>
      </c>
      <c r="P2470" s="412">
        <f t="shared" ca="1" si="24"/>
        <v>150</v>
      </c>
      <c r="Q2470" s="409" t="s">
        <v>85</v>
      </c>
      <c r="R2470" s="409" t="s">
        <v>320</v>
      </c>
      <c r="S2470" s="409" t="s">
        <v>85</v>
      </c>
      <c r="T2470" s="409" t="s">
        <v>138</v>
      </c>
      <c r="U2470" s="561">
        <v>97</v>
      </c>
      <c r="V2470" s="417" t="s">
        <v>284</v>
      </c>
      <c r="W2470" s="417" t="s">
        <v>89</v>
      </c>
      <c r="X2470" s="417" t="s">
        <v>417</v>
      </c>
      <c r="Y2470" s="409" t="s">
        <v>418</v>
      </c>
      <c r="Z2470" s="409">
        <v>10</v>
      </c>
      <c r="AA2470" s="423" t="s">
        <v>189</v>
      </c>
      <c r="AB2470" s="409">
        <v>2014</v>
      </c>
      <c r="AC2470" s="524">
        <v>51000</v>
      </c>
      <c r="AD2470" s="522">
        <v>52500</v>
      </c>
      <c r="AE2470" s="494" t="s">
        <v>101</v>
      </c>
      <c r="AF2470" s="442">
        <v>45799</v>
      </c>
      <c r="AG2470" s="442">
        <v>45820</v>
      </c>
      <c r="AH2470" s="334" t="s">
        <v>4217</v>
      </c>
      <c r="AI2470" s="504" t="s">
        <v>144</v>
      </c>
      <c r="AJ2470" s="527" t="s">
        <v>4065</v>
      </c>
      <c r="AK2470" s="333" t="s">
        <v>2985</v>
      </c>
      <c r="AL2470" s="490" t="s">
        <v>2986</v>
      </c>
      <c r="AM2470" s="527" t="s">
        <v>4065</v>
      </c>
      <c r="AN2470" s="333" t="s">
        <v>2985</v>
      </c>
      <c r="AO2470" s="490" t="s">
        <v>2986</v>
      </c>
    </row>
    <row r="2471" spans="3:47">
      <c r="C2471" s="520" t="s">
        <v>994</v>
      </c>
      <c r="D2471" s="491">
        <v>5592</v>
      </c>
      <c r="E2471" s="504" t="s">
        <v>1628</v>
      </c>
      <c r="F2471" s="492" t="s">
        <v>1629</v>
      </c>
      <c r="G2471" s="494" t="s">
        <v>4209</v>
      </c>
      <c r="H2471" s="494">
        <v>2117</v>
      </c>
      <c r="I2471" s="520" t="s">
        <v>99</v>
      </c>
      <c r="J2471" s="520">
        <v>1</v>
      </c>
      <c r="K2471" s="509">
        <v>45818</v>
      </c>
      <c r="L2471" s="494">
        <v>1</v>
      </c>
      <c r="M2471" s="510">
        <v>139</v>
      </c>
      <c r="N2471" s="511">
        <f t="shared" si="22"/>
        <v>45819</v>
      </c>
      <c r="O2471" s="411">
        <f t="shared" ca="1" si="23"/>
        <v>45957</v>
      </c>
      <c r="P2471" s="412">
        <f t="shared" ca="1" si="24"/>
        <v>139</v>
      </c>
      <c r="Q2471" s="409" t="s">
        <v>85</v>
      </c>
      <c r="R2471" s="409" t="s">
        <v>320</v>
      </c>
      <c r="S2471" s="409" t="s">
        <v>85</v>
      </c>
      <c r="T2471" s="409" t="s">
        <v>87</v>
      </c>
      <c r="U2471" s="626">
        <v>139</v>
      </c>
      <c r="V2471" s="417" t="s">
        <v>88</v>
      </c>
      <c r="W2471" s="417" t="s">
        <v>89</v>
      </c>
      <c r="X2471" s="417" t="s">
        <v>586</v>
      </c>
      <c r="Y2471" s="409" t="s">
        <v>587</v>
      </c>
      <c r="Z2471" s="409">
        <v>10</v>
      </c>
      <c r="AA2471" s="423" t="s">
        <v>227</v>
      </c>
      <c r="AB2471" s="409">
        <v>2017</v>
      </c>
      <c r="AC2471" s="524">
        <v>33000</v>
      </c>
      <c r="AD2471" s="522">
        <v>33000</v>
      </c>
      <c r="AE2471" s="768" t="s">
        <v>101</v>
      </c>
      <c r="AF2471" s="630">
        <v>45818</v>
      </c>
      <c r="AG2471" s="630">
        <v>45821</v>
      </c>
      <c r="AH2471" s="582"/>
      <c r="AI2471" s="582"/>
      <c r="AJ2471" s="630"/>
      <c r="AK2471" s="582"/>
      <c r="AL2471" s="582"/>
      <c r="AM2471" s="632"/>
      <c r="AN2471" s="582"/>
      <c r="AO2471" s="582"/>
    </row>
    <row r="2472" spans="3:47">
      <c r="C2472" s="520" t="s">
        <v>994</v>
      </c>
      <c r="D2472" s="491">
        <v>5477</v>
      </c>
      <c r="E2472" s="504" t="s">
        <v>229</v>
      </c>
      <c r="F2472" s="493" t="s">
        <v>230</v>
      </c>
      <c r="G2472" s="494" t="s">
        <v>325</v>
      </c>
      <c r="H2472" s="494">
        <v>5498</v>
      </c>
      <c r="I2472" s="520" t="s">
        <v>99</v>
      </c>
      <c r="J2472" s="520">
        <v>1</v>
      </c>
      <c r="K2472" s="509">
        <v>45813</v>
      </c>
      <c r="L2472" s="494">
        <v>27</v>
      </c>
      <c r="M2472" s="510">
        <v>135</v>
      </c>
      <c r="N2472" s="513">
        <f t="shared" si="22"/>
        <v>45840</v>
      </c>
      <c r="O2472" s="411">
        <f t="shared" ca="1" si="23"/>
        <v>45957</v>
      </c>
      <c r="P2472" s="412">
        <f t="shared" ca="1" si="24"/>
        <v>144</v>
      </c>
      <c r="Q2472" s="409" t="s">
        <v>85</v>
      </c>
      <c r="R2472" s="409" t="s">
        <v>320</v>
      </c>
      <c r="S2472" s="409" t="s">
        <v>85</v>
      </c>
      <c r="T2472" s="409" t="s">
        <v>138</v>
      </c>
      <c r="U2472" s="626">
        <v>135</v>
      </c>
      <c r="V2472" s="417" t="s">
        <v>284</v>
      </c>
      <c r="W2472" s="417" t="s">
        <v>89</v>
      </c>
      <c r="X2472" s="417" t="s">
        <v>396</v>
      </c>
      <c r="Y2472" s="409" t="s">
        <v>571</v>
      </c>
      <c r="Z2472" s="409">
        <v>10</v>
      </c>
      <c r="AA2472" s="423" t="s">
        <v>143</v>
      </c>
      <c r="AB2472" s="409">
        <v>2015</v>
      </c>
      <c r="AC2472" s="524">
        <v>33000</v>
      </c>
      <c r="AD2472" s="522">
        <v>35200</v>
      </c>
      <c r="AE2472" s="494" t="s">
        <v>101</v>
      </c>
      <c r="AF2472" s="442">
        <v>45757</v>
      </c>
      <c r="AG2472" s="442">
        <v>45821</v>
      </c>
      <c r="AH2472" s="334"/>
      <c r="AI2472" s="550" t="s">
        <v>197</v>
      </c>
      <c r="AJ2472" s="528" t="s">
        <v>328</v>
      </c>
      <c r="AK2472" s="334" t="s">
        <v>329</v>
      </c>
      <c r="AL2472" s="442" t="s">
        <v>330</v>
      </c>
      <c r="AM2472" s="528" t="s">
        <v>328</v>
      </c>
      <c r="AN2472" s="334" t="s">
        <v>329</v>
      </c>
      <c r="AO2472" s="442" t="s">
        <v>330</v>
      </c>
    </row>
    <row r="2473" spans="3:47">
      <c r="C2473" s="520" t="s">
        <v>994</v>
      </c>
      <c r="D2473" s="491">
        <v>5443</v>
      </c>
      <c r="E2473" s="504" t="s">
        <v>288</v>
      </c>
      <c r="F2473" s="493" t="s">
        <v>289</v>
      </c>
      <c r="G2473" s="494" t="s">
        <v>448</v>
      </c>
      <c r="H2473" s="494">
        <v>4618</v>
      </c>
      <c r="I2473" s="520" t="s">
        <v>99</v>
      </c>
      <c r="J2473" s="520">
        <v>1</v>
      </c>
      <c r="K2473" s="509">
        <v>45792</v>
      </c>
      <c r="L2473" s="494">
        <v>27</v>
      </c>
      <c r="M2473" s="510">
        <v>108</v>
      </c>
      <c r="N2473" s="513">
        <v>45819</v>
      </c>
      <c r="O2473" s="411">
        <v>45824</v>
      </c>
      <c r="P2473" s="412">
        <v>32</v>
      </c>
      <c r="Q2473" s="409" t="s">
        <v>85</v>
      </c>
      <c r="R2473" s="409" t="s">
        <v>320</v>
      </c>
      <c r="S2473" s="409" t="s">
        <v>85</v>
      </c>
      <c r="T2473" s="409" t="s">
        <v>138</v>
      </c>
      <c r="U2473" s="409">
        <v>108</v>
      </c>
      <c r="V2473" s="417" t="s">
        <v>284</v>
      </c>
      <c r="W2473" s="417" t="s">
        <v>89</v>
      </c>
      <c r="X2473" s="417" t="s">
        <v>396</v>
      </c>
      <c r="Y2473" s="409" t="s">
        <v>464</v>
      </c>
      <c r="Z2473" s="409">
        <v>10</v>
      </c>
      <c r="AA2473" s="423" t="s">
        <v>227</v>
      </c>
      <c r="AB2473" s="409">
        <v>2014</v>
      </c>
      <c r="AC2473" s="524">
        <v>33000</v>
      </c>
      <c r="AD2473" s="522">
        <v>33000</v>
      </c>
      <c r="AE2473" s="494" t="s">
        <v>101</v>
      </c>
      <c r="AF2473" s="442">
        <v>45736</v>
      </c>
      <c r="AG2473" s="442">
        <v>45822</v>
      </c>
      <c r="AH2473" s="333"/>
      <c r="AI2473" s="490" t="s">
        <v>465</v>
      </c>
      <c r="AJ2473" s="527" t="s">
        <v>466</v>
      </c>
      <c r="AK2473" s="333" t="s">
        <v>467</v>
      </c>
      <c r="AL2473" s="490" t="s">
        <v>468</v>
      </c>
      <c r="AM2473" s="527" t="s">
        <v>466</v>
      </c>
      <c r="AN2473" s="333" t="s">
        <v>467</v>
      </c>
      <c r="AO2473" s="490" t="s">
        <v>468</v>
      </c>
    </row>
    <row r="2474" spans="3:47">
      <c r="C2474" s="520" t="s">
        <v>994</v>
      </c>
      <c r="D2474" s="491">
        <v>5465</v>
      </c>
      <c r="E2474" s="504" t="s">
        <v>288</v>
      </c>
      <c r="F2474" s="493" t="s">
        <v>289</v>
      </c>
      <c r="G2474" s="494" t="s">
        <v>448</v>
      </c>
      <c r="H2474" s="494">
        <v>6770</v>
      </c>
      <c r="I2474" s="520" t="s">
        <v>99</v>
      </c>
      <c r="J2474" s="520">
        <v>1</v>
      </c>
      <c r="K2474" s="509">
        <v>45805</v>
      </c>
      <c r="L2474" s="494">
        <v>13</v>
      </c>
      <c r="M2474" s="510">
        <v>125</v>
      </c>
      <c r="N2474" s="513">
        <v>45818</v>
      </c>
      <c r="O2474" s="411">
        <v>45818</v>
      </c>
      <c r="P2474" s="412">
        <v>13</v>
      </c>
      <c r="Q2474" s="409" t="s">
        <v>85</v>
      </c>
      <c r="R2474" s="409" t="s">
        <v>320</v>
      </c>
      <c r="S2474" s="409" t="s">
        <v>85</v>
      </c>
      <c r="T2474" s="409" t="s">
        <v>138</v>
      </c>
      <c r="U2474" s="409">
        <v>125</v>
      </c>
      <c r="V2474" s="417" t="s">
        <v>284</v>
      </c>
      <c r="W2474" s="417" t="s">
        <v>89</v>
      </c>
      <c r="X2474" s="417" t="s">
        <v>396</v>
      </c>
      <c r="Y2474" s="409" t="s">
        <v>540</v>
      </c>
      <c r="Z2474" s="409">
        <v>10</v>
      </c>
      <c r="AA2474" s="423" t="s">
        <v>143</v>
      </c>
      <c r="AB2474" s="409">
        <v>2014</v>
      </c>
      <c r="AC2474" s="524">
        <v>33000</v>
      </c>
      <c r="AD2474" s="522">
        <v>35200</v>
      </c>
      <c r="AE2474" s="494" t="s">
        <v>101</v>
      </c>
      <c r="AF2474" s="334">
        <v>45749</v>
      </c>
      <c r="AG2474" s="442">
        <v>45822</v>
      </c>
      <c r="AH2474" s="334"/>
      <c r="AI2474" s="334" t="s">
        <v>450</v>
      </c>
      <c r="AJ2474" s="527" t="s">
        <v>451</v>
      </c>
      <c r="AK2474" s="333" t="s">
        <v>452</v>
      </c>
      <c r="AL2474" s="490" t="s">
        <v>453</v>
      </c>
      <c r="AM2474" s="527" t="s">
        <v>451</v>
      </c>
      <c r="AN2474" s="333" t="s">
        <v>452</v>
      </c>
      <c r="AO2474" s="490" t="s">
        <v>453</v>
      </c>
    </row>
    <row r="2475" spans="3:47">
      <c r="C2475" s="520" t="s">
        <v>994</v>
      </c>
      <c r="D2475" s="520">
        <v>5561</v>
      </c>
      <c r="E2475" s="738" t="s">
        <v>4162</v>
      </c>
      <c r="F2475" s="738" t="s">
        <v>4162</v>
      </c>
      <c r="G2475" s="520" t="s">
        <v>4163</v>
      </c>
      <c r="H2475" s="520">
        <v>1721</v>
      </c>
      <c r="I2475" s="520" t="s">
        <v>154</v>
      </c>
      <c r="J2475" s="520">
        <v>1</v>
      </c>
      <c r="K2475" s="624">
        <v>45815</v>
      </c>
      <c r="L2475" s="520">
        <v>6</v>
      </c>
      <c r="M2475" s="625">
        <v>4</v>
      </c>
      <c r="N2475" s="511">
        <v>45821</v>
      </c>
      <c r="O2475" s="411">
        <v>45824</v>
      </c>
      <c r="P2475" s="412">
        <v>9</v>
      </c>
      <c r="Q2475" s="409" t="s">
        <v>85</v>
      </c>
      <c r="R2475" s="409" t="s">
        <v>85</v>
      </c>
      <c r="S2475" s="409" t="s">
        <v>86</v>
      </c>
      <c r="T2475" s="409" t="s">
        <v>87</v>
      </c>
      <c r="U2475" s="409">
        <v>4</v>
      </c>
      <c r="V2475" s="563" t="s">
        <v>88</v>
      </c>
      <c r="W2475" s="417" t="s">
        <v>89</v>
      </c>
      <c r="X2475" s="417" t="s">
        <v>90</v>
      </c>
      <c r="Y2475" s="409" t="s">
        <v>94</v>
      </c>
      <c r="Z2475" s="409">
        <v>10</v>
      </c>
      <c r="AA2475" s="423" t="s">
        <v>92</v>
      </c>
      <c r="AB2475" s="409">
        <v>2016</v>
      </c>
      <c r="AC2475" s="424"/>
      <c r="AD2475" s="522"/>
      <c r="AE2475" s="635" t="s">
        <v>101</v>
      </c>
      <c r="AF2475" s="634">
        <v>45801</v>
      </c>
      <c r="AG2475" s="634">
        <v>45824</v>
      </c>
      <c r="AH2475" s="520"/>
      <c r="AI2475" s="520"/>
      <c r="AJ2475" s="520"/>
      <c r="AK2475" s="520"/>
      <c r="AL2475" s="520"/>
      <c r="AM2475" s="520"/>
      <c r="AN2475" s="520"/>
      <c r="AO2475" s="520"/>
    </row>
    <row r="2476" spans="3:47">
      <c r="C2476" s="520" t="s">
        <v>994</v>
      </c>
      <c r="D2476" s="67">
        <v>5585</v>
      </c>
      <c r="E2476" s="81" t="s">
        <v>4196</v>
      </c>
      <c r="F2476" s="81" t="s">
        <v>4196</v>
      </c>
      <c r="G2476" s="48" t="s">
        <v>531</v>
      </c>
      <c r="H2476" s="48">
        <v>1697</v>
      </c>
      <c r="I2476" s="64" t="s">
        <v>154</v>
      </c>
      <c r="J2476" s="520">
        <v>1</v>
      </c>
      <c r="K2476" s="101">
        <v>45813</v>
      </c>
      <c r="L2476" s="48">
        <v>6</v>
      </c>
      <c r="M2476" s="104">
        <v>129</v>
      </c>
      <c r="N2476" s="511">
        <v>45819</v>
      </c>
      <c r="O2476" s="411">
        <v>45824</v>
      </c>
      <c r="P2476" s="412">
        <v>11</v>
      </c>
      <c r="Q2476" s="409" t="s">
        <v>85</v>
      </c>
      <c r="R2476" s="409" t="s">
        <v>85</v>
      </c>
      <c r="S2476" s="409" t="s">
        <v>85</v>
      </c>
      <c r="T2476" s="409" t="s">
        <v>87</v>
      </c>
      <c r="U2476" s="409">
        <v>129</v>
      </c>
      <c r="V2476" s="417" t="s">
        <v>88</v>
      </c>
      <c r="W2476" s="417" t="s">
        <v>89</v>
      </c>
      <c r="X2476" s="417" t="s">
        <v>550</v>
      </c>
      <c r="Y2476" s="409" t="s">
        <v>551</v>
      </c>
      <c r="Z2476" s="409">
        <v>10</v>
      </c>
      <c r="AA2476" s="423" t="s">
        <v>92</v>
      </c>
      <c r="AB2476" s="409">
        <v>2016</v>
      </c>
      <c r="AC2476" s="424">
        <v>33000</v>
      </c>
      <c r="AD2476" s="522">
        <v>33000</v>
      </c>
      <c r="AE2476" s="494" t="s">
        <v>101</v>
      </c>
      <c r="AF2476" s="442">
        <v>45813</v>
      </c>
      <c r="AG2476" s="442">
        <v>45824</v>
      </c>
      <c r="AH2476" s="334"/>
      <c r="AI2476" s="490"/>
      <c r="AJ2476" s="527"/>
      <c r="AK2476" s="492"/>
      <c r="AL2476" s="490"/>
      <c r="AM2476" s="527"/>
      <c r="AN2476" s="492"/>
      <c r="AO2476" s="490"/>
    </row>
    <row r="2477" spans="3:47">
      <c r="C2477" s="520" t="s">
        <v>994</v>
      </c>
      <c r="D2477" s="491">
        <v>5601</v>
      </c>
      <c r="E2477" s="504" t="s">
        <v>4225</v>
      </c>
      <c r="F2477" s="493" t="s">
        <v>4226</v>
      </c>
      <c r="G2477" s="494" t="s">
        <v>4227</v>
      </c>
      <c r="H2477" s="494">
        <v>1519</v>
      </c>
      <c r="I2477" s="520" t="s">
        <v>99</v>
      </c>
      <c r="J2477" s="520">
        <v>1</v>
      </c>
      <c r="K2477" s="509">
        <v>45821</v>
      </c>
      <c r="L2477" s="494">
        <v>6</v>
      </c>
      <c r="M2477" s="409">
        <v>155</v>
      </c>
      <c r="N2477" s="511">
        <v>45827</v>
      </c>
      <c r="O2477" s="411">
        <v>45824</v>
      </c>
      <c r="P2477" s="412">
        <v>3</v>
      </c>
      <c r="Q2477" s="409" t="s">
        <v>85</v>
      </c>
      <c r="R2477" s="409"/>
      <c r="S2477" s="409" t="s">
        <v>85</v>
      </c>
      <c r="T2477" s="409" t="s">
        <v>87</v>
      </c>
      <c r="U2477" s="561">
        <v>155</v>
      </c>
      <c r="V2477" s="417" t="s">
        <v>88</v>
      </c>
      <c r="W2477" s="417" t="s">
        <v>89</v>
      </c>
      <c r="X2477" s="417" t="s">
        <v>550</v>
      </c>
      <c r="Y2477" s="409" t="s">
        <v>664</v>
      </c>
      <c r="Z2477" s="409">
        <v>10</v>
      </c>
      <c r="AA2477" s="423" t="s">
        <v>92</v>
      </c>
      <c r="AB2477" s="409">
        <v>2016</v>
      </c>
      <c r="AC2477" s="524">
        <v>33000</v>
      </c>
      <c r="AD2477" s="522">
        <v>35200</v>
      </c>
      <c r="AE2477" s="635" t="s">
        <v>101</v>
      </c>
      <c r="AF2477" s="442">
        <v>45789</v>
      </c>
      <c r="AG2477" s="442">
        <v>45824</v>
      </c>
      <c r="AH2477" s="333"/>
      <c r="AI2477" s="490" t="s">
        <v>197</v>
      </c>
      <c r="AJ2477" s="527" t="s">
        <v>4135</v>
      </c>
      <c r="AK2477" s="333" t="s">
        <v>4136</v>
      </c>
      <c r="AL2477" s="490" t="s">
        <v>4137</v>
      </c>
      <c r="AM2477" s="527" t="s">
        <v>4135</v>
      </c>
      <c r="AN2477" s="333" t="s">
        <v>4136</v>
      </c>
      <c r="AO2477" s="490" t="s">
        <v>4137</v>
      </c>
    </row>
    <row r="2478" spans="3:47">
      <c r="C2478" s="520" t="s">
        <v>994</v>
      </c>
      <c r="D2478" s="491">
        <v>5540</v>
      </c>
      <c r="E2478" s="81" t="s">
        <v>184</v>
      </c>
      <c r="F2478" s="69" t="s">
        <v>185</v>
      </c>
      <c r="G2478" s="48" t="s">
        <v>153</v>
      </c>
      <c r="H2478" s="494">
        <v>8935</v>
      </c>
      <c r="I2478" s="64" t="s">
        <v>154</v>
      </c>
      <c r="J2478" s="520">
        <v>1</v>
      </c>
      <c r="K2478" s="509">
        <v>45791</v>
      </c>
      <c r="L2478" s="494">
        <v>29</v>
      </c>
      <c r="M2478" s="510">
        <v>177</v>
      </c>
      <c r="N2478" s="511">
        <v>45820</v>
      </c>
      <c r="O2478" s="411">
        <v>45824</v>
      </c>
      <c r="P2478" s="623">
        <v>33</v>
      </c>
      <c r="Q2478" s="409" t="s">
        <v>85</v>
      </c>
      <c r="R2478" s="409" t="s">
        <v>214</v>
      </c>
      <c r="S2478" s="409" t="s">
        <v>85</v>
      </c>
      <c r="T2478" s="409" t="s">
        <v>138</v>
      </c>
      <c r="U2478" s="561">
        <v>177</v>
      </c>
      <c r="V2478" s="417" t="s">
        <v>284</v>
      </c>
      <c r="W2478" s="417" t="s">
        <v>510</v>
      </c>
      <c r="X2478" s="417" t="s">
        <v>579</v>
      </c>
      <c r="Y2478" s="423" t="s">
        <v>720</v>
      </c>
      <c r="Z2478" s="409">
        <v>10</v>
      </c>
      <c r="AA2478" s="423" t="s">
        <v>143</v>
      </c>
      <c r="AB2478" s="409">
        <v>2015</v>
      </c>
      <c r="AC2478" s="424">
        <v>33000</v>
      </c>
      <c r="AD2478" s="524">
        <v>33000</v>
      </c>
      <c r="AE2478" s="494" t="s">
        <v>101</v>
      </c>
      <c r="AF2478" s="442">
        <v>45791</v>
      </c>
      <c r="AG2478" s="442">
        <v>45821</v>
      </c>
      <c r="AH2478" s="333"/>
      <c r="AI2478" s="490" t="s">
        <v>153</v>
      </c>
      <c r="AJ2478" s="527" t="s">
        <v>4129</v>
      </c>
      <c r="AK2478" s="333" t="s">
        <v>4130</v>
      </c>
      <c r="AL2478" s="490" t="s">
        <v>4131</v>
      </c>
      <c r="AM2478" s="527" t="s">
        <v>4129</v>
      </c>
      <c r="AN2478" s="333" t="s">
        <v>4130</v>
      </c>
      <c r="AO2478" s="490" t="s">
        <v>4131</v>
      </c>
    </row>
    <row r="2479" spans="3:47">
      <c r="C2479" s="520" t="s">
        <v>994</v>
      </c>
      <c r="D2479" s="491">
        <v>5591</v>
      </c>
      <c r="E2479" s="504" t="s">
        <v>697</v>
      </c>
      <c r="F2479" s="493" t="s">
        <v>698</v>
      </c>
      <c r="G2479" s="494" t="s">
        <v>699</v>
      </c>
      <c r="H2479" s="494">
        <v>2041</v>
      </c>
      <c r="I2479" s="520" t="s">
        <v>99</v>
      </c>
      <c r="J2479" s="520">
        <v>1</v>
      </c>
      <c r="K2479" s="509">
        <v>45818</v>
      </c>
      <c r="L2479" s="494">
        <v>6</v>
      </c>
      <c r="M2479" s="510">
        <v>140</v>
      </c>
      <c r="N2479" s="511">
        <f>K2479+L2479</f>
        <v>45824</v>
      </c>
      <c r="O2479" s="411">
        <f ca="1">TODAY()</f>
        <v>45957</v>
      </c>
      <c r="P2479" s="412">
        <f ca="1">O2479-K2479</f>
        <v>139</v>
      </c>
      <c r="Q2479" s="409" t="s">
        <v>85</v>
      </c>
      <c r="R2479" s="409" t="s">
        <v>86</v>
      </c>
      <c r="S2479" s="409" t="s">
        <v>85</v>
      </c>
      <c r="T2479" s="409" t="s">
        <v>87</v>
      </c>
      <c r="U2479" s="626">
        <v>140</v>
      </c>
      <c r="V2479" s="417" t="s">
        <v>88</v>
      </c>
      <c r="W2479" s="417" t="s">
        <v>89</v>
      </c>
      <c r="X2479" s="417" t="s">
        <v>586</v>
      </c>
      <c r="Y2479" s="409" t="s">
        <v>590</v>
      </c>
      <c r="Z2479" s="409">
        <v>10</v>
      </c>
      <c r="AA2479" s="423" t="s">
        <v>227</v>
      </c>
      <c r="AB2479" s="409">
        <v>2017</v>
      </c>
      <c r="AC2479" s="524">
        <v>33000</v>
      </c>
      <c r="AD2479" s="522">
        <v>33000</v>
      </c>
      <c r="AE2479" s="635" t="s">
        <v>101</v>
      </c>
      <c r="AF2479" s="442">
        <v>45818</v>
      </c>
      <c r="AG2479" s="442">
        <v>45824</v>
      </c>
      <c r="AH2479" s="334"/>
      <c r="AI2479" s="490"/>
      <c r="AJ2479" s="334"/>
      <c r="AK2479" s="334"/>
      <c r="AL2479" s="490"/>
      <c r="AM2479" s="702"/>
      <c r="AN2479" s="490"/>
      <c r="AO2479" s="490"/>
      <c r="AP2479" s="494" t="s">
        <v>593</v>
      </c>
      <c r="AQ2479" s="509"/>
      <c r="AR2479" s="494" t="s">
        <v>432</v>
      </c>
      <c r="AS2479" s="523">
        <v>44695</v>
      </c>
      <c r="AT2479" s="333" t="s">
        <v>215</v>
      </c>
      <c r="AU2479" s="333">
        <v>8122203523</v>
      </c>
    </row>
    <row r="2480" spans="3:47">
      <c r="C2480" s="520" t="s">
        <v>994</v>
      </c>
      <c r="D2480" s="67">
        <v>5590</v>
      </c>
      <c r="E2480" s="81" t="s">
        <v>1628</v>
      </c>
      <c r="F2480" s="492" t="s">
        <v>1629</v>
      </c>
      <c r="G2480" s="48" t="s">
        <v>529</v>
      </c>
      <c r="H2480" s="48">
        <v>2887</v>
      </c>
      <c r="I2480" s="64" t="s">
        <v>99</v>
      </c>
      <c r="J2480" s="520">
        <v>1</v>
      </c>
      <c r="K2480" s="101">
        <v>45817</v>
      </c>
      <c r="L2480" s="48">
        <v>6</v>
      </c>
      <c r="M2480" s="104">
        <v>189</v>
      </c>
      <c r="N2480" s="511">
        <f>K2480+L2480</f>
        <v>45823</v>
      </c>
      <c r="O2480" s="411">
        <f ca="1">TODAY()</f>
        <v>45957</v>
      </c>
      <c r="P2480" s="409">
        <f ca="1">O2480-K2480</f>
        <v>140</v>
      </c>
      <c r="Q2480" s="409" t="s">
        <v>85</v>
      </c>
      <c r="R2480" s="409" t="s">
        <v>320</v>
      </c>
      <c r="S2480" s="409" t="s">
        <v>85</v>
      </c>
      <c r="T2480" s="409" t="s">
        <v>87</v>
      </c>
      <c r="U2480" s="404">
        <v>189</v>
      </c>
      <c r="V2480" s="417" t="s">
        <v>88</v>
      </c>
      <c r="W2480" s="417" t="s">
        <v>89</v>
      </c>
      <c r="X2480" s="417" t="s">
        <v>586</v>
      </c>
      <c r="Y2480" s="423" t="s">
        <v>770</v>
      </c>
      <c r="Z2480" s="409">
        <v>10</v>
      </c>
      <c r="AA2480" s="423" t="s">
        <v>227</v>
      </c>
      <c r="AB2480" s="409">
        <v>2015</v>
      </c>
      <c r="AC2480" s="524">
        <v>33000</v>
      </c>
      <c r="AD2480" s="522">
        <v>30000</v>
      </c>
      <c r="AE2480" s="795" t="s">
        <v>101</v>
      </c>
      <c r="AF2480" s="442">
        <v>45817</v>
      </c>
      <c r="AG2480" s="442">
        <v>45821</v>
      </c>
      <c r="AH2480" s="333"/>
      <c r="AI2480" s="494"/>
      <c r="AJ2480" s="527"/>
      <c r="AK2480" s="333"/>
      <c r="AL2480" s="490"/>
    </row>
    <row r="2481" spans="3:41">
      <c r="C2481" s="520" t="s">
        <v>994</v>
      </c>
      <c r="D2481" s="520">
        <v>5551</v>
      </c>
      <c r="E2481" s="738" t="s">
        <v>97</v>
      </c>
      <c r="F2481" s="620" t="s">
        <v>97</v>
      </c>
      <c r="G2481" s="520" t="s">
        <v>144</v>
      </c>
      <c r="H2481" s="520">
        <v>835</v>
      </c>
      <c r="I2481" s="520" t="s">
        <v>99</v>
      </c>
      <c r="J2481" s="520">
        <v>1</v>
      </c>
      <c r="K2481" s="624">
        <v>45798</v>
      </c>
      <c r="L2481" s="520">
        <v>27</v>
      </c>
      <c r="M2481" s="510">
        <v>159</v>
      </c>
      <c r="N2481" s="511">
        <v>45825</v>
      </c>
      <c r="O2481" s="411">
        <v>45827</v>
      </c>
      <c r="P2481" s="412">
        <v>29</v>
      </c>
      <c r="Q2481" s="409" t="s">
        <v>85</v>
      </c>
      <c r="R2481" s="409" t="s">
        <v>85</v>
      </c>
      <c r="S2481" s="409" t="s">
        <v>616</v>
      </c>
      <c r="T2481" s="409" t="s">
        <v>138</v>
      </c>
      <c r="U2481" s="561">
        <v>159</v>
      </c>
      <c r="V2481" s="417" t="s">
        <v>617</v>
      </c>
      <c r="W2481" s="417" t="s">
        <v>146</v>
      </c>
      <c r="X2481" s="417" t="s">
        <v>618</v>
      </c>
      <c r="Y2481" s="409">
        <v>161000335</v>
      </c>
      <c r="Z2481" s="510">
        <v>60</v>
      </c>
      <c r="AA2481" s="628" t="s">
        <v>148</v>
      </c>
      <c r="AB2481" s="409">
        <v>2016</v>
      </c>
      <c r="AC2481" s="524"/>
      <c r="AD2481" s="522"/>
      <c r="AE2481" s="494" t="s">
        <v>101</v>
      </c>
      <c r="AF2481" s="442">
        <v>45798</v>
      </c>
      <c r="AG2481" s="442">
        <v>45826</v>
      </c>
      <c r="AH2481" s="333"/>
      <c r="AI2481" s="490"/>
      <c r="AJ2481" s="527"/>
      <c r="AK2481" s="333"/>
      <c r="AL2481" s="490"/>
      <c r="AM2481" s="527"/>
      <c r="AN2481" s="333"/>
      <c r="AO2481" s="490"/>
    </row>
    <row r="2482" spans="3:41">
      <c r="C2482" s="520" t="s">
        <v>994</v>
      </c>
      <c r="D2482" s="491">
        <v>5536</v>
      </c>
      <c r="E2482" s="504" t="s">
        <v>4114</v>
      </c>
      <c r="F2482" s="493" t="s">
        <v>1092</v>
      </c>
      <c r="G2482" s="494" t="s">
        <v>4115</v>
      </c>
      <c r="H2482" s="494">
        <v>1980</v>
      </c>
      <c r="I2482" s="520" t="s">
        <v>99</v>
      </c>
      <c r="J2482" s="520">
        <v>1</v>
      </c>
      <c r="K2482" s="509">
        <v>45817</v>
      </c>
      <c r="L2482" s="494">
        <v>13</v>
      </c>
      <c r="M2482" s="510">
        <v>188</v>
      </c>
      <c r="N2482" s="511">
        <v>45830</v>
      </c>
      <c r="O2482" s="411">
        <v>45827</v>
      </c>
      <c r="P2482" s="409">
        <v>10</v>
      </c>
      <c r="Q2482" s="409" t="s">
        <v>85</v>
      </c>
      <c r="R2482" s="409" t="s">
        <v>320</v>
      </c>
      <c r="S2482" s="409" t="s">
        <v>85</v>
      </c>
      <c r="T2482" s="409" t="s">
        <v>87</v>
      </c>
      <c r="U2482" s="561">
        <v>188</v>
      </c>
      <c r="V2482" s="417" t="s">
        <v>88</v>
      </c>
      <c r="W2482" s="417" t="s">
        <v>89</v>
      </c>
      <c r="X2482" s="417" t="s">
        <v>586</v>
      </c>
      <c r="Y2482" s="423" t="s">
        <v>764</v>
      </c>
      <c r="Z2482" s="409">
        <v>10</v>
      </c>
      <c r="AA2482" s="423" t="s">
        <v>227</v>
      </c>
      <c r="AB2482" s="409">
        <v>2016</v>
      </c>
      <c r="AC2482" s="524">
        <v>33000</v>
      </c>
      <c r="AD2482" s="522">
        <v>11000</v>
      </c>
      <c r="AE2482" s="635" t="s">
        <v>101</v>
      </c>
      <c r="AF2482" s="442">
        <v>45789</v>
      </c>
      <c r="AG2482" s="442">
        <v>45826</v>
      </c>
      <c r="AH2482" s="334"/>
      <c r="AI2482" s="523" t="s">
        <v>503</v>
      </c>
      <c r="AJ2482" s="528" t="s">
        <v>4116</v>
      </c>
      <c r="AK2482" s="333" t="s">
        <v>4117</v>
      </c>
      <c r="AL2482" s="490" t="s">
        <v>912</v>
      </c>
      <c r="AM2482" s="528" t="s">
        <v>4116</v>
      </c>
      <c r="AN2482" s="333" t="s">
        <v>4117</v>
      </c>
      <c r="AO2482" s="490" t="s">
        <v>912</v>
      </c>
    </row>
    <row r="2483" spans="3:41">
      <c r="C2483" s="520" t="s">
        <v>994</v>
      </c>
      <c r="D2483" s="520">
        <v>5582</v>
      </c>
      <c r="E2483" s="738" t="s">
        <v>4194</v>
      </c>
      <c r="F2483" s="738" t="s">
        <v>4194</v>
      </c>
      <c r="G2483" s="520" t="s">
        <v>4195</v>
      </c>
      <c r="H2483" s="520">
        <v>1969</v>
      </c>
      <c r="I2483" s="520" t="s">
        <v>99</v>
      </c>
      <c r="J2483" s="520">
        <v>1</v>
      </c>
      <c r="K2483" s="624">
        <v>45812</v>
      </c>
      <c r="L2483" s="520">
        <v>27</v>
      </c>
      <c r="M2483" s="625">
        <v>32</v>
      </c>
      <c r="N2483" s="513">
        <f>K2483+L2483</f>
        <v>45839</v>
      </c>
      <c r="O2483" s="411">
        <f ca="1">TODAY()</f>
        <v>45957</v>
      </c>
      <c r="P2483" s="412">
        <f ca="1">O2483-K2483</f>
        <v>145</v>
      </c>
      <c r="Q2483" s="409" t="s">
        <v>160</v>
      </c>
      <c r="R2483" s="409" t="s">
        <v>86</v>
      </c>
      <c r="S2483" s="409" t="s">
        <v>86</v>
      </c>
      <c r="T2483" s="409" t="s">
        <v>138</v>
      </c>
      <c r="U2483" s="409">
        <v>32</v>
      </c>
      <c r="V2483" s="417" t="s">
        <v>118</v>
      </c>
      <c r="W2483" s="417" t="s">
        <v>89</v>
      </c>
      <c r="X2483" s="417" t="s">
        <v>167</v>
      </c>
      <c r="Y2483" s="409" t="s">
        <v>168</v>
      </c>
      <c r="Z2483" s="409">
        <v>30</v>
      </c>
      <c r="AA2483" s="423" t="s">
        <v>127</v>
      </c>
      <c r="AB2483" s="409"/>
      <c r="AC2483" s="424"/>
      <c r="AD2483" s="522"/>
      <c r="AE2483" s="768" t="s">
        <v>101</v>
      </c>
      <c r="AF2483" s="630">
        <v>45812</v>
      </c>
      <c r="AG2483" s="630">
        <v>45820</v>
      </c>
      <c r="AH2483" s="582"/>
      <c r="AI2483" s="582"/>
      <c r="AJ2483" s="582"/>
      <c r="AK2483" s="582"/>
      <c r="AL2483" s="582"/>
      <c r="AM2483" s="632"/>
      <c r="AN2483" s="582"/>
      <c r="AO2483" s="582"/>
    </row>
    <row r="2484" spans="3:41">
      <c r="C2484" s="520" t="s">
        <v>994</v>
      </c>
      <c r="D2484" s="491">
        <v>5544</v>
      </c>
      <c r="E2484" s="504" t="s">
        <v>298</v>
      </c>
      <c r="F2484" s="493" t="s">
        <v>299</v>
      </c>
      <c r="G2484" s="494" t="s">
        <v>1033</v>
      </c>
      <c r="H2484" s="494">
        <v>576</v>
      </c>
      <c r="I2484" s="520" t="s">
        <v>99</v>
      </c>
      <c r="J2484" s="520">
        <v>1</v>
      </c>
      <c r="K2484" s="509">
        <v>45821</v>
      </c>
      <c r="L2484" s="494">
        <v>27</v>
      </c>
      <c r="M2484" s="510">
        <v>74</v>
      </c>
      <c r="N2484" s="511">
        <v>45827</v>
      </c>
      <c r="O2484" s="411">
        <v>45827</v>
      </c>
      <c r="P2484" s="412">
        <v>34</v>
      </c>
      <c r="Q2484" s="409" t="s">
        <v>85</v>
      </c>
      <c r="R2484" s="409" t="s">
        <v>214</v>
      </c>
      <c r="S2484" s="409" t="s">
        <v>85</v>
      </c>
      <c r="T2484" s="409" t="s">
        <v>138</v>
      </c>
      <c r="U2484" s="561">
        <v>74</v>
      </c>
      <c r="V2484" s="417" t="s">
        <v>139</v>
      </c>
      <c r="W2484" s="417" t="s">
        <v>335</v>
      </c>
      <c r="X2484" s="417" t="s">
        <v>336</v>
      </c>
      <c r="Y2484" s="409" t="s">
        <v>350</v>
      </c>
      <c r="Z2484" s="409">
        <v>40</v>
      </c>
      <c r="AA2484" s="423" t="s">
        <v>227</v>
      </c>
      <c r="AB2484" s="409">
        <v>2024</v>
      </c>
      <c r="AC2484" s="424">
        <v>30000</v>
      </c>
      <c r="AD2484" s="522">
        <v>26700</v>
      </c>
      <c r="AE2484" s="494" t="s">
        <v>101</v>
      </c>
      <c r="AF2484" s="442">
        <v>45793</v>
      </c>
      <c r="AG2484" s="442">
        <v>45827</v>
      </c>
      <c r="AH2484" s="333"/>
      <c r="AI2484" s="333"/>
      <c r="AJ2484" s="334"/>
      <c r="AK2484" s="333"/>
      <c r="AL2484" s="333"/>
      <c r="AM2484" s="527"/>
      <c r="AN2484" s="333"/>
      <c r="AO2484" s="490"/>
    </row>
    <row r="2485" spans="3:41">
      <c r="C2485" s="520" t="s">
        <v>994</v>
      </c>
      <c r="D2485" s="491">
        <v>5545</v>
      </c>
      <c r="E2485" s="504" t="s">
        <v>298</v>
      </c>
      <c r="F2485" s="493" t="s">
        <v>299</v>
      </c>
      <c r="G2485" s="494" t="s">
        <v>1033</v>
      </c>
      <c r="H2485" s="494">
        <v>1170</v>
      </c>
      <c r="I2485" s="520" t="s">
        <v>99</v>
      </c>
      <c r="J2485" s="520">
        <v>1</v>
      </c>
      <c r="K2485" s="509">
        <v>45821</v>
      </c>
      <c r="L2485" s="494">
        <v>27</v>
      </c>
      <c r="M2485" s="510">
        <v>122</v>
      </c>
      <c r="N2485" s="511">
        <v>45827</v>
      </c>
      <c r="O2485" s="411">
        <v>45827</v>
      </c>
      <c r="P2485" s="412">
        <v>34</v>
      </c>
      <c r="Q2485" s="409" t="s">
        <v>85</v>
      </c>
      <c r="R2485" s="409" t="s">
        <v>320</v>
      </c>
      <c r="S2485" s="409" t="s">
        <v>85</v>
      </c>
      <c r="T2485" s="409" t="s">
        <v>138</v>
      </c>
      <c r="U2485" s="409">
        <v>122</v>
      </c>
      <c r="V2485" s="417" t="s">
        <v>139</v>
      </c>
      <c r="W2485" s="417" t="s">
        <v>335</v>
      </c>
      <c r="X2485" s="417" t="s">
        <v>336</v>
      </c>
      <c r="Y2485" s="409" t="s">
        <v>527</v>
      </c>
      <c r="Z2485" s="409">
        <v>40</v>
      </c>
      <c r="AA2485" s="423" t="s">
        <v>227</v>
      </c>
      <c r="AB2485" s="409">
        <v>2022</v>
      </c>
      <c r="AC2485" s="424">
        <v>30000</v>
      </c>
      <c r="AD2485" s="522">
        <v>33000</v>
      </c>
      <c r="AE2485" s="494" t="s">
        <v>101</v>
      </c>
      <c r="AF2485" s="442">
        <v>45793</v>
      </c>
      <c r="AG2485" s="442">
        <v>45827</v>
      </c>
      <c r="AH2485" s="333"/>
      <c r="AI2485" s="333"/>
      <c r="AJ2485" s="334"/>
      <c r="AK2485" s="333"/>
      <c r="AL2485" s="333"/>
      <c r="AM2485" s="527"/>
      <c r="AN2485" s="333"/>
      <c r="AO2485" s="490"/>
    </row>
    <row r="2486" spans="3:41">
      <c r="C2486" s="520" t="s">
        <v>994</v>
      </c>
      <c r="D2486" s="491">
        <v>5548</v>
      </c>
      <c r="E2486" s="504" t="s">
        <v>1105</v>
      </c>
      <c r="F2486" s="504" t="s">
        <v>1105</v>
      </c>
      <c r="G2486" s="494" t="s">
        <v>4143</v>
      </c>
      <c r="H2486" s="494"/>
      <c r="I2486" s="64" t="s">
        <v>110</v>
      </c>
      <c r="J2486" s="520">
        <v>1</v>
      </c>
      <c r="K2486" s="509">
        <v>45821</v>
      </c>
      <c r="L2486" s="494">
        <v>6</v>
      </c>
      <c r="M2486" s="510">
        <v>183</v>
      </c>
      <c r="N2486" s="511">
        <f>K2486+L2486</f>
        <v>45827</v>
      </c>
      <c r="O2486" s="411">
        <f ca="1">TODAY()</f>
        <v>45957</v>
      </c>
      <c r="P2486" s="409">
        <f ca="1">O2486-K2486</f>
        <v>136</v>
      </c>
      <c r="Q2486" s="409" t="s">
        <v>85</v>
      </c>
      <c r="R2486" s="409" t="s">
        <v>320</v>
      </c>
      <c r="S2486" s="409" t="s">
        <v>85</v>
      </c>
      <c r="T2486" s="409" t="s">
        <v>138</v>
      </c>
      <c r="U2486" s="626">
        <v>183</v>
      </c>
      <c r="V2486" s="417" t="s">
        <v>284</v>
      </c>
      <c r="W2486" s="417" t="s">
        <v>89</v>
      </c>
      <c r="X2486" s="417" t="s">
        <v>417</v>
      </c>
      <c r="Y2486" s="423" t="s">
        <v>744</v>
      </c>
      <c r="Z2486" s="409">
        <v>10</v>
      </c>
      <c r="AA2486" s="423" t="s">
        <v>189</v>
      </c>
      <c r="AB2486" s="409">
        <v>2014</v>
      </c>
      <c r="AC2486" s="524">
        <v>51000</v>
      </c>
      <c r="AD2486" s="524">
        <v>48000</v>
      </c>
      <c r="AE2486" s="494" t="s">
        <v>101</v>
      </c>
      <c r="AF2486" s="442">
        <v>45793</v>
      </c>
      <c r="AG2486" s="442">
        <v>45821</v>
      </c>
      <c r="AH2486" s="333"/>
      <c r="AI2486" s="490"/>
      <c r="AJ2486" s="334"/>
      <c r="AK2486" s="333"/>
      <c r="AL2486" s="490"/>
      <c r="AM2486" s="603"/>
      <c r="AN2486" s="503"/>
      <c r="AO2486" s="490"/>
    </row>
    <row r="2487" spans="3:41">
      <c r="C2487" s="64" t="s">
        <v>994</v>
      </c>
      <c r="D2487" s="67">
        <v>5457</v>
      </c>
      <c r="E2487" s="81" t="s">
        <v>276</v>
      </c>
      <c r="F2487" s="81" t="s">
        <v>277</v>
      </c>
      <c r="G2487" s="48" t="s">
        <v>278</v>
      </c>
      <c r="H2487" s="48">
        <v>3816</v>
      </c>
      <c r="I2487" s="64" t="s">
        <v>110</v>
      </c>
      <c r="J2487" s="64">
        <v>1</v>
      </c>
      <c r="K2487" s="101">
        <v>45828</v>
      </c>
      <c r="L2487" s="494">
        <v>27</v>
      </c>
      <c r="M2487" s="510">
        <v>175</v>
      </c>
      <c r="N2487" s="513">
        <v>45855</v>
      </c>
      <c r="O2487" s="411">
        <v>45828</v>
      </c>
      <c r="P2487" s="623">
        <v>0</v>
      </c>
      <c r="Q2487" s="409" t="s">
        <v>85</v>
      </c>
      <c r="R2487" s="409" t="s">
        <v>320</v>
      </c>
      <c r="S2487" s="409" t="s">
        <v>85</v>
      </c>
      <c r="T2487" s="409" t="s">
        <v>138</v>
      </c>
      <c r="U2487" s="561">
        <v>175</v>
      </c>
      <c r="V2487" s="417" t="s">
        <v>284</v>
      </c>
      <c r="W2487" s="417" t="s">
        <v>89</v>
      </c>
      <c r="X2487" s="417" t="s">
        <v>417</v>
      </c>
      <c r="Y2487" s="423" t="s">
        <v>716</v>
      </c>
      <c r="Z2487" s="409">
        <v>10</v>
      </c>
      <c r="AA2487" s="423" t="s">
        <v>189</v>
      </c>
      <c r="AB2487" s="409">
        <v>2012</v>
      </c>
      <c r="AC2487" s="524">
        <v>51000</v>
      </c>
      <c r="AD2487" s="524">
        <v>54000</v>
      </c>
      <c r="AE2487" s="490" t="s">
        <v>207</v>
      </c>
      <c r="AF2487" s="442">
        <v>45744</v>
      </c>
      <c r="AG2487" s="442">
        <v>45827</v>
      </c>
      <c r="AH2487" s="334"/>
      <c r="AI2487" s="490" t="s">
        <v>251</v>
      </c>
      <c r="AJ2487" s="527" t="s">
        <v>281</v>
      </c>
      <c r="AK2487" s="333" t="s">
        <v>282</v>
      </c>
      <c r="AL2487" s="490" t="s">
        <v>283</v>
      </c>
      <c r="AM2487" s="528" t="s">
        <v>873</v>
      </c>
      <c r="AN2487" s="334" t="s">
        <v>154</v>
      </c>
      <c r="AO2487" s="490" t="s">
        <v>283</v>
      </c>
    </row>
    <row r="2488" spans="3:41">
      <c r="C2488" s="745" t="s">
        <v>994</v>
      </c>
      <c r="D2488" s="224">
        <v>5611</v>
      </c>
      <c r="E2488" s="820" t="s">
        <v>697</v>
      </c>
      <c r="F2488" s="225" t="s">
        <v>698</v>
      </c>
      <c r="G2488" s="226" t="s">
        <v>699</v>
      </c>
      <c r="H2488" s="226">
        <v>9071</v>
      </c>
      <c r="I2488" s="70" t="s">
        <v>99</v>
      </c>
      <c r="J2488" s="745">
        <v>1</v>
      </c>
      <c r="K2488" s="232">
        <v>45825</v>
      </c>
      <c r="L2488" s="48">
        <v>1</v>
      </c>
      <c r="M2488" s="104">
        <v>205</v>
      </c>
      <c r="N2488" s="511">
        <v>45826</v>
      </c>
      <c r="O2488" s="411">
        <v>45828</v>
      </c>
      <c r="P2488" s="412">
        <v>3</v>
      </c>
      <c r="Q2488" s="409" t="s">
        <v>810</v>
      </c>
      <c r="R2488" s="409" t="s">
        <v>214</v>
      </c>
      <c r="S2488" s="409" t="s">
        <v>847</v>
      </c>
      <c r="T2488" s="409" t="s">
        <v>138</v>
      </c>
      <c r="U2488" s="409">
        <v>205</v>
      </c>
      <c r="V2488" s="417" t="s">
        <v>546</v>
      </c>
      <c r="W2488" s="417" t="s">
        <v>89</v>
      </c>
      <c r="X2488" s="417" t="s">
        <v>848</v>
      </c>
      <c r="Y2488" s="423" t="s">
        <v>849</v>
      </c>
      <c r="Z2488" s="409">
        <v>20</v>
      </c>
      <c r="AA2488" s="423" t="s">
        <v>227</v>
      </c>
      <c r="AB2488" s="409">
        <v>2008</v>
      </c>
      <c r="AC2488" s="524">
        <v>48000</v>
      </c>
      <c r="AD2488" s="524">
        <v>35200</v>
      </c>
      <c r="AE2488" s="494" t="s">
        <v>101</v>
      </c>
      <c r="AF2488" s="442">
        <v>45825</v>
      </c>
      <c r="AG2488" s="442">
        <v>45827</v>
      </c>
      <c r="AH2488" s="333"/>
      <c r="AI2488" s="490" t="s">
        <v>699</v>
      </c>
      <c r="AJ2488" s="334"/>
      <c r="AK2488" s="333"/>
      <c r="AL2488" s="490" t="s">
        <v>699</v>
      </c>
      <c r="AM2488" s="527" t="s">
        <v>4236</v>
      </c>
      <c r="AN2488" s="333" t="s">
        <v>1056</v>
      </c>
      <c r="AO2488" s="490">
        <v>8116601713</v>
      </c>
    </row>
    <row r="2489" spans="3:41">
      <c r="C2489" s="520" t="s">
        <v>994</v>
      </c>
      <c r="D2489" s="494">
        <v>5607</v>
      </c>
      <c r="E2489" s="504" t="s">
        <v>4230</v>
      </c>
      <c r="F2489" s="504" t="s">
        <v>4230</v>
      </c>
      <c r="G2489" s="490" t="s">
        <v>208</v>
      </c>
      <c r="H2489" s="494">
        <v>5858</v>
      </c>
      <c r="I2489" s="490" t="s">
        <v>99</v>
      </c>
      <c r="J2489" s="520">
        <v>1</v>
      </c>
      <c r="K2489" s="609">
        <v>45824</v>
      </c>
      <c r="L2489" s="494">
        <v>27</v>
      </c>
      <c r="M2489" s="724">
        <v>274</v>
      </c>
      <c r="N2489" s="513">
        <v>45851</v>
      </c>
      <c r="O2489" s="411">
        <v>45828</v>
      </c>
      <c r="P2489" s="412">
        <v>4</v>
      </c>
      <c r="Q2489" s="409" t="s">
        <v>85</v>
      </c>
      <c r="R2489" s="409" t="s">
        <v>85</v>
      </c>
      <c r="S2489" s="409" t="s">
        <v>85</v>
      </c>
      <c r="T2489" s="137" t="s">
        <v>138</v>
      </c>
      <c r="U2489" s="724">
        <v>274</v>
      </c>
      <c r="V2489" s="417" t="s">
        <v>983</v>
      </c>
      <c r="W2489" s="417" t="s">
        <v>89</v>
      </c>
      <c r="X2489" s="417" t="s">
        <v>984</v>
      </c>
      <c r="Y2489" s="423" t="s">
        <v>4157</v>
      </c>
      <c r="Z2489" s="409"/>
      <c r="AA2489" s="423"/>
      <c r="AB2489" s="409">
        <v>2018</v>
      </c>
      <c r="AC2489" s="524"/>
      <c r="AD2489" s="522">
        <v>0</v>
      </c>
      <c r="AE2489" s="494" t="s">
        <v>101</v>
      </c>
      <c r="AF2489" s="622">
        <v>45824</v>
      </c>
      <c r="AG2489" s="442">
        <v>45827</v>
      </c>
      <c r="AH2489" s="334" t="s">
        <v>4244</v>
      </c>
      <c r="AI2489" s="503"/>
      <c r="AJ2489" s="503"/>
      <c r="AK2489" s="503"/>
      <c r="AL2489" s="503"/>
      <c r="AM2489" s="503"/>
      <c r="AN2489" s="503"/>
      <c r="AO2489" s="503"/>
    </row>
    <row r="2490" spans="3:41">
      <c r="C2490" s="520" t="s">
        <v>994</v>
      </c>
      <c r="D2490" s="491">
        <v>5603</v>
      </c>
      <c r="E2490" s="504" t="s">
        <v>4228</v>
      </c>
      <c r="F2490" s="504" t="s">
        <v>4228</v>
      </c>
      <c r="G2490" s="490" t="s">
        <v>657</v>
      </c>
      <c r="H2490" s="490">
        <v>8099</v>
      </c>
      <c r="I2490" s="502" t="s">
        <v>99</v>
      </c>
      <c r="J2490" s="520">
        <v>1</v>
      </c>
      <c r="K2490" s="509">
        <v>45822</v>
      </c>
      <c r="L2490" s="494">
        <v>1</v>
      </c>
      <c r="M2490" s="510">
        <v>39</v>
      </c>
      <c r="N2490" s="511">
        <v>45823</v>
      </c>
      <c r="O2490" s="411">
        <v>45828</v>
      </c>
      <c r="P2490" s="412">
        <v>6</v>
      </c>
      <c r="Q2490" s="409" t="s">
        <v>85</v>
      </c>
      <c r="R2490" s="409" t="s">
        <v>85</v>
      </c>
      <c r="S2490" s="409" t="s">
        <v>85</v>
      </c>
      <c r="T2490" s="409" t="s">
        <v>138</v>
      </c>
      <c r="U2490" s="561">
        <v>39</v>
      </c>
      <c r="V2490" s="417" t="s">
        <v>155</v>
      </c>
      <c r="W2490" s="417" t="s">
        <v>146</v>
      </c>
      <c r="X2490" s="417" t="s">
        <v>217</v>
      </c>
      <c r="Y2490" s="409">
        <v>171005317</v>
      </c>
      <c r="Z2490" s="409">
        <v>60</v>
      </c>
      <c r="AA2490" s="423" t="s">
        <v>143</v>
      </c>
      <c r="AB2490" s="409"/>
      <c r="AC2490" s="424">
        <v>35000</v>
      </c>
      <c r="AD2490" s="522">
        <v>0</v>
      </c>
      <c r="AE2490" s="494" t="s">
        <v>101</v>
      </c>
      <c r="AF2490" s="442">
        <v>45822</v>
      </c>
      <c r="AG2490" s="442">
        <v>45828</v>
      </c>
      <c r="AH2490" s="333"/>
      <c r="AI2490" s="333"/>
      <c r="AJ2490" s="334"/>
      <c r="AK2490" s="333"/>
      <c r="AL2490" s="333"/>
      <c r="AM2490" s="333"/>
      <c r="AN2490" s="333"/>
      <c r="AO2490" s="490"/>
    </row>
    <row r="2491" spans="3:41">
      <c r="C2491" s="520" t="s">
        <v>994</v>
      </c>
      <c r="D2491" s="520">
        <v>5604</v>
      </c>
      <c r="E2491" s="504" t="s">
        <v>657</v>
      </c>
      <c r="F2491" s="503" t="s">
        <v>4229</v>
      </c>
      <c r="G2491" s="494" t="s">
        <v>660</v>
      </c>
      <c r="H2491" s="547">
        <v>2605</v>
      </c>
      <c r="I2491" s="64" t="s">
        <v>99</v>
      </c>
      <c r="J2491" s="520">
        <v>1</v>
      </c>
      <c r="K2491" s="509">
        <v>45822</v>
      </c>
      <c r="L2491" s="520">
        <v>1</v>
      </c>
      <c r="M2491" s="510">
        <v>42</v>
      </c>
      <c r="N2491" s="511">
        <v>45823</v>
      </c>
      <c r="O2491" s="411">
        <v>45828</v>
      </c>
      <c r="P2491" s="412">
        <v>6</v>
      </c>
      <c r="Q2491" s="409" t="s">
        <v>85</v>
      </c>
      <c r="R2491" s="409" t="s">
        <v>85</v>
      </c>
      <c r="S2491" s="409" t="s">
        <v>85</v>
      </c>
      <c r="T2491" s="409" t="s">
        <v>138</v>
      </c>
      <c r="U2491" s="561">
        <v>42</v>
      </c>
      <c r="V2491" s="417" t="s">
        <v>223</v>
      </c>
      <c r="W2491" s="417" t="s">
        <v>224</v>
      </c>
      <c r="X2491" s="417" t="s">
        <v>225</v>
      </c>
      <c r="Y2491" s="409" t="s">
        <v>226</v>
      </c>
      <c r="Z2491" s="409">
        <v>70</v>
      </c>
      <c r="AA2491" s="423" t="s">
        <v>227</v>
      </c>
      <c r="AB2491" s="409">
        <v>2018</v>
      </c>
      <c r="AC2491" s="524">
        <v>24000</v>
      </c>
      <c r="AD2491" s="522">
        <v>0</v>
      </c>
      <c r="AE2491" s="494" t="s">
        <v>101</v>
      </c>
      <c r="AF2491" s="442">
        <v>45822</v>
      </c>
      <c r="AG2491" s="442">
        <v>45828</v>
      </c>
      <c r="AH2491" s="333"/>
      <c r="AI2491" s="333"/>
      <c r="AJ2491" s="334"/>
      <c r="AK2491" s="333"/>
      <c r="AL2491" s="333"/>
      <c r="AM2491" s="527"/>
      <c r="AN2491" s="333"/>
      <c r="AO2491" s="490"/>
    </row>
    <row r="2492" spans="3:41">
      <c r="C2492" s="520" t="s">
        <v>994</v>
      </c>
      <c r="D2492" s="491">
        <v>5605</v>
      </c>
      <c r="E2492" s="504" t="s">
        <v>657</v>
      </c>
      <c r="F2492" s="493" t="s">
        <v>2355</v>
      </c>
      <c r="G2492" s="494" t="s">
        <v>660</v>
      </c>
      <c r="H2492" s="494">
        <v>6506</v>
      </c>
      <c r="I2492" s="494" t="s">
        <v>99</v>
      </c>
      <c r="J2492" s="520">
        <v>1</v>
      </c>
      <c r="K2492" s="509">
        <v>45822</v>
      </c>
      <c r="L2492" s="494">
        <v>1</v>
      </c>
      <c r="M2492" s="510">
        <v>109</v>
      </c>
      <c r="N2492" s="511">
        <v>45823</v>
      </c>
      <c r="O2492" s="411">
        <v>45828</v>
      </c>
      <c r="P2492" s="412">
        <v>6</v>
      </c>
      <c r="Q2492" s="409" t="s">
        <v>85</v>
      </c>
      <c r="R2492" s="409" t="s">
        <v>214</v>
      </c>
      <c r="S2492" s="409" t="s">
        <v>85</v>
      </c>
      <c r="T2492" s="409" t="s">
        <v>138</v>
      </c>
      <c r="U2492" s="409">
        <v>109</v>
      </c>
      <c r="V2492" s="417" t="s">
        <v>223</v>
      </c>
      <c r="W2492" s="695" t="s">
        <v>224</v>
      </c>
      <c r="X2492" s="417" t="s">
        <v>469</v>
      </c>
      <c r="Y2492" s="696" t="s">
        <v>470</v>
      </c>
      <c r="Z2492" s="409">
        <v>70</v>
      </c>
      <c r="AA2492" s="423" t="s">
        <v>227</v>
      </c>
      <c r="AB2492" s="409">
        <v>2019</v>
      </c>
      <c r="AC2492" s="424">
        <v>24000</v>
      </c>
      <c r="AD2492" s="522">
        <v>24000</v>
      </c>
      <c r="AE2492" s="494" t="s">
        <v>101</v>
      </c>
      <c r="AF2492" s="442">
        <v>45822</v>
      </c>
      <c r="AG2492" s="442">
        <v>45828</v>
      </c>
      <c r="AH2492" s="333"/>
      <c r="AI2492" s="333"/>
      <c r="AJ2492" s="334"/>
      <c r="AK2492" s="333"/>
      <c r="AL2492" s="333"/>
      <c r="AM2492" s="527"/>
      <c r="AN2492" s="333"/>
      <c r="AO2492" s="490"/>
    </row>
    <row r="2493" spans="3:41">
      <c r="C2493" s="520" t="s">
        <v>994</v>
      </c>
      <c r="D2493" s="491">
        <v>5602</v>
      </c>
      <c r="E2493" s="504" t="s">
        <v>657</v>
      </c>
      <c r="F2493" s="759" t="s">
        <v>181</v>
      </c>
      <c r="G2493" s="749" t="s">
        <v>657</v>
      </c>
      <c r="H2493" s="494">
        <v>6010</v>
      </c>
      <c r="I2493" s="520" t="s">
        <v>99</v>
      </c>
      <c r="J2493" s="520">
        <v>1</v>
      </c>
      <c r="K2493" s="509">
        <v>45822</v>
      </c>
      <c r="L2493" s="494">
        <v>1</v>
      </c>
      <c r="M2493" s="510">
        <v>166</v>
      </c>
      <c r="N2493" s="511">
        <v>45823</v>
      </c>
      <c r="O2493" s="411">
        <v>45828</v>
      </c>
      <c r="P2493" s="412">
        <v>6</v>
      </c>
      <c r="Q2493" s="409" t="s">
        <v>85</v>
      </c>
      <c r="R2493" s="409" t="s">
        <v>214</v>
      </c>
      <c r="S2493" s="409" t="s">
        <v>85</v>
      </c>
      <c r="T2493" s="409" t="s">
        <v>138</v>
      </c>
      <c r="U2493" s="561">
        <v>166</v>
      </c>
      <c r="V2493" s="417" t="s">
        <v>236</v>
      </c>
      <c r="W2493" s="417" t="s">
        <v>406</v>
      </c>
      <c r="X2493" s="417" t="s">
        <v>238</v>
      </c>
      <c r="Y2493" s="423" t="s">
        <v>695</v>
      </c>
      <c r="Z2493" s="409">
        <v>50</v>
      </c>
      <c r="AA2493" s="423" t="s">
        <v>227</v>
      </c>
      <c r="AB2493" s="409">
        <v>2018</v>
      </c>
      <c r="AC2493" s="424">
        <v>12000</v>
      </c>
      <c r="AD2493" s="522">
        <v>12000</v>
      </c>
      <c r="AE2493" s="494" t="s">
        <v>101</v>
      </c>
      <c r="AF2493" s="442">
        <v>45822</v>
      </c>
      <c r="AG2493" s="442">
        <v>45828</v>
      </c>
      <c r="AH2493" s="333"/>
      <c r="AI2493" s="490"/>
      <c r="AJ2493" s="334"/>
      <c r="AK2493" s="333"/>
      <c r="AL2493" s="490"/>
      <c r="AM2493" s="527"/>
      <c r="AN2493" s="333"/>
      <c r="AO2493" s="490"/>
    </row>
    <row r="2494" spans="3:41">
      <c r="C2494" s="520" t="s">
        <v>994</v>
      </c>
      <c r="D2494" s="491">
        <v>5606</v>
      </c>
      <c r="E2494" s="504" t="s">
        <v>657</v>
      </c>
      <c r="F2494" s="493" t="s">
        <v>2355</v>
      </c>
      <c r="G2494" s="494" t="s">
        <v>660</v>
      </c>
      <c r="H2494" s="494">
        <v>8915</v>
      </c>
      <c r="I2494" s="520" t="s">
        <v>99</v>
      </c>
      <c r="J2494" s="520">
        <v>1</v>
      </c>
      <c r="K2494" s="509">
        <v>45822</v>
      </c>
      <c r="L2494" s="494">
        <v>1</v>
      </c>
      <c r="M2494" s="510">
        <v>171</v>
      </c>
      <c r="N2494" s="511">
        <v>45823</v>
      </c>
      <c r="O2494" s="411">
        <v>45828</v>
      </c>
      <c r="P2494" s="412">
        <v>6</v>
      </c>
      <c r="Q2494" s="409" t="s">
        <v>85</v>
      </c>
      <c r="R2494" s="409" t="s">
        <v>214</v>
      </c>
      <c r="S2494" s="409" t="s">
        <v>85</v>
      </c>
      <c r="T2494" s="409" t="s">
        <v>138</v>
      </c>
      <c r="U2494" s="561">
        <v>171</v>
      </c>
      <c r="V2494" s="417" t="s">
        <v>223</v>
      </c>
      <c r="W2494" s="417" t="s">
        <v>224</v>
      </c>
      <c r="X2494" s="417" t="s">
        <v>469</v>
      </c>
      <c r="Y2494" s="423" t="s">
        <v>711</v>
      </c>
      <c r="Z2494" s="409">
        <v>70</v>
      </c>
      <c r="AA2494" s="423" t="s">
        <v>227</v>
      </c>
      <c r="AB2494" s="409">
        <v>2015</v>
      </c>
      <c r="AC2494" s="524">
        <v>24000</v>
      </c>
      <c r="AD2494" s="522">
        <v>24000</v>
      </c>
      <c r="AE2494" s="494" t="s">
        <v>101</v>
      </c>
      <c r="AF2494" s="442">
        <v>45822</v>
      </c>
      <c r="AG2494" s="442">
        <v>45828</v>
      </c>
      <c r="AH2494" s="333"/>
      <c r="AI2494" s="504"/>
      <c r="AJ2494" s="334"/>
      <c r="AK2494" s="333"/>
      <c r="AL2494" s="504"/>
      <c r="AM2494" s="527"/>
      <c r="AN2494" s="333"/>
      <c r="AO2494" s="490"/>
    </row>
    <row r="2495" spans="3:41">
      <c r="C2495" s="520" t="s">
        <v>994</v>
      </c>
      <c r="D2495" s="491">
        <v>5453</v>
      </c>
      <c r="E2495" s="738" t="s">
        <v>573</v>
      </c>
      <c r="F2495" s="608" t="s">
        <v>533</v>
      </c>
      <c r="G2495" s="494" t="s">
        <v>251</v>
      </c>
      <c r="H2495" s="494">
        <v>4031</v>
      </c>
      <c r="I2495" s="520" t="s">
        <v>99</v>
      </c>
      <c r="J2495" s="520">
        <v>1</v>
      </c>
      <c r="K2495" s="509">
        <v>45797</v>
      </c>
      <c r="L2495" s="494">
        <v>27</v>
      </c>
      <c r="M2495" s="510">
        <v>136</v>
      </c>
      <c r="N2495" s="511">
        <v>45824</v>
      </c>
      <c r="O2495" s="411">
        <v>45828</v>
      </c>
      <c r="P2495" s="412">
        <v>31</v>
      </c>
      <c r="Q2495" s="409" t="s">
        <v>85</v>
      </c>
      <c r="R2495" s="409" t="s">
        <v>85</v>
      </c>
      <c r="S2495" s="409" t="s">
        <v>85</v>
      </c>
      <c r="T2495" s="409" t="s">
        <v>138</v>
      </c>
      <c r="U2495" s="561">
        <v>136</v>
      </c>
      <c r="V2495" s="417" t="s">
        <v>236</v>
      </c>
      <c r="W2495" s="417" t="s">
        <v>406</v>
      </c>
      <c r="X2495" s="417" t="s">
        <v>574</v>
      </c>
      <c r="Y2495" s="409" t="s">
        <v>575</v>
      </c>
      <c r="Z2495" s="409">
        <v>50</v>
      </c>
      <c r="AA2495" s="423" t="s">
        <v>227</v>
      </c>
      <c r="AB2495" s="409">
        <v>2018</v>
      </c>
      <c r="AC2495" s="524"/>
      <c r="AD2495" s="524"/>
      <c r="AE2495" s="635" t="s">
        <v>101</v>
      </c>
      <c r="AF2495" s="442">
        <v>45741</v>
      </c>
      <c r="AG2495" s="442">
        <v>45828</v>
      </c>
      <c r="AH2495" s="333"/>
      <c r="AI2495" s="490" t="s">
        <v>251</v>
      </c>
      <c r="AJ2495" s="527" t="s">
        <v>576</v>
      </c>
      <c r="AK2495" s="333" t="s">
        <v>577</v>
      </c>
      <c r="AL2495" s="490" t="s">
        <v>578</v>
      </c>
      <c r="AM2495" s="527" t="s">
        <v>576</v>
      </c>
      <c r="AN2495" s="333" t="s">
        <v>577</v>
      </c>
      <c r="AO2495" s="490" t="s">
        <v>578</v>
      </c>
    </row>
    <row r="2496" spans="3:41">
      <c r="C2496" s="520" t="s">
        <v>994</v>
      </c>
      <c r="D2496" s="491">
        <v>5454</v>
      </c>
      <c r="E2496" s="504" t="s">
        <v>573</v>
      </c>
      <c r="F2496" s="608" t="s">
        <v>533</v>
      </c>
      <c r="G2496" s="494" t="s">
        <v>251</v>
      </c>
      <c r="H2496" s="494">
        <v>6001</v>
      </c>
      <c r="I2496" s="520" t="s">
        <v>99</v>
      </c>
      <c r="J2496" s="520">
        <v>1</v>
      </c>
      <c r="K2496" s="509">
        <v>45797</v>
      </c>
      <c r="L2496" s="491">
        <v>27</v>
      </c>
      <c r="M2496" s="510">
        <v>164</v>
      </c>
      <c r="N2496" s="511">
        <v>45824</v>
      </c>
      <c r="O2496" s="411">
        <v>45828</v>
      </c>
      <c r="P2496" s="412">
        <v>31</v>
      </c>
      <c r="Q2496" s="409" t="s">
        <v>85</v>
      </c>
      <c r="R2496" s="409" t="s">
        <v>214</v>
      </c>
      <c r="S2496" s="409" t="s">
        <v>85</v>
      </c>
      <c r="T2496" s="409" t="s">
        <v>138</v>
      </c>
      <c r="U2496" s="561">
        <v>164</v>
      </c>
      <c r="V2496" s="417" t="s">
        <v>236</v>
      </c>
      <c r="W2496" s="417" t="s">
        <v>406</v>
      </c>
      <c r="X2496" s="417" t="s">
        <v>238</v>
      </c>
      <c r="Y2496" s="423" t="s">
        <v>689</v>
      </c>
      <c r="Z2496" s="409">
        <v>50</v>
      </c>
      <c r="AA2496" s="423" t="s">
        <v>227</v>
      </c>
      <c r="AB2496" s="409">
        <v>2018</v>
      </c>
      <c r="AC2496" s="424">
        <v>12000</v>
      </c>
      <c r="AD2496" s="614">
        <v>15000</v>
      </c>
      <c r="AE2496" s="635" t="s">
        <v>101</v>
      </c>
      <c r="AF2496" s="442">
        <v>45741</v>
      </c>
      <c r="AG2496" s="442">
        <v>45828</v>
      </c>
      <c r="AH2496" s="333"/>
      <c r="AI2496" s="490" t="s">
        <v>251</v>
      </c>
      <c r="AJ2496" s="527" t="s">
        <v>576</v>
      </c>
      <c r="AK2496" s="333" t="s">
        <v>577</v>
      </c>
      <c r="AL2496" s="490" t="s">
        <v>578</v>
      </c>
      <c r="AM2496" s="527" t="s">
        <v>576</v>
      </c>
      <c r="AN2496" s="333" t="s">
        <v>577</v>
      </c>
      <c r="AO2496" s="490" t="s">
        <v>578</v>
      </c>
    </row>
    <row r="2497" spans="3:41">
      <c r="C2497" s="520" t="s">
        <v>994</v>
      </c>
      <c r="D2497" s="67">
        <v>5473</v>
      </c>
      <c r="E2497" s="81" t="s">
        <v>472</v>
      </c>
      <c r="F2497" s="69" t="s">
        <v>152</v>
      </c>
      <c r="G2497" s="48" t="s">
        <v>789</v>
      </c>
      <c r="H2497" s="48">
        <v>6018</v>
      </c>
      <c r="I2497" s="64" t="s">
        <v>154</v>
      </c>
      <c r="J2497" s="520">
        <v>1</v>
      </c>
      <c r="K2497" s="101">
        <v>45813</v>
      </c>
      <c r="L2497" s="48">
        <v>14</v>
      </c>
      <c r="M2497" s="104">
        <v>193</v>
      </c>
      <c r="N2497" s="511">
        <f t="shared" ref="N2497:N2502" si="25">K2497+L2497</f>
        <v>45827</v>
      </c>
      <c r="O2497" s="411">
        <f t="shared" ref="O2497:O2502" ca="1" si="26">TODAY()</f>
        <v>45957</v>
      </c>
      <c r="P2497" s="412">
        <f t="shared" ref="P2497:P2502" ca="1" si="27">O2497-K2497</f>
        <v>144</v>
      </c>
      <c r="Q2497" s="409" t="s">
        <v>85</v>
      </c>
      <c r="R2497" s="409" t="s">
        <v>320</v>
      </c>
      <c r="S2497" s="409" t="s">
        <v>85</v>
      </c>
      <c r="T2497" s="409" t="s">
        <v>138</v>
      </c>
      <c r="U2497" s="404">
        <v>193</v>
      </c>
      <c r="V2497" s="417" t="s">
        <v>284</v>
      </c>
      <c r="W2497" s="417" t="s">
        <v>89</v>
      </c>
      <c r="X2497" s="417" t="s">
        <v>396</v>
      </c>
      <c r="Y2497" s="423" t="s">
        <v>790</v>
      </c>
      <c r="Z2497" s="409">
        <v>10</v>
      </c>
      <c r="AA2497" s="423" t="s">
        <v>143</v>
      </c>
      <c r="AB2497" s="409">
        <v>2014</v>
      </c>
      <c r="AC2497" s="524">
        <v>33000</v>
      </c>
      <c r="AD2497" s="524">
        <v>30000</v>
      </c>
      <c r="AE2497" s="494" t="s">
        <v>101</v>
      </c>
      <c r="AF2497" s="442">
        <v>45754</v>
      </c>
      <c r="AG2497" s="442">
        <v>45828</v>
      </c>
      <c r="AH2497" s="333"/>
      <c r="AI2497" s="494" t="s">
        <v>503</v>
      </c>
      <c r="AJ2497" s="527" t="s">
        <v>791</v>
      </c>
      <c r="AK2497" s="333" t="s">
        <v>792</v>
      </c>
      <c r="AL2497" s="490" t="s">
        <v>793</v>
      </c>
      <c r="AM2497" s="527" t="s">
        <v>791</v>
      </c>
      <c r="AN2497" s="333" t="s">
        <v>792</v>
      </c>
      <c r="AO2497" s="490" t="s">
        <v>793</v>
      </c>
    </row>
    <row r="2498" spans="3:41">
      <c r="C2498" s="520" t="s">
        <v>994</v>
      </c>
      <c r="D2498" s="67">
        <v>5507</v>
      </c>
      <c r="E2498" s="81" t="s">
        <v>4057</v>
      </c>
      <c r="F2498" s="69" t="s">
        <v>4058</v>
      </c>
      <c r="G2498" s="48" t="s">
        <v>4059</v>
      </c>
      <c r="H2498" s="48">
        <v>1146</v>
      </c>
      <c r="I2498" s="64" t="s">
        <v>154</v>
      </c>
      <c r="J2498" s="520">
        <v>1</v>
      </c>
      <c r="K2498" s="101">
        <v>45817</v>
      </c>
      <c r="L2498" s="48">
        <v>13</v>
      </c>
      <c r="M2498" s="104">
        <v>223</v>
      </c>
      <c r="N2498" s="511">
        <f t="shared" si="25"/>
        <v>45830</v>
      </c>
      <c r="O2498" s="411">
        <f t="shared" ca="1" si="26"/>
        <v>45957</v>
      </c>
      <c r="P2498" s="623">
        <f t="shared" ca="1" si="27"/>
        <v>140</v>
      </c>
      <c r="Q2498" s="409" t="s">
        <v>544</v>
      </c>
      <c r="R2498" s="409" t="s">
        <v>85</v>
      </c>
      <c r="S2498" s="409" t="s">
        <v>86</v>
      </c>
      <c r="T2498" s="409" t="s">
        <v>138</v>
      </c>
      <c r="U2498" s="409">
        <v>223</v>
      </c>
      <c r="V2498" s="417" t="s">
        <v>186</v>
      </c>
      <c r="W2498" s="417" t="s">
        <v>174</v>
      </c>
      <c r="X2498" s="417" t="s">
        <v>187</v>
      </c>
      <c r="Y2498" s="693" t="s">
        <v>4061</v>
      </c>
      <c r="Z2498" s="409">
        <v>10</v>
      </c>
      <c r="AA2498" s="423" t="s">
        <v>189</v>
      </c>
      <c r="AB2498" s="409">
        <v>2024</v>
      </c>
      <c r="AC2498" s="424"/>
      <c r="AD2498" s="522"/>
      <c r="AE2498" s="575" t="s">
        <v>101</v>
      </c>
      <c r="AF2498" s="526">
        <v>45775</v>
      </c>
      <c r="AG2498" s="442">
        <v>45831</v>
      </c>
      <c r="AH2498" s="333"/>
      <c r="AI2498" s="333"/>
      <c r="AJ2498" s="527"/>
      <c r="AK2498" s="333"/>
      <c r="AL2498" s="490"/>
      <c r="AM2498" s="527" t="s">
        <v>838</v>
      </c>
      <c r="AN2498" s="333" t="s">
        <v>839</v>
      </c>
      <c r="AO2498" s="490">
        <v>5543815029</v>
      </c>
    </row>
    <row r="2499" spans="3:41">
      <c r="C2499" s="520" t="s">
        <v>994</v>
      </c>
      <c r="D2499" s="67">
        <v>5508</v>
      </c>
      <c r="E2499" s="81" t="s">
        <v>4057</v>
      </c>
      <c r="F2499" s="69" t="s">
        <v>4058</v>
      </c>
      <c r="G2499" s="48" t="s">
        <v>4059</v>
      </c>
      <c r="H2499" s="48">
        <v>1110</v>
      </c>
      <c r="I2499" s="64" t="s">
        <v>154</v>
      </c>
      <c r="J2499" s="520">
        <v>1</v>
      </c>
      <c r="K2499" s="101">
        <v>45817</v>
      </c>
      <c r="L2499" s="48">
        <v>13</v>
      </c>
      <c r="M2499" s="104">
        <v>224</v>
      </c>
      <c r="N2499" s="511">
        <f t="shared" si="25"/>
        <v>45830</v>
      </c>
      <c r="O2499" s="411">
        <f t="shared" ca="1" si="26"/>
        <v>45957</v>
      </c>
      <c r="P2499" s="412">
        <f t="shared" ca="1" si="27"/>
        <v>140</v>
      </c>
      <c r="Q2499" s="409" t="s">
        <v>544</v>
      </c>
      <c r="R2499" s="409" t="s">
        <v>85</v>
      </c>
      <c r="S2499" s="409" t="s">
        <v>86</v>
      </c>
      <c r="T2499" s="409" t="s">
        <v>138</v>
      </c>
      <c r="U2499" s="409">
        <v>224</v>
      </c>
      <c r="V2499" s="417" t="s">
        <v>186</v>
      </c>
      <c r="W2499" s="417" t="s">
        <v>174</v>
      </c>
      <c r="X2499" s="417" t="s">
        <v>187</v>
      </c>
      <c r="Y2499" s="693" t="s">
        <v>4062</v>
      </c>
      <c r="Z2499" s="409">
        <v>10</v>
      </c>
      <c r="AA2499" s="423" t="s">
        <v>189</v>
      </c>
      <c r="AB2499" s="409">
        <v>2024</v>
      </c>
      <c r="AC2499" s="524"/>
      <c r="AD2499" s="522"/>
      <c r="AE2499" s="575" t="s">
        <v>101</v>
      </c>
      <c r="AF2499" s="526">
        <v>45775</v>
      </c>
      <c r="AG2499" s="442">
        <v>45831</v>
      </c>
      <c r="AH2499" s="334"/>
      <c r="AI2499" s="333"/>
      <c r="AJ2499" s="527"/>
      <c r="AK2499" s="333"/>
      <c r="AL2499" s="490"/>
      <c r="AM2499" s="527" t="s">
        <v>838</v>
      </c>
      <c r="AN2499" s="333" t="s">
        <v>839</v>
      </c>
      <c r="AO2499" s="490">
        <v>5543815029</v>
      </c>
    </row>
    <row r="2500" spans="3:41">
      <c r="C2500" s="520" t="s">
        <v>994</v>
      </c>
      <c r="D2500" s="67">
        <v>5509</v>
      </c>
      <c r="E2500" s="81" t="s">
        <v>4057</v>
      </c>
      <c r="F2500" s="69" t="s">
        <v>4058</v>
      </c>
      <c r="G2500" s="48" t="s">
        <v>4059</v>
      </c>
      <c r="H2500" s="48">
        <v>513</v>
      </c>
      <c r="I2500" s="64" t="s">
        <v>154</v>
      </c>
      <c r="J2500" s="520">
        <v>1</v>
      </c>
      <c r="K2500" s="101">
        <v>45817</v>
      </c>
      <c r="L2500" s="48">
        <v>13</v>
      </c>
      <c r="M2500" s="104">
        <v>225</v>
      </c>
      <c r="N2500" s="511">
        <f t="shared" si="25"/>
        <v>45830</v>
      </c>
      <c r="O2500" s="411">
        <f t="shared" ca="1" si="26"/>
        <v>45957</v>
      </c>
      <c r="P2500" s="412">
        <f t="shared" ca="1" si="27"/>
        <v>140</v>
      </c>
      <c r="Q2500" s="409" t="s">
        <v>544</v>
      </c>
      <c r="R2500" s="409" t="s">
        <v>85</v>
      </c>
      <c r="S2500" s="409" t="s">
        <v>86</v>
      </c>
      <c r="T2500" s="409" t="s">
        <v>138</v>
      </c>
      <c r="U2500" s="409">
        <v>225</v>
      </c>
      <c r="V2500" s="417" t="s">
        <v>284</v>
      </c>
      <c r="W2500" s="417" t="s">
        <v>174</v>
      </c>
      <c r="X2500" s="417" t="s">
        <v>819</v>
      </c>
      <c r="Y2500" s="694" t="s">
        <v>4063</v>
      </c>
      <c r="Z2500" s="409">
        <v>10</v>
      </c>
      <c r="AA2500" s="423" t="s">
        <v>189</v>
      </c>
      <c r="AB2500" s="409">
        <v>2024</v>
      </c>
      <c r="AC2500" s="424"/>
      <c r="AD2500" s="522"/>
      <c r="AE2500" s="575" t="s">
        <v>101</v>
      </c>
      <c r="AF2500" s="442">
        <v>45775</v>
      </c>
      <c r="AG2500" s="442">
        <v>45831</v>
      </c>
      <c r="AH2500" s="333"/>
      <c r="AI2500" s="333"/>
      <c r="AJ2500" s="333"/>
      <c r="AK2500" s="333"/>
      <c r="AL2500" s="490"/>
      <c r="AM2500" s="333"/>
      <c r="AN2500" s="333"/>
      <c r="AO2500" s="490"/>
    </row>
    <row r="2501" spans="3:41">
      <c r="C2501" s="520" t="s">
        <v>994</v>
      </c>
      <c r="D2501" s="494">
        <v>5607</v>
      </c>
      <c r="E2501" s="504" t="s">
        <v>4230</v>
      </c>
      <c r="F2501" s="504" t="s">
        <v>4230</v>
      </c>
      <c r="G2501" s="490" t="s">
        <v>208</v>
      </c>
      <c r="H2501" s="494">
        <v>4403</v>
      </c>
      <c r="I2501" s="490" t="s">
        <v>99</v>
      </c>
      <c r="J2501" s="520">
        <v>1</v>
      </c>
      <c r="K2501" s="609">
        <v>45824</v>
      </c>
      <c r="L2501" s="494">
        <v>27</v>
      </c>
      <c r="M2501" s="724">
        <v>275</v>
      </c>
      <c r="N2501" s="513">
        <f t="shared" si="25"/>
        <v>45851</v>
      </c>
      <c r="O2501" s="411">
        <f t="shared" ca="1" si="26"/>
        <v>45957</v>
      </c>
      <c r="P2501" s="412">
        <f t="shared" ca="1" si="27"/>
        <v>133</v>
      </c>
      <c r="Q2501" s="409" t="s">
        <v>85</v>
      </c>
      <c r="R2501" s="409" t="s">
        <v>85</v>
      </c>
      <c r="S2501" s="409" t="s">
        <v>85</v>
      </c>
      <c r="T2501" s="137" t="s">
        <v>138</v>
      </c>
      <c r="U2501" s="724">
        <v>275</v>
      </c>
      <c r="V2501" s="417" t="s">
        <v>983</v>
      </c>
      <c r="W2501" s="417" t="s">
        <v>89</v>
      </c>
      <c r="X2501" s="417" t="s">
        <v>984</v>
      </c>
      <c r="Y2501" s="423" t="s">
        <v>4156</v>
      </c>
      <c r="Z2501" s="409"/>
      <c r="AA2501" s="423"/>
      <c r="AB2501" s="409">
        <v>2015</v>
      </c>
      <c r="AC2501" s="524"/>
      <c r="AD2501" s="522">
        <v>0</v>
      </c>
      <c r="AE2501" s="494" t="s">
        <v>101</v>
      </c>
      <c r="AF2501" s="622">
        <v>45824</v>
      </c>
      <c r="AG2501" s="442">
        <v>45832</v>
      </c>
      <c r="AH2501" s="503" t="s">
        <v>4264</v>
      </c>
      <c r="AI2501" s="503"/>
      <c r="AJ2501" s="503"/>
      <c r="AK2501" s="503"/>
      <c r="AL2501" s="503"/>
      <c r="AM2501" s="503"/>
      <c r="AN2501" s="503"/>
      <c r="AO2501" s="503"/>
    </row>
    <row r="2502" spans="3:41">
      <c r="C2502" s="520" t="s">
        <v>994</v>
      </c>
      <c r="D2502" s="491">
        <v>5596</v>
      </c>
      <c r="E2502" s="504" t="s">
        <v>954</v>
      </c>
      <c r="F2502" s="503" t="s">
        <v>955</v>
      </c>
      <c r="G2502" s="504" t="s">
        <v>954</v>
      </c>
      <c r="H2502" s="502">
        <v>3269</v>
      </c>
      <c r="I2502" s="520" t="s">
        <v>99</v>
      </c>
      <c r="J2502" s="520">
        <v>1</v>
      </c>
      <c r="K2502" s="609">
        <v>45820</v>
      </c>
      <c r="L2502" s="502">
        <v>6</v>
      </c>
      <c r="M2502" s="510">
        <v>259</v>
      </c>
      <c r="N2502" s="511">
        <f t="shared" si="25"/>
        <v>45826</v>
      </c>
      <c r="O2502" s="411">
        <f t="shared" ca="1" si="26"/>
        <v>45957</v>
      </c>
      <c r="P2502" s="412">
        <f t="shared" ca="1" si="27"/>
        <v>137</v>
      </c>
      <c r="Q2502" s="409" t="s">
        <v>810</v>
      </c>
      <c r="R2502" s="409" t="s">
        <v>214</v>
      </c>
      <c r="S2502" s="409" t="s">
        <v>832</v>
      </c>
      <c r="T2502" s="409" t="s">
        <v>87</v>
      </c>
      <c r="U2502" s="409">
        <v>259</v>
      </c>
      <c r="V2502" s="417" t="s">
        <v>88</v>
      </c>
      <c r="W2502" s="417" t="s">
        <v>89</v>
      </c>
      <c r="X2502" s="417" t="s">
        <v>586</v>
      </c>
      <c r="Y2502" s="423" t="s">
        <v>956</v>
      </c>
      <c r="Z2502" s="409">
        <v>10</v>
      </c>
      <c r="AA2502" s="423" t="s">
        <v>227</v>
      </c>
      <c r="AB2502" s="409">
        <v>2008</v>
      </c>
      <c r="AC2502" s="524">
        <v>33000</v>
      </c>
      <c r="AD2502" s="522">
        <v>0</v>
      </c>
      <c r="AE2502" s="494" t="s">
        <v>101</v>
      </c>
      <c r="AF2502" s="442">
        <v>45820</v>
      </c>
      <c r="AG2502" s="442">
        <v>45832</v>
      </c>
      <c r="AH2502" s="333"/>
      <c r="AI2502" s="494"/>
      <c r="AJ2502" s="334"/>
      <c r="AK2502" s="333"/>
      <c r="AL2502" s="494"/>
      <c r="AM2502" s="527"/>
      <c r="AN2502" s="333"/>
      <c r="AO2502" s="490"/>
    </row>
    <row r="2503" spans="3:41">
      <c r="C2503" s="64" t="s">
        <v>994</v>
      </c>
      <c r="D2503" s="67">
        <v>5571</v>
      </c>
      <c r="E2503" s="81" t="s">
        <v>229</v>
      </c>
      <c r="F2503" s="69" t="s">
        <v>229</v>
      </c>
      <c r="G2503" s="48" t="s">
        <v>325</v>
      </c>
      <c r="H2503" s="48">
        <v>7032</v>
      </c>
      <c r="I2503" s="48" t="s">
        <v>99</v>
      </c>
      <c r="J2503" s="64">
        <v>1</v>
      </c>
      <c r="K2503" s="101">
        <v>45820</v>
      </c>
      <c r="L2503" s="48">
        <v>13</v>
      </c>
      <c r="M2503" s="104">
        <v>107</v>
      </c>
      <c r="N2503" s="102">
        <v>45833</v>
      </c>
      <c r="O2503" s="99">
        <v>45834</v>
      </c>
      <c r="P2503" s="100">
        <v>14</v>
      </c>
      <c r="Q2503" s="66" t="s">
        <v>85</v>
      </c>
      <c r="R2503" s="66" t="s">
        <v>214</v>
      </c>
      <c r="S2503" s="82" t="s">
        <v>85</v>
      </c>
      <c r="T2503" s="66" t="s">
        <v>138</v>
      </c>
      <c r="U2503" s="66">
        <v>107</v>
      </c>
      <c r="V2503" s="248" t="s">
        <v>223</v>
      </c>
      <c r="W2503" s="248" t="s">
        <v>460</v>
      </c>
      <c r="X2503" s="248" t="s">
        <v>461</v>
      </c>
      <c r="Y2503" s="124" t="s">
        <v>462</v>
      </c>
      <c r="Z2503" s="104">
        <v>70</v>
      </c>
      <c r="AA2503" s="250" t="s">
        <v>227</v>
      </c>
      <c r="AB2503" s="104">
        <v>2015</v>
      </c>
      <c r="AC2503" s="118">
        <v>24000</v>
      </c>
      <c r="AD2503" s="119">
        <v>24000</v>
      </c>
      <c r="AE2503" s="152" t="s">
        <v>101</v>
      </c>
      <c r="AF2503" s="132">
        <v>45805</v>
      </c>
      <c r="AG2503" s="132">
        <v>45833</v>
      </c>
      <c r="AH2503" s="141"/>
      <c r="AI2503" s="266" t="s">
        <v>197</v>
      </c>
      <c r="AJ2503" s="766" t="s">
        <v>328</v>
      </c>
      <c r="AK2503" s="144" t="s">
        <v>329</v>
      </c>
      <c r="AL2503" s="132" t="s">
        <v>330</v>
      </c>
      <c r="AM2503" s="528" t="s">
        <v>328</v>
      </c>
      <c r="AN2503" s="334" t="s">
        <v>329</v>
      </c>
      <c r="AO2503" s="442" t="s">
        <v>330</v>
      </c>
    </row>
    <row r="2504" spans="3:41">
      <c r="C2504" s="64" t="s">
        <v>994</v>
      </c>
      <c r="D2504" s="67">
        <v>5370</v>
      </c>
      <c r="E2504" s="81" t="s">
        <v>562</v>
      </c>
      <c r="F2504" s="69" t="s">
        <v>563</v>
      </c>
      <c r="G2504" s="48" t="s">
        <v>338</v>
      </c>
      <c r="H2504" s="48">
        <v>815</v>
      </c>
      <c r="I2504" s="64" t="s">
        <v>99</v>
      </c>
      <c r="J2504" s="64">
        <v>1</v>
      </c>
      <c r="K2504" s="101">
        <v>45804</v>
      </c>
      <c r="L2504" s="48">
        <v>27</v>
      </c>
      <c r="M2504" s="104">
        <v>133</v>
      </c>
      <c r="N2504" s="98">
        <v>45831</v>
      </c>
      <c r="O2504" s="99">
        <v>45834</v>
      </c>
      <c r="P2504" s="100">
        <v>30</v>
      </c>
      <c r="Q2504" s="66" t="s">
        <v>85</v>
      </c>
      <c r="R2504" s="66"/>
      <c r="S2504" s="66" t="s">
        <v>85</v>
      </c>
      <c r="T2504" s="66" t="s">
        <v>138</v>
      </c>
      <c r="U2504" s="113">
        <v>133</v>
      </c>
      <c r="V2504" s="88" t="s">
        <v>139</v>
      </c>
      <c r="W2504" s="88" t="s">
        <v>335</v>
      </c>
      <c r="X2504" s="88" t="s">
        <v>336</v>
      </c>
      <c r="Y2504" s="66" t="s">
        <v>564</v>
      </c>
      <c r="Z2504" s="66">
        <v>40</v>
      </c>
      <c r="AA2504" s="117" t="s">
        <v>227</v>
      </c>
      <c r="AB2504" s="66">
        <v>2023</v>
      </c>
      <c r="AC2504" s="118">
        <v>30000</v>
      </c>
      <c r="AD2504" s="119">
        <v>33000</v>
      </c>
      <c r="AE2504" s="795" t="s">
        <v>101</v>
      </c>
      <c r="AF2504" s="132">
        <v>45692</v>
      </c>
      <c r="AG2504" s="132">
        <v>45833</v>
      </c>
      <c r="AH2504" s="141"/>
      <c r="AI2504" s="72" t="s">
        <v>338</v>
      </c>
      <c r="AJ2504" s="377" t="s">
        <v>565</v>
      </c>
      <c r="AK2504" s="141" t="s">
        <v>566</v>
      </c>
      <c r="AL2504" s="72" t="s">
        <v>567</v>
      </c>
      <c r="AM2504" s="527" t="s">
        <v>565</v>
      </c>
      <c r="AN2504" s="333" t="s">
        <v>566</v>
      </c>
      <c r="AO2504" s="490" t="s">
        <v>567</v>
      </c>
    </row>
    <row r="2505" spans="3:41">
      <c r="C2505" s="64" t="s">
        <v>994</v>
      </c>
      <c r="D2505" s="67">
        <v>5444</v>
      </c>
      <c r="E2505" s="81" t="s">
        <v>288</v>
      </c>
      <c r="F2505" s="69" t="s">
        <v>289</v>
      </c>
      <c r="G2505" s="48" t="s">
        <v>448</v>
      </c>
      <c r="H2505" s="48">
        <v>7159</v>
      </c>
      <c r="I2505" s="64" t="s">
        <v>99</v>
      </c>
      <c r="J2505" s="64">
        <v>1</v>
      </c>
      <c r="K2505" s="101">
        <v>45792</v>
      </c>
      <c r="L2505" s="48">
        <v>27</v>
      </c>
      <c r="M2505" s="104">
        <v>151</v>
      </c>
      <c r="N2505" s="102">
        <v>45819</v>
      </c>
      <c r="O2505" s="99">
        <v>45834</v>
      </c>
      <c r="P2505" s="100">
        <v>42</v>
      </c>
      <c r="Q2505" s="66" t="s">
        <v>85</v>
      </c>
      <c r="R2505" s="66" t="s">
        <v>320</v>
      </c>
      <c r="S2505" s="66" t="s">
        <v>85</v>
      </c>
      <c r="T2505" s="66" t="s">
        <v>138</v>
      </c>
      <c r="U2505" s="113">
        <v>151</v>
      </c>
      <c r="V2505" s="88" t="s">
        <v>284</v>
      </c>
      <c r="W2505" s="88" t="s">
        <v>89</v>
      </c>
      <c r="X2505" s="88" t="s">
        <v>396</v>
      </c>
      <c r="Y2505" s="66" t="s">
        <v>644</v>
      </c>
      <c r="Z2505" s="66">
        <v>10</v>
      </c>
      <c r="AA2505" s="117" t="s">
        <v>143</v>
      </c>
      <c r="AB2505" s="66">
        <v>2014</v>
      </c>
      <c r="AC2505" s="130">
        <v>33000</v>
      </c>
      <c r="AD2505" s="119">
        <v>35200</v>
      </c>
      <c r="AE2505" s="152" t="s">
        <v>101</v>
      </c>
      <c r="AF2505" s="132">
        <v>45736</v>
      </c>
      <c r="AG2505" s="132">
        <v>45834</v>
      </c>
      <c r="AH2505" s="141"/>
      <c r="AI2505" s="72" t="s">
        <v>465</v>
      </c>
      <c r="AJ2505" s="377" t="s">
        <v>466</v>
      </c>
      <c r="AK2505" s="141" t="s">
        <v>467</v>
      </c>
      <c r="AL2505" s="72" t="s">
        <v>468</v>
      </c>
      <c r="AM2505" s="527" t="s">
        <v>466</v>
      </c>
      <c r="AN2505" s="333" t="s">
        <v>467</v>
      </c>
      <c r="AO2505" s="490" t="s">
        <v>468</v>
      </c>
    </row>
    <row r="2506" spans="3:41">
      <c r="C2506" s="64" t="s">
        <v>994</v>
      </c>
      <c r="D2506" s="64">
        <v>5625</v>
      </c>
      <c r="E2506" s="750" t="s">
        <v>4261</v>
      </c>
      <c r="F2506" s="65" t="s">
        <v>4262</v>
      </c>
      <c r="G2506" s="64" t="s">
        <v>4263</v>
      </c>
      <c r="H2506" s="64">
        <v>925</v>
      </c>
      <c r="I2506" s="64" t="s">
        <v>99</v>
      </c>
      <c r="J2506" s="64">
        <v>1</v>
      </c>
      <c r="K2506" s="96">
        <v>45833</v>
      </c>
      <c r="L2506" s="64"/>
      <c r="M2506" s="104">
        <v>159</v>
      </c>
      <c r="N2506" s="102">
        <v>45833</v>
      </c>
      <c r="O2506" s="99">
        <v>45834</v>
      </c>
      <c r="P2506" s="100">
        <v>1</v>
      </c>
      <c r="Q2506" s="66" t="s">
        <v>85</v>
      </c>
      <c r="R2506" s="66" t="s">
        <v>85</v>
      </c>
      <c r="S2506" s="66" t="s">
        <v>616</v>
      </c>
      <c r="T2506" s="66" t="s">
        <v>138</v>
      </c>
      <c r="U2506" s="113">
        <v>159</v>
      </c>
      <c r="V2506" s="88" t="s">
        <v>617</v>
      </c>
      <c r="W2506" s="88" t="s">
        <v>146</v>
      </c>
      <c r="X2506" s="88" t="s">
        <v>618</v>
      </c>
      <c r="Y2506" s="66">
        <v>161000335</v>
      </c>
      <c r="Z2506" s="104">
        <v>60</v>
      </c>
      <c r="AA2506" s="124" t="s">
        <v>148</v>
      </c>
      <c r="AB2506" s="66">
        <v>2016</v>
      </c>
      <c r="AC2506" s="130"/>
      <c r="AD2506" s="119"/>
      <c r="AE2506" s="152" t="s">
        <v>101</v>
      </c>
      <c r="AF2506" s="132">
        <v>45833</v>
      </c>
      <c r="AG2506" s="132">
        <v>45833</v>
      </c>
      <c r="AH2506" s="141" t="s">
        <v>1037</v>
      </c>
      <c r="AI2506" s="72"/>
      <c r="AJ2506" s="377"/>
      <c r="AK2506" s="141"/>
      <c r="AL2506" s="72"/>
      <c r="AM2506" s="527"/>
      <c r="AN2506" s="333"/>
      <c r="AO2506" s="490"/>
    </row>
    <row r="2507" spans="3:41" ht="13.5" customHeight="1">
      <c r="C2507" s="64" t="s">
        <v>994</v>
      </c>
      <c r="D2507" s="67">
        <v>5567</v>
      </c>
      <c r="E2507" s="750" t="s">
        <v>4052</v>
      </c>
      <c r="F2507" s="750" t="s">
        <v>4052</v>
      </c>
      <c r="G2507" s="64" t="s">
        <v>4053</v>
      </c>
      <c r="H2507" s="48">
        <v>1977</v>
      </c>
      <c r="I2507" s="64" t="s">
        <v>99</v>
      </c>
      <c r="J2507" s="64">
        <v>1</v>
      </c>
      <c r="K2507" s="101">
        <v>45803</v>
      </c>
      <c r="L2507" s="48">
        <v>27</v>
      </c>
      <c r="M2507" s="104">
        <v>190</v>
      </c>
      <c r="N2507" s="102">
        <v>45830</v>
      </c>
      <c r="O2507" s="99">
        <v>45834</v>
      </c>
      <c r="P2507" s="66">
        <v>31</v>
      </c>
      <c r="Q2507" s="66" t="s">
        <v>85</v>
      </c>
      <c r="R2507" s="66" t="s">
        <v>86</v>
      </c>
      <c r="S2507" s="66" t="s">
        <v>85</v>
      </c>
      <c r="T2507" s="66" t="s">
        <v>87</v>
      </c>
      <c r="U2507" s="113">
        <v>190</v>
      </c>
      <c r="V2507" s="88" t="s">
        <v>88</v>
      </c>
      <c r="W2507" s="88" t="s">
        <v>89</v>
      </c>
      <c r="X2507" s="88" t="s">
        <v>586</v>
      </c>
      <c r="Y2507" s="117" t="s">
        <v>776</v>
      </c>
      <c r="Z2507" s="66">
        <v>10</v>
      </c>
      <c r="AA2507" s="117" t="s">
        <v>227</v>
      </c>
      <c r="AB2507" s="66">
        <v>2016</v>
      </c>
      <c r="AC2507" s="130">
        <v>33000</v>
      </c>
      <c r="AD2507" s="119">
        <v>35200</v>
      </c>
      <c r="AE2507" s="795" t="s">
        <v>101</v>
      </c>
      <c r="AF2507" s="132">
        <v>45803</v>
      </c>
      <c r="AG2507" s="132">
        <v>45834</v>
      </c>
      <c r="AH2507" s="141"/>
      <c r="AI2507" s="64" t="s">
        <v>144</v>
      </c>
      <c r="AJ2507" s="767" t="s">
        <v>4054</v>
      </c>
      <c r="AK2507" s="64" t="s">
        <v>4055</v>
      </c>
      <c r="AL2507" s="64" t="s">
        <v>4056</v>
      </c>
      <c r="AM2507" s="671" t="s">
        <v>4054</v>
      </c>
      <c r="AN2507" s="520" t="s">
        <v>4055</v>
      </c>
      <c r="AO2507" s="520" t="s">
        <v>4056</v>
      </c>
    </row>
    <row r="2508" spans="3:41">
      <c r="C2508" s="520" t="s">
        <v>994</v>
      </c>
      <c r="D2508" s="491">
        <v>4811</v>
      </c>
      <c r="E2508" s="504" t="s">
        <v>621</v>
      </c>
      <c r="F2508" s="492" t="s">
        <v>622</v>
      </c>
      <c r="G2508" s="494" t="s">
        <v>623</v>
      </c>
      <c r="H2508" s="494">
        <v>1038</v>
      </c>
      <c r="I2508" s="520" t="s">
        <v>99</v>
      </c>
      <c r="J2508" s="520">
        <v>1</v>
      </c>
      <c r="K2508" s="509">
        <v>45793</v>
      </c>
      <c r="L2508" s="494">
        <v>27</v>
      </c>
      <c r="M2508" s="510">
        <v>148</v>
      </c>
      <c r="N2508" s="511">
        <v>45820</v>
      </c>
      <c r="O2508" s="411">
        <v>45835</v>
      </c>
      <c r="P2508" s="412">
        <v>42</v>
      </c>
      <c r="Q2508" s="409" t="s">
        <v>85</v>
      </c>
      <c r="R2508" s="409" t="s">
        <v>320</v>
      </c>
      <c r="S2508" s="409" t="s">
        <v>85</v>
      </c>
      <c r="T2508" s="409" t="s">
        <v>87</v>
      </c>
      <c r="U2508" s="561">
        <v>148</v>
      </c>
      <c r="V2508" s="417" t="s">
        <v>624</v>
      </c>
      <c r="W2508" s="417" t="s">
        <v>89</v>
      </c>
      <c r="X2508" s="417" t="s">
        <v>90</v>
      </c>
      <c r="Y2508" s="409" t="s">
        <v>625</v>
      </c>
      <c r="Z2508" s="409">
        <v>10</v>
      </c>
      <c r="AA2508" s="423" t="s">
        <v>163</v>
      </c>
      <c r="AB2508" s="409">
        <v>2016</v>
      </c>
      <c r="AC2508" s="524">
        <v>27000</v>
      </c>
      <c r="AD2508" s="522">
        <v>33000</v>
      </c>
      <c r="AE2508" s="575" t="s">
        <v>101</v>
      </c>
      <c r="AF2508" s="442">
        <v>45345</v>
      </c>
      <c r="AG2508" s="568">
        <v>45835</v>
      </c>
      <c r="AH2508" s="333"/>
      <c r="AI2508" s="490" t="s">
        <v>531</v>
      </c>
      <c r="AJ2508" s="527" t="s">
        <v>626</v>
      </c>
      <c r="AK2508" s="333" t="s">
        <v>622</v>
      </c>
      <c r="AL2508" s="490" t="s">
        <v>627</v>
      </c>
      <c r="AM2508" s="527" t="s">
        <v>626</v>
      </c>
      <c r="AN2508" s="333" t="s">
        <v>622</v>
      </c>
      <c r="AO2508" s="490" t="s">
        <v>627</v>
      </c>
    </row>
    <row r="2509" spans="3:41">
      <c r="C2509" s="520" t="s">
        <v>994</v>
      </c>
      <c r="D2509" s="491">
        <v>4633</v>
      </c>
      <c r="E2509" s="504" t="s">
        <v>621</v>
      </c>
      <c r="F2509" s="492" t="s">
        <v>622</v>
      </c>
      <c r="G2509" s="494" t="s">
        <v>623</v>
      </c>
      <c r="H2509" s="494">
        <v>239</v>
      </c>
      <c r="I2509" s="520" t="s">
        <v>99</v>
      </c>
      <c r="J2509" s="520">
        <v>1</v>
      </c>
      <c r="K2509" s="509">
        <v>45779</v>
      </c>
      <c r="L2509" s="494">
        <v>27</v>
      </c>
      <c r="M2509" s="510">
        <v>184</v>
      </c>
      <c r="N2509" s="511">
        <v>45806</v>
      </c>
      <c r="O2509" s="411">
        <v>45835</v>
      </c>
      <c r="P2509" s="409">
        <v>56</v>
      </c>
      <c r="Q2509" s="409" t="s">
        <v>85</v>
      </c>
      <c r="R2509" s="409" t="s">
        <v>320</v>
      </c>
      <c r="S2509" s="409" t="s">
        <v>85</v>
      </c>
      <c r="T2509" s="409" t="s">
        <v>87</v>
      </c>
      <c r="U2509" s="561">
        <v>184</v>
      </c>
      <c r="V2509" s="563" t="s">
        <v>169</v>
      </c>
      <c r="W2509" s="417" t="s">
        <v>89</v>
      </c>
      <c r="X2509" s="417" t="s">
        <v>321</v>
      </c>
      <c r="Y2509" s="423" t="s">
        <v>750</v>
      </c>
      <c r="Z2509" s="409">
        <v>30</v>
      </c>
      <c r="AA2509" s="423" t="s">
        <v>227</v>
      </c>
      <c r="AB2509" s="409">
        <v>2017</v>
      </c>
      <c r="AC2509" s="524">
        <v>18000</v>
      </c>
      <c r="AD2509" s="522">
        <v>5000</v>
      </c>
      <c r="AE2509" s="575" t="s">
        <v>101</v>
      </c>
      <c r="AF2509" s="442">
        <v>45247</v>
      </c>
      <c r="AG2509" s="568">
        <v>45835</v>
      </c>
      <c r="AH2509" s="333"/>
      <c r="AI2509" s="490" t="s">
        <v>531</v>
      </c>
      <c r="AJ2509" s="527" t="s">
        <v>626</v>
      </c>
      <c r="AK2509" s="333" t="s">
        <v>622</v>
      </c>
      <c r="AL2509" s="490" t="s">
        <v>627</v>
      </c>
      <c r="AM2509" s="527" t="s">
        <v>626</v>
      </c>
      <c r="AN2509" s="333" t="s">
        <v>622</v>
      </c>
      <c r="AO2509" s="490" t="s">
        <v>627</v>
      </c>
    </row>
    <row r="2510" spans="3:41">
      <c r="C2510" s="520" t="s">
        <v>994</v>
      </c>
      <c r="D2510" s="491">
        <v>5618</v>
      </c>
      <c r="E2510" s="504" t="s">
        <v>1628</v>
      </c>
      <c r="F2510" s="493" t="s">
        <v>4104</v>
      </c>
      <c r="G2510" s="494" t="s">
        <v>531</v>
      </c>
      <c r="H2510" s="494">
        <v>137</v>
      </c>
      <c r="I2510" s="520" t="s">
        <v>99</v>
      </c>
      <c r="J2510" s="520">
        <v>1</v>
      </c>
      <c r="K2510" s="509">
        <v>45828</v>
      </c>
      <c r="L2510" s="494">
        <v>6</v>
      </c>
      <c r="M2510" s="510">
        <v>194</v>
      </c>
      <c r="N2510" s="511">
        <f>K2510+L2510</f>
        <v>45834</v>
      </c>
      <c r="O2510" s="411">
        <f ca="1">TODAY()</f>
        <v>45957</v>
      </c>
      <c r="P2510" s="412">
        <f ca="1">O2510-K2510</f>
        <v>129</v>
      </c>
      <c r="Q2510" s="409" t="s">
        <v>85</v>
      </c>
      <c r="R2510" s="409" t="s">
        <v>85</v>
      </c>
      <c r="S2510" s="409" t="s">
        <v>85</v>
      </c>
      <c r="T2510" s="409" t="s">
        <v>87</v>
      </c>
      <c r="U2510" s="409">
        <v>194</v>
      </c>
      <c r="V2510" s="563" t="s">
        <v>169</v>
      </c>
      <c r="W2510" s="417" t="s">
        <v>795</v>
      </c>
      <c r="X2510" s="417" t="s">
        <v>796</v>
      </c>
      <c r="Y2510" s="423" t="s">
        <v>797</v>
      </c>
      <c r="Z2510" s="409">
        <v>30</v>
      </c>
      <c r="AA2510" s="423" t="s">
        <v>244</v>
      </c>
      <c r="AB2510" s="409">
        <v>2023</v>
      </c>
      <c r="AC2510" s="424">
        <v>24000</v>
      </c>
      <c r="AD2510" s="522">
        <v>30000</v>
      </c>
      <c r="AE2510" s="635" t="s">
        <v>101</v>
      </c>
      <c r="AF2510" s="442">
        <v>45828</v>
      </c>
      <c r="AG2510" s="442">
        <v>45835</v>
      </c>
      <c r="AH2510" s="622"/>
      <c r="AI2510" s="490"/>
      <c r="AJ2510" s="334"/>
      <c r="AK2510" s="622"/>
      <c r="AL2510" s="490"/>
      <c r="AM2510" s="527"/>
      <c r="AN2510" s="333"/>
      <c r="AO2510" s="490"/>
    </row>
    <row r="2511" spans="3:41" ht="14.25" customHeight="1">
      <c r="C2511" s="520" t="s">
        <v>994</v>
      </c>
      <c r="D2511" s="64">
        <v>5492</v>
      </c>
      <c r="E2511" s="750" t="s">
        <v>107</v>
      </c>
      <c r="F2511" s="65" t="s">
        <v>108</v>
      </c>
      <c r="G2511" s="64" t="s">
        <v>109</v>
      </c>
      <c r="H2511" s="64">
        <v>1413</v>
      </c>
      <c r="I2511" s="64" t="s">
        <v>110</v>
      </c>
      <c r="J2511" s="520">
        <v>1</v>
      </c>
      <c r="K2511" s="96">
        <v>45819</v>
      </c>
      <c r="L2511" s="520">
        <v>27</v>
      </c>
      <c r="M2511" s="625">
        <v>7</v>
      </c>
      <c r="N2511" s="751">
        <v>45846</v>
      </c>
      <c r="O2511" s="411">
        <v>45839</v>
      </c>
      <c r="P2511" s="412">
        <v>20</v>
      </c>
      <c r="Q2511" s="409" t="s">
        <v>85</v>
      </c>
      <c r="R2511" s="409" t="s">
        <v>85</v>
      </c>
      <c r="S2511" s="409" t="s">
        <v>86</v>
      </c>
      <c r="T2511" s="409" t="s">
        <v>87</v>
      </c>
      <c r="U2511" s="409">
        <v>7</v>
      </c>
      <c r="V2511" s="563" t="s">
        <v>88</v>
      </c>
      <c r="W2511" s="417" t="s">
        <v>89</v>
      </c>
      <c r="X2511" s="417" t="s">
        <v>90</v>
      </c>
      <c r="Y2511" s="409" t="s">
        <v>111</v>
      </c>
      <c r="Z2511" s="409">
        <v>10</v>
      </c>
      <c r="AA2511" s="423" t="s">
        <v>92</v>
      </c>
      <c r="AB2511" s="409">
        <v>2016</v>
      </c>
      <c r="AC2511" s="424"/>
      <c r="AD2511" s="522"/>
      <c r="AE2511" s="768" t="s">
        <v>101</v>
      </c>
      <c r="AF2511" s="630">
        <v>45768</v>
      </c>
      <c r="AG2511" s="630">
        <v>45838</v>
      </c>
      <c r="AH2511" s="582" t="s">
        <v>4285</v>
      </c>
      <c r="AI2511" s="582" t="s">
        <v>251</v>
      </c>
      <c r="AJ2511" s="632" t="s">
        <v>4146</v>
      </c>
      <c r="AK2511" s="582" t="s">
        <v>108</v>
      </c>
      <c r="AL2511" s="582" t="s">
        <v>4147</v>
      </c>
      <c r="AM2511" s="632" t="s">
        <v>4146</v>
      </c>
      <c r="AN2511" s="582" t="s">
        <v>108</v>
      </c>
      <c r="AO2511" s="582" t="s">
        <v>4147</v>
      </c>
    </row>
    <row r="2512" spans="3:41">
      <c r="C2512" s="520" t="s">
        <v>994</v>
      </c>
      <c r="D2512" s="491">
        <v>5622</v>
      </c>
      <c r="E2512" s="504" t="s">
        <v>229</v>
      </c>
      <c r="F2512" s="493" t="s">
        <v>229</v>
      </c>
      <c r="G2512" s="494" t="s">
        <v>4255</v>
      </c>
      <c r="H2512" s="494">
        <v>5920</v>
      </c>
      <c r="I2512" s="520" t="s">
        <v>99</v>
      </c>
      <c r="J2512" s="520">
        <v>1</v>
      </c>
      <c r="K2512" s="509">
        <v>45832</v>
      </c>
      <c r="L2512" s="494">
        <v>6</v>
      </c>
      <c r="M2512" s="510">
        <v>135</v>
      </c>
      <c r="N2512" s="511">
        <v>45838</v>
      </c>
      <c r="O2512" s="411">
        <v>45839</v>
      </c>
      <c r="P2512" s="412">
        <v>7</v>
      </c>
      <c r="Q2512" s="409" t="s">
        <v>85</v>
      </c>
      <c r="R2512" s="409" t="s">
        <v>320</v>
      </c>
      <c r="S2512" s="409" t="s">
        <v>85</v>
      </c>
      <c r="T2512" s="409" t="s">
        <v>138</v>
      </c>
      <c r="U2512" s="626">
        <v>135</v>
      </c>
      <c r="V2512" s="417" t="s">
        <v>284</v>
      </c>
      <c r="W2512" s="417" t="s">
        <v>89</v>
      </c>
      <c r="X2512" s="417" t="s">
        <v>396</v>
      </c>
      <c r="Y2512" s="409" t="s">
        <v>571</v>
      </c>
      <c r="Z2512" s="409">
        <v>10</v>
      </c>
      <c r="AA2512" s="423" t="s">
        <v>143</v>
      </c>
      <c r="AB2512" s="409">
        <v>2015</v>
      </c>
      <c r="AC2512" s="524">
        <v>33000</v>
      </c>
      <c r="AD2512" s="522">
        <v>35200</v>
      </c>
      <c r="AE2512" s="575" t="s">
        <v>101</v>
      </c>
      <c r="AF2512" s="442">
        <v>45832</v>
      </c>
      <c r="AG2512" s="442">
        <v>45838</v>
      </c>
      <c r="AH2512" s="334"/>
      <c r="AI2512" s="550"/>
      <c r="AJ2512" s="528"/>
      <c r="AK2512" s="334"/>
      <c r="AL2512" s="442"/>
      <c r="AM2512" s="528"/>
      <c r="AN2512" s="334"/>
      <c r="AO2512" s="442"/>
    </row>
    <row r="2513" spans="3:42">
      <c r="C2513" s="520" t="s">
        <v>994</v>
      </c>
      <c r="D2513" s="491">
        <v>5620</v>
      </c>
      <c r="E2513" s="504" t="s">
        <v>2226</v>
      </c>
      <c r="F2513" s="493" t="s">
        <v>4247</v>
      </c>
      <c r="G2513" s="494" t="s">
        <v>4248</v>
      </c>
      <c r="H2513" s="494">
        <v>2051</v>
      </c>
      <c r="I2513" s="520" t="s">
        <v>99</v>
      </c>
      <c r="J2513" s="520">
        <v>1</v>
      </c>
      <c r="K2513" s="509">
        <v>45832</v>
      </c>
      <c r="L2513" s="494">
        <v>6</v>
      </c>
      <c r="M2513" s="510">
        <v>140</v>
      </c>
      <c r="N2513" s="511">
        <v>45838</v>
      </c>
      <c r="O2513" s="411">
        <v>45839</v>
      </c>
      <c r="P2513" s="412">
        <v>7</v>
      </c>
      <c r="Q2513" s="409" t="s">
        <v>85</v>
      </c>
      <c r="R2513" s="409" t="s">
        <v>86</v>
      </c>
      <c r="S2513" s="409" t="s">
        <v>85</v>
      </c>
      <c r="T2513" s="409" t="s">
        <v>87</v>
      </c>
      <c r="U2513" s="626">
        <v>140</v>
      </c>
      <c r="V2513" s="417" t="s">
        <v>88</v>
      </c>
      <c r="W2513" s="417" t="s">
        <v>89</v>
      </c>
      <c r="X2513" s="417" t="s">
        <v>586</v>
      </c>
      <c r="Y2513" s="409" t="s">
        <v>590</v>
      </c>
      <c r="Z2513" s="409">
        <v>10</v>
      </c>
      <c r="AA2513" s="423" t="s">
        <v>227</v>
      </c>
      <c r="AB2513" s="409">
        <v>2017</v>
      </c>
      <c r="AC2513" s="524">
        <v>33000</v>
      </c>
      <c r="AD2513" s="522">
        <v>33000</v>
      </c>
      <c r="AE2513" s="635" t="s">
        <v>101</v>
      </c>
      <c r="AF2513" s="442">
        <v>45832</v>
      </c>
      <c r="AG2513" s="442">
        <v>45839</v>
      </c>
      <c r="AH2513" s="334"/>
      <c r="AI2513" s="490" t="s">
        <v>251</v>
      </c>
      <c r="AJ2513" s="702" t="s">
        <v>4249</v>
      </c>
      <c r="AK2513" s="549" t="s">
        <v>4250</v>
      </c>
      <c r="AL2513" s="490" t="s">
        <v>4251</v>
      </c>
      <c r="AM2513" s="702" t="s">
        <v>4249</v>
      </c>
      <c r="AN2513" s="549" t="s">
        <v>4250</v>
      </c>
      <c r="AO2513" s="490" t="s">
        <v>4251</v>
      </c>
    </row>
    <row r="2514" spans="3:42">
      <c r="C2514" s="64" t="s">
        <v>994</v>
      </c>
      <c r="D2514" s="67">
        <v>5629</v>
      </c>
      <c r="E2514" s="81" t="s">
        <v>472</v>
      </c>
      <c r="F2514" s="69" t="s">
        <v>152</v>
      </c>
      <c r="G2514" s="48" t="s">
        <v>153</v>
      </c>
      <c r="H2514" s="48">
        <v>428</v>
      </c>
      <c r="I2514" s="64" t="s">
        <v>154</v>
      </c>
      <c r="J2514" s="64">
        <v>1</v>
      </c>
      <c r="K2514" s="101">
        <v>45835</v>
      </c>
      <c r="L2514" s="48">
        <v>1</v>
      </c>
      <c r="M2514" s="104">
        <v>199</v>
      </c>
      <c r="N2514" s="98">
        <f>K2514+L2514</f>
        <v>45836</v>
      </c>
      <c r="O2514" s="99">
        <f ca="1">TODAY()</f>
        <v>45957</v>
      </c>
      <c r="P2514" s="100">
        <f ca="1">O2514-K2514</f>
        <v>122</v>
      </c>
      <c r="Q2514" s="66" t="s">
        <v>85</v>
      </c>
      <c r="R2514" s="66" t="s">
        <v>320</v>
      </c>
      <c r="S2514" s="66" t="s">
        <v>85</v>
      </c>
      <c r="T2514" s="66" t="s">
        <v>87</v>
      </c>
      <c r="U2514" s="63">
        <v>199</v>
      </c>
      <c r="V2514" s="88" t="s">
        <v>118</v>
      </c>
      <c r="W2514" s="88" t="s">
        <v>89</v>
      </c>
      <c r="X2514" s="88" t="s">
        <v>321</v>
      </c>
      <c r="Y2514" s="117" t="s">
        <v>814</v>
      </c>
      <c r="Z2514" s="66">
        <v>30</v>
      </c>
      <c r="AA2514" s="117" t="s">
        <v>227</v>
      </c>
      <c r="AB2514" s="66">
        <v>2017</v>
      </c>
      <c r="AC2514" s="130">
        <v>18000</v>
      </c>
      <c r="AD2514" s="130">
        <v>16000</v>
      </c>
      <c r="AE2514" s="48" t="s">
        <v>101</v>
      </c>
      <c r="AF2514" s="132">
        <v>45835</v>
      </c>
      <c r="AG2514" s="132">
        <v>45838</v>
      </c>
      <c r="AH2514" s="141"/>
      <c r="AI2514" s="72"/>
      <c r="AJ2514" s="144"/>
      <c r="AK2514" s="141"/>
      <c r="AL2514" s="72"/>
      <c r="AM2514" s="527"/>
      <c r="AN2514" s="333"/>
      <c r="AO2514" s="490"/>
    </row>
    <row r="2515" spans="3:42">
      <c r="C2515" s="520" t="s">
        <v>994</v>
      </c>
      <c r="D2515" s="491">
        <v>5618</v>
      </c>
      <c r="E2515" s="504" t="s">
        <v>1628</v>
      </c>
      <c r="F2515" s="493" t="s">
        <v>4104</v>
      </c>
      <c r="G2515" s="494" t="s">
        <v>531</v>
      </c>
      <c r="H2515" s="494">
        <v>137</v>
      </c>
      <c r="I2515" s="520" t="s">
        <v>99</v>
      </c>
      <c r="J2515" s="520">
        <v>1</v>
      </c>
      <c r="K2515" s="509">
        <v>45828</v>
      </c>
      <c r="L2515" s="494">
        <v>6</v>
      </c>
      <c r="M2515" s="510">
        <v>194</v>
      </c>
      <c r="N2515" s="511">
        <f>K2515+L2515</f>
        <v>45834</v>
      </c>
      <c r="O2515" s="411">
        <f ca="1">TODAY()</f>
        <v>45957</v>
      </c>
      <c r="P2515" s="412">
        <f ca="1">O2515-K2515</f>
        <v>129</v>
      </c>
      <c r="Q2515" s="409" t="s">
        <v>85</v>
      </c>
      <c r="R2515" s="409" t="s">
        <v>85</v>
      </c>
      <c r="S2515" s="409" t="s">
        <v>85</v>
      </c>
      <c r="T2515" s="409" t="s">
        <v>87</v>
      </c>
      <c r="U2515" s="409">
        <v>194</v>
      </c>
      <c r="V2515" s="563" t="s">
        <v>169</v>
      </c>
      <c r="W2515" s="417" t="s">
        <v>795</v>
      </c>
      <c r="X2515" s="417" t="s">
        <v>796</v>
      </c>
      <c r="Y2515" s="423" t="s">
        <v>797</v>
      </c>
      <c r="Z2515" s="409">
        <v>30</v>
      </c>
      <c r="AA2515" s="423" t="s">
        <v>244</v>
      </c>
      <c r="AB2515" s="409">
        <v>2023</v>
      </c>
      <c r="AC2515" s="424">
        <v>24000</v>
      </c>
      <c r="AD2515" s="522">
        <v>30000</v>
      </c>
      <c r="AE2515" s="635" t="s">
        <v>101</v>
      </c>
      <c r="AF2515" s="442">
        <v>45828</v>
      </c>
      <c r="AG2515" s="442">
        <v>45835</v>
      </c>
      <c r="AH2515" s="622"/>
      <c r="AI2515" s="490"/>
      <c r="AJ2515" s="334"/>
      <c r="AK2515" s="622"/>
      <c r="AL2515" s="490"/>
      <c r="AM2515" s="527"/>
      <c r="AN2515" s="333"/>
      <c r="AO2515" s="490"/>
    </row>
    <row r="2516" spans="3:42">
      <c r="C2516" s="520" t="s">
        <v>994</v>
      </c>
      <c r="D2516" s="67">
        <v>5581</v>
      </c>
      <c r="E2516" s="81" t="s">
        <v>4114</v>
      </c>
      <c r="F2516" s="493" t="s">
        <v>1092</v>
      </c>
      <c r="G2516" s="48" t="s">
        <v>4193</v>
      </c>
      <c r="H2516" s="48">
        <v>2020</v>
      </c>
      <c r="I2516" s="64" t="s">
        <v>99</v>
      </c>
      <c r="J2516" s="520">
        <v>1</v>
      </c>
      <c r="K2516" s="101">
        <v>45818</v>
      </c>
      <c r="L2516" s="494">
        <v>20</v>
      </c>
      <c r="M2516" s="510">
        <v>153</v>
      </c>
      <c r="N2516" s="511">
        <f>K2516+L2516</f>
        <v>45838</v>
      </c>
      <c r="O2516" s="411">
        <f ca="1">TODAY()</f>
        <v>45957</v>
      </c>
      <c r="P2516" s="412">
        <f ca="1">O2516-K2516</f>
        <v>139</v>
      </c>
      <c r="Q2516" s="409" t="s">
        <v>85</v>
      </c>
      <c r="R2516" s="409" t="s">
        <v>320</v>
      </c>
      <c r="S2516" s="409" t="s">
        <v>85</v>
      </c>
      <c r="T2516" s="409" t="s">
        <v>87</v>
      </c>
      <c r="U2516" s="561">
        <v>153</v>
      </c>
      <c r="V2516" s="417" t="s">
        <v>88</v>
      </c>
      <c r="W2516" s="417" t="s">
        <v>89</v>
      </c>
      <c r="X2516" s="417" t="s">
        <v>586</v>
      </c>
      <c r="Y2516" s="409" t="s">
        <v>652</v>
      </c>
      <c r="Z2516" s="409">
        <v>10</v>
      </c>
      <c r="AA2516" s="423" t="s">
        <v>227</v>
      </c>
      <c r="AB2516" s="409">
        <v>2017</v>
      </c>
      <c r="AC2516" s="524">
        <v>33000</v>
      </c>
      <c r="AD2516" s="522">
        <v>29000</v>
      </c>
      <c r="AE2516" s="635" t="s">
        <v>101</v>
      </c>
      <c r="AF2516" s="442">
        <v>45811</v>
      </c>
      <c r="AG2516" s="442">
        <v>45839</v>
      </c>
      <c r="AH2516" s="333"/>
      <c r="AI2516" s="490"/>
      <c r="AJ2516" s="334"/>
      <c r="AK2516" s="333"/>
      <c r="AL2516" s="490"/>
      <c r="AM2516" s="527"/>
      <c r="AN2516" s="333"/>
      <c r="AO2516" s="490"/>
    </row>
    <row r="2517" spans="3:42">
      <c r="C2517" s="520" t="s">
        <v>994</v>
      </c>
      <c r="D2517" s="67">
        <v>5552</v>
      </c>
      <c r="E2517" s="81" t="s">
        <v>415</v>
      </c>
      <c r="F2517" s="79" t="s">
        <v>4079</v>
      </c>
      <c r="G2517" s="48" t="s">
        <v>416</v>
      </c>
      <c r="H2517" s="48">
        <v>6803</v>
      </c>
      <c r="I2517" s="64" t="s">
        <v>154</v>
      </c>
      <c r="J2517" s="520">
        <v>1</v>
      </c>
      <c r="K2517" s="101">
        <v>45834</v>
      </c>
      <c r="L2517" s="48">
        <v>1</v>
      </c>
      <c r="M2517" s="104">
        <v>191</v>
      </c>
      <c r="N2517" s="511">
        <v>45835</v>
      </c>
      <c r="O2517" s="411">
        <v>45840</v>
      </c>
      <c r="P2517" s="412">
        <v>6</v>
      </c>
      <c r="Q2517" s="409" t="s">
        <v>85</v>
      </c>
      <c r="R2517" s="409" t="s">
        <v>320</v>
      </c>
      <c r="S2517" s="409" t="s">
        <v>85</v>
      </c>
      <c r="T2517" s="409" t="s">
        <v>138</v>
      </c>
      <c r="U2517" s="404">
        <v>191</v>
      </c>
      <c r="V2517" s="417" t="s">
        <v>284</v>
      </c>
      <c r="W2517" s="417" t="s">
        <v>89</v>
      </c>
      <c r="X2517" s="417" t="s">
        <v>417</v>
      </c>
      <c r="Y2517" s="409" t="s">
        <v>783</v>
      </c>
      <c r="Z2517" s="409">
        <v>10</v>
      </c>
      <c r="AA2517" s="423" t="s">
        <v>189</v>
      </c>
      <c r="AB2517" s="409">
        <v>2014</v>
      </c>
      <c r="AC2517" s="524">
        <v>51000</v>
      </c>
      <c r="AD2517" s="522">
        <v>52500</v>
      </c>
      <c r="AE2517" s="635" t="s">
        <v>101</v>
      </c>
      <c r="AF2517" s="442">
        <v>45720</v>
      </c>
      <c r="AG2517" s="442">
        <v>45839</v>
      </c>
      <c r="AH2517" s="333"/>
      <c r="AI2517" s="490" t="s">
        <v>153</v>
      </c>
      <c r="AJ2517" s="527" t="s">
        <v>419</v>
      </c>
      <c r="AK2517" s="333" t="s">
        <v>420</v>
      </c>
      <c r="AL2517" s="490" t="s">
        <v>421</v>
      </c>
      <c r="AM2517" s="527" t="s">
        <v>419</v>
      </c>
      <c r="AN2517" s="333" t="s">
        <v>420</v>
      </c>
      <c r="AO2517" s="490" t="s">
        <v>421</v>
      </c>
    </row>
    <row r="2518" spans="3:42" ht="15.75" customHeight="1">
      <c r="C2518" s="520" t="s">
        <v>994</v>
      </c>
      <c r="D2518" s="520">
        <v>5573</v>
      </c>
      <c r="E2518" s="738" t="s">
        <v>2164</v>
      </c>
      <c r="F2518" s="620" t="s">
        <v>2164</v>
      </c>
      <c r="G2518" s="520" t="s">
        <v>4176</v>
      </c>
      <c r="H2518" s="520">
        <v>1795</v>
      </c>
      <c r="I2518" s="520" t="s">
        <v>110</v>
      </c>
      <c r="J2518" s="520">
        <v>1</v>
      </c>
      <c r="K2518" s="624">
        <v>45807</v>
      </c>
      <c r="L2518" s="520">
        <v>27</v>
      </c>
      <c r="M2518" s="625">
        <v>3</v>
      </c>
      <c r="N2518" s="511">
        <f>K2518+L2518</f>
        <v>45834</v>
      </c>
      <c r="O2518" s="411">
        <f ca="1">TODAY()</f>
        <v>45957</v>
      </c>
      <c r="P2518" s="412">
        <f ca="1">O2518-K2518</f>
        <v>150</v>
      </c>
      <c r="Q2518" s="409" t="s">
        <v>85</v>
      </c>
      <c r="R2518" s="409" t="s">
        <v>85</v>
      </c>
      <c r="S2518" s="409" t="s">
        <v>86</v>
      </c>
      <c r="T2518" s="409" t="s">
        <v>87</v>
      </c>
      <c r="U2518" s="409">
        <v>3</v>
      </c>
      <c r="V2518" s="563" t="s">
        <v>88</v>
      </c>
      <c r="W2518" s="417" t="s">
        <v>89</v>
      </c>
      <c r="X2518" s="417" t="s">
        <v>90</v>
      </c>
      <c r="Y2518" s="409" t="s">
        <v>93</v>
      </c>
      <c r="Z2518" s="409">
        <v>10</v>
      </c>
      <c r="AA2518" s="423" t="s">
        <v>92</v>
      </c>
      <c r="AB2518" s="409">
        <v>2016</v>
      </c>
      <c r="AC2518" s="424"/>
      <c r="AD2518" s="522"/>
      <c r="AE2518" s="768" t="s">
        <v>101</v>
      </c>
      <c r="AF2518" s="630">
        <v>45768</v>
      </c>
      <c r="AG2518" s="630">
        <v>45838</v>
      </c>
      <c r="AH2518" s="520"/>
      <c r="AI2518" s="634"/>
      <c r="AJ2518" s="520"/>
      <c r="AK2518" s="520"/>
      <c r="AL2518" s="520"/>
      <c r="AM2518" s="671"/>
      <c r="AN2518" s="520"/>
      <c r="AO2518" s="520"/>
    </row>
    <row r="2519" spans="3:42">
      <c r="C2519" s="520" t="s">
        <v>994</v>
      </c>
      <c r="D2519" s="491">
        <v>5624</v>
      </c>
      <c r="E2519" s="504" t="s">
        <v>1628</v>
      </c>
      <c r="F2519" s="493" t="s">
        <v>4104</v>
      </c>
      <c r="G2519" s="494" t="s">
        <v>529</v>
      </c>
      <c r="H2519" s="494">
        <v>1988</v>
      </c>
      <c r="I2519" s="520" t="s">
        <v>99</v>
      </c>
      <c r="J2519" s="520">
        <v>1</v>
      </c>
      <c r="K2519" s="509">
        <v>45833</v>
      </c>
      <c r="L2519" s="494">
        <v>6</v>
      </c>
      <c r="M2519" s="510">
        <v>188</v>
      </c>
      <c r="N2519" s="511">
        <v>45839</v>
      </c>
      <c r="O2519" s="411">
        <v>45840</v>
      </c>
      <c r="P2519" s="409">
        <v>7</v>
      </c>
      <c r="Q2519" s="409" t="s">
        <v>85</v>
      </c>
      <c r="R2519" s="409" t="s">
        <v>320</v>
      </c>
      <c r="S2519" s="409" t="s">
        <v>85</v>
      </c>
      <c r="T2519" s="409" t="s">
        <v>87</v>
      </c>
      <c r="U2519" s="561">
        <v>188</v>
      </c>
      <c r="V2519" s="417" t="s">
        <v>88</v>
      </c>
      <c r="W2519" s="417" t="s">
        <v>89</v>
      </c>
      <c r="X2519" s="417" t="s">
        <v>586</v>
      </c>
      <c r="Y2519" s="423" t="s">
        <v>764</v>
      </c>
      <c r="Z2519" s="409">
        <v>10</v>
      </c>
      <c r="AA2519" s="423" t="s">
        <v>227</v>
      </c>
      <c r="AB2519" s="409">
        <v>2016</v>
      </c>
      <c r="AC2519" s="524">
        <v>33000</v>
      </c>
      <c r="AD2519" s="522">
        <v>11000</v>
      </c>
      <c r="AE2519" s="635" t="s">
        <v>101</v>
      </c>
      <c r="AF2519" s="442">
        <v>45833</v>
      </c>
      <c r="AG2519" s="442">
        <v>45840</v>
      </c>
      <c r="AH2519" s="333"/>
      <c r="AI2519" s="490"/>
      <c r="AJ2519" s="442">
        <v>45839</v>
      </c>
      <c r="AK2519" s="333"/>
      <c r="AL2519" s="490"/>
      <c r="AM2519" s="528"/>
      <c r="AN2519" s="333"/>
      <c r="AO2519" s="490"/>
    </row>
    <row r="2520" spans="3:42">
      <c r="C2520" s="520" t="s">
        <v>994</v>
      </c>
      <c r="D2520" s="520">
        <v>5634</v>
      </c>
      <c r="E2520" s="738" t="s">
        <v>4274</v>
      </c>
      <c r="F2520" s="620" t="s">
        <v>4275</v>
      </c>
      <c r="G2520" s="520" t="s">
        <v>531</v>
      </c>
      <c r="H2520" s="520">
        <v>1642</v>
      </c>
      <c r="I2520" s="520" t="s">
        <v>99</v>
      </c>
      <c r="J2520" s="520">
        <v>1</v>
      </c>
      <c r="K2520" s="624">
        <v>45838</v>
      </c>
      <c r="L2520" s="520">
        <v>1</v>
      </c>
      <c r="M2520" s="625">
        <v>12</v>
      </c>
      <c r="N2520" s="511">
        <f t="shared" ref="N2520:N2528" si="28">K2520+L2520</f>
        <v>45839</v>
      </c>
      <c r="O2520" s="411">
        <f t="shared" ref="O2520:O2528" ca="1" si="29">TODAY()</f>
        <v>45957</v>
      </c>
      <c r="P2520" s="412">
        <f t="shared" ref="P2520:P2527" ca="1" si="30">O2520-K2520</f>
        <v>119</v>
      </c>
      <c r="Q2520" s="409" t="s">
        <v>85</v>
      </c>
      <c r="R2520" s="409" t="s">
        <v>85</v>
      </c>
      <c r="S2520" s="409" t="s">
        <v>86</v>
      </c>
      <c r="T2520" s="409" t="s">
        <v>87</v>
      </c>
      <c r="U2520" s="409">
        <v>12</v>
      </c>
      <c r="V2520" s="563" t="s">
        <v>88</v>
      </c>
      <c r="W2520" s="417" t="s">
        <v>89</v>
      </c>
      <c r="X2520" s="417" t="s">
        <v>90</v>
      </c>
      <c r="Y2520" s="409" t="s">
        <v>116</v>
      </c>
      <c r="Z2520" s="409">
        <v>10</v>
      </c>
      <c r="AA2520" s="423" t="s">
        <v>92</v>
      </c>
      <c r="AB2520" s="409">
        <v>2016</v>
      </c>
      <c r="AC2520" s="424"/>
      <c r="AD2520" s="522"/>
      <c r="AE2520" s="635" t="s">
        <v>101</v>
      </c>
      <c r="AF2520" s="634">
        <v>45838</v>
      </c>
      <c r="AG2520" s="634">
        <v>45839</v>
      </c>
      <c r="AH2520" s="520"/>
      <c r="AI2520" s="520"/>
      <c r="AJ2520" s="520"/>
      <c r="AK2520" s="520"/>
      <c r="AL2520" s="520"/>
      <c r="AM2520" s="520"/>
      <c r="AN2520" s="520"/>
      <c r="AO2520" s="520"/>
    </row>
    <row r="2521" spans="3:42">
      <c r="C2521" s="520" t="s">
        <v>994</v>
      </c>
      <c r="D2521" s="491">
        <v>5434</v>
      </c>
      <c r="E2521" s="504" t="s">
        <v>635</v>
      </c>
      <c r="F2521" s="493" t="s">
        <v>636</v>
      </c>
      <c r="G2521" s="491" t="s">
        <v>637</v>
      </c>
      <c r="H2521" s="494">
        <v>3821</v>
      </c>
      <c r="I2521" s="520" t="s">
        <v>99</v>
      </c>
      <c r="J2521" s="520">
        <v>1</v>
      </c>
      <c r="K2521" s="509">
        <v>45826</v>
      </c>
      <c r="L2521" s="494">
        <v>27</v>
      </c>
      <c r="M2521" s="510">
        <v>232</v>
      </c>
      <c r="N2521" s="513">
        <f t="shared" si="28"/>
        <v>45853</v>
      </c>
      <c r="O2521" s="411">
        <f t="shared" ca="1" si="29"/>
        <v>45957</v>
      </c>
      <c r="P2521" s="412">
        <f t="shared" ca="1" si="30"/>
        <v>131</v>
      </c>
      <c r="Q2521" s="409" t="s">
        <v>544</v>
      </c>
      <c r="R2521" s="409" t="s">
        <v>214</v>
      </c>
      <c r="S2521" s="409" t="s">
        <v>921</v>
      </c>
      <c r="T2521" s="409" t="s">
        <v>138</v>
      </c>
      <c r="U2521" s="409">
        <v>232</v>
      </c>
      <c r="V2521" s="417" t="s">
        <v>922</v>
      </c>
      <c r="W2521" s="417" t="s">
        <v>923</v>
      </c>
      <c r="X2521" s="417" t="s">
        <v>924</v>
      </c>
      <c r="Y2521" s="423" t="s">
        <v>925</v>
      </c>
      <c r="Z2521" s="409">
        <v>90</v>
      </c>
      <c r="AA2521" s="423" t="s">
        <v>227</v>
      </c>
      <c r="AB2521" s="409">
        <v>2020</v>
      </c>
      <c r="AC2521" s="424">
        <v>24000</v>
      </c>
      <c r="AD2521" s="522">
        <v>24000</v>
      </c>
      <c r="AE2521" s="494" t="s">
        <v>207</v>
      </c>
      <c r="AF2521" s="442">
        <v>45730</v>
      </c>
      <c r="AG2521" s="442">
        <v>45841</v>
      </c>
      <c r="AH2521" s="333"/>
      <c r="AI2521" s="494" t="s">
        <v>637</v>
      </c>
      <c r="AJ2521" s="334"/>
      <c r="AK2521" s="333"/>
      <c r="AL2521" s="494" t="s">
        <v>637</v>
      </c>
      <c r="AM2521" s="527" t="s">
        <v>830</v>
      </c>
      <c r="AN2521" s="333" t="s">
        <v>640</v>
      </c>
      <c r="AO2521" s="490" t="s">
        <v>641</v>
      </c>
    </row>
    <row r="2522" spans="3:42">
      <c r="C2522" s="520" t="s">
        <v>994</v>
      </c>
      <c r="D2522" s="67">
        <v>5632</v>
      </c>
      <c r="E2522" s="740" t="s">
        <v>4083</v>
      </c>
      <c r="F2522" s="722" t="s">
        <v>4084</v>
      </c>
      <c r="G2522" s="371" t="s">
        <v>4085</v>
      </c>
      <c r="H2522" s="48">
        <v>9086</v>
      </c>
      <c r="I2522" s="64" t="s">
        <v>110</v>
      </c>
      <c r="J2522" s="520">
        <v>1</v>
      </c>
      <c r="K2522" s="101">
        <v>45836</v>
      </c>
      <c r="L2522" s="48">
        <v>27</v>
      </c>
      <c r="M2522" s="104">
        <v>205</v>
      </c>
      <c r="N2522" s="513">
        <f t="shared" si="28"/>
        <v>45863</v>
      </c>
      <c r="O2522" s="411">
        <f t="shared" ca="1" si="29"/>
        <v>45957</v>
      </c>
      <c r="P2522" s="412">
        <f t="shared" ca="1" si="30"/>
        <v>121</v>
      </c>
      <c r="Q2522" s="409" t="s">
        <v>810</v>
      </c>
      <c r="R2522" s="409" t="s">
        <v>214</v>
      </c>
      <c r="S2522" s="409" t="s">
        <v>847</v>
      </c>
      <c r="T2522" s="409" t="s">
        <v>138</v>
      </c>
      <c r="U2522" s="409">
        <v>205</v>
      </c>
      <c r="V2522" s="417" t="s">
        <v>546</v>
      </c>
      <c r="W2522" s="417" t="s">
        <v>89</v>
      </c>
      <c r="X2522" s="417" t="s">
        <v>848</v>
      </c>
      <c r="Y2522" s="423" t="s">
        <v>849</v>
      </c>
      <c r="Z2522" s="409">
        <v>20</v>
      </c>
      <c r="AA2522" s="423" t="s">
        <v>227</v>
      </c>
      <c r="AB2522" s="409">
        <v>2008</v>
      </c>
      <c r="AC2522" s="524">
        <v>48000</v>
      </c>
      <c r="AD2522" s="524">
        <v>35200</v>
      </c>
      <c r="AE2522" s="494" t="s">
        <v>207</v>
      </c>
      <c r="AF2522" s="442">
        <v>45836</v>
      </c>
      <c r="AG2522" s="442">
        <v>45842</v>
      </c>
      <c r="AH2522" s="333" t="s">
        <v>1037</v>
      </c>
      <c r="AI2522" s="490"/>
      <c r="AJ2522" s="334"/>
      <c r="AK2522" s="333"/>
      <c r="AL2522" s="490"/>
      <c r="AM2522" s="527"/>
      <c r="AN2522" s="333"/>
      <c r="AO2522" s="490"/>
    </row>
    <row r="2523" spans="3:42" ht="15" customHeight="1">
      <c r="C2523" s="520" t="s">
        <v>994</v>
      </c>
      <c r="D2523" s="67">
        <v>5633</v>
      </c>
      <c r="E2523" s="740" t="s">
        <v>4083</v>
      </c>
      <c r="F2523" s="722" t="s">
        <v>4084</v>
      </c>
      <c r="G2523" s="371" t="s">
        <v>4085</v>
      </c>
      <c r="H2523" s="48">
        <v>1193</v>
      </c>
      <c r="I2523" s="64" t="s">
        <v>110</v>
      </c>
      <c r="J2523" s="520">
        <v>1</v>
      </c>
      <c r="K2523" s="101">
        <v>45836</v>
      </c>
      <c r="L2523" s="48">
        <v>27</v>
      </c>
      <c r="M2523" s="104">
        <v>223</v>
      </c>
      <c r="N2523" s="513">
        <f t="shared" si="28"/>
        <v>45863</v>
      </c>
      <c r="O2523" s="411">
        <f t="shared" ca="1" si="29"/>
        <v>45957</v>
      </c>
      <c r="P2523" s="623">
        <f t="shared" ca="1" si="30"/>
        <v>121</v>
      </c>
      <c r="Q2523" s="409" t="s">
        <v>544</v>
      </c>
      <c r="R2523" s="409" t="s">
        <v>85</v>
      </c>
      <c r="S2523" s="409" t="s">
        <v>86</v>
      </c>
      <c r="T2523" s="409" t="s">
        <v>138</v>
      </c>
      <c r="U2523" s="409">
        <v>223</v>
      </c>
      <c r="V2523" s="417" t="s">
        <v>186</v>
      </c>
      <c r="W2523" s="417" t="s">
        <v>174</v>
      </c>
      <c r="X2523" s="417" t="s">
        <v>187</v>
      </c>
      <c r="Y2523" s="693" t="s">
        <v>4061</v>
      </c>
      <c r="Z2523" s="409">
        <v>10</v>
      </c>
      <c r="AA2523" s="423" t="s">
        <v>189</v>
      </c>
      <c r="AB2523" s="409">
        <v>2024</v>
      </c>
      <c r="AC2523" s="424"/>
      <c r="AD2523" s="522"/>
      <c r="AE2523" s="494" t="s">
        <v>207</v>
      </c>
      <c r="AF2523" s="442">
        <v>45836</v>
      </c>
      <c r="AG2523" s="442">
        <v>45842</v>
      </c>
      <c r="AH2523" s="333" t="s">
        <v>1037</v>
      </c>
      <c r="AI2523" s="490"/>
      <c r="AJ2523" s="334"/>
      <c r="AK2523" s="333"/>
      <c r="AL2523" s="490"/>
      <c r="AM2523" s="527"/>
      <c r="AN2523" s="333"/>
      <c r="AO2523" s="490"/>
      <c r="AP2523" s="490"/>
    </row>
    <row r="2524" spans="3:42">
      <c r="C2524" s="520" t="s">
        <v>994</v>
      </c>
      <c r="D2524" s="520">
        <v>5572</v>
      </c>
      <c r="E2524" s="738" t="s">
        <v>2164</v>
      </c>
      <c r="F2524" s="620" t="s">
        <v>2164</v>
      </c>
      <c r="G2524" s="520" t="s">
        <v>4176</v>
      </c>
      <c r="H2524" s="520">
        <v>8185</v>
      </c>
      <c r="I2524" s="64" t="s">
        <v>110</v>
      </c>
      <c r="J2524" s="520">
        <v>1</v>
      </c>
      <c r="K2524" s="624">
        <v>45806</v>
      </c>
      <c r="L2524" s="520">
        <v>27</v>
      </c>
      <c r="M2524" s="625">
        <v>28</v>
      </c>
      <c r="N2524" s="511">
        <f t="shared" si="28"/>
        <v>45833</v>
      </c>
      <c r="O2524" s="411">
        <f t="shared" ca="1" si="29"/>
        <v>45957</v>
      </c>
      <c r="P2524" s="412">
        <f t="shared" ca="1" si="30"/>
        <v>151</v>
      </c>
      <c r="Q2524" s="409" t="s">
        <v>85</v>
      </c>
      <c r="R2524" s="409" t="s">
        <v>85</v>
      </c>
      <c r="S2524" s="409" t="s">
        <v>85</v>
      </c>
      <c r="T2524" s="409" t="s">
        <v>138</v>
      </c>
      <c r="U2524" s="409">
        <v>28</v>
      </c>
      <c r="V2524" s="417" t="s">
        <v>145</v>
      </c>
      <c r="W2524" s="417" t="s">
        <v>146</v>
      </c>
      <c r="X2524" s="417" t="s">
        <v>147</v>
      </c>
      <c r="Y2524" s="409">
        <v>171005365</v>
      </c>
      <c r="Z2524" s="510">
        <v>60</v>
      </c>
      <c r="AA2524" s="628" t="s">
        <v>148</v>
      </c>
      <c r="AB2524" s="409">
        <v>2017</v>
      </c>
      <c r="AC2524" s="424"/>
      <c r="AD2524" s="522"/>
      <c r="AE2524" s="635" t="s">
        <v>101</v>
      </c>
      <c r="AF2524" s="634">
        <v>45806</v>
      </c>
      <c r="AG2524" s="742">
        <v>45842</v>
      </c>
      <c r="AH2524" s="378"/>
      <c r="AI2524" s="378" t="s">
        <v>3935</v>
      </c>
      <c r="AJ2524" s="375"/>
      <c r="AK2524" s="378"/>
      <c r="AL2524" s="378" t="s">
        <v>3935</v>
      </c>
      <c r="AM2524" s="744" t="s">
        <v>4091</v>
      </c>
      <c r="AN2524" s="378" t="s">
        <v>4090</v>
      </c>
      <c r="AO2524" s="721" t="s">
        <v>4089</v>
      </c>
    </row>
    <row r="2525" spans="3:42">
      <c r="C2525" s="520" t="s">
        <v>994</v>
      </c>
      <c r="D2525" s="491">
        <v>5569</v>
      </c>
      <c r="E2525" s="738" t="s">
        <v>4103</v>
      </c>
      <c r="F2525" s="492" t="s">
        <v>4103</v>
      </c>
      <c r="G2525" s="520" t="s">
        <v>503</v>
      </c>
      <c r="H2525" s="520">
        <v>373</v>
      </c>
      <c r="I2525" s="520" t="s">
        <v>99</v>
      </c>
      <c r="J2525" s="520">
        <v>1</v>
      </c>
      <c r="K2525" s="624">
        <v>45804</v>
      </c>
      <c r="L2525" s="520">
        <v>27</v>
      </c>
      <c r="M2525" s="625">
        <v>33</v>
      </c>
      <c r="N2525" s="511">
        <f t="shared" si="28"/>
        <v>45831</v>
      </c>
      <c r="O2525" s="411">
        <f t="shared" ca="1" si="29"/>
        <v>45957</v>
      </c>
      <c r="P2525" s="412">
        <f t="shared" ca="1" si="30"/>
        <v>153</v>
      </c>
      <c r="Q2525" s="409" t="s">
        <v>160</v>
      </c>
      <c r="R2525" s="409" t="s">
        <v>86</v>
      </c>
      <c r="S2525" s="409" t="s">
        <v>86</v>
      </c>
      <c r="T2525" s="409" t="s">
        <v>138</v>
      </c>
      <c r="U2525" s="409">
        <v>33</v>
      </c>
      <c r="V2525" s="417" t="s">
        <v>169</v>
      </c>
      <c r="W2525" s="417" t="s">
        <v>89</v>
      </c>
      <c r="X2525" s="417" t="s">
        <v>167</v>
      </c>
      <c r="Y2525" s="409" t="s">
        <v>170</v>
      </c>
      <c r="Z2525" s="409">
        <v>30</v>
      </c>
      <c r="AA2525" s="423" t="s">
        <v>127</v>
      </c>
      <c r="AB2525" s="409">
        <v>2015</v>
      </c>
      <c r="AC2525" s="424"/>
      <c r="AD2525" s="522"/>
      <c r="AE2525" s="635" t="s">
        <v>101</v>
      </c>
      <c r="AF2525" s="634">
        <v>45804</v>
      </c>
      <c r="AG2525" s="634">
        <v>45842</v>
      </c>
      <c r="AH2525" s="520"/>
      <c r="AI2525" s="520"/>
      <c r="AJ2525" s="520"/>
      <c r="AK2525" s="520"/>
      <c r="AL2525" s="520"/>
      <c r="AM2525" s="520"/>
      <c r="AN2525" s="520"/>
      <c r="AO2525" s="520"/>
    </row>
    <row r="2526" spans="3:42">
      <c r="C2526" s="520" t="s">
        <v>994</v>
      </c>
      <c r="D2526" s="67">
        <v>5638</v>
      </c>
      <c r="E2526" s="504" t="s">
        <v>954</v>
      </c>
      <c r="F2526" s="503" t="s">
        <v>955</v>
      </c>
      <c r="G2526" s="333" t="s">
        <v>954</v>
      </c>
      <c r="H2526" s="195">
        <v>3277</v>
      </c>
      <c r="I2526" s="520" t="s">
        <v>99</v>
      </c>
      <c r="J2526" s="520">
        <v>1</v>
      </c>
      <c r="K2526" s="609">
        <v>45840</v>
      </c>
      <c r="L2526" s="502">
        <v>3</v>
      </c>
      <c r="M2526" s="510">
        <v>259</v>
      </c>
      <c r="N2526" s="513">
        <f t="shared" si="28"/>
        <v>45843</v>
      </c>
      <c r="O2526" s="411">
        <f t="shared" ca="1" si="29"/>
        <v>45957</v>
      </c>
      <c r="P2526" s="412">
        <f t="shared" ca="1" si="30"/>
        <v>117</v>
      </c>
      <c r="Q2526" s="409" t="s">
        <v>810</v>
      </c>
      <c r="R2526" s="409" t="s">
        <v>214</v>
      </c>
      <c r="S2526" s="409" t="s">
        <v>832</v>
      </c>
      <c r="T2526" s="409" t="s">
        <v>87</v>
      </c>
      <c r="U2526" s="409">
        <v>259</v>
      </c>
      <c r="V2526" s="417" t="s">
        <v>88</v>
      </c>
      <c r="W2526" s="417" t="s">
        <v>89</v>
      </c>
      <c r="X2526" s="417" t="s">
        <v>586</v>
      </c>
      <c r="Y2526" s="423" t="s">
        <v>956</v>
      </c>
      <c r="Z2526" s="409">
        <v>10</v>
      </c>
      <c r="AA2526" s="423" t="s">
        <v>227</v>
      </c>
      <c r="AB2526" s="409">
        <v>2008</v>
      </c>
      <c r="AC2526" s="524">
        <v>33000</v>
      </c>
      <c r="AD2526" s="522">
        <v>0</v>
      </c>
      <c r="AE2526" s="494" t="s">
        <v>101</v>
      </c>
      <c r="AF2526" s="442">
        <v>45840</v>
      </c>
      <c r="AG2526" s="442">
        <v>45845</v>
      </c>
      <c r="AH2526" s="333"/>
      <c r="AI2526" s="494"/>
      <c r="AJ2526" s="527"/>
      <c r="AK2526" s="333"/>
      <c r="AL2526" s="490"/>
      <c r="AM2526" s="333"/>
    </row>
    <row r="2527" spans="3:42">
      <c r="C2527" s="520" t="s">
        <v>994</v>
      </c>
      <c r="D2527" s="772">
        <v>5628</v>
      </c>
      <c r="E2527" s="770" t="s">
        <v>370</v>
      </c>
      <c r="F2527" s="771" t="s">
        <v>370</v>
      </c>
      <c r="G2527" s="388" t="s">
        <v>4195</v>
      </c>
      <c r="H2527" s="388">
        <v>6034</v>
      </c>
      <c r="I2527" s="520" t="s">
        <v>154</v>
      </c>
      <c r="J2527" s="520">
        <v>1</v>
      </c>
      <c r="K2527" s="101">
        <v>45834</v>
      </c>
      <c r="L2527" s="48">
        <v>27</v>
      </c>
      <c r="M2527" s="104">
        <v>193</v>
      </c>
      <c r="N2527" s="513">
        <f t="shared" si="28"/>
        <v>45861</v>
      </c>
      <c r="O2527" s="411">
        <f t="shared" ca="1" si="29"/>
        <v>45957</v>
      </c>
      <c r="P2527" s="412">
        <f t="shared" ca="1" si="30"/>
        <v>123</v>
      </c>
      <c r="Q2527" s="409" t="s">
        <v>85</v>
      </c>
      <c r="R2527" s="409" t="s">
        <v>320</v>
      </c>
      <c r="S2527" s="409" t="s">
        <v>85</v>
      </c>
      <c r="T2527" s="409" t="s">
        <v>138</v>
      </c>
      <c r="U2527" s="404">
        <v>193</v>
      </c>
      <c r="V2527" s="417" t="s">
        <v>284</v>
      </c>
      <c r="W2527" s="417" t="s">
        <v>89</v>
      </c>
      <c r="X2527" s="417" t="s">
        <v>396</v>
      </c>
      <c r="Y2527" s="423" t="s">
        <v>790</v>
      </c>
      <c r="Z2527" s="409">
        <v>10</v>
      </c>
      <c r="AA2527" s="423" t="s">
        <v>143</v>
      </c>
      <c r="AB2527" s="409">
        <v>2014</v>
      </c>
      <c r="AC2527" s="524">
        <v>33000</v>
      </c>
      <c r="AD2527" s="524">
        <v>30000</v>
      </c>
      <c r="AE2527" s="494" t="s">
        <v>101</v>
      </c>
      <c r="AF2527" s="442">
        <v>45834</v>
      </c>
      <c r="AG2527" s="442">
        <v>45846</v>
      </c>
      <c r="AH2527" s="333" t="s">
        <v>4291</v>
      </c>
      <c r="AI2527" s="494"/>
      <c r="AJ2527" s="334"/>
      <c r="AK2527" s="333"/>
      <c r="AL2527" s="494"/>
      <c r="AM2527" s="527"/>
      <c r="AN2527" s="333"/>
      <c r="AO2527" s="490"/>
    </row>
    <row r="2528" spans="3:42">
      <c r="C2528" s="520" t="s">
        <v>994</v>
      </c>
      <c r="D2528" s="491">
        <v>5377</v>
      </c>
      <c r="E2528" s="504" t="s">
        <v>562</v>
      </c>
      <c r="F2528" s="492" t="s">
        <v>563</v>
      </c>
      <c r="G2528" s="494" t="s">
        <v>706</v>
      </c>
      <c r="H2528" s="494">
        <v>5794</v>
      </c>
      <c r="I2528" s="520" t="s">
        <v>99</v>
      </c>
      <c r="J2528" s="520">
        <v>1</v>
      </c>
      <c r="K2528" s="509">
        <v>45838</v>
      </c>
      <c r="L2528" s="491">
        <v>6</v>
      </c>
      <c r="M2528" s="510">
        <v>170</v>
      </c>
      <c r="N2528" s="511">
        <f t="shared" si="28"/>
        <v>45844</v>
      </c>
      <c r="O2528" s="411">
        <f t="shared" ca="1" si="29"/>
        <v>45957</v>
      </c>
      <c r="P2528" s="412">
        <v>0</v>
      </c>
      <c r="Q2528" s="409" t="s">
        <v>85</v>
      </c>
      <c r="R2528" s="409" t="s">
        <v>214</v>
      </c>
      <c r="S2528" s="409" t="s">
        <v>85</v>
      </c>
      <c r="T2528" s="409" t="s">
        <v>138</v>
      </c>
      <c r="U2528" s="561">
        <v>170</v>
      </c>
      <c r="V2528" s="417" t="s">
        <v>236</v>
      </c>
      <c r="W2528" s="417" t="s">
        <v>406</v>
      </c>
      <c r="X2528" s="417" t="s">
        <v>238</v>
      </c>
      <c r="Y2528" s="423" t="s">
        <v>707</v>
      </c>
      <c r="Z2528" s="409">
        <v>50</v>
      </c>
      <c r="AA2528" s="423" t="s">
        <v>227</v>
      </c>
      <c r="AB2528" s="409">
        <v>2018</v>
      </c>
      <c r="AC2528" s="424">
        <v>12000</v>
      </c>
      <c r="AD2528" s="522">
        <v>12000</v>
      </c>
      <c r="AE2528" s="635" t="s">
        <v>101</v>
      </c>
      <c r="AF2528" s="442">
        <v>45698</v>
      </c>
      <c r="AG2528" s="442">
        <v>45846</v>
      </c>
      <c r="AH2528" s="333"/>
      <c r="AI2528" s="494" t="s">
        <v>531</v>
      </c>
      <c r="AJ2528" s="527" t="s">
        <v>708</v>
      </c>
      <c r="AK2528" s="333" t="s">
        <v>563</v>
      </c>
      <c r="AL2528" s="490" t="s">
        <v>709</v>
      </c>
      <c r="AM2528" s="527" t="s">
        <v>708</v>
      </c>
      <c r="AN2528" s="333" t="s">
        <v>563</v>
      </c>
      <c r="AO2528" s="490" t="s">
        <v>709</v>
      </c>
    </row>
    <row r="2529" spans="3:41">
      <c r="C2529" s="520" t="s">
        <v>994</v>
      </c>
      <c r="D2529" s="772">
        <v>5397</v>
      </c>
      <c r="E2529" s="770" t="s">
        <v>370</v>
      </c>
      <c r="F2529" s="771" t="s">
        <v>370</v>
      </c>
      <c r="G2529" s="128" t="s">
        <v>371</v>
      </c>
      <c r="H2529" s="388">
        <v>571</v>
      </c>
      <c r="I2529" s="520" t="s">
        <v>154</v>
      </c>
      <c r="J2529" s="520">
        <v>1</v>
      </c>
      <c r="K2529" s="101">
        <v>45814</v>
      </c>
      <c r="L2529" s="67">
        <v>27</v>
      </c>
      <c r="M2529" s="104">
        <v>79</v>
      </c>
      <c r="N2529" s="511">
        <v>45841</v>
      </c>
      <c r="O2529" s="411">
        <v>45848</v>
      </c>
      <c r="P2529" s="412">
        <v>34</v>
      </c>
      <c r="Q2529" s="409" t="s">
        <v>160</v>
      </c>
      <c r="R2529" s="409" t="s">
        <v>214</v>
      </c>
      <c r="S2529" s="409" t="s">
        <v>124</v>
      </c>
      <c r="T2529" s="409" t="s">
        <v>138</v>
      </c>
      <c r="U2529" s="409">
        <v>79</v>
      </c>
      <c r="V2529" s="417" t="s">
        <v>284</v>
      </c>
      <c r="W2529" s="417" t="s">
        <v>124</v>
      </c>
      <c r="X2529" s="417" t="s">
        <v>357</v>
      </c>
      <c r="Y2529" s="409" t="s">
        <v>372</v>
      </c>
      <c r="Z2529" s="409">
        <v>10</v>
      </c>
      <c r="AA2529" s="423" t="s">
        <v>143</v>
      </c>
      <c r="AB2529" s="409">
        <v>2024</v>
      </c>
      <c r="AC2529" s="424">
        <v>36000</v>
      </c>
      <c r="AD2529" s="522">
        <v>18000</v>
      </c>
      <c r="AE2529" s="494" t="s">
        <v>101</v>
      </c>
      <c r="AF2529" s="442">
        <v>45726</v>
      </c>
      <c r="AG2529" s="442">
        <v>45847</v>
      </c>
      <c r="AH2529" s="334"/>
      <c r="AI2529" s="442" t="s">
        <v>371</v>
      </c>
      <c r="AJ2529" s="527" t="s">
        <v>4076</v>
      </c>
      <c r="AK2529" s="333" t="s">
        <v>4077</v>
      </c>
      <c r="AL2529" s="490" t="s">
        <v>4078</v>
      </c>
      <c r="AM2529" s="527" t="s">
        <v>4076</v>
      </c>
      <c r="AN2529" s="333" t="s">
        <v>4077</v>
      </c>
      <c r="AO2529" s="490" t="s">
        <v>4078</v>
      </c>
    </row>
    <row r="2530" spans="3:41">
      <c r="C2530" s="520" t="s">
        <v>994</v>
      </c>
      <c r="D2530" s="491">
        <v>5522</v>
      </c>
      <c r="E2530" s="504" t="s">
        <v>288</v>
      </c>
      <c r="F2530" s="608" t="s">
        <v>289</v>
      </c>
      <c r="G2530" s="494" t="s">
        <v>290</v>
      </c>
      <c r="H2530" s="494">
        <v>4690</v>
      </c>
      <c r="I2530" s="520" t="s">
        <v>99</v>
      </c>
      <c r="J2530" s="520">
        <v>1</v>
      </c>
      <c r="K2530" s="624">
        <v>45846</v>
      </c>
      <c r="L2530" s="494">
        <v>6</v>
      </c>
      <c r="M2530" s="510">
        <v>137</v>
      </c>
      <c r="N2530" s="513">
        <v>45852</v>
      </c>
      <c r="O2530" s="411">
        <v>45848</v>
      </c>
      <c r="P2530" s="412">
        <v>2</v>
      </c>
      <c r="Q2530" s="409" t="s">
        <v>85</v>
      </c>
      <c r="R2530" s="409" t="s">
        <v>214</v>
      </c>
      <c r="S2530" s="409" t="s">
        <v>85</v>
      </c>
      <c r="T2530" s="409" t="s">
        <v>138</v>
      </c>
      <c r="U2530" s="561">
        <v>137</v>
      </c>
      <c r="V2530" s="417" t="s">
        <v>284</v>
      </c>
      <c r="W2530" s="695" t="s">
        <v>510</v>
      </c>
      <c r="X2530" s="695" t="s">
        <v>579</v>
      </c>
      <c r="Y2530" s="628" t="s">
        <v>580</v>
      </c>
      <c r="Z2530" s="409">
        <v>10</v>
      </c>
      <c r="AA2530" s="423" t="s">
        <v>143</v>
      </c>
      <c r="AB2530" s="409">
        <v>2015</v>
      </c>
      <c r="AC2530" s="524">
        <v>33000</v>
      </c>
      <c r="AD2530" s="524">
        <v>38320</v>
      </c>
      <c r="AE2530" s="635" t="s">
        <v>101</v>
      </c>
      <c r="AF2530" s="634">
        <v>45783</v>
      </c>
      <c r="AG2530" s="442">
        <v>45847</v>
      </c>
      <c r="AH2530" s="333"/>
      <c r="AI2530" s="490" t="s">
        <v>293</v>
      </c>
      <c r="AJ2530" s="527" t="s">
        <v>294</v>
      </c>
      <c r="AK2530" s="333" t="s">
        <v>295</v>
      </c>
      <c r="AL2530" s="490" t="s">
        <v>296</v>
      </c>
      <c r="AM2530" s="527" t="s">
        <v>294</v>
      </c>
      <c r="AN2530" s="333" t="s">
        <v>295</v>
      </c>
      <c r="AO2530" s="490" t="s">
        <v>296</v>
      </c>
    </row>
    <row r="2531" spans="3:41">
      <c r="C2531" s="520" t="s">
        <v>994</v>
      </c>
      <c r="D2531" s="491">
        <v>5636</v>
      </c>
      <c r="E2531" s="504" t="s">
        <v>4184</v>
      </c>
      <c r="F2531" s="504" t="s">
        <v>394</v>
      </c>
      <c r="G2531" s="494" t="s">
        <v>1439</v>
      </c>
      <c r="H2531" s="494">
        <v>25132</v>
      </c>
      <c r="I2531" s="520" t="s">
        <v>99</v>
      </c>
      <c r="J2531" s="520">
        <v>1</v>
      </c>
      <c r="K2531" s="509">
        <v>45839</v>
      </c>
      <c r="L2531" s="494">
        <v>6</v>
      </c>
      <c r="M2531" s="510">
        <v>211</v>
      </c>
      <c r="N2531" s="511">
        <f>K2531+L2531</f>
        <v>45845</v>
      </c>
      <c r="O2531" s="411">
        <f ca="1">TODAY()</f>
        <v>45957</v>
      </c>
      <c r="P2531" s="412">
        <f ca="1">O2531-K2531</f>
        <v>118</v>
      </c>
      <c r="Q2531" s="409" t="s">
        <v>544</v>
      </c>
      <c r="R2531" s="409" t="s">
        <v>85</v>
      </c>
      <c r="S2531" s="409" t="s">
        <v>4281</v>
      </c>
      <c r="T2531" s="693" t="s">
        <v>138</v>
      </c>
      <c r="U2531" s="409">
        <v>211</v>
      </c>
      <c r="V2531" s="417" t="s">
        <v>617</v>
      </c>
      <c r="W2531" s="417" t="s">
        <v>373</v>
      </c>
      <c r="X2531" s="417" t="s">
        <v>4282</v>
      </c>
      <c r="Y2531" s="423" t="s">
        <v>4283</v>
      </c>
      <c r="Z2531" s="409"/>
      <c r="AA2531" s="423" t="s">
        <v>4300</v>
      </c>
      <c r="AB2531" s="409">
        <v>2013</v>
      </c>
      <c r="AC2531" s="615"/>
      <c r="AD2531" s="524"/>
      <c r="AE2531" s="494" t="s">
        <v>101</v>
      </c>
      <c r="AF2531" s="442">
        <v>45839</v>
      </c>
      <c r="AG2531" s="442">
        <v>45847</v>
      </c>
      <c r="AH2531" s="334"/>
      <c r="AI2531" s="523"/>
      <c r="AJ2531" s="550"/>
      <c r="AK2531" s="334"/>
      <c r="AL2531" s="523"/>
      <c r="AM2531" s="528"/>
      <c r="AN2531" s="334"/>
      <c r="AO2531" s="490"/>
    </row>
    <row r="2532" spans="3:41">
      <c r="C2532" s="520" t="s">
        <v>994</v>
      </c>
      <c r="D2532" s="772">
        <v>5559</v>
      </c>
      <c r="E2532" s="504" t="s">
        <v>229</v>
      </c>
      <c r="F2532" s="493" t="s">
        <v>229</v>
      </c>
      <c r="G2532" s="494" t="s">
        <v>1501</v>
      </c>
      <c r="H2532" s="494">
        <v>5888</v>
      </c>
      <c r="I2532" s="520" t="s">
        <v>99</v>
      </c>
      <c r="J2532" s="520">
        <v>1</v>
      </c>
      <c r="K2532" s="509">
        <v>45835</v>
      </c>
      <c r="L2532" s="494">
        <v>27</v>
      </c>
      <c r="M2532" s="510">
        <v>214</v>
      </c>
      <c r="N2532" s="513">
        <f>K2532+L2532</f>
        <v>45862</v>
      </c>
      <c r="O2532" s="411">
        <f ca="1">TODAY()</f>
        <v>45957</v>
      </c>
      <c r="P2532" s="516">
        <f ca="1">O2532-K2532</f>
        <v>122</v>
      </c>
      <c r="Q2532" s="409" t="s">
        <v>544</v>
      </c>
      <c r="R2532" s="409" t="s">
        <v>85</v>
      </c>
      <c r="S2532" s="693" t="s">
        <v>1180</v>
      </c>
      <c r="T2532" s="693" t="s">
        <v>138</v>
      </c>
      <c r="U2532" s="409">
        <v>214</v>
      </c>
      <c r="V2532" s="417" t="s">
        <v>284</v>
      </c>
      <c r="W2532" s="417" t="s">
        <v>89</v>
      </c>
      <c r="X2532" s="417" t="s">
        <v>396</v>
      </c>
      <c r="Y2532" s="423" t="s">
        <v>4109</v>
      </c>
      <c r="Z2532" s="409">
        <v>10</v>
      </c>
      <c r="AA2532" s="423" t="s">
        <v>143</v>
      </c>
      <c r="AB2532" s="409">
        <v>2013</v>
      </c>
      <c r="AC2532" s="524"/>
      <c r="AD2532" s="522"/>
      <c r="AE2532" s="494" t="s">
        <v>101</v>
      </c>
      <c r="AF2532" s="523">
        <v>45802</v>
      </c>
      <c r="AG2532" s="442">
        <v>45848</v>
      </c>
      <c r="AH2532" s="334" t="s">
        <v>4301</v>
      </c>
      <c r="AI2532" s="333"/>
      <c r="AJ2532" s="334"/>
      <c r="AK2532" s="334"/>
      <c r="AL2532" s="333"/>
      <c r="AM2532" s="527"/>
      <c r="AN2532" s="333"/>
      <c r="AO2532" s="490"/>
    </row>
    <row r="2533" spans="3:41">
      <c r="C2533" s="520" t="s">
        <v>994</v>
      </c>
      <c r="D2533" s="67">
        <v>5463</v>
      </c>
      <c r="E2533" s="81" t="s">
        <v>472</v>
      </c>
      <c r="F2533" s="69" t="s">
        <v>152</v>
      </c>
      <c r="G2533" s="48" t="s">
        <v>153</v>
      </c>
      <c r="H2533" s="48">
        <v>497</v>
      </c>
      <c r="I2533" s="520" t="s">
        <v>154</v>
      </c>
      <c r="J2533" s="520">
        <v>1</v>
      </c>
      <c r="K2533" s="101">
        <v>45843</v>
      </c>
      <c r="L2533" s="48">
        <v>6</v>
      </c>
      <c r="M2533" s="104">
        <v>186</v>
      </c>
      <c r="N2533" s="511">
        <f>K2533+L2533</f>
        <v>45849</v>
      </c>
      <c r="O2533" s="411">
        <f ca="1">TODAY()</f>
        <v>45957</v>
      </c>
      <c r="P2533" s="412">
        <f ca="1">O2533-K2533</f>
        <v>114</v>
      </c>
      <c r="Q2533" s="409" t="s">
        <v>85</v>
      </c>
      <c r="R2533" s="409" t="s">
        <v>320</v>
      </c>
      <c r="S2533" s="409" t="s">
        <v>85</v>
      </c>
      <c r="T2533" s="409" t="s">
        <v>87</v>
      </c>
      <c r="U2533" s="561">
        <v>186</v>
      </c>
      <c r="V2533" s="563" t="s">
        <v>169</v>
      </c>
      <c r="W2533" s="417" t="s">
        <v>89</v>
      </c>
      <c r="X2533" s="417" t="s">
        <v>321</v>
      </c>
      <c r="Y2533" s="423" t="s">
        <v>753</v>
      </c>
      <c r="Z2533" s="409">
        <v>30</v>
      </c>
      <c r="AA2533" s="423" t="s">
        <v>227</v>
      </c>
      <c r="AB2533" s="409">
        <v>2017</v>
      </c>
      <c r="AC2533" s="524">
        <v>18000</v>
      </c>
      <c r="AD2533" s="522">
        <v>0</v>
      </c>
      <c r="AE2533" s="494" t="s">
        <v>101</v>
      </c>
      <c r="AF2533" s="442">
        <v>45748</v>
      </c>
      <c r="AG2533" s="442">
        <v>45848</v>
      </c>
      <c r="AH2533" s="333"/>
      <c r="AI2533" s="490" t="s">
        <v>153</v>
      </c>
      <c r="AJ2533" s="527" t="s">
        <v>754</v>
      </c>
      <c r="AK2533" s="333" t="s">
        <v>755</v>
      </c>
      <c r="AL2533" s="490" t="s">
        <v>222</v>
      </c>
      <c r="AM2533" s="527" t="s">
        <v>754</v>
      </c>
      <c r="AN2533" s="333" t="s">
        <v>755</v>
      </c>
      <c r="AO2533" s="490" t="s">
        <v>222</v>
      </c>
    </row>
    <row r="2534" spans="3:41">
      <c r="C2534" s="520" t="s">
        <v>994</v>
      </c>
      <c r="D2534" s="520">
        <v>5593</v>
      </c>
      <c r="E2534" s="504" t="s">
        <v>1217</v>
      </c>
      <c r="F2534" s="492" t="s">
        <v>1217</v>
      </c>
      <c r="G2534" s="48" t="s">
        <v>4210</v>
      </c>
      <c r="H2534" s="520">
        <v>391</v>
      </c>
      <c r="I2534" s="520" t="s">
        <v>154</v>
      </c>
      <c r="J2534" s="520">
        <v>1</v>
      </c>
      <c r="K2534" s="624">
        <v>45819</v>
      </c>
      <c r="L2534" s="520">
        <v>29</v>
      </c>
      <c r="M2534" s="625">
        <v>13</v>
      </c>
      <c r="N2534" s="511">
        <v>45848</v>
      </c>
      <c r="O2534" s="411">
        <v>45850</v>
      </c>
      <c r="P2534" s="412">
        <v>31</v>
      </c>
      <c r="Q2534" s="409" t="s">
        <v>85</v>
      </c>
      <c r="R2534" s="409" t="s">
        <v>85</v>
      </c>
      <c r="S2534" s="409" t="s">
        <v>86</v>
      </c>
      <c r="T2534" s="409" t="s">
        <v>87</v>
      </c>
      <c r="U2534" s="409">
        <v>13</v>
      </c>
      <c r="V2534" s="417" t="s">
        <v>118</v>
      </c>
      <c r="W2534" s="417" t="s">
        <v>89</v>
      </c>
      <c r="X2534" s="417" t="s">
        <v>119</v>
      </c>
      <c r="Y2534" s="409" t="s">
        <v>120</v>
      </c>
      <c r="Z2534" s="409">
        <v>10</v>
      </c>
      <c r="AA2534" s="423" t="s">
        <v>92</v>
      </c>
      <c r="AB2534" s="409">
        <v>2016</v>
      </c>
      <c r="AC2534" s="424"/>
      <c r="AD2534" s="522"/>
      <c r="AE2534" s="635" t="s">
        <v>101</v>
      </c>
      <c r="AF2534" s="634">
        <v>45819</v>
      </c>
      <c r="AG2534" s="634">
        <v>45849</v>
      </c>
      <c r="AH2534" s="520"/>
      <c r="AI2534" s="523" t="s">
        <v>4212</v>
      </c>
      <c r="AJ2534" s="528" t="s">
        <v>4211</v>
      </c>
      <c r="AK2534" s="333" t="s">
        <v>4213</v>
      </c>
      <c r="AL2534" s="490">
        <v>5540992863</v>
      </c>
      <c r="AM2534" s="528" t="s">
        <v>4211</v>
      </c>
      <c r="AN2534" s="333" t="s">
        <v>4213</v>
      </c>
      <c r="AO2534" s="490">
        <v>5540992863</v>
      </c>
    </row>
    <row r="2535" spans="3:41">
      <c r="C2535" s="520" t="s">
        <v>994</v>
      </c>
      <c r="D2535" s="67">
        <v>5512</v>
      </c>
      <c r="E2535" s="81" t="s">
        <v>184</v>
      </c>
      <c r="F2535" s="69" t="s">
        <v>185</v>
      </c>
      <c r="G2535" s="48" t="s">
        <v>153</v>
      </c>
      <c r="H2535" s="48">
        <v>813</v>
      </c>
      <c r="I2535" s="520" t="s">
        <v>154</v>
      </c>
      <c r="J2535" s="520">
        <v>1</v>
      </c>
      <c r="K2535" s="101">
        <v>45831</v>
      </c>
      <c r="L2535" s="48">
        <v>29</v>
      </c>
      <c r="M2535" s="104">
        <v>59</v>
      </c>
      <c r="N2535" s="513">
        <v>45860</v>
      </c>
      <c r="O2535" s="411">
        <v>45850</v>
      </c>
      <c r="P2535" s="412">
        <v>19</v>
      </c>
      <c r="Q2535" s="409" t="s">
        <v>160</v>
      </c>
      <c r="R2535" s="409" t="s">
        <v>86</v>
      </c>
      <c r="S2535" s="409" t="s">
        <v>86</v>
      </c>
      <c r="T2535" s="409" t="s">
        <v>138</v>
      </c>
      <c r="U2535" s="561">
        <v>59</v>
      </c>
      <c r="V2535" s="417" t="s">
        <v>284</v>
      </c>
      <c r="W2535" s="417" t="s">
        <v>174</v>
      </c>
      <c r="X2535" s="417" t="s">
        <v>291</v>
      </c>
      <c r="Y2535" s="409" t="s">
        <v>300</v>
      </c>
      <c r="Z2535" s="409">
        <v>10</v>
      </c>
      <c r="AA2535" s="423" t="s">
        <v>143</v>
      </c>
      <c r="AB2535" s="409">
        <v>2024</v>
      </c>
      <c r="AC2535" s="424">
        <v>33000</v>
      </c>
      <c r="AD2535" s="522">
        <v>39020</v>
      </c>
      <c r="AE2535" s="494" t="s">
        <v>101</v>
      </c>
      <c r="AF2535" s="442">
        <v>45771</v>
      </c>
      <c r="AG2535" s="442">
        <v>45849</v>
      </c>
      <c r="AH2535" s="333"/>
      <c r="AI2535" s="490" t="s">
        <v>153</v>
      </c>
      <c r="AJ2535" s="603" t="s">
        <v>191</v>
      </c>
      <c r="AK2535" s="503" t="s">
        <v>185</v>
      </c>
      <c r="AL2535" s="490" t="s">
        <v>192</v>
      </c>
      <c r="AM2535" s="603" t="s">
        <v>191</v>
      </c>
      <c r="AN2535" s="503" t="s">
        <v>185</v>
      </c>
      <c r="AO2535" s="490" t="s">
        <v>192</v>
      </c>
    </row>
    <row r="2536" spans="3:41">
      <c r="C2536" s="520" t="s">
        <v>994</v>
      </c>
      <c r="D2536" s="491">
        <v>5445</v>
      </c>
      <c r="E2536" s="81" t="s">
        <v>184</v>
      </c>
      <c r="F2536" s="493" t="s">
        <v>185</v>
      </c>
      <c r="G2536" s="494" t="s">
        <v>153</v>
      </c>
      <c r="H2536" s="494">
        <v>4447</v>
      </c>
      <c r="I2536" s="520" t="s">
        <v>154</v>
      </c>
      <c r="J2536" s="520">
        <v>1</v>
      </c>
      <c r="K2536" s="509">
        <v>45824</v>
      </c>
      <c r="L2536" s="494">
        <v>29</v>
      </c>
      <c r="M2536" s="510">
        <v>179</v>
      </c>
      <c r="N2536" s="513">
        <f>K2536+L2536</f>
        <v>45853</v>
      </c>
      <c r="O2536" s="411">
        <f ca="1">TODAY()</f>
        <v>45957</v>
      </c>
      <c r="P2536" s="412">
        <f ca="1">O2536-K2536</f>
        <v>133</v>
      </c>
      <c r="Q2536" s="409" t="s">
        <v>85</v>
      </c>
      <c r="R2536" s="409" t="s">
        <v>214</v>
      </c>
      <c r="S2536" s="409" t="s">
        <v>85</v>
      </c>
      <c r="T2536" s="409" t="s">
        <v>138</v>
      </c>
      <c r="U2536" s="561">
        <v>179</v>
      </c>
      <c r="V2536" s="417" t="s">
        <v>284</v>
      </c>
      <c r="W2536" s="417" t="s">
        <v>89</v>
      </c>
      <c r="X2536" s="695" t="s">
        <v>729</v>
      </c>
      <c r="Y2536" s="423" t="s">
        <v>730</v>
      </c>
      <c r="Z2536" s="409">
        <v>10</v>
      </c>
      <c r="AA2536" s="423" t="s">
        <v>244</v>
      </c>
      <c r="AB2536" s="409">
        <v>2016</v>
      </c>
      <c r="AC2536" s="424">
        <v>33000</v>
      </c>
      <c r="AD2536" s="522">
        <v>35200</v>
      </c>
      <c r="AE2536" s="494" t="s">
        <v>101</v>
      </c>
      <c r="AF2536" s="442">
        <v>45736</v>
      </c>
      <c r="AG2536" s="442">
        <v>45850</v>
      </c>
      <c r="AH2536" s="333"/>
      <c r="AI2536" s="490" t="s">
        <v>153</v>
      </c>
      <c r="AJ2536" s="527" t="s">
        <v>731</v>
      </c>
      <c r="AK2536" s="333" t="s">
        <v>185</v>
      </c>
      <c r="AL2536" s="490" t="s">
        <v>192</v>
      </c>
    </row>
    <row r="2537" spans="3:41">
      <c r="C2537" s="520" t="s">
        <v>994</v>
      </c>
      <c r="D2537" s="67">
        <v>5652</v>
      </c>
      <c r="E2537" s="81" t="s">
        <v>954</v>
      </c>
      <c r="F2537" s="503" t="s">
        <v>955</v>
      </c>
      <c r="G2537" s="48" t="s">
        <v>954</v>
      </c>
      <c r="H2537" s="48">
        <v>2056</v>
      </c>
      <c r="I2537" s="64" t="s">
        <v>99</v>
      </c>
      <c r="J2537" s="520">
        <v>1</v>
      </c>
      <c r="K2537" s="509">
        <v>45849</v>
      </c>
      <c r="L2537" s="494">
        <v>1</v>
      </c>
      <c r="M2537" s="510">
        <v>140</v>
      </c>
      <c r="N2537" s="511">
        <v>45850</v>
      </c>
      <c r="O2537" s="411">
        <v>45853</v>
      </c>
      <c r="P2537" s="412">
        <v>4</v>
      </c>
      <c r="Q2537" s="409" t="s">
        <v>85</v>
      </c>
      <c r="R2537" s="409" t="s">
        <v>86</v>
      </c>
      <c r="S2537" s="409" t="s">
        <v>85</v>
      </c>
      <c r="T2537" s="409" t="s">
        <v>87</v>
      </c>
      <c r="U2537" s="626">
        <v>140</v>
      </c>
      <c r="V2537" s="417" t="s">
        <v>88</v>
      </c>
      <c r="W2537" s="417" t="s">
        <v>89</v>
      </c>
      <c r="X2537" s="417" t="s">
        <v>586</v>
      </c>
      <c r="Y2537" s="409" t="s">
        <v>590</v>
      </c>
      <c r="Z2537" s="409">
        <v>10</v>
      </c>
      <c r="AA2537" s="423" t="s">
        <v>227</v>
      </c>
      <c r="AB2537" s="409">
        <v>2017</v>
      </c>
      <c r="AC2537" s="524">
        <v>33000</v>
      </c>
      <c r="AD2537" s="522">
        <v>33000</v>
      </c>
      <c r="AE2537" s="520" t="s">
        <v>101</v>
      </c>
      <c r="AF2537" s="442">
        <v>45849</v>
      </c>
      <c r="AG2537" s="442">
        <v>45852</v>
      </c>
      <c r="AH2537" s="334"/>
      <c r="AI2537" s="490"/>
      <c r="AJ2537" s="334"/>
      <c r="AK2537" s="334"/>
      <c r="AL2537" s="490"/>
      <c r="AM2537" s="702"/>
      <c r="AN2537" s="549"/>
      <c r="AO2537" s="490"/>
    </row>
    <row r="2538" spans="3:41">
      <c r="C2538" s="520" t="s">
        <v>994</v>
      </c>
      <c r="D2538" s="491">
        <v>5641</v>
      </c>
      <c r="E2538" s="81" t="s">
        <v>742</v>
      </c>
      <c r="F2538" s="69" t="s">
        <v>4164</v>
      </c>
      <c r="G2538" s="494" t="s">
        <v>503</v>
      </c>
      <c r="H2538" s="494">
        <v>1990</v>
      </c>
      <c r="I2538" s="520" t="s">
        <v>154</v>
      </c>
      <c r="J2538" s="520">
        <v>1</v>
      </c>
      <c r="K2538" s="509">
        <v>45845</v>
      </c>
      <c r="L2538" s="494">
        <v>6</v>
      </c>
      <c r="M2538" s="510">
        <v>188</v>
      </c>
      <c r="N2538" s="511">
        <v>45851</v>
      </c>
      <c r="O2538" s="411">
        <v>45840</v>
      </c>
      <c r="P2538" s="409">
        <v>7</v>
      </c>
      <c r="Q2538" s="409" t="s">
        <v>85</v>
      </c>
      <c r="R2538" s="409" t="s">
        <v>320</v>
      </c>
      <c r="S2538" s="409" t="s">
        <v>85</v>
      </c>
      <c r="T2538" s="409" t="s">
        <v>87</v>
      </c>
      <c r="U2538" s="561">
        <v>188</v>
      </c>
      <c r="V2538" s="417" t="s">
        <v>88</v>
      </c>
      <c r="W2538" s="417" t="s">
        <v>89</v>
      </c>
      <c r="X2538" s="417" t="s">
        <v>586</v>
      </c>
      <c r="Y2538" s="423" t="s">
        <v>764</v>
      </c>
      <c r="Z2538" s="409">
        <v>10</v>
      </c>
      <c r="AA2538" s="423" t="s">
        <v>227</v>
      </c>
      <c r="AB2538" s="409">
        <v>2016</v>
      </c>
      <c r="AC2538" s="524">
        <v>33000</v>
      </c>
      <c r="AD2538" s="522">
        <v>11000</v>
      </c>
      <c r="AE2538" s="520" t="s">
        <v>101</v>
      </c>
      <c r="AF2538" s="442">
        <v>45845</v>
      </c>
      <c r="AG2538" s="442">
        <v>45852</v>
      </c>
      <c r="AH2538" s="333"/>
      <c r="AI2538" s="490"/>
      <c r="AJ2538" s="442"/>
      <c r="AK2538" s="333"/>
      <c r="AL2538" s="490"/>
      <c r="AM2538" s="528"/>
      <c r="AN2538" s="333"/>
      <c r="AO2538" s="490"/>
    </row>
    <row r="2539" spans="3:41">
      <c r="C2539" s="520" t="s">
        <v>994</v>
      </c>
      <c r="D2539" s="491">
        <v>5550</v>
      </c>
      <c r="E2539" s="504" t="s">
        <v>4148</v>
      </c>
      <c r="F2539" s="493" t="s">
        <v>4148</v>
      </c>
      <c r="G2539" s="494" t="s">
        <v>637</v>
      </c>
      <c r="H2539" s="494">
        <v>268</v>
      </c>
      <c r="I2539" s="520" t="s">
        <v>154</v>
      </c>
      <c r="J2539" s="520">
        <v>1</v>
      </c>
      <c r="K2539" s="509">
        <v>45824</v>
      </c>
      <c r="L2539" s="494">
        <v>27</v>
      </c>
      <c r="M2539" s="510">
        <v>227</v>
      </c>
      <c r="N2539" s="511">
        <v>45851</v>
      </c>
      <c r="O2539" s="411">
        <v>45853</v>
      </c>
      <c r="P2539" s="412">
        <v>29</v>
      </c>
      <c r="Q2539" s="409" t="s">
        <v>810</v>
      </c>
      <c r="R2539" s="409" t="s">
        <v>214</v>
      </c>
      <c r="S2539" s="409" t="s">
        <v>832</v>
      </c>
      <c r="T2539" s="409" t="s">
        <v>87</v>
      </c>
      <c r="U2539" s="409">
        <v>227</v>
      </c>
      <c r="V2539" s="417" t="s">
        <v>169</v>
      </c>
      <c r="W2539" s="417" t="s">
        <v>89</v>
      </c>
      <c r="X2539" s="417" t="s">
        <v>834</v>
      </c>
      <c r="Y2539" s="423" t="s">
        <v>916</v>
      </c>
      <c r="Z2539" s="409">
        <v>30</v>
      </c>
      <c r="AA2539" s="423" t="s">
        <v>92</v>
      </c>
      <c r="AB2539" s="409">
        <v>2012</v>
      </c>
      <c r="AC2539" s="524">
        <v>18000</v>
      </c>
      <c r="AD2539" s="524">
        <v>18000</v>
      </c>
      <c r="AE2539" s="490" t="s">
        <v>101</v>
      </c>
      <c r="AF2539" s="531">
        <v>45796</v>
      </c>
      <c r="AG2539" s="442">
        <v>45852</v>
      </c>
      <c r="AH2539" s="333"/>
      <c r="AI2539" s="333"/>
      <c r="AJ2539" s="334"/>
      <c r="AK2539" s="333"/>
      <c r="AL2539" s="333"/>
      <c r="AM2539" s="527"/>
      <c r="AN2539" s="333"/>
      <c r="AO2539" s="490"/>
    </row>
    <row r="2540" spans="3:41">
      <c r="C2540" s="520" t="s">
        <v>994</v>
      </c>
      <c r="D2540" s="491">
        <v>5541</v>
      </c>
      <c r="E2540" s="504" t="s">
        <v>1217</v>
      </c>
      <c r="F2540" s="492" t="s">
        <v>1217</v>
      </c>
      <c r="G2540" s="494" t="s">
        <v>4254</v>
      </c>
      <c r="H2540" s="494">
        <v>894</v>
      </c>
      <c r="I2540" s="520" t="s">
        <v>154</v>
      </c>
      <c r="J2540" s="520">
        <v>1</v>
      </c>
      <c r="K2540" s="509">
        <v>45821</v>
      </c>
      <c r="L2540" s="494">
        <v>29</v>
      </c>
      <c r="M2540" s="510">
        <v>217</v>
      </c>
      <c r="N2540" s="511">
        <f>K2540+L2540</f>
        <v>45850</v>
      </c>
      <c r="O2540" s="411">
        <f ca="1">TODAY()</f>
        <v>45957</v>
      </c>
      <c r="P2540" s="623">
        <f ca="1">O2540-K2540</f>
        <v>136</v>
      </c>
      <c r="Q2540" s="409" t="s">
        <v>810</v>
      </c>
      <c r="R2540" s="409" t="s">
        <v>85</v>
      </c>
      <c r="S2540" s="409" t="s">
        <v>832</v>
      </c>
      <c r="T2540" s="409" t="s">
        <v>87</v>
      </c>
      <c r="U2540" s="409">
        <v>217</v>
      </c>
      <c r="V2540" s="417" t="s">
        <v>833</v>
      </c>
      <c r="W2540" s="417" t="s">
        <v>89</v>
      </c>
      <c r="X2540" s="417" t="s">
        <v>834</v>
      </c>
      <c r="Y2540" s="423" t="s">
        <v>4205</v>
      </c>
      <c r="Z2540" s="409">
        <v>30</v>
      </c>
      <c r="AA2540" s="423" t="s">
        <v>92</v>
      </c>
      <c r="AB2540" s="409"/>
      <c r="AC2540" s="524"/>
      <c r="AD2540" s="522">
        <v>0</v>
      </c>
      <c r="AE2540" s="490" t="s">
        <v>101</v>
      </c>
      <c r="AF2540" s="442">
        <v>45791</v>
      </c>
      <c r="AG2540" s="442">
        <v>45853</v>
      </c>
      <c r="AH2540" s="333"/>
      <c r="AI2540" s="494" t="s">
        <v>1469</v>
      </c>
      <c r="AJ2540" s="527" t="s">
        <v>4133</v>
      </c>
      <c r="AK2540" s="333" t="s">
        <v>4132</v>
      </c>
      <c r="AL2540" s="490" t="s">
        <v>4134</v>
      </c>
      <c r="AM2540" s="527" t="s">
        <v>4133</v>
      </c>
      <c r="AN2540" s="333" t="s">
        <v>4132</v>
      </c>
      <c r="AO2540" s="490" t="s">
        <v>4134</v>
      </c>
    </row>
    <row r="2541" spans="3:41">
      <c r="C2541" s="520" t="s">
        <v>994</v>
      </c>
      <c r="D2541" s="67">
        <v>5651</v>
      </c>
      <c r="E2541" s="81" t="s">
        <v>97</v>
      </c>
      <c r="F2541" s="69" t="s">
        <v>97</v>
      </c>
      <c r="G2541" s="48" t="s">
        <v>531</v>
      </c>
      <c r="H2541" s="48">
        <v>6920</v>
      </c>
      <c r="I2541" s="64" t="s">
        <v>99</v>
      </c>
      <c r="J2541" s="520">
        <v>1</v>
      </c>
      <c r="K2541" s="509">
        <v>45849</v>
      </c>
      <c r="L2541" s="494">
        <v>1</v>
      </c>
      <c r="M2541" s="104">
        <v>97</v>
      </c>
      <c r="N2541" s="511">
        <f>K2541+L2541</f>
        <v>45850</v>
      </c>
      <c r="O2541" s="411">
        <f ca="1">TODAY()</f>
        <v>45957</v>
      </c>
      <c r="P2541" s="412">
        <f ca="1">O2541-K2541</f>
        <v>108</v>
      </c>
      <c r="Q2541" s="409" t="s">
        <v>85</v>
      </c>
      <c r="R2541" s="409" t="s">
        <v>320</v>
      </c>
      <c r="S2541" s="409" t="s">
        <v>85</v>
      </c>
      <c r="T2541" s="409" t="s">
        <v>138</v>
      </c>
      <c r="U2541" s="561">
        <v>97</v>
      </c>
      <c r="V2541" s="417" t="s">
        <v>284</v>
      </c>
      <c r="W2541" s="417" t="s">
        <v>89</v>
      </c>
      <c r="X2541" s="417" t="s">
        <v>417</v>
      </c>
      <c r="Y2541" s="409" t="s">
        <v>418</v>
      </c>
      <c r="Z2541" s="409">
        <v>10</v>
      </c>
      <c r="AA2541" s="423" t="s">
        <v>189</v>
      </c>
      <c r="AB2541" s="409">
        <v>2014</v>
      </c>
      <c r="AC2541" s="524">
        <v>51000</v>
      </c>
      <c r="AD2541" s="522">
        <v>52500</v>
      </c>
      <c r="AE2541" s="490" t="s">
        <v>101</v>
      </c>
      <c r="AF2541" s="442">
        <v>45799</v>
      </c>
      <c r="AG2541" s="442">
        <v>45852</v>
      </c>
      <c r="AH2541" s="333"/>
      <c r="AI2541" s="504" t="s">
        <v>144</v>
      </c>
      <c r="AJ2541" s="527" t="s">
        <v>4065</v>
      </c>
      <c r="AK2541" s="333" t="s">
        <v>2985</v>
      </c>
      <c r="AL2541" s="490" t="s">
        <v>2986</v>
      </c>
      <c r="AM2541" s="527" t="s">
        <v>4065</v>
      </c>
      <c r="AN2541" s="333" t="s">
        <v>2985</v>
      </c>
      <c r="AO2541" s="490" t="s">
        <v>2986</v>
      </c>
    </row>
    <row r="2542" spans="3:41">
      <c r="C2542" s="64" t="s">
        <v>994</v>
      </c>
      <c r="D2542" s="67">
        <v>5558</v>
      </c>
      <c r="E2542" s="81" t="s">
        <v>276</v>
      </c>
      <c r="F2542" s="81" t="s">
        <v>277</v>
      </c>
      <c r="G2542" s="48" t="s">
        <v>278</v>
      </c>
      <c r="H2542" s="48">
        <v>2985</v>
      </c>
      <c r="I2542" s="64" t="s">
        <v>110</v>
      </c>
      <c r="J2542" s="64">
        <v>1</v>
      </c>
      <c r="K2542" s="101">
        <v>45827</v>
      </c>
      <c r="L2542" s="494">
        <v>27</v>
      </c>
      <c r="M2542" s="510">
        <v>55</v>
      </c>
      <c r="N2542" s="511">
        <f>K2542+L2542</f>
        <v>45854</v>
      </c>
      <c r="O2542" s="411">
        <f ca="1">TODAY()</f>
        <v>45957</v>
      </c>
      <c r="P2542" s="412">
        <f ca="1">O2542-K2542</f>
        <v>130</v>
      </c>
      <c r="Q2542" s="409" t="s">
        <v>85</v>
      </c>
      <c r="R2542" s="409" t="s">
        <v>214</v>
      </c>
      <c r="S2542" s="409" t="s">
        <v>85</v>
      </c>
      <c r="T2542" s="409" t="s">
        <v>138</v>
      </c>
      <c r="U2542" s="561">
        <v>55</v>
      </c>
      <c r="V2542" s="417" t="s">
        <v>186</v>
      </c>
      <c r="W2542" s="417" t="s">
        <v>89</v>
      </c>
      <c r="X2542" s="417" t="s">
        <v>273</v>
      </c>
      <c r="Y2542" s="409" t="s">
        <v>274</v>
      </c>
      <c r="Z2542" s="409">
        <v>20</v>
      </c>
      <c r="AA2542" s="423" t="s">
        <v>143</v>
      </c>
      <c r="AB2542" s="409">
        <v>2015</v>
      </c>
      <c r="AC2542" s="424">
        <v>110000</v>
      </c>
      <c r="AD2542" s="522">
        <v>0</v>
      </c>
      <c r="AE2542" s="490" t="s">
        <v>101</v>
      </c>
      <c r="AF2542" s="442">
        <v>45799</v>
      </c>
      <c r="AG2542" s="442">
        <v>45853</v>
      </c>
      <c r="AH2542" s="520" t="s">
        <v>4311</v>
      </c>
      <c r="AI2542" s="490" t="s">
        <v>251</v>
      </c>
      <c r="AJ2542" s="527" t="s">
        <v>281</v>
      </c>
      <c r="AK2542" s="333" t="s">
        <v>282</v>
      </c>
      <c r="AL2542" s="490" t="s">
        <v>283</v>
      </c>
      <c r="AM2542" s="527" t="s">
        <v>281</v>
      </c>
      <c r="AN2542" s="333" t="s">
        <v>282</v>
      </c>
      <c r="AO2542" s="490" t="s">
        <v>283</v>
      </c>
    </row>
    <row r="2543" spans="3:41">
      <c r="C2543" s="64" t="s">
        <v>994</v>
      </c>
      <c r="D2543" s="67">
        <v>5435</v>
      </c>
      <c r="E2543" s="81" t="s">
        <v>288</v>
      </c>
      <c r="F2543" s="69" t="s">
        <v>289</v>
      </c>
      <c r="G2543" s="48" t="s">
        <v>290</v>
      </c>
      <c r="H2543" s="48">
        <v>369</v>
      </c>
      <c r="I2543" s="64" t="s">
        <v>99</v>
      </c>
      <c r="J2543" s="64">
        <v>1</v>
      </c>
      <c r="K2543" s="101">
        <v>45846</v>
      </c>
      <c r="L2543" s="494">
        <v>6</v>
      </c>
      <c r="M2543" s="510">
        <v>58</v>
      </c>
      <c r="N2543" s="511">
        <v>45852</v>
      </c>
      <c r="O2543" s="411">
        <v>45854</v>
      </c>
      <c r="P2543" s="412">
        <v>8</v>
      </c>
      <c r="Q2543" s="409" t="s">
        <v>160</v>
      </c>
      <c r="R2543" s="409" t="s">
        <v>86</v>
      </c>
      <c r="S2543" s="409" t="s">
        <v>86</v>
      </c>
      <c r="T2543" s="409" t="s">
        <v>138</v>
      </c>
      <c r="U2543" s="561">
        <v>58</v>
      </c>
      <c r="V2543" s="417" t="s">
        <v>284</v>
      </c>
      <c r="W2543" s="417" t="s">
        <v>174</v>
      </c>
      <c r="X2543" s="417" t="s">
        <v>291</v>
      </c>
      <c r="Y2543" s="409" t="s">
        <v>292</v>
      </c>
      <c r="Z2543" s="409">
        <v>10</v>
      </c>
      <c r="AA2543" s="423" t="s">
        <v>143</v>
      </c>
      <c r="AB2543" s="409">
        <v>2024</v>
      </c>
      <c r="AC2543" s="424">
        <v>33000</v>
      </c>
      <c r="AD2543" s="522">
        <v>39200</v>
      </c>
      <c r="AE2543" s="582" t="s">
        <v>101</v>
      </c>
      <c r="AF2543" s="523">
        <v>45734</v>
      </c>
      <c r="AG2543" s="442">
        <v>45853</v>
      </c>
      <c r="AH2543" s="333"/>
      <c r="AI2543" s="490" t="s">
        <v>293</v>
      </c>
      <c r="AJ2543" s="527" t="s">
        <v>294</v>
      </c>
      <c r="AK2543" s="333" t="s">
        <v>295</v>
      </c>
      <c r="AL2543" s="490" t="s">
        <v>296</v>
      </c>
      <c r="AM2543" s="527" t="s">
        <v>294</v>
      </c>
      <c r="AN2543" s="333" t="s">
        <v>295</v>
      </c>
      <c r="AO2543" s="490" t="s">
        <v>296</v>
      </c>
    </row>
    <row r="2544" spans="3:41">
      <c r="C2544" s="64" t="s">
        <v>994</v>
      </c>
      <c r="D2544" s="67">
        <v>5470</v>
      </c>
      <c r="E2544" s="81" t="s">
        <v>288</v>
      </c>
      <c r="F2544" s="69" t="s">
        <v>289</v>
      </c>
      <c r="G2544" s="48" t="s">
        <v>290</v>
      </c>
      <c r="H2544" s="48">
        <v>4433</v>
      </c>
      <c r="I2544" s="64" t="s">
        <v>99</v>
      </c>
      <c r="J2544" s="64">
        <v>1</v>
      </c>
      <c r="K2544" s="101">
        <v>45841</v>
      </c>
      <c r="L2544" s="494">
        <v>6</v>
      </c>
      <c r="M2544" s="510">
        <v>198</v>
      </c>
      <c r="N2544" s="511">
        <v>45847</v>
      </c>
      <c r="O2544" s="411">
        <v>45854</v>
      </c>
      <c r="P2544" s="412">
        <v>13</v>
      </c>
      <c r="Q2544" s="409" t="s">
        <v>85</v>
      </c>
      <c r="R2544" s="409" t="s">
        <v>85</v>
      </c>
      <c r="S2544" s="409" t="s">
        <v>811</v>
      </c>
      <c r="T2544" s="409" t="s">
        <v>138</v>
      </c>
      <c r="U2544" s="409">
        <v>198</v>
      </c>
      <c r="V2544" s="417" t="s">
        <v>284</v>
      </c>
      <c r="W2544" s="417" t="s">
        <v>89</v>
      </c>
      <c r="X2544" s="417" t="s">
        <v>396</v>
      </c>
      <c r="Y2544" s="423" t="s">
        <v>812</v>
      </c>
      <c r="Z2544" s="409">
        <v>10</v>
      </c>
      <c r="AA2544" s="423" t="s">
        <v>143</v>
      </c>
      <c r="AB2544" s="409">
        <v>2016</v>
      </c>
      <c r="AC2544" s="424"/>
      <c r="AD2544" s="522">
        <v>0</v>
      </c>
      <c r="AE2544" s="490" t="s">
        <v>101</v>
      </c>
      <c r="AF2544" s="523">
        <v>45750</v>
      </c>
      <c r="AG2544" s="442">
        <v>45853</v>
      </c>
      <c r="AH2544" s="333"/>
      <c r="AI2544" s="490" t="s">
        <v>293</v>
      </c>
      <c r="AJ2544" s="527" t="s">
        <v>294</v>
      </c>
      <c r="AK2544" s="333" t="s">
        <v>295</v>
      </c>
      <c r="AL2544" s="490" t="s">
        <v>296</v>
      </c>
      <c r="AM2544" s="527" t="s">
        <v>294</v>
      </c>
      <c r="AN2544" s="333" t="s">
        <v>295</v>
      </c>
      <c r="AO2544" s="490" t="s">
        <v>296</v>
      </c>
    </row>
    <row r="2545" spans="3:41">
      <c r="C2545" s="64" t="s">
        <v>994</v>
      </c>
      <c r="D2545" s="195">
        <v>5517</v>
      </c>
      <c r="E2545" s="81" t="s">
        <v>288</v>
      </c>
      <c r="F2545" s="68" t="s">
        <v>289</v>
      </c>
      <c r="G2545" s="48" t="s">
        <v>290</v>
      </c>
      <c r="H2545" s="48">
        <v>3019</v>
      </c>
      <c r="I2545" s="64" t="s">
        <v>99</v>
      </c>
      <c r="J2545" s="64">
        <v>1</v>
      </c>
      <c r="K2545" s="101">
        <v>45843</v>
      </c>
      <c r="L2545" s="494">
        <v>6</v>
      </c>
      <c r="M2545" s="724">
        <v>273</v>
      </c>
      <c r="N2545" s="753">
        <v>45849</v>
      </c>
      <c r="O2545" s="726">
        <v>45854</v>
      </c>
      <c r="P2545" s="727">
        <v>11</v>
      </c>
      <c r="Q2545" s="409" t="s">
        <v>85</v>
      </c>
      <c r="R2545" s="409" t="s">
        <v>85</v>
      </c>
      <c r="S2545" s="409" t="s">
        <v>85</v>
      </c>
      <c r="T2545" s="137" t="s">
        <v>138</v>
      </c>
      <c r="U2545" s="137">
        <v>273</v>
      </c>
      <c r="V2545" s="417" t="s">
        <v>284</v>
      </c>
      <c r="W2545" s="417" t="s">
        <v>89</v>
      </c>
      <c r="X2545" s="417" t="s">
        <v>396</v>
      </c>
      <c r="Y2545" s="137" t="s">
        <v>4050</v>
      </c>
      <c r="Z2545" s="409">
        <v>10</v>
      </c>
      <c r="AA2545" s="423" t="s">
        <v>143</v>
      </c>
      <c r="AB2545" s="409">
        <v>2015</v>
      </c>
      <c r="AC2545" s="729"/>
      <c r="AD2545" s="730">
        <v>0</v>
      </c>
      <c r="AE2545" s="721" t="s">
        <v>101</v>
      </c>
      <c r="AF2545" s="731">
        <v>45780</v>
      </c>
      <c r="AG2545" s="742">
        <v>45853</v>
      </c>
      <c r="AH2545" s="378"/>
      <c r="AI2545" s="490" t="s">
        <v>293</v>
      </c>
      <c r="AJ2545" s="527" t="s">
        <v>294</v>
      </c>
      <c r="AK2545" s="333" t="s">
        <v>295</v>
      </c>
      <c r="AL2545" s="490" t="s">
        <v>296</v>
      </c>
      <c r="AM2545" s="378"/>
      <c r="AN2545" s="378"/>
      <c r="AO2545" s="721"/>
    </row>
    <row r="2546" spans="3:41">
      <c r="C2546" s="520" t="s">
        <v>994</v>
      </c>
      <c r="D2546" s="491">
        <v>5516</v>
      </c>
      <c r="E2546" s="504" t="s">
        <v>288</v>
      </c>
      <c r="F2546" s="492" t="s">
        <v>289</v>
      </c>
      <c r="G2546" s="494" t="s">
        <v>290</v>
      </c>
      <c r="H2546" s="494">
        <v>869</v>
      </c>
      <c r="I2546" s="520" t="s">
        <v>99</v>
      </c>
      <c r="J2546" s="520">
        <v>1</v>
      </c>
      <c r="K2546" s="509">
        <v>45843</v>
      </c>
      <c r="L2546" s="494">
        <v>6</v>
      </c>
      <c r="M2546" s="510">
        <v>76</v>
      </c>
      <c r="N2546" s="511">
        <v>45849</v>
      </c>
      <c r="O2546" s="411">
        <v>45855</v>
      </c>
      <c r="P2546" s="412">
        <v>12</v>
      </c>
      <c r="Q2546" s="409" t="s">
        <v>160</v>
      </c>
      <c r="R2546" s="409" t="s">
        <v>214</v>
      </c>
      <c r="S2546" s="409" t="s">
        <v>124</v>
      </c>
      <c r="T2546" s="409" t="s">
        <v>138</v>
      </c>
      <c r="U2546" s="409">
        <v>76</v>
      </c>
      <c r="V2546" s="417" t="s">
        <v>284</v>
      </c>
      <c r="W2546" s="417" t="s">
        <v>124</v>
      </c>
      <c r="X2546" s="417" t="s">
        <v>357</v>
      </c>
      <c r="Y2546" s="409" t="s">
        <v>358</v>
      </c>
      <c r="Z2546" s="409">
        <v>10</v>
      </c>
      <c r="AA2546" s="423" t="s">
        <v>143</v>
      </c>
      <c r="AB2546" s="409">
        <v>2024</v>
      </c>
      <c r="AC2546" s="424">
        <v>36000</v>
      </c>
      <c r="AD2546" s="522">
        <v>33000</v>
      </c>
      <c r="AE2546" s="520" t="s">
        <v>101</v>
      </c>
      <c r="AF2546" s="442">
        <v>45780</v>
      </c>
      <c r="AG2546" s="442">
        <v>45854</v>
      </c>
      <c r="AH2546" s="333"/>
      <c r="AI2546" s="490" t="s">
        <v>293</v>
      </c>
      <c r="AJ2546" s="527" t="s">
        <v>294</v>
      </c>
      <c r="AK2546" s="333" t="s">
        <v>295</v>
      </c>
      <c r="AL2546" s="490" t="s">
        <v>296</v>
      </c>
      <c r="AM2546" s="527"/>
      <c r="AN2546" s="333"/>
      <c r="AO2546" s="490"/>
    </row>
    <row r="2547" spans="3:41">
      <c r="C2547" s="520" t="s">
        <v>994</v>
      </c>
      <c r="D2547" s="491">
        <v>5469</v>
      </c>
      <c r="E2547" s="504" t="s">
        <v>288</v>
      </c>
      <c r="F2547" s="493" t="s">
        <v>289</v>
      </c>
      <c r="G2547" s="494" t="s">
        <v>290</v>
      </c>
      <c r="H2547" s="494">
        <v>219</v>
      </c>
      <c r="I2547" s="520" t="s">
        <v>99</v>
      </c>
      <c r="J2547" s="520">
        <v>1</v>
      </c>
      <c r="K2547" s="509">
        <v>45841</v>
      </c>
      <c r="L2547" s="494">
        <v>6</v>
      </c>
      <c r="M2547" s="510">
        <v>78</v>
      </c>
      <c r="N2547" s="511">
        <v>45847</v>
      </c>
      <c r="O2547" s="411">
        <v>45855</v>
      </c>
      <c r="P2547" s="412">
        <v>14</v>
      </c>
      <c r="Q2547" s="409" t="s">
        <v>160</v>
      </c>
      <c r="R2547" s="409" t="s">
        <v>214</v>
      </c>
      <c r="S2547" s="409" t="s">
        <v>124</v>
      </c>
      <c r="T2547" s="409" t="s">
        <v>138</v>
      </c>
      <c r="U2547" s="409">
        <v>78</v>
      </c>
      <c r="V2547" s="417" t="s">
        <v>284</v>
      </c>
      <c r="W2547" s="417" t="s">
        <v>124</v>
      </c>
      <c r="X2547" s="417" t="s">
        <v>357</v>
      </c>
      <c r="Y2547" s="409" t="s">
        <v>367</v>
      </c>
      <c r="Z2547" s="409">
        <v>10</v>
      </c>
      <c r="AA2547" s="423" t="s">
        <v>143</v>
      </c>
      <c r="AB2547" s="409">
        <v>2024</v>
      </c>
      <c r="AC2547" s="424">
        <v>36000</v>
      </c>
      <c r="AD2547" s="522">
        <v>52500</v>
      </c>
      <c r="AE2547" s="490" t="s">
        <v>101</v>
      </c>
      <c r="AF2547" s="442">
        <v>45750</v>
      </c>
      <c r="AG2547" s="442">
        <v>45854</v>
      </c>
      <c r="AH2547" s="333"/>
      <c r="AI2547" s="490" t="s">
        <v>293</v>
      </c>
      <c r="AJ2547" s="527" t="s">
        <v>294</v>
      </c>
      <c r="AK2547" s="333" t="s">
        <v>295</v>
      </c>
      <c r="AL2547" s="490" t="s">
        <v>296</v>
      </c>
      <c r="AM2547" s="527" t="s">
        <v>294</v>
      </c>
      <c r="AN2547" s="333" t="s">
        <v>295</v>
      </c>
      <c r="AO2547" s="490" t="s">
        <v>296</v>
      </c>
    </row>
    <row r="2548" spans="3:41">
      <c r="C2548" s="520" t="s">
        <v>994</v>
      </c>
      <c r="D2548" s="772">
        <v>5628</v>
      </c>
      <c r="E2548" s="770" t="s">
        <v>370</v>
      </c>
      <c r="F2548" s="771" t="s">
        <v>370</v>
      </c>
      <c r="G2548" s="388" t="s">
        <v>4195</v>
      </c>
      <c r="H2548" s="388">
        <v>5930</v>
      </c>
      <c r="I2548" s="520" t="s">
        <v>154</v>
      </c>
      <c r="J2548" s="520">
        <v>1</v>
      </c>
      <c r="K2548" s="101">
        <v>45834</v>
      </c>
      <c r="L2548" s="48">
        <v>27</v>
      </c>
      <c r="M2548" s="510">
        <v>135</v>
      </c>
      <c r="N2548" s="513">
        <f>K2548+L2548</f>
        <v>45861</v>
      </c>
      <c r="O2548" s="411">
        <f ca="1">TODAY()</f>
        <v>45957</v>
      </c>
      <c r="P2548" s="412">
        <f ca="1">O2548-K2548</f>
        <v>123</v>
      </c>
      <c r="Q2548" s="409" t="s">
        <v>85</v>
      </c>
      <c r="R2548" s="409" t="s">
        <v>320</v>
      </c>
      <c r="S2548" s="409" t="s">
        <v>85</v>
      </c>
      <c r="T2548" s="409" t="s">
        <v>138</v>
      </c>
      <c r="U2548" s="626">
        <v>135</v>
      </c>
      <c r="V2548" s="417" t="s">
        <v>284</v>
      </c>
      <c r="W2548" s="417" t="s">
        <v>89</v>
      </c>
      <c r="X2548" s="417" t="s">
        <v>396</v>
      </c>
      <c r="Y2548" s="409" t="s">
        <v>571</v>
      </c>
      <c r="Z2548" s="409">
        <v>10</v>
      </c>
      <c r="AA2548" s="423" t="s">
        <v>143</v>
      </c>
      <c r="AB2548" s="409">
        <v>2015</v>
      </c>
      <c r="AC2548" s="524">
        <v>33000</v>
      </c>
      <c r="AD2548" s="522">
        <v>35200</v>
      </c>
      <c r="AE2548" s="490" t="s">
        <v>101</v>
      </c>
      <c r="AF2548" s="442">
        <v>45834</v>
      </c>
      <c r="AG2548" s="442">
        <v>45861</v>
      </c>
      <c r="AH2548" s="334"/>
      <c r="AI2548" s="550"/>
      <c r="AJ2548" s="334"/>
      <c r="AK2548" s="334"/>
      <c r="AL2548" s="550"/>
      <c r="AM2548" s="528"/>
      <c r="AN2548" s="334"/>
      <c r="AO2548" s="442"/>
    </row>
    <row r="2549" spans="3:41">
      <c r="C2549" s="520" t="s">
        <v>994</v>
      </c>
      <c r="D2549" s="67">
        <v>5647</v>
      </c>
      <c r="E2549" s="504" t="s">
        <v>1180</v>
      </c>
      <c r="F2549" s="503" t="s">
        <v>4288</v>
      </c>
      <c r="G2549" s="494" t="s">
        <v>4292</v>
      </c>
      <c r="H2549" s="195">
        <v>3280</v>
      </c>
      <c r="I2549" s="520" t="s">
        <v>99</v>
      </c>
      <c r="J2549" s="520">
        <v>1</v>
      </c>
      <c r="K2549" s="609">
        <v>45853</v>
      </c>
      <c r="L2549" s="502">
        <v>0</v>
      </c>
      <c r="M2549" s="510">
        <v>259</v>
      </c>
      <c r="N2549" s="511">
        <f>K2549+L2549</f>
        <v>45853</v>
      </c>
      <c r="O2549" s="411">
        <f ca="1">TODAY()</f>
        <v>45957</v>
      </c>
      <c r="P2549" s="412">
        <f ca="1">O2549-K2549</f>
        <v>104</v>
      </c>
      <c r="Q2549" s="409" t="s">
        <v>810</v>
      </c>
      <c r="R2549" s="409" t="s">
        <v>214</v>
      </c>
      <c r="S2549" s="409" t="s">
        <v>832</v>
      </c>
      <c r="T2549" s="409" t="s">
        <v>87</v>
      </c>
      <c r="U2549" s="409">
        <v>259</v>
      </c>
      <c r="V2549" s="417" t="s">
        <v>88</v>
      </c>
      <c r="W2549" s="417" t="s">
        <v>89</v>
      </c>
      <c r="X2549" s="417" t="s">
        <v>586</v>
      </c>
      <c r="Y2549" s="423" t="s">
        <v>956</v>
      </c>
      <c r="Z2549" s="409">
        <v>10</v>
      </c>
      <c r="AA2549" s="423" t="s">
        <v>227</v>
      </c>
      <c r="AB2549" s="409">
        <v>2008</v>
      </c>
      <c r="AC2549" s="524">
        <v>33000</v>
      </c>
      <c r="AD2549" s="522">
        <v>0</v>
      </c>
      <c r="AE2549" s="490" t="s">
        <v>101</v>
      </c>
      <c r="AF2549" s="442">
        <v>45853</v>
      </c>
      <c r="AG2549" s="442">
        <v>45854</v>
      </c>
      <c r="AH2549" s="333"/>
      <c r="AI2549" s="494"/>
      <c r="AJ2549" s="334"/>
      <c r="AK2549" s="333"/>
      <c r="AL2549" s="494"/>
      <c r="AM2549" s="527"/>
      <c r="AN2549" s="333"/>
      <c r="AO2549" s="490"/>
    </row>
    <row r="2550" spans="3:41">
      <c r="C2550" s="520" t="s">
        <v>994</v>
      </c>
      <c r="D2550" s="491">
        <v>5649</v>
      </c>
      <c r="E2550" s="504" t="s">
        <v>97</v>
      </c>
      <c r="F2550" s="608" t="s">
        <v>97</v>
      </c>
      <c r="G2550" s="494" t="s">
        <v>4299</v>
      </c>
      <c r="H2550" s="494">
        <v>4891</v>
      </c>
      <c r="I2550" s="64" t="s">
        <v>3474</v>
      </c>
      <c r="J2550" s="520">
        <v>1</v>
      </c>
      <c r="K2550" s="624">
        <v>45848</v>
      </c>
      <c r="L2550" s="494">
        <v>13</v>
      </c>
      <c r="M2550" s="510">
        <v>137</v>
      </c>
      <c r="N2550" s="513">
        <f>K2550+L2550</f>
        <v>45861</v>
      </c>
      <c r="O2550" s="411">
        <f ca="1">TODAY()</f>
        <v>45957</v>
      </c>
      <c r="P2550" s="412">
        <f ca="1">O2550-K2550</f>
        <v>109</v>
      </c>
      <c r="Q2550" s="409" t="s">
        <v>85</v>
      </c>
      <c r="R2550" s="409" t="s">
        <v>214</v>
      </c>
      <c r="S2550" s="409" t="s">
        <v>85</v>
      </c>
      <c r="T2550" s="409" t="s">
        <v>138</v>
      </c>
      <c r="U2550" s="561">
        <v>137</v>
      </c>
      <c r="V2550" s="417" t="s">
        <v>284</v>
      </c>
      <c r="W2550" s="695" t="s">
        <v>510</v>
      </c>
      <c r="X2550" s="695" t="s">
        <v>579</v>
      </c>
      <c r="Y2550" s="628" t="s">
        <v>580</v>
      </c>
      <c r="Z2550" s="409">
        <v>10</v>
      </c>
      <c r="AA2550" s="423" t="s">
        <v>143</v>
      </c>
      <c r="AB2550" s="409">
        <v>2015</v>
      </c>
      <c r="AC2550" s="524">
        <v>33000</v>
      </c>
      <c r="AD2550" s="524">
        <v>38320</v>
      </c>
      <c r="AE2550" s="520" t="s">
        <v>101</v>
      </c>
      <c r="AF2550" s="634">
        <v>45848</v>
      </c>
      <c r="AG2550" s="442">
        <v>45854</v>
      </c>
      <c r="AH2550" s="520" t="s">
        <v>4323</v>
      </c>
      <c r="AI2550" s="490"/>
      <c r="AJ2550" s="334"/>
      <c r="AK2550" s="333"/>
      <c r="AL2550" s="490"/>
      <c r="AM2550" s="527"/>
      <c r="AN2550" s="333"/>
      <c r="AO2550" s="490"/>
    </row>
    <row r="2551" spans="3:41">
      <c r="C2551" s="520" t="s">
        <v>994</v>
      </c>
      <c r="D2551" s="491">
        <v>5543</v>
      </c>
      <c r="E2551" s="504" t="s">
        <v>1938</v>
      </c>
      <c r="F2551" s="493" t="s">
        <v>1107</v>
      </c>
      <c r="G2551" s="494" t="s">
        <v>479</v>
      </c>
      <c r="H2551" s="494">
        <v>41012</v>
      </c>
      <c r="I2551" s="64" t="s">
        <v>3474</v>
      </c>
      <c r="J2551" s="520">
        <v>1</v>
      </c>
      <c r="K2551" s="509">
        <v>45837</v>
      </c>
      <c r="L2551" s="494">
        <v>14</v>
      </c>
      <c r="M2551" s="510">
        <v>69</v>
      </c>
      <c r="N2551" s="511">
        <v>45851</v>
      </c>
      <c r="O2551" s="411">
        <v>45856</v>
      </c>
      <c r="P2551" s="412">
        <v>19</v>
      </c>
      <c r="Q2551" s="409" t="s">
        <v>85</v>
      </c>
      <c r="R2551" s="409" t="s">
        <v>320</v>
      </c>
      <c r="S2551" s="409" t="s">
        <v>85</v>
      </c>
      <c r="T2551" s="409" t="s">
        <v>87</v>
      </c>
      <c r="U2551" s="561">
        <v>69</v>
      </c>
      <c r="V2551" s="417" t="s">
        <v>169</v>
      </c>
      <c r="W2551" s="417" t="s">
        <v>89</v>
      </c>
      <c r="X2551" s="417" t="s">
        <v>321</v>
      </c>
      <c r="Y2551" s="409" t="s">
        <v>322</v>
      </c>
      <c r="Z2551" s="409">
        <v>30</v>
      </c>
      <c r="AA2551" s="423" t="s">
        <v>227</v>
      </c>
      <c r="AB2551" s="409">
        <v>2018</v>
      </c>
      <c r="AC2551" s="524">
        <v>18000</v>
      </c>
      <c r="AD2551" s="627">
        <v>18000</v>
      </c>
      <c r="AE2551" s="637" t="s">
        <v>101</v>
      </c>
      <c r="AF2551" s="442">
        <v>45792</v>
      </c>
      <c r="AG2551" s="442">
        <v>45856</v>
      </c>
      <c r="AH2551" s="333"/>
      <c r="AI2551" s="333"/>
      <c r="AJ2551" s="527"/>
      <c r="AK2551" s="333"/>
      <c r="AL2551" s="490"/>
      <c r="AM2551" s="527"/>
      <c r="AN2551" s="333"/>
      <c r="AO2551" s="490"/>
    </row>
    <row r="2552" spans="3:41">
      <c r="C2552" s="520" t="s">
        <v>994</v>
      </c>
      <c r="D2552" s="772">
        <v>5559</v>
      </c>
      <c r="E2552" s="504" t="s">
        <v>229</v>
      </c>
      <c r="F2552" s="493" t="s">
        <v>229</v>
      </c>
      <c r="G2552" s="494" t="s">
        <v>1501</v>
      </c>
      <c r="H2552" s="494">
        <v>849</v>
      </c>
      <c r="I2552" s="64" t="s">
        <v>3474</v>
      </c>
      <c r="J2552" s="520">
        <v>1</v>
      </c>
      <c r="K2552" s="509">
        <v>45835</v>
      </c>
      <c r="L2552" s="494">
        <v>27</v>
      </c>
      <c r="M2552" s="104">
        <v>79</v>
      </c>
      <c r="N2552" s="513">
        <v>45862</v>
      </c>
      <c r="O2552" s="411">
        <v>45856</v>
      </c>
      <c r="P2552" s="412">
        <v>21</v>
      </c>
      <c r="Q2552" s="409" t="s">
        <v>160</v>
      </c>
      <c r="R2552" s="409" t="s">
        <v>214</v>
      </c>
      <c r="S2552" s="409" t="s">
        <v>124</v>
      </c>
      <c r="T2552" s="409" t="s">
        <v>138</v>
      </c>
      <c r="U2552" s="409">
        <v>79</v>
      </c>
      <c r="V2552" s="417" t="s">
        <v>284</v>
      </c>
      <c r="W2552" s="417" t="s">
        <v>124</v>
      </c>
      <c r="X2552" s="417" t="s">
        <v>357</v>
      </c>
      <c r="Y2552" s="409" t="s">
        <v>372</v>
      </c>
      <c r="Z2552" s="409">
        <v>10</v>
      </c>
      <c r="AA2552" s="423" t="s">
        <v>143</v>
      </c>
      <c r="AB2552" s="409">
        <v>2024</v>
      </c>
      <c r="AC2552" s="424">
        <v>36000</v>
      </c>
      <c r="AD2552" s="522">
        <v>18000</v>
      </c>
      <c r="AE2552" s="637" t="s">
        <v>101</v>
      </c>
      <c r="AF2552" s="442">
        <v>45800</v>
      </c>
      <c r="AG2552" s="442">
        <v>45856</v>
      </c>
      <c r="AH2552" s="334"/>
      <c r="AI2552" s="442"/>
      <c r="AJ2552" s="527"/>
      <c r="AK2552" s="333"/>
      <c r="AL2552" s="490"/>
      <c r="AM2552" s="527"/>
      <c r="AN2552" s="333"/>
      <c r="AO2552" s="490"/>
    </row>
    <row r="2553" spans="3:41">
      <c r="C2553" s="64" t="s">
        <v>994</v>
      </c>
      <c r="D2553" s="67">
        <v>5266</v>
      </c>
      <c r="E2553" s="81" t="s">
        <v>151</v>
      </c>
      <c r="F2553" s="69" t="s">
        <v>152</v>
      </c>
      <c r="G2553" s="48" t="s">
        <v>172</v>
      </c>
      <c r="H2553" s="48">
        <v>2343</v>
      </c>
      <c r="I2553" s="520" t="s">
        <v>154</v>
      </c>
      <c r="J2553" s="520">
        <v>1</v>
      </c>
      <c r="K2553" s="101">
        <v>45826</v>
      </c>
      <c r="L2553" s="48">
        <v>29</v>
      </c>
      <c r="M2553" s="765">
        <v>156</v>
      </c>
      <c r="N2553" s="511">
        <v>45855</v>
      </c>
      <c r="O2553" s="411">
        <v>45856</v>
      </c>
      <c r="P2553" s="412">
        <v>30</v>
      </c>
      <c r="Q2553" s="409" t="s">
        <v>85</v>
      </c>
      <c r="R2553" s="409" t="s">
        <v>320</v>
      </c>
      <c r="S2553" s="409" t="s">
        <v>85</v>
      </c>
      <c r="T2553" s="409" t="s">
        <v>87</v>
      </c>
      <c r="U2553" s="561">
        <v>156</v>
      </c>
      <c r="V2553" s="417" t="s">
        <v>88</v>
      </c>
      <c r="W2553" s="417" t="s">
        <v>89</v>
      </c>
      <c r="X2553" s="417" t="s">
        <v>586</v>
      </c>
      <c r="Y2553" s="409" t="s">
        <v>668</v>
      </c>
      <c r="Z2553" s="409">
        <v>10</v>
      </c>
      <c r="AA2553" s="423" t="s">
        <v>227</v>
      </c>
      <c r="AB2553" s="409">
        <v>2015</v>
      </c>
      <c r="AC2553" s="524">
        <v>33000</v>
      </c>
      <c r="AD2553" s="524">
        <v>0</v>
      </c>
      <c r="AE2553" s="503" t="s">
        <v>101</v>
      </c>
      <c r="AF2553" s="442">
        <v>46011</v>
      </c>
      <c r="AG2553" s="442">
        <v>45856</v>
      </c>
      <c r="AH2553" s="333"/>
      <c r="AI2553" s="490" t="s">
        <v>144</v>
      </c>
      <c r="AJ2553" s="603" t="s">
        <v>669</v>
      </c>
      <c r="AK2553" s="333" t="s">
        <v>670</v>
      </c>
      <c r="AL2553" s="490" t="s">
        <v>671</v>
      </c>
      <c r="AM2553" s="603" t="s">
        <v>669</v>
      </c>
      <c r="AN2553" s="333" t="s">
        <v>670</v>
      </c>
      <c r="AO2553" s="490" t="s">
        <v>671</v>
      </c>
    </row>
    <row r="2554" spans="3:41">
      <c r="C2554" s="745" t="s">
        <v>994</v>
      </c>
      <c r="D2554" s="494">
        <v>5554</v>
      </c>
      <c r="E2554" s="504" t="s">
        <v>97</v>
      </c>
      <c r="F2554" s="608" t="s">
        <v>97</v>
      </c>
      <c r="G2554" s="490" t="s">
        <v>3341</v>
      </c>
      <c r="H2554" s="494">
        <v>393</v>
      </c>
      <c r="I2554" s="64" t="s">
        <v>3474</v>
      </c>
      <c r="J2554" s="520">
        <v>1</v>
      </c>
      <c r="K2554" s="509">
        <v>45834</v>
      </c>
      <c r="L2554" s="502">
        <v>20</v>
      </c>
      <c r="M2554" s="510">
        <v>264</v>
      </c>
      <c r="N2554" s="511">
        <v>45854</v>
      </c>
      <c r="O2554" s="411">
        <v>45856</v>
      </c>
      <c r="P2554" s="412">
        <v>22</v>
      </c>
      <c r="Q2554" s="409" t="s">
        <v>85</v>
      </c>
      <c r="R2554" s="409" t="s">
        <v>86</v>
      </c>
      <c r="S2554" s="409" t="s">
        <v>85</v>
      </c>
      <c r="T2554" s="409" t="s">
        <v>87</v>
      </c>
      <c r="U2554" s="409">
        <v>264</v>
      </c>
      <c r="V2554" s="417" t="s">
        <v>118</v>
      </c>
      <c r="W2554" s="417" t="s">
        <v>89</v>
      </c>
      <c r="X2554" s="417" t="s">
        <v>965</v>
      </c>
      <c r="Y2554" s="409" t="s">
        <v>966</v>
      </c>
      <c r="Z2554" s="409">
        <v>10</v>
      </c>
      <c r="AA2554" s="423" t="s">
        <v>92</v>
      </c>
      <c r="AB2554" s="409">
        <v>2016</v>
      </c>
      <c r="AC2554" s="424"/>
      <c r="AD2554" s="522">
        <v>0</v>
      </c>
      <c r="AE2554" s="637" t="s">
        <v>101</v>
      </c>
      <c r="AF2554" s="442">
        <v>45802</v>
      </c>
      <c r="AG2554" s="442">
        <v>45856</v>
      </c>
      <c r="AH2554" s="333"/>
      <c r="AI2554" s="333"/>
      <c r="AJ2554" s="333"/>
      <c r="AK2554" s="333"/>
      <c r="AL2554" s="490"/>
      <c r="AM2554" s="333"/>
      <c r="AN2554" s="333"/>
      <c r="AO2554" s="490"/>
    </row>
    <row r="2555" spans="3:41">
      <c r="C2555" s="520" t="s">
        <v>994</v>
      </c>
      <c r="D2555" s="491">
        <v>5511</v>
      </c>
      <c r="E2555" s="504" t="s">
        <v>229</v>
      </c>
      <c r="F2555" s="493" t="s">
        <v>229</v>
      </c>
      <c r="G2555" s="494" t="s">
        <v>1501</v>
      </c>
      <c r="H2555" s="494">
        <v>3263</v>
      </c>
      <c r="I2555" s="64" t="s">
        <v>3474</v>
      </c>
      <c r="J2555" s="520">
        <v>1</v>
      </c>
      <c r="K2555" s="509">
        <v>45856</v>
      </c>
      <c r="L2555" s="494">
        <v>0</v>
      </c>
      <c r="M2555" s="510">
        <v>43</v>
      </c>
      <c r="N2555" s="511">
        <v>45856</v>
      </c>
      <c r="O2555" s="411">
        <v>45859</v>
      </c>
      <c r="P2555" s="412">
        <v>3</v>
      </c>
      <c r="Q2555" s="409" t="s">
        <v>85</v>
      </c>
      <c r="R2555" s="409" t="s">
        <v>85</v>
      </c>
      <c r="S2555" s="409" t="s">
        <v>85</v>
      </c>
      <c r="T2555" s="409" t="s">
        <v>138</v>
      </c>
      <c r="U2555" s="561">
        <v>43</v>
      </c>
      <c r="V2555" s="417" t="s">
        <v>223</v>
      </c>
      <c r="W2555" s="417" t="s">
        <v>224</v>
      </c>
      <c r="X2555" s="417" t="s">
        <v>225</v>
      </c>
      <c r="Y2555" s="409" t="s">
        <v>228</v>
      </c>
      <c r="Z2555" s="409">
        <v>70</v>
      </c>
      <c r="AA2555" s="423" t="s">
        <v>227</v>
      </c>
      <c r="AB2555" s="409">
        <v>2018</v>
      </c>
      <c r="AC2555" s="524">
        <v>24000</v>
      </c>
      <c r="AD2555" s="522">
        <v>0</v>
      </c>
      <c r="AE2555" s="637" t="s">
        <v>101</v>
      </c>
      <c r="AF2555" s="442">
        <v>45800</v>
      </c>
      <c r="AG2555" s="442">
        <v>45857</v>
      </c>
      <c r="AH2555" s="333"/>
      <c r="AI2555" s="333"/>
      <c r="AJ2555" s="527"/>
      <c r="AK2555" s="333"/>
      <c r="AL2555" s="490"/>
      <c r="AM2555" s="527"/>
      <c r="AN2555" s="333"/>
    </row>
    <row r="2556" spans="3:41">
      <c r="C2556" s="520" t="s">
        <v>994</v>
      </c>
      <c r="D2556" s="494">
        <v>5612</v>
      </c>
      <c r="E2556" s="504" t="s">
        <v>1217</v>
      </c>
      <c r="F2556" s="608" t="s">
        <v>1217</v>
      </c>
      <c r="G2556" s="491" t="s">
        <v>4237</v>
      </c>
      <c r="H2556" s="494">
        <v>451</v>
      </c>
      <c r="I2556" s="520" t="s">
        <v>154</v>
      </c>
      <c r="J2556" s="520">
        <v>1</v>
      </c>
      <c r="K2556" s="509">
        <v>45855</v>
      </c>
      <c r="L2556" s="494">
        <v>1</v>
      </c>
      <c r="M2556" s="510">
        <v>263</v>
      </c>
      <c r="N2556" s="511">
        <v>45856</v>
      </c>
      <c r="O2556" s="411">
        <v>45859</v>
      </c>
      <c r="P2556" s="412">
        <v>0</v>
      </c>
      <c r="Q2556" s="409" t="s">
        <v>85</v>
      </c>
      <c r="R2556" s="409" t="s">
        <v>86</v>
      </c>
      <c r="S2556" s="409" t="s">
        <v>85</v>
      </c>
      <c r="T2556" s="409" t="s">
        <v>87</v>
      </c>
      <c r="U2556" s="409">
        <v>263</v>
      </c>
      <c r="V2556" s="417" t="s">
        <v>118</v>
      </c>
      <c r="W2556" s="417" t="s">
        <v>89</v>
      </c>
      <c r="X2556" s="417" t="s">
        <v>963</v>
      </c>
      <c r="Y2556" s="409" t="s">
        <v>964</v>
      </c>
      <c r="Z2556" s="409">
        <v>10</v>
      </c>
      <c r="AA2556" s="423" t="s">
        <v>92</v>
      </c>
      <c r="AB2556" s="409">
        <v>2016</v>
      </c>
      <c r="AC2556" s="524"/>
      <c r="AD2556" s="522"/>
      <c r="AE2556" s="549" t="s">
        <v>101</v>
      </c>
      <c r="AF2556" s="526">
        <v>45825</v>
      </c>
      <c r="AG2556" s="442">
        <v>45857</v>
      </c>
      <c r="AH2556" s="333"/>
      <c r="AI2556" s="490" t="s">
        <v>4238</v>
      </c>
      <c r="AJ2556" s="333" t="s">
        <v>4211</v>
      </c>
      <c r="AK2556" s="333" t="s">
        <v>4213</v>
      </c>
      <c r="AL2556" s="490">
        <v>5540992863</v>
      </c>
      <c r="AM2556" s="333" t="s">
        <v>4211</v>
      </c>
      <c r="AN2556" s="333" t="s">
        <v>4213</v>
      </c>
    </row>
    <row r="2557" spans="3:41">
      <c r="C2557" s="520" t="s">
        <v>994</v>
      </c>
      <c r="D2557" s="491">
        <v>5617</v>
      </c>
      <c r="E2557" s="504" t="s">
        <v>4243</v>
      </c>
      <c r="F2557" s="504" t="s">
        <v>4243</v>
      </c>
      <c r="G2557" s="494" t="s">
        <v>4143</v>
      </c>
      <c r="H2557" s="494"/>
      <c r="I2557" s="64" t="s">
        <v>110</v>
      </c>
      <c r="J2557" s="520">
        <v>1</v>
      </c>
      <c r="K2557" s="509">
        <v>45849</v>
      </c>
      <c r="L2557" s="494">
        <v>6</v>
      </c>
      <c r="M2557" s="510">
        <v>183</v>
      </c>
      <c r="N2557" s="511">
        <f>K2557+L2557</f>
        <v>45855</v>
      </c>
      <c r="O2557" s="411">
        <f ca="1">TODAY()</f>
        <v>45957</v>
      </c>
      <c r="P2557" s="409">
        <f ca="1">O2557-K2557</f>
        <v>108</v>
      </c>
      <c r="Q2557" s="409" t="s">
        <v>85</v>
      </c>
      <c r="R2557" s="409" t="s">
        <v>320</v>
      </c>
      <c r="S2557" s="409" t="s">
        <v>85</v>
      </c>
      <c r="T2557" s="409" t="s">
        <v>138</v>
      </c>
      <c r="U2557" s="626">
        <v>183</v>
      </c>
      <c r="V2557" s="417" t="s">
        <v>284</v>
      </c>
      <c r="W2557" s="417" t="s">
        <v>89</v>
      </c>
      <c r="X2557" s="417" t="s">
        <v>417</v>
      </c>
      <c r="Y2557" s="423" t="s">
        <v>744</v>
      </c>
      <c r="Z2557" s="409">
        <v>10</v>
      </c>
      <c r="AA2557" s="423" t="s">
        <v>189</v>
      </c>
      <c r="AB2557" s="409">
        <v>2014</v>
      </c>
      <c r="AC2557" s="524">
        <v>51000</v>
      </c>
      <c r="AD2557" s="524">
        <v>48000</v>
      </c>
      <c r="AE2557" s="503" t="s">
        <v>101</v>
      </c>
      <c r="AF2557" s="442">
        <v>45821</v>
      </c>
      <c r="AG2557" s="442">
        <v>45857</v>
      </c>
      <c r="AH2557" s="333"/>
      <c r="AI2557" s="490"/>
      <c r="AJ2557" s="334"/>
      <c r="AK2557" s="333"/>
      <c r="AL2557" s="490"/>
      <c r="AM2557" s="603"/>
      <c r="AN2557" s="503"/>
      <c r="AO2557" s="490"/>
    </row>
    <row r="2558" spans="3:41">
      <c r="C2558" s="520" t="s">
        <v>994</v>
      </c>
      <c r="D2558" s="67">
        <v>5614</v>
      </c>
      <c r="E2558" s="81" t="s">
        <v>802</v>
      </c>
      <c r="F2558" s="81" t="s">
        <v>817</v>
      </c>
      <c r="G2558" s="48" t="s">
        <v>448</v>
      </c>
      <c r="H2558" s="48">
        <v>1715</v>
      </c>
      <c r="I2558" s="520" t="s">
        <v>154</v>
      </c>
      <c r="J2558" s="520">
        <v>1</v>
      </c>
      <c r="K2558" s="101">
        <v>45826</v>
      </c>
      <c r="L2558" s="48">
        <v>27</v>
      </c>
      <c r="M2558" s="104">
        <v>129</v>
      </c>
      <c r="N2558" s="511">
        <f>K2558+L2558</f>
        <v>45853</v>
      </c>
      <c r="O2558" s="411">
        <f ca="1">TODAY()</f>
        <v>45957</v>
      </c>
      <c r="P2558" s="412">
        <f ca="1">O2558-K2558</f>
        <v>131</v>
      </c>
      <c r="Q2558" s="409" t="s">
        <v>85</v>
      </c>
      <c r="R2558" s="409" t="s">
        <v>85</v>
      </c>
      <c r="S2558" s="409" t="s">
        <v>85</v>
      </c>
      <c r="T2558" s="409" t="s">
        <v>87</v>
      </c>
      <c r="U2558" s="409">
        <v>129</v>
      </c>
      <c r="V2558" s="417" t="s">
        <v>88</v>
      </c>
      <c r="W2558" s="417" t="s">
        <v>89</v>
      </c>
      <c r="X2558" s="417" t="s">
        <v>550</v>
      </c>
      <c r="Y2558" s="409" t="s">
        <v>551</v>
      </c>
      <c r="Z2558" s="409">
        <v>10</v>
      </c>
      <c r="AA2558" s="423" t="s">
        <v>92</v>
      </c>
      <c r="AB2558" s="409">
        <v>2016</v>
      </c>
      <c r="AC2558" s="424">
        <v>33000</v>
      </c>
      <c r="AD2558" s="522">
        <v>33000</v>
      </c>
      <c r="AE2558" s="637" t="s">
        <v>101</v>
      </c>
      <c r="AF2558" s="442">
        <v>45826</v>
      </c>
      <c r="AG2558" s="442">
        <v>45859</v>
      </c>
      <c r="AH2558" s="334"/>
      <c r="AI2558" s="490"/>
      <c r="AJ2558" s="334"/>
      <c r="AK2558" s="334"/>
      <c r="AL2558" s="490"/>
      <c r="AM2558" s="527"/>
      <c r="AN2558" s="492"/>
      <c r="AO2558" s="490"/>
    </row>
    <row r="2559" spans="3:41">
      <c r="C2559" s="520" t="s">
        <v>994</v>
      </c>
      <c r="D2559" s="67">
        <v>5662</v>
      </c>
      <c r="E2559" s="81" t="s">
        <v>657</v>
      </c>
      <c r="F2559" s="69" t="s">
        <v>2355</v>
      </c>
      <c r="G2559" s="48" t="s">
        <v>660</v>
      </c>
      <c r="H2559" s="48">
        <v>7102</v>
      </c>
      <c r="I2559" s="64" t="s">
        <v>3474</v>
      </c>
      <c r="J2559" s="520">
        <v>1</v>
      </c>
      <c r="K2559" s="509">
        <v>45853</v>
      </c>
      <c r="L2559" s="494">
        <v>2</v>
      </c>
      <c r="M2559" s="510">
        <v>107</v>
      </c>
      <c r="N2559" s="511">
        <f>K2559+L2559</f>
        <v>45855</v>
      </c>
      <c r="O2559" s="411">
        <f ca="1">TODAY()</f>
        <v>45957</v>
      </c>
      <c r="P2559" s="412">
        <f ca="1">O2559-K2559</f>
        <v>104</v>
      </c>
      <c r="Q2559" s="409" t="s">
        <v>85</v>
      </c>
      <c r="R2559" s="409" t="s">
        <v>214</v>
      </c>
      <c r="S2559" s="693" t="s">
        <v>85</v>
      </c>
      <c r="T2559" s="409" t="s">
        <v>138</v>
      </c>
      <c r="U2559" s="409">
        <v>107</v>
      </c>
      <c r="V2559" s="695" t="s">
        <v>223</v>
      </c>
      <c r="W2559" s="695" t="s">
        <v>460</v>
      </c>
      <c r="X2559" s="695" t="s">
        <v>461</v>
      </c>
      <c r="Y2559" s="628" t="s">
        <v>462</v>
      </c>
      <c r="Z2559" s="510">
        <v>70</v>
      </c>
      <c r="AA2559" s="694" t="s">
        <v>227</v>
      </c>
      <c r="AB2559" s="510">
        <v>2015</v>
      </c>
      <c r="AC2559" s="424">
        <v>24000</v>
      </c>
      <c r="AD2559" s="522">
        <v>24000</v>
      </c>
      <c r="AE2559" s="637" t="s">
        <v>101</v>
      </c>
      <c r="AF2559" s="442">
        <v>45853</v>
      </c>
      <c r="AG2559" s="442">
        <v>45859</v>
      </c>
      <c r="AH2559" s="333"/>
      <c r="AI2559" s="550"/>
      <c r="AJ2559" s="334"/>
      <c r="AK2559" s="333"/>
      <c r="AL2559" s="550"/>
      <c r="AM2559" s="528"/>
      <c r="AN2559" s="334"/>
      <c r="AO2559" s="442"/>
    </row>
    <row r="2560" spans="3:41" ht="17.25" customHeight="1">
      <c r="C2560" s="520" t="s">
        <v>994</v>
      </c>
      <c r="D2560" s="520">
        <v>5587</v>
      </c>
      <c r="E2560" s="738" t="s">
        <v>2000</v>
      </c>
      <c r="F2560" s="620" t="s">
        <v>4199</v>
      </c>
      <c r="G2560" s="520" t="s">
        <v>1351</v>
      </c>
      <c r="H2560" s="520">
        <v>291</v>
      </c>
      <c r="I2560" s="64" t="s">
        <v>3474</v>
      </c>
      <c r="J2560" s="520">
        <v>1</v>
      </c>
      <c r="K2560" s="624">
        <v>45849</v>
      </c>
      <c r="L2560" s="520">
        <v>6</v>
      </c>
      <c r="M2560" s="625">
        <v>37</v>
      </c>
      <c r="N2560" s="511">
        <f>K2560+L2560</f>
        <v>45855</v>
      </c>
      <c r="O2560" s="411">
        <f ca="1">TODAY()</f>
        <v>45957</v>
      </c>
      <c r="P2560" s="412">
        <f ca="1">O2560-K2560</f>
        <v>108</v>
      </c>
      <c r="Q2560" s="409" t="s">
        <v>85</v>
      </c>
      <c r="R2560" s="409" t="s">
        <v>85</v>
      </c>
      <c r="S2560" s="409" t="s">
        <v>85</v>
      </c>
      <c r="T2560" s="409" t="s">
        <v>138</v>
      </c>
      <c r="U2560" s="409">
        <v>37</v>
      </c>
      <c r="V2560" s="417" t="s">
        <v>186</v>
      </c>
      <c r="W2560" s="417" t="s">
        <v>174</v>
      </c>
      <c r="X2560" s="417" t="s">
        <v>187</v>
      </c>
      <c r="Y2560" s="409" t="s">
        <v>196</v>
      </c>
      <c r="Z2560" s="409">
        <v>10</v>
      </c>
      <c r="AA2560" s="423" t="s">
        <v>189</v>
      </c>
      <c r="AB2560" s="409">
        <v>2024</v>
      </c>
      <c r="AC2560" s="424"/>
      <c r="AD2560" s="522"/>
      <c r="AE2560" s="824" t="s">
        <v>101</v>
      </c>
      <c r="AF2560" s="630">
        <v>45814</v>
      </c>
      <c r="AG2560" s="630">
        <v>45859</v>
      </c>
      <c r="AH2560" s="582"/>
      <c r="AI2560" s="582" t="s">
        <v>144</v>
      </c>
      <c r="AJ2560" s="618" t="s">
        <v>4200</v>
      </c>
      <c r="AK2560" s="619" t="s">
        <v>4201</v>
      </c>
      <c r="AL2560" s="582" t="s">
        <v>4202</v>
      </c>
      <c r="AM2560" s="618" t="s">
        <v>4200</v>
      </c>
      <c r="AN2560" s="619" t="s">
        <v>4201</v>
      </c>
      <c r="AO2560" s="582" t="s">
        <v>4202</v>
      </c>
    </row>
    <row r="2561" spans="3:41">
      <c r="C2561" s="520" t="s">
        <v>994</v>
      </c>
      <c r="D2561" s="67">
        <v>5646</v>
      </c>
      <c r="E2561" s="81" t="s">
        <v>1180</v>
      </c>
      <c r="F2561" s="68" t="s">
        <v>4288</v>
      </c>
      <c r="G2561" s="48" t="s">
        <v>4292</v>
      </c>
      <c r="H2561" s="48">
        <v>2906</v>
      </c>
      <c r="I2561" s="64" t="s">
        <v>3474</v>
      </c>
      <c r="J2561" s="520">
        <v>1</v>
      </c>
      <c r="K2561" s="509">
        <v>45853</v>
      </c>
      <c r="L2561" s="48">
        <v>0</v>
      </c>
      <c r="M2561" s="104">
        <v>189</v>
      </c>
      <c r="N2561" s="511">
        <f>K2561+L2561</f>
        <v>45853</v>
      </c>
      <c r="O2561" s="411">
        <f ca="1">TODAY()</f>
        <v>45957</v>
      </c>
      <c r="P2561" s="409">
        <f ca="1">O2561-K2561</f>
        <v>104</v>
      </c>
      <c r="Q2561" s="409" t="s">
        <v>85</v>
      </c>
      <c r="R2561" s="409" t="s">
        <v>320</v>
      </c>
      <c r="S2561" s="409" t="s">
        <v>85</v>
      </c>
      <c r="T2561" s="409" t="s">
        <v>87</v>
      </c>
      <c r="U2561" s="404">
        <v>189</v>
      </c>
      <c r="V2561" s="417" t="s">
        <v>88</v>
      </c>
      <c r="W2561" s="417" t="s">
        <v>89</v>
      </c>
      <c r="X2561" s="417" t="s">
        <v>586</v>
      </c>
      <c r="Y2561" s="423" t="s">
        <v>770</v>
      </c>
      <c r="Z2561" s="409">
        <v>10</v>
      </c>
      <c r="AA2561" s="423" t="s">
        <v>227</v>
      </c>
      <c r="AB2561" s="409">
        <v>2015</v>
      </c>
      <c r="AC2561" s="524">
        <v>33000</v>
      </c>
      <c r="AD2561" s="522">
        <v>30000</v>
      </c>
      <c r="AE2561" s="637" t="s">
        <v>101</v>
      </c>
      <c r="AF2561" s="442">
        <v>45846</v>
      </c>
      <c r="AG2561" s="442">
        <v>45859</v>
      </c>
      <c r="AH2561" s="333"/>
      <c r="AI2561" s="494"/>
      <c r="AJ2561" s="334"/>
      <c r="AK2561" s="333"/>
      <c r="AL2561" s="494"/>
      <c r="AM2561" s="527"/>
      <c r="AN2561" s="333"/>
      <c r="AO2561" s="490"/>
    </row>
    <row r="2562" spans="3:41">
      <c r="C2562" s="64" t="s">
        <v>994</v>
      </c>
      <c r="D2562" s="491">
        <v>5657</v>
      </c>
      <c r="E2562" s="81" t="s">
        <v>906</v>
      </c>
      <c r="F2562" s="503" t="s">
        <v>4309</v>
      </c>
      <c r="G2562" s="48" t="s">
        <v>4310</v>
      </c>
      <c r="H2562" s="48">
        <v>1998</v>
      </c>
      <c r="I2562" s="64" t="s">
        <v>3474</v>
      </c>
      <c r="J2562" s="520">
        <v>1</v>
      </c>
      <c r="K2562" s="509">
        <v>45853</v>
      </c>
      <c r="L2562" s="494">
        <v>6</v>
      </c>
      <c r="M2562" s="510">
        <v>188</v>
      </c>
      <c r="N2562" s="511">
        <v>45859</v>
      </c>
      <c r="O2562" s="411">
        <v>45840</v>
      </c>
      <c r="P2562" s="409">
        <v>7</v>
      </c>
      <c r="Q2562" s="409" t="s">
        <v>85</v>
      </c>
      <c r="R2562" s="409" t="s">
        <v>320</v>
      </c>
      <c r="S2562" s="409" t="s">
        <v>85</v>
      </c>
      <c r="T2562" s="409" t="s">
        <v>87</v>
      </c>
      <c r="U2562" s="561">
        <v>188</v>
      </c>
      <c r="V2562" s="417" t="s">
        <v>88</v>
      </c>
      <c r="W2562" s="417" t="s">
        <v>89</v>
      </c>
      <c r="X2562" s="417" t="s">
        <v>586</v>
      </c>
      <c r="Y2562" s="423" t="s">
        <v>764</v>
      </c>
      <c r="Z2562" s="409">
        <v>10</v>
      </c>
      <c r="AA2562" s="423" t="s">
        <v>227</v>
      </c>
      <c r="AB2562" s="409">
        <v>2016</v>
      </c>
      <c r="AC2562" s="524">
        <v>33000</v>
      </c>
      <c r="AD2562" s="522">
        <v>11000</v>
      </c>
      <c r="AE2562" s="637" t="s">
        <v>101</v>
      </c>
      <c r="AF2562" s="442">
        <v>45853</v>
      </c>
      <c r="AG2562" s="442">
        <v>45860</v>
      </c>
      <c r="AH2562" s="333"/>
      <c r="AI2562" s="490"/>
      <c r="AJ2562" s="442"/>
      <c r="AK2562" s="333"/>
      <c r="AL2562" s="490"/>
      <c r="AM2562" s="528"/>
      <c r="AN2562" s="333"/>
      <c r="AO2562" s="490"/>
    </row>
    <row r="2563" spans="3:41">
      <c r="C2563" s="64" t="s">
        <v>994</v>
      </c>
      <c r="D2563" s="67">
        <v>5663</v>
      </c>
      <c r="E2563" s="81" t="s">
        <v>247</v>
      </c>
      <c r="F2563" s="81" t="s">
        <v>247</v>
      </c>
      <c r="G2563" s="48" t="s">
        <v>4315</v>
      </c>
      <c r="H2563" s="48">
        <v>570</v>
      </c>
      <c r="I2563" s="64" t="s">
        <v>3474</v>
      </c>
      <c r="J2563" s="520">
        <v>1</v>
      </c>
      <c r="K2563" s="101">
        <v>45853</v>
      </c>
      <c r="L2563" s="494">
        <v>6</v>
      </c>
      <c r="M2563" s="510">
        <v>202</v>
      </c>
      <c r="N2563" s="511">
        <v>45859</v>
      </c>
      <c r="O2563" s="411">
        <v>45861</v>
      </c>
      <c r="P2563" s="412">
        <v>8</v>
      </c>
      <c r="Q2563" s="409" t="s">
        <v>810</v>
      </c>
      <c r="R2563" s="409" t="s">
        <v>85</v>
      </c>
      <c r="S2563" s="409" t="s">
        <v>832</v>
      </c>
      <c r="T2563" s="409" t="s">
        <v>87</v>
      </c>
      <c r="U2563" s="409">
        <v>202</v>
      </c>
      <c r="V2563" s="417" t="s">
        <v>833</v>
      </c>
      <c r="W2563" s="417" t="s">
        <v>89</v>
      </c>
      <c r="X2563" s="417" t="s">
        <v>834</v>
      </c>
      <c r="Y2563" s="423" t="s">
        <v>835</v>
      </c>
      <c r="Z2563" s="409">
        <v>30</v>
      </c>
      <c r="AA2563" s="423" t="s">
        <v>92</v>
      </c>
      <c r="AB2563" s="409"/>
      <c r="AC2563" s="424"/>
      <c r="AD2563" s="522">
        <v>0</v>
      </c>
      <c r="AE2563" s="637" t="s">
        <v>101</v>
      </c>
      <c r="AF2563" s="442">
        <v>45853</v>
      </c>
      <c r="AG2563" s="442">
        <v>45860</v>
      </c>
      <c r="AH2563" s="333"/>
      <c r="AI2563" s="333"/>
      <c r="AJ2563" s="334"/>
      <c r="AK2563" s="333"/>
      <c r="AL2563" s="333"/>
      <c r="AM2563" s="333"/>
      <c r="AN2563" s="333"/>
      <c r="AO2563" s="490"/>
    </row>
    <row r="2564" spans="3:41">
      <c r="C2564" s="64" t="s">
        <v>994</v>
      </c>
      <c r="D2564" s="491">
        <v>5664</v>
      </c>
      <c r="E2564" s="81" t="s">
        <v>247</v>
      </c>
      <c r="F2564" s="81" t="s">
        <v>247</v>
      </c>
      <c r="G2564" s="494" t="s">
        <v>4315</v>
      </c>
      <c r="H2564" s="494">
        <v>280</v>
      </c>
      <c r="I2564" s="64" t="s">
        <v>3474</v>
      </c>
      <c r="J2564" s="520">
        <v>1</v>
      </c>
      <c r="K2564" s="509">
        <v>45853</v>
      </c>
      <c r="L2564" s="494">
        <v>6</v>
      </c>
      <c r="M2564" s="510">
        <v>227</v>
      </c>
      <c r="N2564" s="511">
        <v>45859</v>
      </c>
      <c r="O2564" s="411">
        <v>45861</v>
      </c>
      <c r="P2564" s="412">
        <v>8</v>
      </c>
      <c r="Q2564" s="409" t="s">
        <v>810</v>
      </c>
      <c r="R2564" s="409" t="s">
        <v>214</v>
      </c>
      <c r="S2564" s="409" t="s">
        <v>832</v>
      </c>
      <c r="T2564" s="409" t="s">
        <v>87</v>
      </c>
      <c r="U2564" s="409">
        <v>227</v>
      </c>
      <c r="V2564" s="417" t="s">
        <v>169</v>
      </c>
      <c r="W2564" s="417" t="s">
        <v>89</v>
      </c>
      <c r="X2564" s="417" t="s">
        <v>834</v>
      </c>
      <c r="Y2564" s="423" t="s">
        <v>916</v>
      </c>
      <c r="Z2564" s="409">
        <v>30</v>
      </c>
      <c r="AA2564" s="423" t="s">
        <v>92</v>
      </c>
      <c r="AB2564" s="409">
        <v>2012</v>
      </c>
      <c r="AC2564" s="524">
        <v>18000</v>
      </c>
      <c r="AD2564" s="524">
        <v>18000</v>
      </c>
      <c r="AE2564" s="637" t="s">
        <v>101</v>
      </c>
      <c r="AF2564" s="442">
        <v>45853</v>
      </c>
      <c r="AG2564" s="442">
        <v>45860</v>
      </c>
      <c r="AH2564" s="333"/>
      <c r="AI2564" s="333"/>
      <c r="AJ2564" s="334"/>
      <c r="AK2564" s="333"/>
      <c r="AL2564" s="333"/>
      <c r="AM2564" s="527"/>
      <c r="AN2564" s="333"/>
      <c r="AO2564" s="490"/>
    </row>
    <row r="2565" spans="3:41">
      <c r="C2565" s="64" t="s">
        <v>994</v>
      </c>
      <c r="D2565" s="491">
        <v>5626</v>
      </c>
      <c r="E2565" s="81" t="s">
        <v>276</v>
      </c>
      <c r="F2565" s="81" t="s">
        <v>277</v>
      </c>
      <c r="G2565" s="48" t="s">
        <v>278</v>
      </c>
      <c r="H2565" s="494">
        <v>3130</v>
      </c>
      <c r="I2565" s="64" t="s">
        <v>110</v>
      </c>
      <c r="J2565" s="520">
        <v>1</v>
      </c>
      <c r="K2565" s="509">
        <v>45834</v>
      </c>
      <c r="L2565" s="494">
        <v>27</v>
      </c>
      <c r="M2565" s="510">
        <v>268</v>
      </c>
      <c r="N2565" s="511">
        <f>K2565+L2565</f>
        <v>45861</v>
      </c>
      <c r="O2565" s="411">
        <f ca="1">TODAY()</f>
        <v>45957</v>
      </c>
      <c r="P2565" s="412">
        <f ca="1">O2565-K2565</f>
        <v>123</v>
      </c>
      <c r="Q2565" s="409" t="s">
        <v>85</v>
      </c>
      <c r="R2565" s="409" t="s">
        <v>86</v>
      </c>
      <c r="S2565" s="409" t="s">
        <v>85</v>
      </c>
      <c r="T2565" s="137" t="s">
        <v>138</v>
      </c>
      <c r="U2565" s="409">
        <v>268</v>
      </c>
      <c r="V2565" s="417" t="s">
        <v>186</v>
      </c>
      <c r="W2565" s="417" t="s">
        <v>89</v>
      </c>
      <c r="X2565" s="417" t="s">
        <v>979</v>
      </c>
      <c r="Y2565" s="409" t="s">
        <v>980</v>
      </c>
      <c r="Z2565" s="409">
        <v>20</v>
      </c>
      <c r="AA2565" s="423" t="s">
        <v>143</v>
      </c>
      <c r="AB2565" s="409">
        <v>2016</v>
      </c>
      <c r="AC2565" s="424"/>
      <c r="AD2565" s="522"/>
      <c r="AE2565" s="503" t="s">
        <v>101</v>
      </c>
      <c r="AF2565" s="523">
        <v>45834</v>
      </c>
      <c r="AG2565" s="442">
        <v>45860</v>
      </c>
      <c r="AH2565" s="333"/>
      <c r="AI2565" s="333"/>
      <c r="AJ2565" s="334"/>
      <c r="AK2565" s="333"/>
      <c r="AL2565" s="333"/>
      <c r="AM2565" s="333"/>
      <c r="AN2565" s="333"/>
      <c r="AO2565" s="490"/>
    </row>
    <row r="2566" spans="3:41">
      <c r="C2566" s="64" t="s">
        <v>994</v>
      </c>
      <c r="D2566" s="67">
        <v>5645</v>
      </c>
      <c r="E2566" s="81" t="s">
        <v>1912</v>
      </c>
      <c r="F2566" s="69" t="s">
        <v>1913</v>
      </c>
      <c r="G2566" s="48" t="s">
        <v>531</v>
      </c>
      <c r="H2566" s="48">
        <v>6506</v>
      </c>
      <c r="I2566" s="64" t="s">
        <v>3474</v>
      </c>
      <c r="J2566" s="520">
        <v>1</v>
      </c>
      <c r="K2566" s="509">
        <v>45853</v>
      </c>
      <c r="L2566" s="494">
        <v>6</v>
      </c>
      <c r="M2566" s="510">
        <v>109</v>
      </c>
      <c r="N2566" s="511">
        <f>K2566+L2566</f>
        <v>45859</v>
      </c>
      <c r="O2566" s="411">
        <f ca="1">TODAY()</f>
        <v>45957</v>
      </c>
      <c r="P2566" s="412">
        <f ca="1">O2566-K2566</f>
        <v>104</v>
      </c>
      <c r="Q2566" s="409" t="s">
        <v>85</v>
      </c>
      <c r="R2566" s="409" t="s">
        <v>214</v>
      </c>
      <c r="S2566" s="409" t="s">
        <v>85</v>
      </c>
      <c r="T2566" s="409" t="s">
        <v>138</v>
      </c>
      <c r="U2566" s="409">
        <v>109</v>
      </c>
      <c r="V2566" s="417" t="s">
        <v>223</v>
      </c>
      <c r="W2566" s="695" t="s">
        <v>224</v>
      </c>
      <c r="X2566" s="417" t="s">
        <v>469</v>
      </c>
      <c r="Y2566" s="696" t="s">
        <v>470</v>
      </c>
      <c r="Z2566" s="409">
        <v>70</v>
      </c>
      <c r="AA2566" s="423" t="s">
        <v>227</v>
      </c>
      <c r="AB2566" s="409">
        <v>2019</v>
      </c>
      <c r="AC2566" s="424">
        <v>24000</v>
      </c>
      <c r="AD2566" s="522">
        <v>24000</v>
      </c>
      <c r="AE2566" s="637" t="s">
        <v>101</v>
      </c>
      <c r="AF2566" s="442">
        <v>45846</v>
      </c>
      <c r="AG2566" s="442">
        <v>45860</v>
      </c>
      <c r="AH2566" s="333"/>
      <c r="AI2566" s="333"/>
      <c r="AJ2566" s="334"/>
      <c r="AK2566" s="333"/>
      <c r="AL2566" s="333"/>
      <c r="AM2566" s="527"/>
      <c r="AN2566" s="333"/>
      <c r="AO2566" s="490"/>
    </row>
    <row r="2567" spans="3:41">
      <c r="C2567" s="64" t="s">
        <v>994</v>
      </c>
      <c r="D2567" s="491">
        <v>5623</v>
      </c>
      <c r="E2567" s="504" t="s">
        <v>737</v>
      </c>
      <c r="F2567" s="493" t="s">
        <v>738</v>
      </c>
      <c r="G2567" s="494" t="s">
        <v>531</v>
      </c>
      <c r="H2567" s="494">
        <v>803</v>
      </c>
      <c r="I2567" s="64" t="s">
        <v>3474</v>
      </c>
      <c r="J2567" s="520">
        <v>1</v>
      </c>
      <c r="K2567" s="509">
        <v>45833</v>
      </c>
      <c r="L2567" s="494">
        <v>27</v>
      </c>
      <c r="M2567" s="510">
        <v>112</v>
      </c>
      <c r="N2567" s="511">
        <v>45860</v>
      </c>
      <c r="O2567" s="411">
        <v>45862</v>
      </c>
      <c r="P2567" s="412">
        <v>29</v>
      </c>
      <c r="Q2567" s="409" t="s">
        <v>85</v>
      </c>
      <c r="R2567" s="409" t="s">
        <v>320</v>
      </c>
      <c r="S2567" s="409" t="s">
        <v>85</v>
      </c>
      <c r="T2567" s="409" t="s">
        <v>87</v>
      </c>
      <c r="U2567" s="409">
        <v>112</v>
      </c>
      <c r="V2567" s="417" t="s">
        <v>169</v>
      </c>
      <c r="W2567" s="417" t="s">
        <v>89</v>
      </c>
      <c r="X2567" s="417" t="s">
        <v>480</v>
      </c>
      <c r="Y2567" s="409" t="s">
        <v>486</v>
      </c>
      <c r="Z2567" s="409">
        <v>30</v>
      </c>
      <c r="AA2567" s="423" t="s">
        <v>244</v>
      </c>
      <c r="AB2567" s="409">
        <v>2016</v>
      </c>
      <c r="AC2567" s="524">
        <v>24000</v>
      </c>
      <c r="AD2567" s="522">
        <v>29000</v>
      </c>
      <c r="AE2567" s="520" t="s">
        <v>101</v>
      </c>
      <c r="AF2567" s="442">
        <v>45833</v>
      </c>
      <c r="AG2567" s="442">
        <v>45861</v>
      </c>
      <c r="AH2567" s="333"/>
      <c r="AI2567" s="490" t="s">
        <v>531</v>
      </c>
      <c r="AJ2567" s="527" t="s">
        <v>4333</v>
      </c>
      <c r="AK2567" s="333" t="s">
        <v>4334</v>
      </c>
      <c r="AL2567" s="490" t="s">
        <v>4335</v>
      </c>
      <c r="AM2567" s="527" t="s">
        <v>4333</v>
      </c>
      <c r="AN2567" s="333" t="s">
        <v>4334</v>
      </c>
      <c r="AO2567" s="490" t="s">
        <v>4335</v>
      </c>
    </row>
    <row r="2568" spans="3:41">
      <c r="C2568" s="64" t="s">
        <v>994</v>
      </c>
      <c r="D2568" s="494">
        <v>5607</v>
      </c>
      <c r="E2568" s="504" t="s">
        <v>4230</v>
      </c>
      <c r="F2568" s="504" t="s">
        <v>4230</v>
      </c>
      <c r="G2568" s="490" t="s">
        <v>208</v>
      </c>
      <c r="H2568" s="494">
        <v>4765</v>
      </c>
      <c r="I2568" s="64" t="s">
        <v>3474</v>
      </c>
      <c r="J2568" s="520">
        <v>1</v>
      </c>
      <c r="K2568" s="609">
        <v>45852</v>
      </c>
      <c r="L2568" s="494">
        <v>6</v>
      </c>
      <c r="M2568" s="510">
        <v>201</v>
      </c>
      <c r="N2568" s="511">
        <v>45858</v>
      </c>
      <c r="O2568" s="411">
        <v>45862</v>
      </c>
      <c r="P2568" s="412">
        <v>10</v>
      </c>
      <c r="Q2568" s="409" t="s">
        <v>810</v>
      </c>
      <c r="R2568" s="409" t="s">
        <v>85</v>
      </c>
      <c r="S2568" s="409" t="s">
        <v>811</v>
      </c>
      <c r="T2568" s="137" t="s">
        <v>138</v>
      </c>
      <c r="U2568" s="510">
        <v>201</v>
      </c>
      <c r="V2568" s="417" t="s">
        <v>983</v>
      </c>
      <c r="W2568" s="417" t="s">
        <v>89</v>
      </c>
      <c r="X2568" s="417" t="s">
        <v>984</v>
      </c>
      <c r="Y2568" s="423" t="s">
        <v>4253</v>
      </c>
      <c r="Z2568" s="409"/>
      <c r="AA2568" s="423"/>
      <c r="AB2568" s="409">
        <v>2018</v>
      </c>
      <c r="AC2568" s="424"/>
      <c r="AD2568" s="522"/>
      <c r="AE2568" s="637" t="s">
        <v>101</v>
      </c>
      <c r="AF2568" s="442">
        <v>45824</v>
      </c>
      <c r="AG2568" s="442">
        <v>45861</v>
      </c>
      <c r="AH2568" s="333"/>
      <c r="AI2568" s="494"/>
      <c r="AJ2568" s="527"/>
      <c r="AK2568" s="333"/>
      <c r="AL2568" s="490"/>
      <c r="AM2568" s="527"/>
      <c r="AN2568" s="333"/>
      <c r="AO2568" s="490"/>
    </row>
    <row r="2569" spans="3:41">
      <c r="C2569" s="64" t="s">
        <v>994</v>
      </c>
      <c r="D2569" s="494">
        <v>5600</v>
      </c>
      <c r="E2569" s="504" t="s">
        <v>4223</v>
      </c>
      <c r="F2569" s="493" t="s">
        <v>4224</v>
      </c>
      <c r="G2569" s="490" t="s">
        <v>1664</v>
      </c>
      <c r="H2569" s="494">
        <v>1</v>
      </c>
      <c r="I2569" s="64" t="s">
        <v>3946</v>
      </c>
      <c r="J2569" s="520">
        <v>1</v>
      </c>
      <c r="K2569" s="609">
        <v>45821</v>
      </c>
      <c r="L2569" s="494">
        <v>27</v>
      </c>
      <c r="M2569" s="724">
        <v>276</v>
      </c>
      <c r="N2569" s="511">
        <f t="shared" ref="N2569:N2576" si="31">K2569+L2569</f>
        <v>45848</v>
      </c>
      <c r="O2569" s="411">
        <f t="shared" ref="O2569:O2576" ca="1" si="32">TODAY()</f>
        <v>45957</v>
      </c>
      <c r="P2569" s="412">
        <f t="shared" ref="P2569:P2576" ca="1" si="33">O2569-K2569</f>
        <v>136</v>
      </c>
      <c r="Q2569" s="409" t="s">
        <v>85</v>
      </c>
      <c r="R2569" s="409" t="s">
        <v>85</v>
      </c>
      <c r="S2569" s="409" t="s">
        <v>85</v>
      </c>
      <c r="T2569" s="137" t="s">
        <v>4221</v>
      </c>
      <c r="U2569" s="724">
        <v>276</v>
      </c>
      <c r="V2569" s="417" t="s">
        <v>617</v>
      </c>
      <c r="W2569" s="417" t="s">
        <v>4219</v>
      </c>
      <c r="X2569" s="417" t="s">
        <v>4220</v>
      </c>
      <c r="Y2569" s="423" t="s">
        <v>4222</v>
      </c>
      <c r="Z2569" s="409"/>
      <c r="AA2569" s="423"/>
      <c r="AB2569" s="409">
        <v>2021</v>
      </c>
      <c r="AC2569" s="524"/>
      <c r="AD2569" s="522">
        <v>0</v>
      </c>
      <c r="AE2569" s="637" t="s">
        <v>101</v>
      </c>
      <c r="AF2569" s="442">
        <v>45821</v>
      </c>
      <c r="AG2569" s="442">
        <v>45861</v>
      </c>
      <c r="AH2569" s="503"/>
      <c r="AI2569" s="503"/>
      <c r="AJ2569" s="503"/>
      <c r="AK2569" s="503"/>
      <c r="AL2569" s="503"/>
      <c r="AM2569" s="503"/>
      <c r="AN2569" s="503"/>
      <c r="AO2569" s="503"/>
    </row>
    <row r="2570" spans="3:41">
      <c r="C2570" s="64" t="s">
        <v>994</v>
      </c>
      <c r="D2570" s="520">
        <v>5635</v>
      </c>
      <c r="E2570" s="738" t="s">
        <v>1180</v>
      </c>
      <c r="F2570" s="620" t="s">
        <v>1181</v>
      </c>
      <c r="G2570" s="520" t="s">
        <v>674</v>
      </c>
      <c r="H2570" s="520">
        <v>0</v>
      </c>
      <c r="I2570" s="64" t="s">
        <v>3474</v>
      </c>
      <c r="J2570" s="520">
        <v>1</v>
      </c>
      <c r="K2570" s="624">
        <v>45848</v>
      </c>
      <c r="L2570" s="520">
        <v>13</v>
      </c>
      <c r="M2570" s="625">
        <v>21</v>
      </c>
      <c r="N2570" s="511">
        <f t="shared" si="31"/>
        <v>45861</v>
      </c>
      <c r="O2570" s="411">
        <f t="shared" ca="1" si="32"/>
        <v>45957</v>
      </c>
      <c r="P2570" s="412">
        <f t="shared" ca="1" si="33"/>
        <v>109</v>
      </c>
      <c r="Q2570" s="409" t="s">
        <v>85</v>
      </c>
      <c r="R2570" s="409" t="s">
        <v>124</v>
      </c>
      <c r="S2570" s="409" t="s">
        <v>85</v>
      </c>
      <c r="T2570" s="409" t="s">
        <v>87</v>
      </c>
      <c r="U2570" s="409">
        <v>21</v>
      </c>
      <c r="V2570" s="417" t="s">
        <v>118</v>
      </c>
      <c r="W2570" s="409" t="s">
        <v>124</v>
      </c>
      <c r="X2570" s="417" t="s">
        <v>125</v>
      </c>
      <c r="Y2570" s="409" t="s">
        <v>131</v>
      </c>
      <c r="Z2570" s="409">
        <v>30</v>
      </c>
      <c r="AA2570" s="423" t="s">
        <v>127</v>
      </c>
      <c r="AB2570" s="409">
        <v>2024</v>
      </c>
      <c r="AC2570" s="424"/>
      <c r="AD2570" s="522"/>
      <c r="AE2570" s="637" t="s">
        <v>101</v>
      </c>
      <c r="AF2570" s="634">
        <v>45834</v>
      </c>
      <c r="AG2570" s="634">
        <v>45862</v>
      </c>
      <c r="AH2570" s="520"/>
      <c r="AI2570" s="520"/>
      <c r="AJ2570" s="520"/>
      <c r="AK2570" s="520"/>
      <c r="AL2570" s="520"/>
      <c r="AM2570" s="520"/>
      <c r="AN2570" s="520"/>
      <c r="AO2570" s="520"/>
    </row>
    <row r="2571" spans="3:41">
      <c r="C2571" s="64" t="s">
        <v>994</v>
      </c>
      <c r="D2571" s="67">
        <v>5643</v>
      </c>
      <c r="E2571" s="750" t="s">
        <v>1180</v>
      </c>
      <c r="F2571" s="68" t="s">
        <v>4288</v>
      </c>
      <c r="G2571" s="48" t="s">
        <v>4287</v>
      </c>
      <c r="H2571" s="48">
        <v>2030</v>
      </c>
      <c r="I2571" s="64" t="s">
        <v>3474</v>
      </c>
      <c r="J2571" s="520">
        <v>1</v>
      </c>
      <c r="K2571" s="101">
        <v>45859</v>
      </c>
      <c r="L2571" s="494">
        <v>13</v>
      </c>
      <c r="M2571" s="510">
        <v>153</v>
      </c>
      <c r="N2571" s="513">
        <f t="shared" si="31"/>
        <v>45872</v>
      </c>
      <c r="O2571" s="411">
        <f t="shared" ca="1" si="32"/>
        <v>45957</v>
      </c>
      <c r="P2571" s="412">
        <f t="shared" ca="1" si="33"/>
        <v>98</v>
      </c>
      <c r="Q2571" s="409" t="s">
        <v>85</v>
      </c>
      <c r="R2571" s="409" t="s">
        <v>320</v>
      </c>
      <c r="S2571" s="409" t="s">
        <v>85</v>
      </c>
      <c r="T2571" s="409" t="s">
        <v>87</v>
      </c>
      <c r="U2571" s="561">
        <v>153</v>
      </c>
      <c r="V2571" s="417" t="s">
        <v>88</v>
      </c>
      <c r="W2571" s="417" t="s">
        <v>89</v>
      </c>
      <c r="X2571" s="417" t="s">
        <v>586</v>
      </c>
      <c r="Y2571" s="409" t="s">
        <v>652</v>
      </c>
      <c r="Z2571" s="409">
        <v>10</v>
      </c>
      <c r="AA2571" s="423" t="s">
        <v>227</v>
      </c>
      <c r="AB2571" s="409">
        <v>2017</v>
      </c>
      <c r="AC2571" s="524">
        <v>33000</v>
      </c>
      <c r="AD2571" s="522">
        <v>29000</v>
      </c>
      <c r="AE2571" s="637" t="s">
        <v>101</v>
      </c>
      <c r="AF2571" s="442">
        <v>45845</v>
      </c>
      <c r="AG2571" s="442">
        <v>45863</v>
      </c>
      <c r="AH2571" s="333"/>
      <c r="AI2571" s="490"/>
      <c r="AJ2571" s="334"/>
      <c r="AK2571" s="333"/>
      <c r="AL2571" s="490"/>
      <c r="AM2571" s="527"/>
      <c r="AN2571" s="333"/>
      <c r="AO2571" s="490"/>
    </row>
    <row r="2572" spans="3:41">
      <c r="C2572" s="64" t="s">
        <v>994</v>
      </c>
      <c r="D2572" s="772">
        <v>5668</v>
      </c>
      <c r="E2572" s="770" t="s">
        <v>4322</v>
      </c>
      <c r="F2572" s="771" t="s">
        <v>1227</v>
      </c>
      <c r="G2572" s="388" t="s">
        <v>4195</v>
      </c>
      <c r="H2572" s="388">
        <v>4796</v>
      </c>
      <c r="I2572" s="64" t="s">
        <v>3474</v>
      </c>
      <c r="J2572" s="520">
        <v>1</v>
      </c>
      <c r="K2572" s="101">
        <v>45856</v>
      </c>
      <c r="L2572" s="48">
        <v>13</v>
      </c>
      <c r="M2572" s="104">
        <v>179</v>
      </c>
      <c r="N2572" s="513">
        <f t="shared" si="31"/>
        <v>45869</v>
      </c>
      <c r="O2572" s="411">
        <f t="shared" ca="1" si="32"/>
        <v>45957</v>
      </c>
      <c r="P2572" s="412">
        <f t="shared" ca="1" si="33"/>
        <v>101</v>
      </c>
      <c r="Q2572" s="409" t="s">
        <v>85</v>
      </c>
      <c r="R2572" s="409" t="s">
        <v>214</v>
      </c>
      <c r="S2572" s="409" t="s">
        <v>85</v>
      </c>
      <c r="T2572" s="409" t="s">
        <v>138</v>
      </c>
      <c r="U2572" s="561">
        <v>179</v>
      </c>
      <c r="V2572" s="417" t="s">
        <v>284</v>
      </c>
      <c r="W2572" s="417" t="s">
        <v>89</v>
      </c>
      <c r="X2572" s="695" t="s">
        <v>729</v>
      </c>
      <c r="Y2572" s="423" t="s">
        <v>730</v>
      </c>
      <c r="Z2572" s="409">
        <v>10</v>
      </c>
      <c r="AA2572" s="423" t="s">
        <v>244</v>
      </c>
      <c r="AB2572" s="409">
        <v>2016</v>
      </c>
      <c r="AC2572" s="424">
        <v>33000</v>
      </c>
      <c r="AD2572" s="522">
        <v>35200</v>
      </c>
      <c r="AE2572" s="637" t="s">
        <v>101</v>
      </c>
      <c r="AF2572" s="442">
        <v>45856</v>
      </c>
      <c r="AG2572" s="442">
        <v>45863</v>
      </c>
      <c r="AH2572" s="333"/>
      <c r="AI2572" s="442">
        <v>45856</v>
      </c>
      <c r="AJ2572" s="334"/>
      <c r="AK2572" s="333"/>
      <c r="AL2572" s="490"/>
      <c r="AM2572" s="527"/>
      <c r="AN2572" s="333"/>
      <c r="AO2572" s="490"/>
    </row>
    <row r="2573" spans="3:41">
      <c r="C2573" s="64" t="s">
        <v>994</v>
      </c>
      <c r="D2573" s="67">
        <v>5659</v>
      </c>
      <c r="E2573" s="81" t="s">
        <v>229</v>
      </c>
      <c r="F2573" s="79" t="s">
        <v>230</v>
      </c>
      <c r="G2573" s="48" t="s">
        <v>531</v>
      </c>
      <c r="H2573" s="48">
        <v>6856</v>
      </c>
      <c r="I2573" s="64" t="s">
        <v>3474</v>
      </c>
      <c r="J2573" s="520">
        <v>1</v>
      </c>
      <c r="K2573" s="101">
        <v>45860</v>
      </c>
      <c r="L2573" s="48">
        <v>6</v>
      </c>
      <c r="M2573" s="104">
        <v>191</v>
      </c>
      <c r="N2573" s="513">
        <f t="shared" si="31"/>
        <v>45866</v>
      </c>
      <c r="O2573" s="411">
        <f t="shared" ca="1" si="32"/>
        <v>45957</v>
      </c>
      <c r="P2573" s="412">
        <f t="shared" ca="1" si="33"/>
        <v>97</v>
      </c>
      <c r="Q2573" s="409" t="s">
        <v>85</v>
      </c>
      <c r="R2573" s="409" t="s">
        <v>320</v>
      </c>
      <c r="S2573" s="409" t="s">
        <v>85</v>
      </c>
      <c r="T2573" s="409" t="s">
        <v>138</v>
      </c>
      <c r="U2573" s="404">
        <v>191</v>
      </c>
      <c r="V2573" s="417" t="s">
        <v>284</v>
      </c>
      <c r="W2573" s="417" t="s">
        <v>89</v>
      </c>
      <c r="X2573" s="417" t="s">
        <v>417</v>
      </c>
      <c r="Y2573" s="409" t="s">
        <v>783</v>
      </c>
      <c r="Z2573" s="409">
        <v>10</v>
      </c>
      <c r="AA2573" s="423" t="s">
        <v>189</v>
      </c>
      <c r="AB2573" s="409">
        <v>2014</v>
      </c>
      <c r="AC2573" s="524">
        <v>51000</v>
      </c>
      <c r="AD2573" s="522">
        <v>52500</v>
      </c>
      <c r="AE2573" s="637" t="s">
        <v>101</v>
      </c>
      <c r="AF2573" s="442">
        <v>45853</v>
      </c>
      <c r="AG2573" s="442">
        <v>45863</v>
      </c>
      <c r="AH2573" s="333"/>
      <c r="AI2573" s="490"/>
      <c r="AJ2573" s="334"/>
      <c r="AK2573" s="333"/>
      <c r="AL2573" s="490"/>
      <c r="AM2573" s="527"/>
      <c r="AN2573" s="333"/>
      <c r="AO2573" s="490"/>
    </row>
    <row r="2574" spans="3:41">
      <c r="C2574" s="520" t="s">
        <v>994</v>
      </c>
      <c r="D2574" s="67">
        <v>5665</v>
      </c>
      <c r="E2574" s="81" t="s">
        <v>4318</v>
      </c>
      <c r="F2574" s="81" t="s">
        <v>4318</v>
      </c>
      <c r="G2574" s="48" t="s">
        <v>153</v>
      </c>
      <c r="H2574" s="48">
        <v>7304</v>
      </c>
      <c r="I2574" s="64" t="s">
        <v>3474</v>
      </c>
      <c r="J2574" s="520">
        <v>1</v>
      </c>
      <c r="K2574" s="509">
        <v>45855</v>
      </c>
      <c r="L2574" s="494">
        <v>27</v>
      </c>
      <c r="M2574" s="510">
        <v>134</v>
      </c>
      <c r="N2574" s="513">
        <f t="shared" si="31"/>
        <v>45882</v>
      </c>
      <c r="O2574" s="411">
        <f t="shared" ca="1" si="32"/>
        <v>45957</v>
      </c>
      <c r="P2574" s="412">
        <f t="shared" ca="1" si="33"/>
        <v>102</v>
      </c>
      <c r="Q2574" s="409" t="s">
        <v>85</v>
      </c>
      <c r="R2574" s="409"/>
      <c r="S2574" s="409" t="s">
        <v>85</v>
      </c>
      <c r="T2574" s="409" t="s">
        <v>138</v>
      </c>
      <c r="U2574" s="561">
        <v>134</v>
      </c>
      <c r="V2574" s="417" t="s">
        <v>139</v>
      </c>
      <c r="W2574" s="417" t="s">
        <v>569</v>
      </c>
      <c r="X2574" s="417" t="s">
        <v>570</v>
      </c>
      <c r="Y2574" s="409">
        <v>1139</v>
      </c>
      <c r="Z2574" s="409">
        <v>40</v>
      </c>
      <c r="AA2574" s="423" t="s">
        <v>143</v>
      </c>
      <c r="AB2574" s="409"/>
      <c r="AC2574" s="524">
        <v>51000</v>
      </c>
      <c r="AD2574" s="522">
        <v>51000</v>
      </c>
      <c r="AE2574" s="637" t="s">
        <v>101</v>
      </c>
      <c r="AF2574" s="442">
        <v>45855</v>
      </c>
      <c r="AG2574" s="442">
        <v>45863</v>
      </c>
      <c r="AH2574" s="333"/>
      <c r="AI2574" s="333"/>
      <c r="AJ2574" s="334"/>
      <c r="AK2574" s="333"/>
      <c r="AL2574" s="333"/>
      <c r="AM2574" s="527"/>
      <c r="AN2574" s="333"/>
      <c r="AO2574" s="490"/>
    </row>
    <row r="2575" spans="3:41" ht="16.5" customHeight="1">
      <c r="C2575" s="520" t="s">
        <v>994</v>
      </c>
      <c r="D2575" s="520">
        <v>5576</v>
      </c>
      <c r="E2575" s="738" t="s">
        <v>4188</v>
      </c>
      <c r="F2575" s="620" t="s">
        <v>4188</v>
      </c>
      <c r="G2575" s="520" t="s">
        <v>395</v>
      </c>
      <c r="H2575" s="520">
        <v>0</v>
      </c>
      <c r="I2575" s="64" t="s">
        <v>3474</v>
      </c>
      <c r="J2575" s="520">
        <v>1</v>
      </c>
      <c r="K2575" s="624">
        <v>45838</v>
      </c>
      <c r="L2575" s="520">
        <v>27</v>
      </c>
      <c r="M2575" s="625">
        <v>25</v>
      </c>
      <c r="N2575" s="511">
        <f t="shared" si="31"/>
        <v>45865</v>
      </c>
      <c r="O2575" s="411">
        <f t="shared" ca="1" si="32"/>
        <v>45957</v>
      </c>
      <c r="P2575" s="412">
        <f t="shared" ca="1" si="33"/>
        <v>119</v>
      </c>
      <c r="Q2575" s="409" t="s">
        <v>85</v>
      </c>
      <c r="R2575" s="409" t="s">
        <v>124</v>
      </c>
      <c r="S2575" s="409" t="s">
        <v>85</v>
      </c>
      <c r="T2575" s="409" t="s">
        <v>87</v>
      </c>
      <c r="U2575" s="409">
        <v>25</v>
      </c>
      <c r="V2575" s="417" t="s">
        <v>118</v>
      </c>
      <c r="W2575" s="409" t="s">
        <v>124</v>
      </c>
      <c r="X2575" s="417" t="s">
        <v>125</v>
      </c>
      <c r="Y2575" s="409" t="s">
        <v>135</v>
      </c>
      <c r="Z2575" s="409">
        <v>30</v>
      </c>
      <c r="AA2575" s="423" t="s">
        <v>127</v>
      </c>
      <c r="AB2575" s="409">
        <v>2024</v>
      </c>
      <c r="AC2575" s="424"/>
      <c r="AD2575" s="522"/>
      <c r="AE2575" s="637" t="s">
        <v>101</v>
      </c>
      <c r="AF2575" s="634">
        <v>45810</v>
      </c>
      <c r="AG2575" s="634">
        <v>45864</v>
      </c>
      <c r="AH2575" s="520" t="s">
        <v>4347</v>
      </c>
      <c r="AI2575" s="520"/>
      <c r="AJ2575" s="520"/>
      <c r="AK2575" s="520"/>
      <c r="AL2575" s="520"/>
      <c r="AM2575" s="520" t="s">
        <v>4338</v>
      </c>
      <c r="AN2575" s="520"/>
      <c r="AO2575" s="520"/>
    </row>
    <row r="2576" spans="3:41" ht="18" customHeight="1">
      <c r="C2576" s="64" t="s">
        <v>994</v>
      </c>
      <c r="D2576" s="67">
        <v>5674</v>
      </c>
      <c r="E2576" s="81" t="s">
        <v>4188</v>
      </c>
      <c r="F2576" s="69" t="s">
        <v>4188</v>
      </c>
      <c r="G2576" s="48" t="s">
        <v>395</v>
      </c>
      <c r="H2576" s="48">
        <v>429</v>
      </c>
      <c r="I2576" s="64" t="s">
        <v>3474</v>
      </c>
      <c r="J2576" s="64">
        <v>1</v>
      </c>
      <c r="K2576" s="101">
        <v>45862</v>
      </c>
      <c r="L2576" s="48">
        <v>27</v>
      </c>
      <c r="M2576" s="104">
        <v>199</v>
      </c>
      <c r="N2576" s="98">
        <f t="shared" si="31"/>
        <v>45889</v>
      </c>
      <c r="O2576" s="99">
        <f t="shared" ca="1" si="32"/>
        <v>45957</v>
      </c>
      <c r="P2576" s="100">
        <f t="shared" ca="1" si="33"/>
        <v>95</v>
      </c>
      <c r="Q2576" s="66" t="s">
        <v>85</v>
      </c>
      <c r="R2576" s="66" t="s">
        <v>320</v>
      </c>
      <c r="S2576" s="66" t="s">
        <v>85</v>
      </c>
      <c r="T2576" s="66" t="s">
        <v>87</v>
      </c>
      <c r="U2576" s="63">
        <v>199</v>
      </c>
      <c r="V2576" s="88" t="s">
        <v>118</v>
      </c>
      <c r="W2576" s="88" t="s">
        <v>89</v>
      </c>
      <c r="X2576" s="88" t="s">
        <v>321</v>
      </c>
      <c r="Y2576" s="117" t="s">
        <v>814</v>
      </c>
      <c r="Z2576" s="66">
        <v>30</v>
      </c>
      <c r="AA2576" s="117" t="s">
        <v>227</v>
      </c>
      <c r="AB2576" s="66">
        <v>2017</v>
      </c>
      <c r="AC2576" s="130">
        <v>18000</v>
      </c>
      <c r="AD2576" s="130">
        <v>16000</v>
      </c>
      <c r="AE2576" s="73" t="s">
        <v>101</v>
      </c>
      <c r="AF2576" s="132">
        <v>45862</v>
      </c>
      <c r="AG2576" s="132">
        <v>45864</v>
      </c>
      <c r="AH2576" s="64" t="s">
        <v>4351</v>
      </c>
      <c r="AI2576" s="72"/>
      <c r="AJ2576" s="144"/>
      <c r="AK2576" s="141"/>
      <c r="AL2576" s="72"/>
      <c r="AM2576" s="520" t="s">
        <v>4338</v>
      </c>
      <c r="AN2576" s="333"/>
      <c r="AO2576" s="490"/>
    </row>
    <row r="2577" spans="3:41" ht="18" customHeight="1">
      <c r="C2577" s="520" t="s">
        <v>994</v>
      </c>
      <c r="D2577" s="67">
        <v>5677</v>
      </c>
      <c r="E2577" s="81" t="s">
        <v>2385</v>
      </c>
      <c r="F2577" s="69" t="s">
        <v>1227</v>
      </c>
      <c r="G2577" s="48" t="s">
        <v>4342</v>
      </c>
      <c r="H2577" s="48">
        <v>1646</v>
      </c>
      <c r="I2577" s="64" t="s">
        <v>3474</v>
      </c>
      <c r="J2577" s="520">
        <v>1</v>
      </c>
      <c r="K2577" s="101">
        <v>45862</v>
      </c>
      <c r="L2577" s="48">
        <v>1</v>
      </c>
      <c r="M2577" s="625">
        <v>12</v>
      </c>
      <c r="N2577" s="513">
        <v>45863</v>
      </c>
      <c r="O2577" s="411">
        <v>45867</v>
      </c>
      <c r="P2577" s="412">
        <v>5</v>
      </c>
      <c r="Q2577" s="409" t="s">
        <v>85</v>
      </c>
      <c r="R2577" s="409" t="s">
        <v>85</v>
      </c>
      <c r="S2577" s="409" t="s">
        <v>86</v>
      </c>
      <c r="T2577" s="409" t="s">
        <v>87</v>
      </c>
      <c r="U2577" s="409">
        <v>12</v>
      </c>
      <c r="V2577" s="563" t="s">
        <v>88</v>
      </c>
      <c r="W2577" s="417" t="s">
        <v>89</v>
      </c>
      <c r="X2577" s="417" t="s">
        <v>90</v>
      </c>
      <c r="Y2577" s="409" t="s">
        <v>116</v>
      </c>
      <c r="Z2577" s="409">
        <v>10</v>
      </c>
      <c r="AA2577" s="423" t="s">
        <v>92</v>
      </c>
      <c r="AB2577" s="409">
        <v>2016</v>
      </c>
      <c r="AC2577" s="424"/>
      <c r="AD2577" s="522"/>
      <c r="AE2577" s="520" t="s">
        <v>101</v>
      </c>
      <c r="AF2577" s="634">
        <v>45862</v>
      </c>
      <c r="AG2577" s="634">
        <v>45866</v>
      </c>
      <c r="AH2577" s="520"/>
      <c r="AI2577" s="520"/>
      <c r="AJ2577" s="520"/>
      <c r="AK2577" s="520"/>
      <c r="AL2577" s="520"/>
      <c r="AM2577" s="520"/>
      <c r="AN2577" s="520"/>
      <c r="AO2577" s="520"/>
    </row>
    <row r="2578" spans="3:41">
      <c r="C2578" s="520" t="s">
        <v>994</v>
      </c>
      <c r="D2578" s="67">
        <v>5207</v>
      </c>
      <c r="E2578" s="81" t="s">
        <v>151</v>
      </c>
      <c r="F2578" s="69" t="s">
        <v>595</v>
      </c>
      <c r="G2578" s="48" t="s">
        <v>596</v>
      </c>
      <c r="H2578" s="48">
        <v>1478</v>
      </c>
      <c r="I2578" s="520" t="s">
        <v>154</v>
      </c>
      <c r="J2578" s="520">
        <v>1</v>
      </c>
      <c r="K2578" s="101">
        <v>45833</v>
      </c>
      <c r="L2578" s="48">
        <v>29</v>
      </c>
      <c r="M2578" s="104">
        <v>142</v>
      </c>
      <c r="N2578" s="511">
        <v>45862</v>
      </c>
      <c r="O2578" s="411">
        <v>45867</v>
      </c>
      <c r="P2578" s="412">
        <v>34</v>
      </c>
      <c r="Q2578" s="409" t="s">
        <v>85</v>
      </c>
      <c r="R2578" s="409" t="s">
        <v>86</v>
      </c>
      <c r="S2578" s="409" t="s">
        <v>85</v>
      </c>
      <c r="T2578" s="409" t="s">
        <v>87</v>
      </c>
      <c r="U2578" s="561">
        <v>142</v>
      </c>
      <c r="V2578" s="417" t="s">
        <v>88</v>
      </c>
      <c r="W2578" s="417" t="s">
        <v>89</v>
      </c>
      <c r="X2578" s="417" t="s">
        <v>90</v>
      </c>
      <c r="Y2578" s="409" t="s">
        <v>597</v>
      </c>
      <c r="Z2578" s="409">
        <v>10</v>
      </c>
      <c r="AA2578" s="423" t="s">
        <v>163</v>
      </c>
      <c r="AB2578" s="409">
        <v>2016</v>
      </c>
      <c r="AC2578" s="524">
        <v>27000</v>
      </c>
      <c r="AD2578" s="524">
        <v>36000</v>
      </c>
      <c r="AE2578" s="520" t="s">
        <v>101</v>
      </c>
      <c r="AF2578" s="442">
        <v>45623</v>
      </c>
      <c r="AG2578" s="442">
        <v>45866</v>
      </c>
      <c r="AH2578" s="333"/>
      <c r="AI2578" s="490" t="s">
        <v>519</v>
      </c>
      <c r="AJ2578" s="334"/>
      <c r="AK2578" s="333"/>
      <c r="AL2578" s="490" t="s">
        <v>519</v>
      </c>
      <c r="AM2578" s="527" t="s">
        <v>598</v>
      </c>
      <c r="AN2578" s="333" t="s">
        <v>599</v>
      </c>
      <c r="AO2578" s="490" t="s">
        <v>600</v>
      </c>
    </row>
    <row r="2579" spans="3:41">
      <c r="C2579" s="520" t="s">
        <v>994</v>
      </c>
      <c r="D2579" s="67">
        <v>5675</v>
      </c>
      <c r="E2579" s="81" t="s">
        <v>4336</v>
      </c>
      <c r="F2579" s="81" t="s">
        <v>4104</v>
      </c>
      <c r="G2579" s="48" t="s">
        <v>208</v>
      </c>
      <c r="H2579" s="48">
        <v>3870</v>
      </c>
      <c r="I2579" s="64" t="s">
        <v>3474</v>
      </c>
      <c r="J2579" s="520">
        <v>1</v>
      </c>
      <c r="K2579" s="101">
        <v>45862</v>
      </c>
      <c r="L2579" s="494">
        <v>2</v>
      </c>
      <c r="M2579" s="510">
        <v>175</v>
      </c>
      <c r="N2579" s="513">
        <v>45864</v>
      </c>
      <c r="O2579" s="411">
        <v>45867</v>
      </c>
      <c r="P2579" s="623">
        <v>5</v>
      </c>
      <c r="Q2579" s="409" t="s">
        <v>85</v>
      </c>
      <c r="R2579" s="409" t="s">
        <v>320</v>
      </c>
      <c r="S2579" s="409" t="s">
        <v>85</v>
      </c>
      <c r="T2579" s="409" t="s">
        <v>138</v>
      </c>
      <c r="U2579" s="561">
        <v>175</v>
      </c>
      <c r="V2579" s="417" t="s">
        <v>284</v>
      </c>
      <c r="W2579" s="417" t="s">
        <v>89</v>
      </c>
      <c r="X2579" s="417" t="s">
        <v>417</v>
      </c>
      <c r="Y2579" s="423" t="s">
        <v>716</v>
      </c>
      <c r="Z2579" s="409">
        <v>10</v>
      </c>
      <c r="AA2579" s="423" t="s">
        <v>189</v>
      </c>
      <c r="AB2579" s="409">
        <v>2012</v>
      </c>
      <c r="AC2579" s="524">
        <v>51000</v>
      </c>
      <c r="AD2579" s="524">
        <v>54000</v>
      </c>
      <c r="AE2579" s="490" t="s">
        <v>101</v>
      </c>
      <c r="AF2579" s="442">
        <v>45862</v>
      </c>
      <c r="AG2579" s="442">
        <v>45866</v>
      </c>
      <c r="AH2579" s="334"/>
      <c r="AI2579" s="523" t="s">
        <v>208</v>
      </c>
      <c r="AJ2579" s="550"/>
      <c r="AK2579" s="334"/>
      <c r="AL2579" s="523" t="s">
        <v>208</v>
      </c>
      <c r="AM2579" s="528" t="s">
        <v>4337</v>
      </c>
      <c r="AN2579" s="334"/>
      <c r="AO2579" s="490"/>
    </row>
    <row r="2580" spans="3:41">
      <c r="C2580" s="520" t="s">
        <v>994</v>
      </c>
      <c r="D2580" s="494">
        <v>5678</v>
      </c>
      <c r="E2580" s="504" t="s">
        <v>1624</v>
      </c>
      <c r="F2580" s="504" t="s">
        <v>2192</v>
      </c>
      <c r="G2580" s="490" t="s">
        <v>4343</v>
      </c>
      <c r="H2580" s="494">
        <v>4818</v>
      </c>
      <c r="I2580" s="64" t="s">
        <v>3474</v>
      </c>
      <c r="J2580" s="520">
        <v>1</v>
      </c>
      <c r="K2580" s="609">
        <v>45863</v>
      </c>
      <c r="L2580" s="494">
        <v>1</v>
      </c>
      <c r="M2580" s="510">
        <v>201</v>
      </c>
      <c r="N2580" s="511">
        <v>45864</v>
      </c>
      <c r="O2580" s="411">
        <v>45867</v>
      </c>
      <c r="P2580" s="412">
        <v>4</v>
      </c>
      <c r="Q2580" s="409" t="s">
        <v>810</v>
      </c>
      <c r="R2580" s="409" t="s">
        <v>85</v>
      </c>
      <c r="S2580" s="409" t="s">
        <v>811</v>
      </c>
      <c r="T2580" s="137" t="s">
        <v>138</v>
      </c>
      <c r="U2580" s="510">
        <v>201</v>
      </c>
      <c r="V2580" s="417" t="s">
        <v>983</v>
      </c>
      <c r="W2580" s="417" t="s">
        <v>89</v>
      </c>
      <c r="X2580" s="417" t="s">
        <v>984</v>
      </c>
      <c r="Y2580" s="423" t="s">
        <v>4253</v>
      </c>
      <c r="Z2580" s="409"/>
      <c r="AA2580" s="423"/>
      <c r="AB2580" s="409">
        <v>2018</v>
      </c>
      <c r="AC2580" s="424"/>
      <c r="AD2580" s="522"/>
      <c r="AE2580" s="520" t="s">
        <v>101</v>
      </c>
      <c r="AF2580" s="442">
        <v>45863</v>
      </c>
      <c r="AG2580" s="442">
        <v>45866</v>
      </c>
      <c r="AH2580" s="333"/>
      <c r="AI2580" s="494"/>
      <c r="AJ2580" s="334"/>
      <c r="AK2580" s="333"/>
      <c r="AL2580" s="494"/>
      <c r="AM2580" s="527"/>
      <c r="AN2580" s="333"/>
      <c r="AO2580" s="490"/>
    </row>
    <row r="2581" spans="3:41" ht="13.5" customHeight="1">
      <c r="C2581" s="520" t="s">
        <v>994</v>
      </c>
      <c r="D2581" s="491">
        <v>5586</v>
      </c>
      <c r="E2581" s="504" t="s">
        <v>4197</v>
      </c>
      <c r="F2581" s="492" t="s">
        <v>4197</v>
      </c>
      <c r="G2581" s="494" t="s">
        <v>278</v>
      </c>
      <c r="H2581" s="494">
        <v>3014</v>
      </c>
      <c r="I2581" s="520" t="s">
        <v>154</v>
      </c>
      <c r="J2581" s="520">
        <v>1</v>
      </c>
      <c r="K2581" s="509">
        <v>45857</v>
      </c>
      <c r="L2581" s="494">
        <v>6</v>
      </c>
      <c r="M2581" s="510">
        <v>52</v>
      </c>
      <c r="N2581" s="511">
        <v>45863</v>
      </c>
      <c r="O2581" s="411">
        <v>45867</v>
      </c>
      <c r="P2581" s="412">
        <v>10</v>
      </c>
      <c r="Q2581" s="409" t="s">
        <v>85</v>
      </c>
      <c r="R2581" s="409" t="s">
        <v>85</v>
      </c>
      <c r="S2581" s="409" t="s">
        <v>85</v>
      </c>
      <c r="T2581" s="409" t="s">
        <v>138</v>
      </c>
      <c r="U2581" s="561">
        <v>52</v>
      </c>
      <c r="V2581" s="417" t="s">
        <v>139</v>
      </c>
      <c r="W2581" s="417" t="s">
        <v>140</v>
      </c>
      <c r="X2581" s="417" t="s">
        <v>256</v>
      </c>
      <c r="Y2581" s="409">
        <v>8972422490</v>
      </c>
      <c r="Z2581" s="409">
        <v>40</v>
      </c>
      <c r="AA2581" s="423" t="s">
        <v>143</v>
      </c>
      <c r="AB2581" s="409">
        <v>2012</v>
      </c>
      <c r="AC2581" s="424">
        <v>51000</v>
      </c>
      <c r="AD2581" s="522">
        <v>0</v>
      </c>
      <c r="AE2581" s="582" t="s">
        <v>101</v>
      </c>
      <c r="AF2581" s="442">
        <v>45813</v>
      </c>
      <c r="AG2581" s="442">
        <v>45867</v>
      </c>
      <c r="AH2581" s="333" t="s">
        <v>4357</v>
      </c>
      <c r="AI2581" s="490"/>
      <c r="AJ2581" s="334"/>
      <c r="AK2581" s="333"/>
      <c r="AL2581" s="490"/>
      <c r="AM2581" s="527"/>
      <c r="AN2581" s="333"/>
      <c r="AO2581" s="490"/>
    </row>
    <row r="2582" spans="3:41">
      <c r="C2582" s="520" t="s">
        <v>994</v>
      </c>
      <c r="D2582" s="67">
        <v>5679</v>
      </c>
      <c r="E2582" s="81" t="s">
        <v>1083</v>
      </c>
      <c r="F2582" s="69" t="s">
        <v>1083</v>
      </c>
      <c r="G2582" s="48" t="s">
        <v>1083</v>
      </c>
      <c r="H2582" s="48">
        <v>2519</v>
      </c>
      <c r="I2582" s="520" t="s">
        <v>3474</v>
      </c>
      <c r="J2582" s="520">
        <v>1</v>
      </c>
      <c r="K2582" s="101">
        <v>45863</v>
      </c>
      <c r="L2582" s="48">
        <v>2</v>
      </c>
      <c r="M2582" s="765">
        <v>156</v>
      </c>
      <c r="N2582" s="511">
        <v>45865</v>
      </c>
      <c r="O2582" s="411">
        <v>45867</v>
      </c>
      <c r="P2582" s="412">
        <v>4</v>
      </c>
      <c r="Q2582" s="409" t="s">
        <v>85</v>
      </c>
      <c r="R2582" s="409" t="s">
        <v>320</v>
      </c>
      <c r="S2582" s="409" t="s">
        <v>85</v>
      </c>
      <c r="T2582" s="409" t="s">
        <v>87</v>
      </c>
      <c r="U2582" s="561">
        <v>156</v>
      </c>
      <c r="V2582" s="417" t="s">
        <v>88</v>
      </c>
      <c r="W2582" s="417" t="s">
        <v>89</v>
      </c>
      <c r="X2582" s="417" t="s">
        <v>586</v>
      </c>
      <c r="Y2582" s="409" t="s">
        <v>668</v>
      </c>
      <c r="Z2582" s="409">
        <v>10</v>
      </c>
      <c r="AA2582" s="423" t="s">
        <v>227</v>
      </c>
      <c r="AB2582" s="409">
        <v>2015</v>
      </c>
      <c r="AC2582" s="524">
        <v>33000</v>
      </c>
      <c r="AD2582" s="524">
        <v>0</v>
      </c>
      <c r="AE2582" s="490" t="s">
        <v>101</v>
      </c>
      <c r="AF2582" s="442">
        <v>45863</v>
      </c>
      <c r="AG2582" s="442">
        <v>45867</v>
      </c>
      <c r="AH2582" s="333"/>
      <c r="AI2582" s="490"/>
      <c r="AJ2582" s="334"/>
      <c r="AK2582" s="333"/>
      <c r="AL2582" s="490"/>
      <c r="AM2582" s="603"/>
      <c r="AN2582" s="333"/>
      <c r="AO2582" s="490"/>
    </row>
    <row r="2583" spans="3:41">
      <c r="C2583" s="520" t="s">
        <v>994</v>
      </c>
      <c r="D2583" s="491">
        <v>5578</v>
      </c>
      <c r="E2583" s="504" t="s">
        <v>635</v>
      </c>
      <c r="F2583" s="493" t="s">
        <v>636</v>
      </c>
      <c r="G2583" s="491" t="s">
        <v>637</v>
      </c>
      <c r="H2583" s="490">
        <v>1328</v>
      </c>
      <c r="I2583" s="64" t="s">
        <v>3474</v>
      </c>
      <c r="J2583" s="520">
        <v>1</v>
      </c>
      <c r="K2583" s="624">
        <v>45838</v>
      </c>
      <c r="L2583" s="491">
        <v>27</v>
      </c>
      <c r="M2583" s="510">
        <v>50</v>
      </c>
      <c r="N2583" s="511">
        <v>45865</v>
      </c>
      <c r="O2583" s="411">
        <v>45868</v>
      </c>
      <c r="P2583" s="412">
        <v>30</v>
      </c>
      <c r="Q2583" s="409" t="s">
        <v>85</v>
      </c>
      <c r="R2583" s="409" t="s">
        <v>85</v>
      </c>
      <c r="S2583" s="409" t="s">
        <v>85</v>
      </c>
      <c r="T2583" s="409" t="s">
        <v>138</v>
      </c>
      <c r="U2583" s="561">
        <v>50</v>
      </c>
      <c r="V2583" s="417" t="s">
        <v>169</v>
      </c>
      <c r="W2583" s="417" t="s">
        <v>89</v>
      </c>
      <c r="X2583" s="417" t="s">
        <v>249</v>
      </c>
      <c r="Y2583" s="409" t="s">
        <v>250</v>
      </c>
      <c r="Z2583" s="409">
        <v>30</v>
      </c>
      <c r="AA2583" s="423" t="s">
        <v>244</v>
      </c>
      <c r="AB2583" s="409">
        <v>2015</v>
      </c>
      <c r="AC2583" s="424">
        <v>40000</v>
      </c>
      <c r="AD2583" s="522">
        <v>0</v>
      </c>
      <c r="AE2583" s="635" t="s">
        <v>101</v>
      </c>
      <c r="AF2583" s="634">
        <v>45810</v>
      </c>
      <c r="AG2583" s="442">
        <v>45867</v>
      </c>
      <c r="AH2583" s="333"/>
      <c r="AI2583" s="490"/>
      <c r="AJ2583" s="334"/>
      <c r="AK2583" s="333"/>
      <c r="AL2583" s="490"/>
      <c r="AM2583" s="527"/>
      <c r="AN2583" s="333"/>
      <c r="AO2583" s="490"/>
    </row>
    <row r="2584" spans="3:41">
      <c r="C2584" s="520" t="s">
        <v>994</v>
      </c>
      <c r="D2584" s="491">
        <v>5580</v>
      </c>
      <c r="E2584" s="504" t="s">
        <v>635</v>
      </c>
      <c r="F2584" s="493" t="s">
        <v>636</v>
      </c>
      <c r="G2584" s="490" t="s">
        <v>637</v>
      </c>
      <c r="H2584" s="494">
        <v>773</v>
      </c>
      <c r="I2584" s="64" t="s">
        <v>3474</v>
      </c>
      <c r="J2584" s="520">
        <v>1</v>
      </c>
      <c r="K2584" s="509">
        <v>45839</v>
      </c>
      <c r="L2584" s="494">
        <v>27</v>
      </c>
      <c r="M2584" s="510">
        <v>77</v>
      </c>
      <c r="N2584" s="513">
        <v>45866</v>
      </c>
      <c r="O2584" s="411">
        <v>45868</v>
      </c>
      <c r="P2584" s="412">
        <v>29</v>
      </c>
      <c r="Q2584" s="409" t="s">
        <v>160</v>
      </c>
      <c r="R2584" s="409" t="s">
        <v>214</v>
      </c>
      <c r="S2584" s="409" t="s">
        <v>124</v>
      </c>
      <c r="T2584" s="409" t="s">
        <v>138</v>
      </c>
      <c r="U2584" s="409">
        <v>77</v>
      </c>
      <c r="V2584" s="417" t="s">
        <v>284</v>
      </c>
      <c r="W2584" s="417" t="s">
        <v>124</v>
      </c>
      <c r="X2584" s="417" t="s">
        <v>357</v>
      </c>
      <c r="Y2584" s="409" t="s">
        <v>363</v>
      </c>
      <c r="Z2584" s="409">
        <v>10</v>
      </c>
      <c r="AA2584" s="423" t="s">
        <v>143</v>
      </c>
      <c r="AB2584" s="409">
        <v>2024</v>
      </c>
      <c r="AC2584" s="424">
        <v>36000</v>
      </c>
      <c r="AD2584" s="522">
        <v>36000</v>
      </c>
      <c r="AE2584" s="635" t="s">
        <v>101</v>
      </c>
      <c r="AF2584" s="442">
        <v>45811</v>
      </c>
      <c r="AG2584" s="442">
        <v>45867</v>
      </c>
      <c r="AH2584" s="333"/>
      <c r="AI2584" s="490"/>
      <c r="AJ2584" s="333"/>
      <c r="AK2584" s="333"/>
      <c r="AL2584" s="490"/>
      <c r="AM2584" s="527"/>
      <c r="AN2584" s="333"/>
      <c r="AO2584" s="490"/>
    </row>
    <row r="2585" spans="3:41">
      <c r="C2585" s="520" t="s">
        <v>994</v>
      </c>
      <c r="D2585" s="520">
        <v>5631</v>
      </c>
      <c r="E2585" s="740" t="s">
        <v>4083</v>
      </c>
      <c r="F2585" s="722" t="s">
        <v>4084</v>
      </c>
      <c r="G2585" s="371" t="s">
        <v>4085</v>
      </c>
      <c r="H2585" s="520">
        <v>1978</v>
      </c>
      <c r="I2585" s="64" t="s">
        <v>110</v>
      </c>
      <c r="J2585" s="520">
        <v>1</v>
      </c>
      <c r="K2585" s="624">
        <v>45836</v>
      </c>
      <c r="L2585" s="520">
        <v>27</v>
      </c>
      <c r="M2585" s="625">
        <v>32</v>
      </c>
      <c r="N2585" s="511">
        <v>45863</v>
      </c>
      <c r="O2585" s="411">
        <v>45869</v>
      </c>
      <c r="P2585" s="412">
        <v>33</v>
      </c>
      <c r="Q2585" s="409" t="s">
        <v>160</v>
      </c>
      <c r="R2585" s="409" t="s">
        <v>86</v>
      </c>
      <c r="S2585" s="409" t="s">
        <v>86</v>
      </c>
      <c r="T2585" s="409" t="s">
        <v>138</v>
      </c>
      <c r="U2585" s="409">
        <v>32</v>
      </c>
      <c r="V2585" s="417" t="s">
        <v>118</v>
      </c>
      <c r="W2585" s="417" t="s">
        <v>89</v>
      </c>
      <c r="X2585" s="417" t="s">
        <v>167</v>
      </c>
      <c r="Y2585" s="409" t="s">
        <v>168</v>
      </c>
      <c r="Z2585" s="409">
        <v>30</v>
      </c>
      <c r="AA2585" s="423" t="s">
        <v>127</v>
      </c>
      <c r="AB2585" s="409"/>
      <c r="AC2585" s="424"/>
      <c r="AD2585" s="522"/>
      <c r="AE2585" s="637" t="s">
        <v>101</v>
      </c>
      <c r="AF2585" s="630">
        <v>45864</v>
      </c>
      <c r="AG2585" s="630">
        <v>45868</v>
      </c>
      <c r="AH2585" s="582"/>
      <c r="AI2585" s="582" t="s">
        <v>3935</v>
      </c>
      <c r="AJ2585" s="744" t="s">
        <v>4091</v>
      </c>
      <c r="AK2585" s="378" t="s">
        <v>4090</v>
      </c>
      <c r="AL2585" s="721" t="s">
        <v>4089</v>
      </c>
      <c r="AM2585" s="632"/>
      <c r="AN2585" s="582"/>
      <c r="AO2585" s="582"/>
    </row>
    <row r="2586" spans="3:41">
      <c r="C2586" s="520" t="s">
        <v>994</v>
      </c>
      <c r="D2586" s="772">
        <v>5660</v>
      </c>
      <c r="E2586" s="770" t="s">
        <v>4184</v>
      </c>
      <c r="F2586" s="771" t="s">
        <v>394</v>
      </c>
      <c r="G2586" s="388" t="s">
        <v>395</v>
      </c>
      <c r="H2586" s="388">
        <v>5034</v>
      </c>
      <c r="I2586" s="64" t="s">
        <v>3474</v>
      </c>
      <c r="J2586" s="520">
        <v>1</v>
      </c>
      <c r="K2586" s="101">
        <v>45854</v>
      </c>
      <c r="L2586" s="48">
        <v>13</v>
      </c>
      <c r="M2586" s="510">
        <v>115</v>
      </c>
      <c r="N2586" s="513">
        <v>45867</v>
      </c>
      <c r="O2586" s="411">
        <v>45869</v>
      </c>
      <c r="P2586" s="412">
        <v>15</v>
      </c>
      <c r="Q2586" s="409" t="s">
        <v>85</v>
      </c>
      <c r="R2586" s="409" t="s">
        <v>320</v>
      </c>
      <c r="S2586" s="409" t="s">
        <v>85</v>
      </c>
      <c r="T2586" s="409" t="s">
        <v>138</v>
      </c>
      <c r="U2586" s="409">
        <v>115</v>
      </c>
      <c r="V2586" s="417" t="s">
        <v>284</v>
      </c>
      <c r="W2586" s="417" t="s">
        <v>89</v>
      </c>
      <c r="X2586" s="417" t="s">
        <v>396</v>
      </c>
      <c r="Y2586" s="409" t="s">
        <v>502</v>
      </c>
      <c r="Z2586" s="409">
        <v>10</v>
      </c>
      <c r="AA2586" s="423" t="s">
        <v>143</v>
      </c>
      <c r="AB2586" s="409">
        <v>2017</v>
      </c>
      <c r="AC2586" s="524">
        <v>33000</v>
      </c>
      <c r="AD2586" s="524">
        <v>33200</v>
      </c>
      <c r="AE2586" s="637" t="s">
        <v>101</v>
      </c>
      <c r="AF2586" s="442">
        <v>45854</v>
      </c>
      <c r="AG2586" s="442">
        <v>45868</v>
      </c>
      <c r="AH2586" s="333"/>
      <c r="AI2586" s="490" t="s">
        <v>395</v>
      </c>
      <c r="AJ2586" s="527"/>
      <c r="AK2586" s="333"/>
      <c r="AL2586" s="490"/>
      <c r="AM2586" s="527"/>
      <c r="AN2586" s="333"/>
      <c r="AO2586" s="490"/>
    </row>
    <row r="2587" spans="3:41">
      <c r="C2587" s="520" t="s">
        <v>994</v>
      </c>
      <c r="D2587" s="491">
        <v>5656</v>
      </c>
      <c r="E2587" s="504" t="s">
        <v>4083</v>
      </c>
      <c r="F2587" s="504" t="s">
        <v>4084</v>
      </c>
      <c r="G2587" s="371" t="s">
        <v>4085</v>
      </c>
      <c r="H2587" s="494">
        <v>3578</v>
      </c>
      <c r="I2587" s="64" t="s">
        <v>110</v>
      </c>
      <c r="J2587" s="520">
        <v>1</v>
      </c>
      <c r="K2587" s="509">
        <v>45853</v>
      </c>
      <c r="L2587" s="494">
        <v>27</v>
      </c>
      <c r="M2587" s="510">
        <v>211</v>
      </c>
      <c r="N2587" s="513">
        <v>45880</v>
      </c>
      <c r="O2587" s="411">
        <v>45869</v>
      </c>
      <c r="P2587" s="412">
        <v>16</v>
      </c>
      <c r="Q2587" s="409" t="s">
        <v>544</v>
      </c>
      <c r="R2587" s="409" t="s">
        <v>85</v>
      </c>
      <c r="S2587" s="409" t="s">
        <v>867</v>
      </c>
      <c r="T2587" s="693" t="s">
        <v>138</v>
      </c>
      <c r="U2587" s="409">
        <v>211</v>
      </c>
      <c r="V2587" s="417" t="s">
        <v>203</v>
      </c>
      <c r="W2587" s="417" t="s">
        <v>2701</v>
      </c>
      <c r="X2587" s="417" t="s">
        <v>4305</v>
      </c>
      <c r="Y2587" s="423" t="s">
        <v>2703</v>
      </c>
      <c r="Z2587" s="409"/>
      <c r="AA2587" s="423"/>
      <c r="AB2587" s="409">
        <v>2009</v>
      </c>
      <c r="AC2587" s="615"/>
      <c r="AD2587" s="524"/>
      <c r="AE2587" s="503" t="s">
        <v>101</v>
      </c>
      <c r="AF2587" s="442">
        <v>45853</v>
      </c>
      <c r="AG2587" s="442">
        <v>45868</v>
      </c>
      <c r="AH2587" s="334"/>
      <c r="AI2587" s="523" t="s">
        <v>3935</v>
      </c>
      <c r="AJ2587" s="744" t="s">
        <v>4091</v>
      </c>
      <c r="AK2587" s="378" t="s">
        <v>4090</v>
      </c>
      <c r="AL2587" s="721" t="s">
        <v>4089</v>
      </c>
      <c r="AM2587" s="744" t="s">
        <v>4091</v>
      </c>
      <c r="AN2587" s="378" t="s">
        <v>4090</v>
      </c>
      <c r="AO2587" s="721" t="s">
        <v>4089</v>
      </c>
    </row>
    <row r="2588" spans="3:41">
      <c r="C2588" s="520" t="s">
        <v>994</v>
      </c>
      <c r="D2588" s="67">
        <v>5658</v>
      </c>
      <c r="E2588" s="504" t="s">
        <v>4083</v>
      </c>
      <c r="F2588" s="504" t="s">
        <v>4084</v>
      </c>
      <c r="G2588" s="371" t="s">
        <v>4085</v>
      </c>
      <c r="H2588" s="48">
        <v>10</v>
      </c>
      <c r="I2588" s="64" t="s">
        <v>110</v>
      </c>
      <c r="J2588" s="520">
        <v>1</v>
      </c>
      <c r="K2588" s="101">
        <v>45854</v>
      </c>
      <c r="L2588" s="48">
        <v>27</v>
      </c>
      <c r="M2588" s="510">
        <v>214</v>
      </c>
      <c r="N2588" s="513">
        <v>45881</v>
      </c>
      <c r="O2588" s="411">
        <v>45869</v>
      </c>
      <c r="P2588" s="516">
        <v>15</v>
      </c>
      <c r="Q2588" s="409" t="s">
        <v>544</v>
      </c>
      <c r="R2588" s="409" t="s">
        <v>86</v>
      </c>
      <c r="S2588" s="693" t="s">
        <v>86</v>
      </c>
      <c r="T2588" s="693" t="s">
        <v>138</v>
      </c>
      <c r="U2588" s="409">
        <v>214</v>
      </c>
      <c r="V2588" s="417" t="s">
        <v>284</v>
      </c>
      <c r="W2588" s="417" t="s">
        <v>89</v>
      </c>
      <c r="X2588" s="417" t="s">
        <v>285</v>
      </c>
      <c r="Y2588" s="423" t="s">
        <v>4313</v>
      </c>
      <c r="Z2588" s="409"/>
      <c r="AA2588" s="423"/>
      <c r="AB2588" s="409"/>
      <c r="AC2588" s="524"/>
      <c r="AD2588" s="522"/>
      <c r="AE2588" s="503" t="s">
        <v>101</v>
      </c>
      <c r="AF2588" s="442">
        <v>45854</v>
      </c>
      <c r="AG2588" s="442">
        <v>45868</v>
      </c>
      <c r="AH2588" s="334"/>
      <c r="AI2588" s="333" t="s">
        <v>3935</v>
      </c>
      <c r="AJ2588" s="744" t="s">
        <v>4091</v>
      </c>
      <c r="AK2588" s="378" t="s">
        <v>4090</v>
      </c>
      <c r="AL2588" s="721" t="s">
        <v>4089</v>
      </c>
      <c r="AM2588" s="527"/>
      <c r="AN2588" s="333"/>
      <c r="AO2588" s="490"/>
    </row>
    <row r="2589" spans="3:41">
      <c r="C2589" s="520" t="s">
        <v>994</v>
      </c>
      <c r="D2589" s="825">
        <v>5523</v>
      </c>
      <c r="E2589" s="740" t="s">
        <v>4083</v>
      </c>
      <c r="F2589" s="722" t="s">
        <v>4084</v>
      </c>
      <c r="G2589" s="371" t="s">
        <v>4085</v>
      </c>
      <c r="H2589" s="371">
        <v>7339</v>
      </c>
      <c r="I2589" s="64" t="s">
        <v>110</v>
      </c>
      <c r="J2589" s="520">
        <v>1</v>
      </c>
      <c r="K2589" s="624">
        <v>45839</v>
      </c>
      <c r="L2589" s="371">
        <v>27</v>
      </c>
      <c r="M2589" s="724">
        <v>272</v>
      </c>
      <c r="N2589" s="753">
        <v>45866</v>
      </c>
      <c r="O2589" s="726">
        <v>45869</v>
      </c>
      <c r="P2589" s="727">
        <v>30</v>
      </c>
      <c r="Q2589" s="409" t="s">
        <v>85</v>
      </c>
      <c r="R2589" s="409" t="s">
        <v>85</v>
      </c>
      <c r="S2589" s="409" t="s">
        <v>85</v>
      </c>
      <c r="T2589" s="137" t="s">
        <v>138</v>
      </c>
      <c r="U2589" s="137">
        <v>272</v>
      </c>
      <c r="V2589" s="417" t="s">
        <v>983</v>
      </c>
      <c r="W2589" s="417" t="s">
        <v>89</v>
      </c>
      <c r="X2589" s="417" t="s">
        <v>984</v>
      </c>
      <c r="Y2589" s="137" t="s">
        <v>986</v>
      </c>
      <c r="Z2589" s="409"/>
      <c r="AA2589" s="423"/>
      <c r="AB2589" s="409">
        <v>2016</v>
      </c>
      <c r="AC2589" s="729"/>
      <c r="AD2589" s="730">
        <v>0</v>
      </c>
      <c r="AE2589" s="637" t="s">
        <v>101</v>
      </c>
      <c r="AF2589" s="634">
        <v>45783</v>
      </c>
      <c r="AG2589" s="742">
        <v>45868</v>
      </c>
      <c r="AH2589" s="378"/>
      <c r="AI2589" s="378" t="s">
        <v>3935</v>
      </c>
      <c r="AJ2589" s="744" t="s">
        <v>4091</v>
      </c>
      <c r="AK2589" s="378" t="s">
        <v>4090</v>
      </c>
      <c r="AL2589" s="721" t="s">
        <v>4089</v>
      </c>
      <c r="AM2589" s="744" t="s">
        <v>4091</v>
      </c>
      <c r="AN2589" s="378" t="s">
        <v>4090</v>
      </c>
      <c r="AO2589" s="721" t="s">
        <v>4089</v>
      </c>
    </row>
    <row r="2590" spans="3:41">
      <c r="C2590" s="520" t="s">
        <v>994</v>
      </c>
      <c r="D2590" s="491">
        <v>5615</v>
      </c>
      <c r="E2590" s="504" t="s">
        <v>97</v>
      </c>
      <c r="F2590" s="493" t="s">
        <v>97</v>
      </c>
      <c r="G2590" s="494" t="s">
        <v>144</v>
      </c>
      <c r="H2590" s="494">
        <v>1521</v>
      </c>
      <c r="I2590" s="64" t="s">
        <v>3474</v>
      </c>
      <c r="J2590" s="520">
        <v>1</v>
      </c>
      <c r="K2590" s="509">
        <v>45840</v>
      </c>
      <c r="L2590" s="494">
        <v>27</v>
      </c>
      <c r="M2590" s="409">
        <v>155</v>
      </c>
      <c r="N2590" s="513">
        <v>45867</v>
      </c>
      <c r="O2590" s="411">
        <v>45870</v>
      </c>
      <c r="P2590" s="412">
        <v>30</v>
      </c>
      <c r="Q2590" s="409" t="s">
        <v>85</v>
      </c>
      <c r="R2590" s="409"/>
      <c r="S2590" s="409" t="s">
        <v>85</v>
      </c>
      <c r="T2590" s="409" t="s">
        <v>87</v>
      </c>
      <c r="U2590" s="561">
        <v>155</v>
      </c>
      <c r="V2590" s="417" t="s">
        <v>88</v>
      </c>
      <c r="W2590" s="417" t="s">
        <v>89</v>
      </c>
      <c r="X2590" s="417" t="s">
        <v>550</v>
      </c>
      <c r="Y2590" s="409" t="s">
        <v>664</v>
      </c>
      <c r="Z2590" s="409">
        <v>10</v>
      </c>
      <c r="AA2590" s="423" t="s">
        <v>92</v>
      </c>
      <c r="AB2590" s="409">
        <v>2016</v>
      </c>
      <c r="AC2590" s="524">
        <v>33000</v>
      </c>
      <c r="AD2590" s="522">
        <v>35200</v>
      </c>
      <c r="AE2590" s="637" t="s">
        <v>101</v>
      </c>
      <c r="AF2590" s="442">
        <v>45826</v>
      </c>
      <c r="AG2590" s="442">
        <v>45869</v>
      </c>
      <c r="AH2590" s="333"/>
      <c r="AI2590" s="490"/>
      <c r="AJ2590" s="527"/>
      <c r="AK2590" s="333"/>
      <c r="AL2590" s="490"/>
      <c r="AM2590" s="527"/>
      <c r="AN2590" s="333"/>
      <c r="AO2590" s="490"/>
    </row>
    <row r="2591" spans="3:41">
      <c r="C2591" s="520" t="s">
        <v>994</v>
      </c>
      <c r="D2591" s="67">
        <v>5386</v>
      </c>
      <c r="E2591" s="81" t="s">
        <v>802</v>
      </c>
      <c r="F2591" s="69" t="s">
        <v>817</v>
      </c>
      <c r="G2591" s="48" t="s">
        <v>818</v>
      </c>
      <c r="H2591" s="48">
        <v>201</v>
      </c>
      <c r="I2591" s="520" t="s">
        <v>154</v>
      </c>
      <c r="J2591" s="520">
        <v>1</v>
      </c>
      <c r="K2591" s="101">
        <v>45857</v>
      </c>
      <c r="L2591" s="48">
        <v>13</v>
      </c>
      <c r="M2591" s="104">
        <v>200</v>
      </c>
      <c r="N2591" s="513">
        <v>45870</v>
      </c>
      <c r="O2591" s="411">
        <v>45870</v>
      </c>
      <c r="P2591" s="412">
        <v>13</v>
      </c>
      <c r="Q2591" s="409" t="s">
        <v>544</v>
      </c>
      <c r="R2591" s="409" t="s">
        <v>85</v>
      </c>
      <c r="S2591" s="409" t="s">
        <v>86</v>
      </c>
      <c r="T2591" s="409" t="s">
        <v>138</v>
      </c>
      <c r="U2591" s="409">
        <v>200</v>
      </c>
      <c r="V2591" s="417" t="s">
        <v>284</v>
      </c>
      <c r="W2591" s="417" t="s">
        <v>174</v>
      </c>
      <c r="X2591" s="417" t="s">
        <v>819</v>
      </c>
      <c r="Y2591" s="423" t="s">
        <v>820</v>
      </c>
      <c r="Z2591" s="409">
        <v>10</v>
      </c>
      <c r="AA2591" s="423" t="s">
        <v>189</v>
      </c>
      <c r="AB2591" s="409">
        <v>2024</v>
      </c>
      <c r="AC2591" s="424"/>
      <c r="AD2591" s="522"/>
      <c r="AE2591" s="503" t="s">
        <v>207</v>
      </c>
      <c r="AF2591" s="442">
        <v>45703</v>
      </c>
      <c r="AG2591" s="442">
        <v>45869</v>
      </c>
      <c r="AH2591" s="333"/>
      <c r="AI2591" s="494" t="s">
        <v>503</v>
      </c>
      <c r="AJ2591" s="527" t="s">
        <v>821</v>
      </c>
      <c r="AK2591" s="333" t="s">
        <v>822</v>
      </c>
      <c r="AL2591" s="490" t="s">
        <v>823</v>
      </c>
      <c r="AM2591" s="527" t="s">
        <v>821</v>
      </c>
      <c r="AN2591" s="333" t="s">
        <v>822</v>
      </c>
      <c r="AO2591" s="490" t="s">
        <v>823</v>
      </c>
    </row>
    <row r="2592" spans="3:41">
      <c r="C2592" s="520" t="s">
        <v>994</v>
      </c>
      <c r="D2592" s="67">
        <v>5644</v>
      </c>
      <c r="E2592" s="770" t="s">
        <v>472</v>
      </c>
      <c r="F2592" s="771" t="s">
        <v>152</v>
      </c>
      <c r="G2592" s="48" t="s">
        <v>743</v>
      </c>
      <c r="H2592" s="48">
        <v>3361</v>
      </c>
      <c r="I2592" s="520" t="s">
        <v>154</v>
      </c>
      <c r="J2592" s="520">
        <v>1</v>
      </c>
      <c r="K2592" s="509">
        <v>45846</v>
      </c>
      <c r="L2592" s="494">
        <v>13</v>
      </c>
      <c r="M2592" s="409">
        <v>99</v>
      </c>
      <c r="N2592" s="511">
        <v>45859</v>
      </c>
      <c r="O2592" s="411">
        <v>45871</v>
      </c>
      <c r="P2592" s="412">
        <v>25</v>
      </c>
      <c r="Q2592" s="409" t="s">
        <v>85</v>
      </c>
      <c r="R2592" s="409" t="s">
        <v>320</v>
      </c>
      <c r="S2592" s="409" t="s">
        <v>85</v>
      </c>
      <c r="T2592" s="409" t="s">
        <v>87</v>
      </c>
      <c r="U2592" s="561">
        <v>99</v>
      </c>
      <c r="V2592" s="417" t="s">
        <v>88</v>
      </c>
      <c r="W2592" s="417" t="s">
        <v>89</v>
      </c>
      <c r="X2592" s="417" t="s">
        <v>433</v>
      </c>
      <c r="Y2592" s="409">
        <v>1459</v>
      </c>
      <c r="Z2592" s="409">
        <v>10</v>
      </c>
      <c r="AA2592" s="423" t="s">
        <v>434</v>
      </c>
      <c r="AB2592" s="409">
        <v>1998</v>
      </c>
      <c r="AC2592" s="524">
        <v>27000</v>
      </c>
      <c r="AD2592" s="522">
        <v>4000</v>
      </c>
      <c r="AE2592" s="637" t="s">
        <v>101</v>
      </c>
      <c r="AF2592" s="442">
        <v>45846</v>
      </c>
      <c r="AG2592" s="442">
        <v>45870</v>
      </c>
      <c r="AH2592" s="333"/>
      <c r="AI2592" s="494"/>
      <c r="AJ2592" s="334"/>
      <c r="AK2592" s="333"/>
      <c r="AL2592" s="494"/>
      <c r="AM2592" s="527"/>
      <c r="AN2592" s="333"/>
      <c r="AO2592" s="490"/>
    </row>
    <row r="2593" spans="3:41">
      <c r="C2593" s="520" t="s">
        <v>994</v>
      </c>
      <c r="D2593" s="67">
        <v>5479</v>
      </c>
      <c r="E2593" s="81" t="s">
        <v>645</v>
      </c>
      <c r="F2593" s="68" t="s">
        <v>645</v>
      </c>
      <c r="G2593" s="48" t="s">
        <v>646</v>
      </c>
      <c r="H2593" s="48">
        <v>589</v>
      </c>
      <c r="I2593" s="520" t="s">
        <v>154</v>
      </c>
      <c r="J2593" s="520">
        <v>1</v>
      </c>
      <c r="K2593" s="101">
        <v>45842</v>
      </c>
      <c r="L2593" s="48">
        <v>27</v>
      </c>
      <c r="M2593" s="104">
        <v>146</v>
      </c>
      <c r="N2593" s="513">
        <v>45869</v>
      </c>
      <c r="O2593" s="411">
        <v>45871</v>
      </c>
      <c r="P2593" s="412">
        <v>29</v>
      </c>
      <c r="Q2593" s="409" t="s">
        <v>160</v>
      </c>
      <c r="R2593" s="409" t="s">
        <v>86</v>
      </c>
      <c r="S2593" s="409" t="s">
        <v>86</v>
      </c>
      <c r="T2593" s="409" t="s">
        <v>87</v>
      </c>
      <c r="U2593" s="561">
        <v>146</v>
      </c>
      <c r="V2593" s="417" t="s">
        <v>88</v>
      </c>
      <c r="W2593" s="417" t="s">
        <v>89</v>
      </c>
      <c r="X2593" s="417" t="s">
        <v>586</v>
      </c>
      <c r="Y2593" s="409" t="s">
        <v>611</v>
      </c>
      <c r="Z2593" s="409">
        <v>10</v>
      </c>
      <c r="AA2593" s="423" t="s">
        <v>227</v>
      </c>
      <c r="AB2593" s="409">
        <v>2023</v>
      </c>
      <c r="AC2593" s="524">
        <v>33000</v>
      </c>
      <c r="AD2593" s="524">
        <v>28000</v>
      </c>
      <c r="AE2593" s="503" t="s">
        <v>101</v>
      </c>
      <c r="AF2593" s="442">
        <v>45757</v>
      </c>
      <c r="AG2593" s="442">
        <v>45870</v>
      </c>
      <c r="AH2593" s="333"/>
      <c r="AI2593" s="490"/>
      <c r="AJ2593" s="550"/>
      <c r="AK2593" s="333"/>
      <c r="AL2593" s="490"/>
      <c r="AM2593" s="527" t="s">
        <v>648</v>
      </c>
      <c r="AN2593" s="333" t="s">
        <v>649</v>
      </c>
      <c r="AO2593" s="490">
        <v>5610608460</v>
      </c>
    </row>
    <row r="2594" spans="3:41">
      <c r="C2594" s="64" t="s">
        <v>994</v>
      </c>
      <c r="D2594" s="67">
        <v>5579</v>
      </c>
      <c r="E2594" s="750" t="s">
        <v>1180</v>
      </c>
      <c r="F2594" s="68" t="s">
        <v>1181</v>
      </c>
      <c r="G2594" s="48" t="s">
        <v>4192</v>
      </c>
      <c r="H2594" s="48">
        <v>2357</v>
      </c>
      <c r="I2594" s="64" t="s">
        <v>3474</v>
      </c>
      <c r="J2594" s="64">
        <v>1</v>
      </c>
      <c r="K2594" s="101">
        <v>45838</v>
      </c>
      <c r="L2594" s="48">
        <v>27</v>
      </c>
      <c r="M2594" s="104">
        <v>152</v>
      </c>
      <c r="N2594" s="102">
        <f>K2594+L2594</f>
        <v>45865</v>
      </c>
      <c r="O2594" s="99">
        <f ca="1">TODAY()</f>
        <v>45957</v>
      </c>
      <c r="P2594" s="100">
        <f ca="1">O2594-K2594</f>
        <v>119</v>
      </c>
      <c r="Q2594" s="66" t="s">
        <v>85</v>
      </c>
      <c r="R2594" s="66" t="s">
        <v>320</v>
      </c>
      <c r="S2594" s="66" t="s">
        <v>85</v>
      </c>
      <c r="T2594" s="66" t="s">
        <v>87</v>
      </c>
      <c r="U2594" s="170">
        <v>152</v>
      </c>
      <c r="V2594" s="88" t="s">
        <v>88</v>
      </c>
      <c r="W2594" s="88" t="s">
        <v>89</v>
      </c>
      <c r="X2594" s="88" t="s">
        <v>586</v>
      </c>
      <c r="Y2594" s="66" t="s">
        <v>647</v>
      </c>
      <c r="Z2594" s="66">
        <v>10</v>
      </c>
      <c r="AA2594" s="117" t="s">
        <v>227</v>
      </c>
      <c r="AB2594" s="66">
        <v>2017</v>
      </c>
      <c r="AC2594" s="130">
        <v>33000</v>
      </c>
      <c r="AD2594" s="119">
        <v>31400</v>
      </c>
      <c r="AE2594" s="773" t="s">
        <v>101</v>
      </c>
      <c r="AF2594" s="132">
        <v>45867</v>
      </c>
      <c r="AG2594" s="132">
        <v>45871</v>
      </c>
      <c r="AH2594" s="141"/>
      <c r="AI2594" s="132"/>
      <c r="AJ2594" s="144"/>
      <c r="AK2594" s="141"/>
      <c r="AL2594" s="72"/>
      <c r="AM2594" s="527"/>
      <c r="AN2594" s="333"/>
      <c r="AO2594" s="490"/>
    </row>
    <row r="2595" spans="3:41" ht="18" customHeight="1">
      <c r="C2595" s="520" t="s">
        <v>994</v>
      </c>
      <c r="D2595" s="64">
        <v>5669</v>
      </c>
      <c r="E2595" s="750" t="s">
        <v>1137</v>
      </c>
      <c r="F2595" s="65" t="s">
        <v>4324</v>
      </c>
      <c r="G2595" s="64" t="s">
        <v>2779</v>
      </c>
      <c r="H2595" s="64">
        <v>1613</v>
      </c>
      <c r="I2595" s="64" t="s">
        <v>3474</v>
      </c>
      <c r="J2595" s="520">
        <v>1</v>
      </c>
      <c r="K2595" s="746">
        <v>45857</v>
      </c>
      <c r="L2595" s="520">
        <v>27</v>
      </c>
      <c r="M2595" s="625">
        <v>8</v>
      </c>
      <c r="N2595" s="513">
        <v>45884</v>
      </c>
      <c r="O2595" s="411">
        <v>45875</v>
      </c>
      <c r="P2595" s="412">
        <v>18</v>
      </c>
      <c r="Q2595" s="409" t="s">
        <v>85</v>
      </c>
      <c r="R2595" s="409" t="s">
        <v>85</v>
      </c>
      <c r="S2595" s="409" t="s">
        <v>86</v>
      </c>
      <c r="T2595" s="409" t="s">
        <v>87</v>
      </c>
      <c r="U2595" s="409">
        <v>8</v>
      </c>
      <c r="V2595" s="563" t="s">
        <v>88</v>
      </c>
      <c r="W2595" s="417" t="s">
        <v>89</v>
      </c>
      <c r="X2595" s="417" t="s">
        <v>90</v>
      </c>
      <c r="Y2595" s="409" t="s">
        <v>112</v>
      </c>
      <c r="Z2595" s="409">
        <v>10</v>
      </c>
      <c r="AA2595" s="423" t="s">
        <v>92</v>
      </c>
      <c r="AB2595" s="409">
        <v>2016</v>
      </c>
      <c r="AC2595" s="424"/>
      <c r="AD2595" s="522"/>
      <c r="AE2595" s="520" t="s">
        <v>101</v>
      </c>
      <c r="AF2595" s="634">
        <v>45857</v>
      </c>
      <c r="AG2595" s="634">
        <v>45874</v>
      </c>
      <c r="AH2595" s="520"/>
      <c r="AI2595" s="520" t="s">
        <v>531</v>
      </c>
      <c r="AJ2595" s="520"/>
      <c r="AK2595" s="520"/>
      <c r="AL2595" s="520"/>
      <c r="AM2595" s="520"/>
      <c r="AN2595" s="520"/>
      <c r="AO2595" s="520"/>
    </row>
    <row r="2596" spans="3:41">
      <c r="C2596" s="520" t="s">
        <v>994</v>
      </c>
      <c r="D2596" s="491">
        <v>5383</v>
      </c>
      <c r="E2596" s="504" t="s">
        <v>635</v>
      </c>
      <c r="F2596" s="493" t="s">
        <v>636</v>
      </c>
      <c r="G2596" s="494" t="s">
        <v>637</v>
      </c>
      <c r="H2596" s="494">
        <v>5965</v>
      </c>
      <c r="I2596" s="64" t="s">
        <v>3474</v>
      </c>
      <c r="J2596" s="520">
        <v>1</v>
      </c>
      <c r="K2596" s="509">
        <v>45841</v>
      </c>
      <c r="L2596" s="494">
        <v>27</v>
      </c>
      <c r="M2596" s="510">
        <v>150</v>
      </c>
      <c r="N2596" s="511">
        <v>45868</v>
      </c>
      <c r="O2596" s="411">
        <v>45875</v>
      </c>
      <c r="P2596" s="412">
        <v>34</v>
      </c>
      <c r="Q2596" s="409" t="s">
        <v>85</v>
      </c>
      <c r="R2596" s="409" t="s">
        <v>320</v>
      </c>
      <c r="S2596" s="409" t="s">
        <v>85</v>
      </c>
      <c r="T2596" s="409" t="s">
        <v>138</v>
      </c>
      <c r="U2596" s="561">
        <v>150</v>
      </c>
      <c r="V2596" s="417" t="s">
        <v>284</v>
      </c>
      <c r="W2596" s="417" t="s">
        <v>89</v>
      </c>
      <c r="X2596" s="417" t="s">
        <v>396</v>
      </c>
      <c r="Y2596" s="409" t="s">
        <v>638</v>
      </c>
      <c r="Z2596" s="409">
        <v>10</v>
      </c>
      <c r="AA2596" s="423" t="s">
        <v>143</v>
      </c>
      <c r="AB2596" s="409">
        <v>2014</v>
      </c>
      <c r="AC2596" s="524">
        <v>33000</v>
      </c>
      <c r="AD2596" s="524">
        <v>33000</v>
      </c>
      <c r="AE2596" s="635" t="s">
        <v>101</v>
      </c>
      <c r="AF2596" s="526">
        <v>45701</v>
      </c>
      <c r="AG2596" s="442">
        <v>45874</v>
      </c>
      <c r="AH2596" s="334"/>
      <c r="AI2596" s="490" t="s">
        <v>637</v>
      </c>
      <c r="AJ2596" s="527" t="s">
        <v>639</v>
      </c>
      <c r="AK2596" s="333" t="s">
        <v>640</v>
      </c>
      <c r="AL2596" s="490" t="s">
        <v>641</v>
      </c>
      <c r="AM2596" s="527" t="s">
        <v>639</v>
      </c>
      <c r="AN2596" s="333" t="s">
        <v>640</v>
      </c>
      <c r="AO2596" s="490" t="s">
        <v>641</v>
      </c>
    </row>
    <row r="2597" spans="3:41">
      <c r="C2597" s="520" t="s">
        <v>994</v>
      </c>
      <c r="D2597" s="491">
        <v>5570</v>
      </c>
      <c r="E2597" s="504" t="s">
        <v>1217</v>
      </c>
      <c r="F2597" s="493" t="s">
        <v>1217</v>
      </c>
      <c r="G2597" s="494" t="s">
        <v>4254</v>
      </c>
      <c r="H2597" s="494">
        <v>2200</v>
      </c>
      <c r="I2597" s="520" t="s">
        <v>154</v>
      </c>
      <c r="J2597" s="520">
        <v>1</v>
      </c>
      <c r="K2597" s="231">
        <v>45865</v>
      </c>
      <c r="L2597" s="494">
        <v>14</v>
      </c>
      <c r="M2597" s="510">
        <v>220</v>
      </c>
      <c r="N2597" s="511">
        <v>45879</v>
      </c>
      <c r="O2597" s="411">
        <v>45875</v>
      </c>
      <c r="P2597" s="623">
        <v>10</v>
      </c>
      <c r="Q2597" s="409" t="s">
        <v>810</v>
      </c>
      <c r="R2597" s="409" t="s">
        <v>85</v>
      </c>
      <c r="S2597" s="409" t="s">
        <v>832</v>
      </c>
      <c r="T2597" s="409" t="s">
        <v>87</v>
      </c>
      <c r="U2597" s="409">
        <v>220</v>
      </c>
      <c r="V2597" s="417" t="s">
        <v>88</v>
      </c>
      <c r="W2597" s="417" t="s">
        <v>89</v>
      </c>
      <c r="X2597" s="417" t="s">
        <v>586</v>
      </c>
      <c r="Y2597" s="423" t="s">
        <v>909</v>
      </c>
      <c r="Z2597" s="409">
        <v>10</v>
      </c>
      <c r="AA2597" s="423" t="s">
        <v>227</v>
      </c>
      <c r="AB2597" s="409">
        <v>2011</v>
      </c>
      <c r="AC2597" s="424"/>
      <c r="AD2597" s="524"/>
      <c r="AE2597" s="520" t="s">
        <v>101</v>
      </c>
      <c r="AF2597" s="442">
        <v>45805</v>
      </c>
      <c r="AG2597" s="442">
        <v>45874</v>
      </c>
      <c r="AH2597" s="333"/>
      <c r="AI2597" s="494" t="s">
        <v>1469</v>
      </c>
      <c r="AJ2597" s="527" t="s">
        <v>4133</v>
      </c>
      <c r="AK2597" s="333" t="s">
        <v>4132</v>
      </c>
      <c r="AL2597" s="490" t="s">
        <v>4134</v>
      </c>
      <c r="AM2597" s="527" t="s">
        <v>4133</v>
      </c>
      <c r="AN2597" s="333" t="s">
        <v>4132</v>
      </c>
      <c r="AO2597" s="490" t="s">
        <v>4134</v>
      </c>
    </row>
    <row r="2598" spans="3:41">
      <c r="C2598" s="520" t="s">
        <v>994</v>
      </c>
      <c r="D2598" s="67">
        <v>5514</v>
      </c>
      <c r="E2598" s="81" t="s">
        <v>722</v>
      </c>
      <c r="F2598" s="69" t="s">
        <v>722</v>
      </c>
      <c r="G2598" s="48" t="s">
        <v>4075</v>
      </c>
      <c r="H2598" s="48">
        <v>4</v>
      </c>
      <c r="I2598" s="520" t="s">
        <v>154</v>
      </c>
      <c r="J2598" s="520">
        <v>1</v>
      </c>
      <c r="K2598" s="101">
        <v>45807</v>
      </c>
      <c r="L2598" s="48">
        <v>27</v>
      </c>
      <c r="M2598" s="104">
        <v>221</v>
      </c>
      <c r="N2598" s="511">
        <v>45834</v>
      </c>
      <c r="O2598" s="411">
        <v>45875</v>
      </c>
      <c r="P2598" s="623">
        <v>68</v>
      </c>
      <c r="Q2598" s="409" t="s">
        <v>544</v>
      </c>
      <c r="R2598" s="409" t="s">
        <v>85</v>
      </c>
      <c r="S2598" s="409" t="s">
        <v>879</v>
      </c>
      <c r="T2598" s="409" t="s">
        <v>138</v>
      </c>
      <c r="U2598" s="409">
        <v>221</v>
      </c>
      <c r="V2598" s="417" t="s">
        <v>880</v>
      </c>
      <c r="W2598" s="417" t="s">
        <v>881</v>
      </c>
      <c r="X2598" s="417" t="s">
        <v>4073</v>
      </c>
      <c r="Y2598" s="423" t="s">
        <v>4074</v>
      </c>
      <c r="Z2598" s="510">
        <v>90</v>
      </c>
      <c r="AA2598" s="423" t="s">
        <v>92</v>
      </c>
      <c r="AB2598" s="409"/>
      <c r="AC2598" s="524"/>
      <c r="AD2598" s="522"/>
      <c r="AE2598" s="494" t="s">
        <v>101</v>
      </c>
      <c r="AF2598" s="532">
        <v>45779</v>
      </c>
      <c r="AG2598" s="442">
        <v>45874</v>
      </c>
      <c r="AH2598" s="333"/>
      <c r="AI2598" s="494" t="s">
        <v>197</v>
      </c>
      <c r="AJ2598" s="527" t="s">
        <v>725</v>
      </c>
      <c r="AK2598" s="333" t="s">
        <v>726</v>
      </c>
      <c r="AL2598" s="490" t="s">
        <v>727</v>
      </c>
      <c r="AM2598" s="527" t="s">
        <v>725</v>
      </c>
      <c r="AN2598" s="333" t="s">
        <v>726</v>
      </c>
      <c r="AO2598" s="490" t="s">
        <v>727</v>
      </c>
    </row>
    <row r="2599" spans="3:41" ht="15.75" customHeight="1">
      <c r="C2599" s="520" t="s">
        <v>994</v>
      </c>
      <c r="D2599" s="769">
        <v>5402</v>
      </c>
      <c r="E2599" s="770" t="s">
        <v>151</v>
      </c>
      <c r="F2599" s="771" t="s">
        <v>152</v>
      </c>
      <c r="G2599" s="388" t="s">
        <v>172</v>
      </c>
      <c r="H2599" s="769">
        <v>18</v>
      </c>
      <c r="I2599" s="64" t="s">
        <v>154</v>
      </c>
      <c r="J2599" s="520">
        <v>1</v>
      </c>
      <c r="K2599" s="96">
        <v>45848</v>
      </c>
      <c r="L2599" s="64">
        <v>21</v>
      </c>
      <c r="M2599" s="97">
        <v>34</v>
      </c>
      <c r="N2599" s="511">
        <f>K2599+L2599</f>
        <v>45869</v>
      </c>
      <c r="O2599" s="411">
        <f ca="1">TODAY()</f>
        <v>45957</v>
      </c>
      <c r="P2599" s="412">
        <f ca="1">O2599-K2599</f>
        <v>109</v>
      </c>
      <c r="Q2599" s="409" t="s">
        <v>85</v>
      </c>
      <c r="R2599" s="409" t="s">
        <v>85</v>
      </c>
      <c r="S2599" s="409" t="s">
        <v>85</v>
      </c>
      <c r="T2599" s="409" t="s">
        <v>87</v>
      </c>
      <c r="U2599" s="409">
        <v>34</v>
      </c>
      <c r="V2599" s="417" t="s">
        <v>173</v>
      </c>
      <c r="W2599" s="417" t="s">
        <v>174</v>
      </c>
      <c r="X2599" s="417" t="s">
        <v>175</v>
      </c>
      <c r="Y2599" s="409" t="s">
        <v>176</v>
      </c>
      <c r="Z2599" s="409">
        <v>10</v>
      </c>
      <c r="AA2599" s="423" t="s">
        <v>177</v>
      </c>
      <c r="AB2599" s="409">
        <v>2024</v>
      </c>
      <c r="AC2599" s="424"/>
      <c r="AD2599" s="522"/>
      <c r="AE2599" s="824" t="s">
        <v>101</v>
      </c>
      <c r="AF2599" s="630">
        <v>45687</v>
      </c>
      <c r="AG2599" s="630">
        <v>45875</v>
      </c>
      <c r="AH2599" s="582"/>
      <c r="AI2599" s="582" t="s">
        <v>153</v>
      </c>
      <c r="AJ2599" s="632" t="s">
        <v>178</v>
      </c>
      <c r="AK2599" s="582" t="s">
        <v>179</v>
      </c>
      <c r="AL2599" s="582">
        <v>8120321929</v>
      </c>
      <c r="AM2599" s="632" t="s">
        <v>178</v>
      </c>
      <c r="AN2599" s="582" t="s">
        <v>179</v>
      </c>
      <c r="AO2599" s="582">
        <v>8120321929</v>
      </c>
    </row>
    <row r="2600" spans="3:41">
      <c r="C2600" s="520" t="s">
        <v>994</v>
      </c>
      <c r="D2600" s="48">
        <v>5688</v>
      </c>
      <c r="E2600" s="81" t="s">
        <v>4360</v>
      </c>
      <c r="F2600" s="81" t="s">
        <v>4360</v>
      </c>
      <c r="G2600" s="48" t="s">
        <v>4361</v>
      </c>
      <c r="H2600" s="48">
        <v>59</v>
      </c>
      <c r="I2600" s="48" t="s">
        <v>3474</v>
      </c>
      <c r="J2600" s="520">
        <v>1</v>
      </c>
      <c r="K2600" s="509">
        <v>45869</v>
      </c>
      <c r="L2600" s="491">
        <v>2</v>
      </c>
      <c r="M2600" s="510">
        <v>40</v>
      </c>
      <c r="N2600" s="511">
        <f>K2600+L2600</f>
        <v>45871</v>
      </c>
      <c r="O2600" s="411">
        <f ca="1">TODAY()</f>
        <v>45957</v>
      </c>
      <c r="P2600" s="412">
        <f ca="1">O2600-K2600</f>
        <v>88</v>
      </c>
      <c r="Q2600" s="409" t="s">
        <v>85</v>
      </c>
      <c r="R2600" s="409" t="s">
        <v>85</v>
      </c>
      <c r="S2600" s="409" t="s">
        <v>85</v>
      </c>
      <c r="T2600" s="409" t="s">
        <v>138</v>
      </c>
      <c r="U2600" s="561">
        <v>40</v>
      </c>
      <c r="V2600" s="417" t="s">
        <v>155</v>
      </c>
      <c r="W2600" s="417" t="s">
        <v>146</v>
      </c>
      <c r="X2600" s="417" t="s">
        <v>217</v>
      </c>
      <c r="Y2600" s="409">
        <v>181002534</v>
      </c>
      <c r="Z2600" s="409">
        <v>60</v>
      </c>
      <c r="AA2600" s="423" t="s">
        <v>143</v>
      </c>
      <c r="AB2600" s="409"/>
      <c r="AC2600" s="424">
        <v>35000</v>
      </c>
      <c r="AD2600" s="522">
        <v>0</v>
      </c>
      <c r="AE2600" s="490" t="s">
        <v>101</v>
      </c>
      <c r="AF2600" s="442">
        <v>45869</v>
      </c>
      <c r="AG2600" s="442">
        <v>45875</v>
      </c>
      <c r="AH2600" s="333"/>
      <c r="AI2600" s="333"/>
      <c r="AJ2600" s="333"/>
      <c r="AK2600" s="333"/>
      <c r="AL2600" s="490"/>
      <c r="AM2600" s="333"/>
      <c r="AN2600" s="333"/>
      <c r="AO2600" s="490"/>
    </row>
    <row r="2601" spans="3:41">
      <c r="C2601" s="520" t="s">
        <v>994</v>
      </c>
      <c r="D2601" s="67">
        <v>5693</v>
      </c>
      <c r="E2601" s="81" t="s">
        <v>4368</v>
      </c>
      <c r="F2601" s="81" t="s">
        <v>4368</v>
      </c>
      <c r="G2601" s="48" t="s">
        <v>4369</v>
      </c>
      <c r="H2601" s="48">
        <v>628</v>
      </c>
      <c r="I2601" s="520" t="s">
        <v>3474</v>
      </c>
      <c r="J2601" s="520">
        <v>1</v>
      </c>
      <c r="K2601" s="101">
        <v>45873</v>
      </c>
      <c r="L2601" s="48">
        <v>1</v>
      </c>
      <c r="M2601" s="104">
        <v>146</v>
      </c>
      <c r="N2601" s="511">
        <f>K2601+L2601</f>
        <v>45874</v>
      </c>
      <c r="O2601" s="411">
        <f ca="1">TODAY()</f>
        <v>45957</v>
      </c>
      <c r="P2601" s="412">
        <f ca="1">O2601-K2601</f>
        <v>84</v>
      </c>
      <c r="Q2601" s="409" t="s">
        <v>160</v>
      </c>
      <c r="R2601" s="409" t="s">
        <v>86</v>
      </c>
      <c r="S2601" s="409" t="s">
        <v>86</v>
      </c>
      <c r="T2601" s="409" t="s">
        <v>87</v>
      </c>
      <c r="U2601" s="561">
        <v>146</v>
      </c>
      <c r="V2601" s="417" t="s">
        <v>88</v>
      </c>
      <c r="W2601" s="417" t="s">
        <v>89</v>
      </c>
      <c r="X2601" s="417" t="s">
        <v>586</v>
      </c>
      <c r="Y2601" s="409" t="s">
        <v>611</v>
      </c>
      <c r="Z2601" s="409">
        <v>10</v>
      </c>
      <c r="AA2601" s="423" t="s">
        <v>227</v>
      </c>
      <c r="AB2601" s="409">
        <v>2023</v>
      </c>
      <c r="AC2601" s="524">
        <v>33000</v>
      </c>
      <c r="AD2601" s="524">
        <v>28000</v>
      </c>
      <c r="AE2601" s="503" t="s">
        <v>101</v>
      </c>
      <c r="AF2601" s="442">
        <v>45873</v>
      </c>
      <c r="AG2601" s="442">
        <v>45843</v>
      </c>
      <c r="AH2601" s="333"/>
      <c r="AI2601" s="490"/>
      <c r="AJ2601" s="550"/>
      <c r="AK2601" s="333"/>
      <c r="AL2601" s="490"/>
      <c r="AM2601" s="527"/>
      <c r="AN2601" s="333"/>
      <c r="AO2601" s="490"/>
    </row>
    <row r="2602" spans="3:41" ht="17.25" customHeight="1">
      <c r="C2602" s="520" t="s">
        <v>994</v>
      </c>
      <c r="D2602" s="64">
        <v>5519</v>
      </c>
      <c r="E2602" s="750" t="s">
        <v>650</v>
      </c>
      <c r="F2602" s="68" t="s">
        <v>650</v>
      </c>
      <c r="G2602" s="64" t="s">
        <v>1166</v>
      </c>
      <c r="H2602" s="64">
        <v>0</v>
      </c>
      <c r="I2602" s="64" t="s">
        <v>110</v>
      </c>
      <c r="J2602" s="520">
        <v>1</v>
      </c>
      <c r="K2602" s="96">
        <v>45839</v>
      </c>
      <c r="L2602" s="520">
        <v>27</v>
      </c>
      <c r="M2602" s="625">
        <v>18</v>
      </c>
      <c r="N2602" s="511">
        <f>K2602+L2602</f>
        <v>45866</v>
      </c>
      <c r="O2602" s="411">
        <f ca="1">TODAY()</f>
        <v>45957</v>
      </c>
      <c r="P2602" s="412">
        <f ca="1">O2602-K2602</f>
        <v>118</v>
      </c>
      <c r="Q2602" s="409" t="s">
        <v>85</v>
      </c>
      <c r="R2602" s="409" t="s">
        <v>124</v>
      </c>
      <c r="S2602" s="409" t="s">
        <v>85</v>
      </c>
      <c r="T2602" s="409" t="s">
        <v>87</v>
      </c>
      <c r="U2602" s="409">
        <v>18</v>
      </c>
      <c r="V2602" s="417" t="s">
        <v>118</v>
      </c>
      <c r="W2602" s="417" t="s">
        <v>124</v>
      </c>
      <c r="X2602" s="417" t="s">
        <v>125</v>
      </c>
      <c r="Y2602" s="409" t="s">
        <v>128</v>
      </c>
      <c r="Z2602" s="409">
        <v>30</v>
      </c>
      <c r="AA2602" s="423" t="s">
        <v>127</v>
      </c>
      <c r="AB2602" s="409">
        <v>2024</v>
      </c>
      <c r="AC2602" s="424"/>
      <c r="AD2602" s="522"/>
      <c r="AE2602" s="637" t="s">
        <v>101</v>
      </c>
      <c r="AF2602" s="634">
        <v>45783</v>
      </c>
      <c r="AG2602" s="634">
        <v>45876</v>
      </c>
      <c r="AH2602" s="520"/>
      <c r="AI2602" s="520" t="s">
        <v>293</v>
      </c>
      <c r="AJ2602" s="671" t="s">
        <v>4086</v>
      </c>
      <c r="AK2602" s="520" t="s">
        <v>4088</v>
      </c>
      <c r="AL2602" s="520" t="s">
        <v>4087</v>
      </c>
      <c r="AM2602" s="671" t="s">
        <v>4086</v>
      </c>
      <c r="AN2602" s="520" t="s">
        <v>4088</v>
      </c>
      <c r="AO2602" s="520" t="s">
        <v>4087</v>
      </c>
    </row>
    <row r="2603" spans="3:41">
      <c r="C2603" s="520" t="s">
        <v>994</v>
      </c>
      <c r="D2603" s="67">
        <v>5684</v>
      </c>
      <c r="E2603" s="81" t="s">
        <v>954</v>
      </c>
      <c r="F2603" s="503" t="s">
        <v>955</v>
      </c>
      <c r="G2603" s="48" t="s">
        <v>954</v>
      </c>
      <c r="H2603" s="48">
        <v>2050</v>
      </c>
      <c r="I2603" s="64" t="s">
        <v>3474</v>
      </c>
      <c r="J2603" s="520">
        <v>1</v>
      </c>
      <c r="K2603" s="509">
        <v>45867</v>
      </c>
      <c r="L2603" s="494">
        <v>3</v>
      </c>
      <c r="M2603" s="510">
        <v>153</v>
      </c>
      <c r="N2603" s="511">
        <f>K2603+L2603</f>
        <v>45870</v>
      </c>
      <c r="O2603" s="411">
        <f ca="1">TODAY()</f>
        <v>45957</v>
      </c>
      <c r="P2603" s="412">
        <f ca="1">O2603-K2603</f>
        <v>90</v>
      </c>
      <c r="Q2603" s="409" t="s">
        <v>85</v>
      </c>
      <c r="R2603" s="409" t="s">
        <v>320</v>
      </c>
      <c r="S2603" s="409" t="s">
        <v>85</v>
      </c>
      <c r="T2603" s="409" t="s">
        <v>87</v>
      </c>
      <c r="U2603" s="561">
        <v>153</v>
      </c>
      <c r="V2603" s="417" t="s">
        <v>88</v>
      </c>
      <c r="W2603" s="417" t="s">
        <v>89</v>
      </c>
      <c r="X2603" s="417" t="s">
        <v>586</v>
      </c>
      <c r="Y2603" s="409" t="s">
        <v>652</v>
      </c>
      <c r="Z2603" s="409">
        <v>10</v>
      </c>
      <c r="AA2603" s="423" t="s">
        <v>227</v>
      </c>
      <c r="AB2603" s="409">
        <v>2017</v>
      </c>
      <c r="AC2603" s="524">
        <v>33000</v>
      </c>
      <c r="AD2603" s="522">
        <v>29000</v>
      </c>
      <c r="AE2603" s="637" t="s">
        <v>101</v>
      </c>
      <c r="AF2603" s="442">
        <v>45867</v>
      </c>
      <c r="AG2603" s="442">
        <v>45876</v>
      </c>
      <c r="AH2603" s="333"/>
      <c r="AI2603" s="490"/>
      <c r="AJ2603" s="334"/>
      <c r="AK2603" s="333"/>
      <c r="AL2603" s="490"/>
      <c r="AM2603" s="527"/>
      <c r="AN2603" s="333"/>
      <c r="AO2603" s="490"/>
    </row>
    <row r="2604" spans="3:41">
      <c r="C2604" s="520" t="s">
        <v>994</v>
      </c>
      <c r="D2604" s="772">
        <v>5628</v>
      </c>
      <c r="E2604" s="770" t="s">
        <v>370</v>
      </c>
      <c r="F2604" s="771" t="s">
        <v>370</v>
      </c>
      <c r="G2604" s="388" t="s">
        <v>4195</v>
      </c>
      <c r="H2604" s="388">
        <v>680</v>
      </c>
      <c r="I2604" s="520" t="s">
        <v>154</v>
      </c>
      <c r="J2604" s="520">
        <v>1</v>
      </c>
      <c r="K2604" s="101">
        <v>45862</v>
      </c>
      <c r="L2604" s="48">
        <v>6</v>
      </c>
      <c r="M2604" s="510">
        <v>78</v>
      </c>
      <c r="N2604" s="511">
        <v>45868</v>
      </c>
      <c r="O2604" s="411">
        <v>45877</v>
      </c>
      <c r="P2604" s="412">
        <v>15</v>
      </c>
      <c r="Q2604" s="409" t="s">
        <v>160</v>
      </c>
      <c r="R2604" s="409" t="s">
        <v>214</v>
      </c>
      <c r="S2604" s="409" t="s">
        <v>124</v>
      </c>
      <c r="T2604" s="409" t="s">
        <v>138</v>
      </c>
      <c r="U2604" s="409">
        <v>78</v>
      </c>
      <c r="V2604" s="417" t="s">
        <v>284</v>
      </c>
      <c r="W2604" s="417" t="s">
        <v>124</v>
      </c>
      <c r="X2604" s="417" t="s">
        <v>357</v>
      </c>
      <c r="Y2604" s="409" t="s">
        <v>367</v>
      </c>
      <c r="Z2604" s="409">
        <v>10</v>
      </c>
      <c r="AA2604" s="423" t="s">
        <v>143</v>
      </c>
      <c r="AB2604" s="409">
        <v>2024</v>
      </c>
      <c r="AC2604" s="424">
        <v>36000</v>
      </c>
      <c r="AD2604" s="522">
        <v>52500</v>
      </c>
      <c r="AE2604" s="503" t="s">
        <v>101</v>
      </c>
      <c r="AF2604" s="442">
        <v>45854</v>
      </c>
      <c r="AG2604" s="442">
        <v>45876</v>
      </c>
      <c r="AH2604" s="333"/>
      <c r="AI2604" s="490" t="s">
        <v>293</v>
      </c>
      <c r="AJ2604" s="527" t="s">
        <v>294</v>
      </c>
      <c r="AK2604" s="333" t="s">
        <v>295</v>
      </c>
      <c r="AL2604" s="490" t="s">
        <v>296</v>
      </c>
      <c r="AM2604" s="527" t="s">
        <v>294</v>
      </c>
      <c r="AN2604" s="333" t="s">
        <v>295</v>
      </c>
      <c r="AO2604" s="490" t="s">
        <v>296</v>
      </c>
    </row>
    <row r="2605" spans="3:41">
      <c r="C2605" s="520" t="s">
        <v>994</v>
      </c>
      <c r="D2605" s="67">
        <v>5642</v>
      </c>
      <c r="E2605" s="81" t="s">
        <v>370</v>
      </c>
      <c r="F2605" s="69" t="s">
        <v>370</v>
      </c>
      <c r="G2605" s="48" t="s">
        <v>4195</v>
      </c>
      <c r="H2605" s="48">
        <v>7322</v>
      </c>
      <c r="I2605" s="520" t="s">
        <v>154</v>
      </c>
      <c r="J2605" s="520">
        <v>1</v>
      </c>
      <c r="K2605" s="509">
        <v>45845</v>
      </c>
      <c r="L2605" s="494">
        <v>27</v>
      </c>
      <c r="M2605" s="510">
        <v>151</v>
      </c>
      <c r="N2605" s="511">
        <v>45872</v>
      </c>
      <c r="O2605" s="411">
        <v>45877</v>
      </c>
      <c r="P2605" s="412">
        <v>32</v>
      </c>
      <c r="Q2605" s="409" t="s">
        <v>85</v>
      </c>
      <c r="R2605" s="409" t="s">
        <v>320</v>
      </c>
      <c r="S2605" s="409" t="s">
        <v>85</v>
      </c>
      <c r="T2605" s="409" t="s">
        <v>138</v>
      </c>
      <c r="U2605" s="561">
        <v>151</v>
      </c>
      <c r="V2605" s="417" t="s">
        <v>284</v>
      </c>
      <c r="W2605" s="417" t="s">
        <v>89</v>
      </c>
      <c r="X2605" s="417" t="s">
        <v>396</v>
      </c>
      <c r="Y2605" s="409" t="s">
        <v>644</v>
      </c>
      <c r="Z2605" s="409">
        <v>10</v>
      </c>
      <c r="AA2605" s="423" t="s">
        <v>143</v>
      </c>
      <c r="AB2605" s="409">
        <v>2014</v>
      </c>
      <c r="AC2605" s="524">
        <v>33000</v>
      </c>
      <c r="AD2605" s="522">
        <v>35200</v>
      </c>
      <c r="AE2605" s="637" t="s">
        <v>101</v>
      </c>
      <c r="AF2605" s="442">
        <v>45845</v>
      </c>
      <c r="AG2605" s="442">
        <v>45876</v>
      </c>
      <c r="AH2605" s="333"/>
      <c r="AI2605" s="490"/>
      <c r="AJ2605" s="527"/>
      <c r="AK2605" s="333"/>
      <c r="AL2605" s="490"/>
      <c r="AM2605" s="527"/>
      <c r="AN2605" s="333"/>
      <c r="AO2605" s="490"/>
    </row>
    <row r="2606" spans="3:41">
      <c r="C2606" s="520" t="s">
        <v>994</v>
      </c>
      <c r="D2606" s="67">
        <v>5691</v>
      </c>
      <c r="E2606" s="750" t="s">
        <v>4362</v>
      </c>
      <c r="F2606" s="68" t="s">
        <v>4363</v>
      </c>
      <c r="G2606" s="64" t="s">
        <v>4364</v>
      </c>
      <c r="H2606" s="64">
        <v>2558</v>
      </c>
      <c r="I2606" s="64" t="s">
        <v>3474</v>
      </c>
      <c r="J2606" s="520">
        <v>1</v>
      </c>
      <c r="K2606" s="624">
        <v>45870</v>
      </c>
      <c r="L2606" s="520">
        <v>13</v>
      </c>
      <c r="M2606" s="510">
        <v>47</v>
      </c>
      <c r="N2606" s="513">
        <f>K2606+L2606</f>
        <v>45883</v>
      </c>
      <c r="O2606" s="411">
        <f ca="1">TODAY()</f>
        <v>45957</v>
      </c>
      <c r="P2606" s="412">
        <f ca="1">O2606-K2606</f>
        <v>87</v>
      </c>
      <c r="Q2606" s="409" t="s">
        <v>85</v>
      </c>
      <c r="R2606" s="409" t="s">
        <v>85</v>
      </c>
      <c r="S2606" s="409" t="s">
        <v>85</v>
      </c>
      <c r="T2606" s="409" t="s">
        <v>138</v>
      </c>
      <c r="U2606" s="561">
        <v>47</v>
      </c>
      <c r="V2606" s="417" t="s">
        <v>169</v>
      </c>
      <c r="W2606" s="417" t="s">
        <v>89</v>
      </c>
      <c r="X2606" s="417" t="s">
        <v>167</v>
      </c>
      <c r="Y2606" s="409" t="s">
        <v>241</v>
      </c>
      <c r="Z2606" s="409">
        <v>30</v>
      </c>
      <c r="AA2606" s="423" t="s">
        <v>127</v>
      </c>
      <c r="AB2606" s="409"/>
      <c r="AC2606" s="424">
        <v>50000</v>
      </c>
      <c r="AD2606" s="522">
        <v>0</v>
      </c>
      <c r="AE2606" s="549" t="s">
        <v>101</v>
      </c>
      <c r="AF2606" s="442">
        <v>45870</v>
      </c>
      <c r="AG2606" s="442">
        <v>45876</v>
      </c>
      <c r="AH2606" s="333"/>
      <c r="AI2606" s="333"/>
      <c r="AJ2606" s="334"/>
      <c r="AK2606" s="333"/>
      <c r="AL2606" s="333"/>
      <c r="AM2606" s="333"/>
      <c r="AN2606" s="333"/>
      <c r="AO2606" s="490"/>
    </row>
    <row r="2607" spans="3:41">
      <c r="C2607" s="520" t="s">
        <v>994</v>
      </c>
      <c r="D2607" s="67">
        <v>5648</v>
      </c>
      <c r="E2607" s="81" t="s">
        <v>562</v>
      </c>
      <c r="F2607" s="69" t="s">
        <v>563</v>
      </c>
      <c r="G2607" s="48" t="s">
        <v>4293</v>
      </c>
      <c r="H2607" s="48">
        <v>817</v>
      </c>
      <c r="I2607" s="64" t="s">
        <v>3474</v>
      </c>
      <c r="J2607" s="520">
        <v>1</v>
      </c>
      <c r="K2607" s="509">
        <v>45867</v>
      </c>
      <c r="L2607" s="494">
        <v>6</v>
      </c>
      <c r="M2607" s="510">
        <v>73</v>
      </c>
      <c r="N2607" s="511">
        <v>45873</v>
      </c>
      <c r="O2607" s="411">
        <v>45878</v>
      </c>
      <c r="P2607" s="412">
        <v>11</v>
      </c>
      <c r="Q2607" s="409" t="s">
        <v>85</v>
      </c>
      <c r="R2607" s="409" t="s">
        <v>214</v>
      </c>
      <c r="S2607" s="409" t="s">
        <v>85</v>
      </c>
      <c r="T2607" s="409" t="s">
        <v>138</v>
      </c>
      <c r="U2607" s="409">
        <v>73</v>
      </c>
      <c r="V2607" s="417" t="s">
        <v>139</v>
      </c>
      <c r="W2607" s="417" t="s">
        <v>335</v>
      </c>
      <c r="X2607" s="417" t="s">
        <v>336</v>
      </c>
      <c r="Y2607" s="409" t="s">
        <v>345</v>
      </c>
      <c r="Z2607" s="409">
        <v>40</v>
      </c>
      <c r="AA2607" s="423" t="s">
        <v>227</v>
      </c>
      <c r="AB2607" s="409">
        <v>2024</v>
      </c>
      <c r="AC2607" s="424">
        <v>30000</v>
      </c>
      <c r="AD2607" s="522">
        <v>26700</v>
      </c>
      <c r="AE2607" s="637" t="s">
        <v>101</v>
      </c>
      <c r="AF2607" s="442">
        <v>45846</v>
      </c>
      <c r="AG2607" s="442">
        <v>45877</v>
      </c>
      <c r="AH2607" s="333"/>
      <c r="AI2607" s="490"/>
      <c r="AJ2607" s="527"/>
      <c r="AK2607" s="333"/>
      <c r="AL2607" s="490"/>
      <c r="AM2607" s="527"/>
      <c r="AN2607" s="333"/>
      <c r="AO2607" s="490"/>
    </row>
    <row r="2608" spans="3:41">
      <c r="C2608" s="520" t="s">
        <v>994</v>
      </c>
      <c r="D2608" s="491">
        <v>5529</v>
      </c>
      <c r="E2608" s="504" t="s">
        <v>1039</v>
      </c>
      <c r="F2608" s="493" t="s">
        <v>1039</v>
      </c>
      <c r="G2608" s="494" t="s">
        <v>371</v>
      </c>
      <c r="H2608" s="494">
        <v>4660</v>
      </c>
      <c r="I2608" s="64" t="s">
        <v>3474</v>
      </c>
      <c r="J2608" s="520">
        <v>1</v>
      </c>
      <c r="K2608" s="509">
        <v>45870</v>
      </c>
      <c r="L2608" s="494">
        <v>27</v>
      </c>
      <c r="M2608" s="510">
        <v>196</v>
      </c>
      <c r="N2608" s="513">
        <v>45897</v>
      </c>
      <c r="O2608" s="411">
        <v>45878</v>
      </c>
      <c r="P2608" s="412">
        <v>8</v>
      </c>
      <c r="Q2608" s="409" t="s">
        <v>85</v>
      </c>
      <c r="R2608" s="409" t="s">
        <v>320</v>
      </c>
      <c r="S2608" s="409" t="s">
        <v>85</v>
      </c>
      <c r="T2608" s="409" t="s">
        <v>138</v>
      </c>
      <c r="U2608" s="409">
        <v>196</v>
      </c>
      <c r="V2608" s="417" t="s">
        <v>284</v>
      </c>
      <c r="W2608" s="417" t="s">
        <v>89</v>
      </c>
      <c r="X2608" s="417" t="s">
        <v>396</v>
      </c>
      <c r="Y2608" s="423" t="s">
        <v>805</v>
      </c>
      <c r="Z2608" s="409">
        <v>10</v>
      </c>
      <c r="AA2608" s="423" t="s">
        <v>143</v>
      </c>
      <c r="AB2608" s="409">
        <v>2015</v>
      </c>
      <c r="AC2608" s="524">
        <v>33000</v>
      </c>
      <c r="AD2608" s="522">
        <v>33000</v>
      </c>
      <c r="AE2608" s="503" t="s">
        <v>101</v>
      </c>
      <c r="AF2608" s="442">
        <v>45786</v>
      </c>
      <c r="AG2608" s="442">
        <v>45877</v>
      </c>
      <c r="AH2608" s="333"/>
      <c r="AI2608" s="490" t="s">
        <v>371</v>
      </c>
      <c r="AJ2608" s="527" t="s">
        <v>4095</v>
      </c>
      <c r="AK2608" s="333" t="s">
        <v>4097</v>
      </c>
      <c r="AL2608" s="490" t="s">
        <v>4096</v>
      </c>
      <c r="AM2608" s="527" t="s">
        <v>4095</v>
      </c>
      <c r="AN2608" s="333" t="s">
        <v>4097</v>
      </c>
      <c r="AO2608" s="490" t="s">
        <v>4096</v>
      </c>
    </row>
    <row r="2609" spans="3:41">
      <c r="C2609" s="520" t="s">
        <v>994</v>
      </c>
      <c r="D2609" s="491">
        <v>5613</v>
      </c>
      <c r="E2609" s="504" t="s">
        <v>1039</v>
      </c>
      <c r="F2609" s="493" t="s">
        <v>1039</v>
      </c>
      <c r="G2609" s="494" t="s">
        <v>371</v>
      </c>
      <c r="H2609" s="494">
        <v>3328</v>
      </c>
      <c r="I2609" s="64" t="s">
        <v>3474</v>
      </c>
      <c r="J2609" s="520">
        <v>1</v>
      </c>
      <c r="K2609" s="509">
        <v>45854</v>
      </c>
      <c r="L2609" s="494">
        <v>27</v>
      </c>
      <c r="M2609" s="510">
        <v>210</v>
      </c>
      <c r="N2609" s="513">
        <v>45881</v>
      </c>
      <c r="O2609" s="411">
        <v>45878</v>
      </c>
      <c r="P2609" s="709">
        <v>24</v>
      </c>
      <c r="Q2609" s="409" t="s">
        <v>544</v>
      </c>
      <c r="R2609" s="409" t="s">
        <v>85</v>
      </c>
      <c r="S2609" s="693" t="s">
        <v>1180</v>
      </c>
      <c r="T2609" s="693" t="s">
        <v>138</v>
      </c>
      <c r="U2609" s="693">
        <v>210</v>
      </c>
      <c r="V2609" s="417" t="s">
        <v>284</v>
      </c>
      <c r="W2609" s="417" t="s">
        <v>89</v>
      </c>
      <c r="X2609" s="417" t="s">
        <v>396</v>
      </c>
      <c r="Y2609" s="423" t="s">
        <v>4108</v>
      </c>
      <c r="Z2609" s="409">
        <v>10</v>
      </c>
      <c r="AA2609" s="423" t="s">
        <v>143</v>
      </c>
      <c r="AB2609" s="693">
        <v>2016</v>
      </c>
      <c r="AC2609" s="615">
        <v>45000</v>
      </c>
      <c r="AD2609" s="524">
        <v>51500</v>
      </c>
      <c r="AE2609" s="503" t="s">
        <v>101</v>
      </c>
      <c r="AF2609" s="442">
        <v>45786</v>
      </c>
      <c r="AG2609" s="442">
        <v>45877</v>
      </c>
      <c r="AH2609" s="333"/>
      <c r="AI2609" s="490" t="s">
        <v>371</v>
      </c>
      <c r="AJ2609" s="527" t="s">
        <v>4095</v>
      </c>
      <c r="AK2609" s="333" t="s">
        <v>4097</v>
      </c>
      <c r="AL2609" s="490" t="s">
        <v>4096</v>
      </c>
      <c r="AM2609" s="527" t="s">
        <v>4095</v>
      </c>
      <c r="AN2609" s="333" t="s">
        <v>4097</v>
      </c>
      <c r="AO2609" s="490" t="s">
        <v>4096</v>
      </c>
    </row>
    <row r="2610" spans="3:41">
      <c r="C2610" s="520" t="s">
        <v>994</v>
      </c>
      <c r="D2610" s="67">
        <v>5710</v>
      </c>
      <c r="E2610" s="81" t="s">
        <v>4373</v>
      </c>
      <c r="F2610" s="81" t="s">
        <v>4373</v>
      </c>
      <c r="G2610" s="48" t="s">
        <v>529</v>
      </c>
      <c r="H2610" s="48"/>
      <c r="I2610" s="64" t="s">
        <v>3474</v>
      </c>
      <c r="J2610" s="520">
        <v>1</v>
      </c>
      <c r="K2610" s="101">
        <v>45876</v>
      </c>
      <c r="L2610" s="48">
        <v>1</v>
      </c>
      <c r="M2610" s="104">
        <v>191</v>
      </c>
      <c r="N2610" s="513">
        <f>K2610+L2610</f>
        <v>45877</v>
      </c>
      <c r="O2610" s="411">
        <f ca="1">TODAY()</f>
        <v>45957</v>
      </c>
      <c r="P2610" s="412">
        <f ca="1">O2610-K2610</f>
        <v>81</v>
      </c>
      <c r="Q2610" s="409" t="s">
        <v>85</v>
      </c>
      <c r="R2610" s="409" t="s">
        <v>320</v>
      </c>
      <c r="S2610" s="409" t="s">
        <v>85</v>
      </c>
      <c r="T2610" s="409" t="s">
        <v>138</v>
      </c>
      <c r="U2610" s="404">
        <v>191</v>
      </c>
      <c r="V2610" s="417" t="s">
        <v>284</v>
      </c>
      <c r="W2610" s="417" t="s">
        <v>89</v>
      </c>
      <c r="X2610" s="417" t="s">
        <v>417</v>
      </c>
      <c r="Y2610" s="409" t="s">
        <v>783</v>
      </c>
      <c r="Z2610" s="409">
        <v>10</v>
      </c>
      <c r="AA2610" s="423" t="s">
        <v>189</v>
      </c>
      <c r="AB2610" s="409">
        <v>2014</v>
      </c>
      <c r="AC2610" s="524">
        <v>51000</v>
      </c>
      <c r="AD2610" s="522">
        <v>52500</v>
      </c>
      <c r="AE2610" s="637" t="s">
        <v>101</v>
      </c>
      <c r="AF2610" s="442">
        <v>45876</v>
      </c>
      <c r="AG2610" s="442">
        <v>45878</v>
      </c>
      <c r="AH2610" s="333"/>
      <c r="AI2610" s="490"/>
      <c r="AJ2610" s="334"/>
      <c r="AK2610" s="333"/>
      <c r="AL2610" s="490"/>
      <c r="AM2610" s="527"/>
      <c r="AN2610" s="333"/>
      <c r="AO2610" s="490"/>
    </row>
    <row r="2611" spans="3:41">
      <c r="C2611" s="520" t="s">
        <v>994</v>
      </c>
      <c r="D2611" s="67">
        <v>5714</v>
      </c>
      <c r="E2611" s="504" t="s">
        <v>1217</v>
      </c>
      <c r="F2611" s="493" t="s">
        <v>1217</v>
      </c>
      <c r="G2611" s="494" t="s">
        <v>4382</v>
      </c>
      <c r="H2611" s="48">
        <v>3364</v>
      </c>
      <c r="I2611" s="520" t="s">
        <v>154</v>
      </c>
      <c r="J2611" s="520">
        <v>1</v>
      </c>
      <c r="K2611" s="509">
        <v>45877</v>
      </c>
      <c r="L2611" s="494">
        <v>6</v>
      </c>
      <c r="M2611" s="409">
        <v>99</v>
      </c>
      <c r="N2611" s="513">
        <f>K2611+L2611</f>
        <v>45883</v>
      </c>
      <c r="O2611" s="411">
        <f ca="1">TODAY()</f>
        <v>45957</v>
      </c>
      <c r="P2611" s="412">
        <f ca="1">O2611-K2611</f>
        <v>80</v>
      </c>
      <c r="Q2611" s="409" t="s">
        <v>85</v>
      </c>
      <c r="R2611" s="409" t="s">
        <v>320</v>
      </c>
      <c r="S2611" s="409" t="s">
        <v>85</v>
      </c>
      <c r="T2611" s="409" t="s">
        <v>87</v>
      </c>
      <c r="U2611" s="561">
        <v>99</v>
      </c>
      <c r="V2611" s="417" t="s">
        <v>88</v>
      </c>
      <c r="W2611" s="417" t="s">
        <v>89</v>
      </c>
      <c r="X2611" s="417" t="s">
        <v>433</v>
      </c>
      <c r="Y2611" s="409">
        <v>1459</v>
      </c>
      <c r="Z2611" s="409">
        <v>10</v>
      </c>
      <c r="AA2611" s="423" t="s">
        <v>434</v>
      </c>
      <c r="AB2611" s="409">
        <v>1998</v>
      </c>
      <c r="AC2611" s="524">
        <v>27000</v>
      </c>
      <c r="AD2611" s="522">
        <v>4000</v>
      </c>
      <c r="AE2611" s="637" t="s">
        <v>101</v>
      </c>
      <c r="AF2611" s="442">
        <v>45877</v>
      </c>
      <c r="AG2611" s="442">
        <v>45878</v>
      </c>
      <c r="AH2611" s="333"/>
      <c r="AI2611" s="494"/>
      <c r="AJ2611" s="334"/>
      <c r="AK2611" s="333"/>
      <c r="AL2611" s="494"/>
      <c r="AM2611" s="527"/>
      <c r="AN2611" s="333"/>
      <c r="AO2611" s="490"/>
    </row>
    <row r="2612" spans="3:41">
      <c r="C2612" s="520" t="s">
        <v>994</v>
      </c>
      <c r="D2612" s="64">
        <v>5653</v>
      </c>
      <c r="E2612" s="750" t="s">
        <v>370</v>
      </c>
      <c r="F2612" s="65" t="s">
        <v>370</v>
      </c>
      <c r="G2612" s="64" t="s">
        <v>4302</v>
      </c>
      <c r="H2612" s="64">
        <v>9</v>
      </c>
      <c r="I2612" s="520" t="s">
        <v>154</v>
      </c>
      <c r="J2612" s="520">
        <v>1</v>
      </c>
      <c r="K2612" s="624">
        <v>45849</v>
      </c>
      <c r="L2612" s="520">
        <v>27</v>
      </c>
      <c r="M2612" s="625">
        <v>35</v>
      </c>
      <c r="N2612" s="511">
        <f>K2612+L2612</f>
        <v>45876</v>
      </c>
      <c r="O2612" s="411">
        <f ca="1">TODAY()</f>
        <v>45957</v>
      </c>
      <c r="P2612" s="412">
        <f ca="1">O2612-K2612</f>
        <v>108</v>
      </c>
      <c r="Q2612" s="409" t="s">
        <v>85</v>
      </c>
      <c r="R2612" s="409" t="s">
        <v>85</v>
      </c>
      <c r="S2612" s="409" t="s">
        <v>85</v>
      </c>
      <c r="T2612" s="409" t="s">
        <v>87</v>
      </c>
      <c r="U2612" s="409">
        <v>35</v>
      </c>
      <c r="V2612" s="417" t="s">
        <v>173</v>
      </c>
      <c r="W2612" s="417" t="s">
        <v>174</v>
      </c>
      <c r="X2612" s="417" t="s">
        <v>175</v>
      </c>
      <c r="Y2612" s="409" t="s">
        <v>182</v>
      </c>
      <c r="Z2612" s="409">
        <v>10</v>
      </c>
      <c r="AA2612" s="423" t="s">
        <v>177</v>
      </c>
      <c r="AB2612" s="409">
        <v>2024</v>
      </c>
      <c r="AC2612" s="424"/>
      <c r="AD2612" s="522"/>
      <c r="AE2612" s="637" t="s">
        <v>101</v>
      </c>
      <c r="AF2612" s="634">
        <v>45849</v>
      </c>
      <c r="AG2612" s="634">
        <v>45878</v>
      </c>
      <c r="AH2612" s="520"/>
      <c r="AI2612" s="520"/>
      <c r="AJ2612" s="520"/>
      <c r="AK2612" s="520"/>
      <c r="AL2612" s="520"/>
      <c r="AM2612" s="520"/>
      <c r="AN2612" s="520"/>
      <c r="AO2612" s="520"/>
    </row>
    <row r="2613" spans="3:41">
      <c r="C2613" s="64" t="s">
        <v>994</v>
      </c>
      <c r="D2613" s="67">
        <v>5705</v>
      </c>
      <c r="E2613" s="750" t="s">
        <v>657</v>
      </c>
      <c r="F2613" s="68" t="s">
        <v>181</v>
      </c>
      <c r="G2613" s="48" t="s">
        <v>657</v>
      </c>
      <c r="H2613" s="72">
        <v>5533</v>
      </c>
      <c r="I2613" s="64" t="s">
        <v>3474</v>
      </c>
      <c r="J2613" s="64">
        <v>1</v>
      </c>
      <c r="K2613" s="101">
        <v>45875</v>
      </c>
      <c r="L2613" s="67">
        <v>2</v>
      </c>
      <c r="M2613" s="104">
        <v>45</v>
      </c>
      <c r="N2613" s="511">
        <v>45877</v>
      </c>
      <c r="O2613" s="411">
        <v>45881</v>
      </c>
      <c r="P2613" s="412">
        <v>6</v>
      </c>
      <c r="Q2613" s="409" t="s">
        <v>85</v>
      </c>
      <c r="R2613" s="409" t="s">
        <v>85</v>
      </c>
      <c r="S2613" s="409" t="s">
        <v>85</v>
      </c>
      <c r="T2613" s="409" t="s">
        <v>138</v>
      </c>
      <c r="U2613" s="561">
        <v>45</v>
      </c>
      <c r="V2613" s="417" t="s">
        <v>236</v>
      </c>
      <c r="W2613" s="417" t="s">
        <v>237</v>
      </c>
      <c r="X2613" s="417" t="s">
        <v>238</v>
      </c>
      <c r="Y2613" s="409" t="s">
        <v>239</v>
      </c>
      <c r="Z2613" s="409">
        <v>50</v>
      </c>
      <c r="AA2613" s="423" t="s">
        <v>227</v>
      </c>
      <c r="AB2613" s="409">
        <v>2012</v>
      </c>
      <c r="AC2613" s="424"/>
      <c r="AD2613" s="522">
        <v>0</v>
      </c>
      <c r="AE2613" s="503" t="s">
        <v>101</v>
      </c>
      <c r="AF2613" s="442">
        <v>45875</v>
      </c>
      <c r="AG2613" s="442">
        <v>45880</v>
      </c>
      <c r="AH2613" s="333"/>
      <c r="AI2613" s="333"/>
      <c r="AJ2613" s="527"/>
      <c r="AK2613" s="333"/>
      <c r="AL2613" s="490"/>
      <c r="AM2613" s="527"/>
      <c r="AN2613" s="333"/>
      <c r="AO2613" s="490"/>
    </row>
    <row r="2614" spans="3:41">
      <c r="C2614" s="520" t="s">
        <v>994</v>
      </c>
      <c r="D2614" s="491">
        <v>5521</v>
      </c>
      <c r="E2614" s="504" t="s">
        <v>288</v>
      </c>
      <c r="F2614" s="493" t="s">
        <v>289</v>
      </c>
      <c r="G2614" s="494" t="s">
        <v>290</v>
      </c>
      <c r="H2614" s="494">
        <v>4669</v>
      </c>
      <c r="I2614" s="64" t="s">
        <v>3474</v>
      </c>
      <c r="J2614" s="520">
        <v>1</v>
      </c>
      <c r="K2614" s="624">
        <v>45874</v>
      </c>
      <c r="L2614" s="494">
        <v>6</v>
      </c>
      <c r="M2614" s="510">
        <v>94</v>
      </c>
      <c r="N2614" s="513">
        <v>45880</v>
      </c>
      <c r="O2614" s="411">
        <v>45881</v>
      </c>
      <c r="P2614" s="412">
        <v>7</v>
      </c>
      <c r="Q2614" s="409" t="s">
        <v>85</v>
      </c>
      <c r="R2614" s="409" t="s">
        <v>86</v>
      </c>
      <c r="S2614" s="409" t="s">
        <v>85</v>
      </c>
      <c r="T2614" s="409" t="s">
        <v>138</v>
      </c>
      <c r="U2614" s="561">
        <v>94</v>
      </c>
      <c r="V2614" s="417" t="s">
        <v>284</v>
      </c>
      <c r="W2614" s="417" t="s">
        <v>89</v>
      </c>
      <c r="X2614" s="417" t="s">
        <v>396</v>
      </c>
      <c r="Y2614" s="409" t="s">
        <v>397</v>
      </c>
      <c r="Z2614" s="409">
        <v>10</v>
      </c>
      <c r="AA2614" s="423" t="s">
        <v>143</v>
      </c>
      <c r="AB2614" s="409">
        <v>2016</v>
      </c>
      <c r="AC2614" s="524">
        <v>33000</v>
      </c>
      <c r="AD2614" s="522">
        <v>33000</v>
      </c>
      <c r="AE2614" s="637" t="s">
        <v>101</v>
      </c>
      <c r="AF2614" s="634">
        <v>45783</v>
      </c>
      <c r="AG2614" s="442">
        <v>45881</v>
      </c>
      <c r="AH2614" s="333"/>
      <c r="AI2614" s="490" t="s">
        <v>293</v>
      </c>
      <c r="AJ2614" s="527" t="s">
        <v>294</v>
      </c>
      <c r="AK2614" s="333" t="s">
        <v>295</v>
      </c>
      <c r="AL2614" s="490" t="s">
        <v>296</v>
      </c>
      <c r="AM2614" s="527" t="s">
        <v>294</v>
      </c>
      <c r="AN2614" s="333" t="s">
        <v>295</v>
      </c>
      <c r="AO2614" s="490" t="s">
        <v>296</v>
      </c>
    </row>
    <row r="2615" spans="3:41">
      <c r="C2615" s="520" t="s">
        <v>994</v>
      </c>
      <c r="D2615" s="491">
        <v>5616</v>
      </c>
      <c r="E2615" s="504" t="s">
        <v>1039</v>
      </c>
      <c r="F2615" s="493" t="s">
        <v>1039</v>
      </c>
      <c r="G2615" s="494" t="s">
        <v>371</v>
      </c>
      <c r="H2615" s="494">
        <v>6907</v>
      </c>
      <c r="I2615" s="64" t="s">
        <v>3474</v>
      </c>
      <c r="J2615" s="520">
        <v>1</v>
      </c>
      <c r="K2615" s="509">
        <v>45855</v>
      </c>
      <c r="L2615" s="494">
        <v>27</v>
      </c>
      <c r="M2615" s="510">
        <v>125</v>
      </c>
      <c r="N2615" s="513">
        <v>45882</v>
      </c>
      <c r="O2615" s="411">
        <v>45818</v>
      </c>
      <c r="P2615" s="412">
        <v>13</v>
      </c>
      <c r="Q2615" s="409" t="s">
        <v>85</v>
      </c>
      <c r="R2615" s="409" t="s">
        <v>320</v>
      </c>
      <c r="S2615" s="409" t="s">
        <v>85</v>
      </c>
      <c r="T2615" s="409" t="s">
        <v>138</v>
      </c>
      <c r="U2615" s="409">
        <v>125</v>
      </c>
      <c r="V2615" s="417" t="s">
        <v>284</v>
      </c>
      <c r="W2615" s="417" t="s">
        <v>89</v>
      </c>
      <c r="X2615" s="417" t="s">
        <v>396</v>
      </c>
      <c r="Y2615" s="409" t="s">
        <v>540</v>
      </c>
      <c r="Z2615" s="409">
        <v>10</v>
      </c>
      <c r="AA2615" s="423" t="s">
        <v>143</v>
      </c>
      <c r="AB2615" s="409">
        <v>2014</v>
      </c>
      <c r="AC2615" s="524">
        <v>33000</v>
      </c>
      <c r="AD2615" s="522">
        <v>35200</v>
      </c>
      <c r="AE2615" s="637" t="s">
        <v>101</v>
      </c>
      <c r="AF2615" s="442">
        <v>45827</v>
      </c>
      <c r="AG2615" s="442">
        <v>45880</v>
      </c>
      <c r="AH2615" s="334"/>
      <c r="AI2615" s="334"/>
      <c r="AJ2615" s="527"/>
      <c r="AK2615" s="333"/>
      <c r="AL2615" s="490"/>
      <c r="AM2615" s="527"/>
      <c r="AN2615" s="333"/>
      <c r="AO2615" s="490"/>
    </row>
    <row r="2616" spans="3:41">
      <c r="C2616" s="520" t="s">
        <v>994</v>
      </c>
      <c r="D2616" s="491">
        <v>5475</v>
      </c>
      <c r="E2616" s="504" t="s">
        <v>288</v>
      </c>
      <c r="F2616" s="493" t="s">
        <v>289</v>
      </c>
      <c r="G2616" s="494" t="s">
        <v>290</v>
      </c>
      <c r="H2616" s="494">
        <v>6269</v>
      </c>
      <c r="I2616" s="64" t="s">
        <v>3474</v>
      </c>
      <c r="J2616" s="520">
        <v>1</v>
      </c>
      <c r="K2616" s="509">
        <v>45874</v>
      </c>
      <c r="L2616" s="494">
        <v>6</v>
      </c>
      <c r="M2616" s="510">
        <v>130</v>
      </c>
      <c r="N2616" s="513">
        <v>45880</v>
      </c>
      <c r="O2616" s="411">
        <v>45881</v>
      </c>
      <c r="P2616" s="412">
        <v>7</v>
      </c>
      <c r="Q2616" s="409" t="s">
        <v>85</v>
      </c>
      <c r="R2616" s="409" t="s">
        <v>85</v>
      </c>
      <c r="S2616" s="409" t="s">
        <v>85</v>
      </c>
      <c r="T2616" s="409" t="s">
        <v>138</v>
      </c>
      <c r="U2616" s="404">
        <v>130</v>
      </c>
      <c r="V2616" s="417" t="s">
        <v>284</v>
      </c>
      <c r="W2616" s="417" t="s">
        <v>89</v>
      </c>
      <c r="X2616" s="417" t="s">
        <v>396</v>
      </c>
      <c r="Y2616" s="423" t="s">
        <v>555</v>
      </c>
      <c r="Z2616" s="409">
        <v>10</v>
      </c>
      <c r="AA2616" s="423" t="s">
        <v>143</v>
      </c>
      <c r="AB2616" s="409">
        <v>2014</v>
      </c>
      <c r="AC2616" s="424">
        <v>33000</v>
      </c>
      <c r="AD2616" s="522">
        <v>30000</v>
      </c>
      <c r="AE2616" s="824" t="s">
        <v>101</v>
      </c>
      <c r="AF2616" s="442">
        <v>45755</v>
      </c>
      <c r="AG2616" s="442">
        <v>45881</v>
      </c>
      <c r="AH2616" s="333"/>
      <c r="AI2616" s="490" t="s">
        <v>293</v>
      </c>
      <c r="AJ2616" s="527" t="s">
        <v>294</v>
      </c>
      <c r="AK2616" s="333" t="s">
        <v>295</v>
      </c>
      <c r="AL2616" s="490" t="s">
        <v>296</v>
      </c>
      <c r="AM2616" s="527" t="s">
        <v>294</v>
      </c>
      <c r="AN2616" s="333" t="s">
        <v>295</v>
      </c>
      <c r="AO2616" s="490" t="s">
        <v>296</v>
      </c>
    </row>
    <row r="2617" spans="3:41">
      <c r="C2617" s="520" t="s">
        <v>994</v>
      </c>
      <c r="D2617" s="491">
        <v>5525</v>
      </c>
      <c r="E2617" s="504" t="s">
        <v>1039</v>
      </c>
      <c r="F2617" s="493" t="s">
        <v>1039</v>
      </c>
      <c r="G2617" s="494" t="s">
        <v>371</v>
      </c>
      <c r="H2617" s="494">
        <v>7117</v>
      </c>
      <c r="I2617" s="64" t="s">
        <v>3474</v>
      </c>
      <c r="J2617" s="520">
        <v>1</v>
      </c>
      <c r="K2617" s="509">
        <v>45869</v>
      </c>
      <c r="L2617" s="494">
        <v>27</v>
      </c>
      <c r="M2617" s="510">
        <v>143</v>
      </c>
      <c r="N2617" s="513">
        <v>45896</v>
      </c>
      <c r="O2617" s="411">
        <v>45881</v>
      </c>
      <c r="P2617" s="412">
        <v>12</v>
      </c>
      <c r="Q2617" s="409" t="s">
        <v>85</v>
      </c>
      <c r="R2617" s="409">
        <v>0</v>
      </c>
      <c r="S2617" s="409" t="s">
        <v>85</v>
      </c>
      <c r="T2617" s="409" t="s">
        <v>138</v>
      </c>
      <c r="U2617" s="561">
        <v>143</v>
      </c>
      <c r="V2617" s="417" t="s">
        <v>284</v>
      </c>
      <c r="W2617" s="417" t="s">
        <v>89</v>
      </c>
      <c r="X2617" s="417" t="s">
        <v>396</v>
      </c>
      <c r="Y2617" s="409" t="s">
        <v>602</v>
      </c>
      <c r="Z2617" s="409">
        <v>10</v>
      </c>
      <c r="AA2617" s="423" t="s">
        <v>143</v>
      </c>
      <c r="AB2617" s="409">
        <v>2014</v>
      </c>
      <c r="AC2617" s="524">
        <v>33000</v>
      </c>
      <c r="AD2617" s="522">
        <v>35200</v>
      </c>
      <c r="AE2617" s="503" t="s">
        <v>101</v>
      </c>
      <c r="AF2617" s="334">
        <v>45785</v>
      </c>
      <c r="AG2617" s="442">
        <v>45880</v>
      </c>
      <c r="AH2617" s="333"/>
      <c r="AI2617" s="490" t="s">
        <v>371</v>
      </c>
      <c r="AJ2617" s="527" t="s">
        <v>4095</v>
      </c>
      <c r="AK2617" s="333" t="s">
        <v>4097</v>
      </c>
      <c r="AL2617" s="490" t="s">
        <v>4096</v>
      </c>
      <c r="AM2617" s="527" t="s">
        <v>4095</v>
      </c>
      <c r="AN2617" s="333" t="s">
        <v>4097</v>
      </c>
      <c r="AO2617" s="490" t="s">
        <v>4096</v>
      </c>
    </row>
    <row r="2618" spans="3:41">
      <c r="C2618" s="64" t="s">
        <v>994</v>
      </c>
      <c r="D2618" s="67">
        <v>5706</v>
      </c>
      <c r="E2618" s="81" t="s">
        <v>657</v>
      </c>
      <c r="F2618" s="68" t="s">
        <v>181</v>
      </c>
      <c r="G2618" s="48" t="s">
        <v>657</v>
      </c>
      <c r="H2618" s="48">
        <v>6785</v>
      </c>
      <c r="I2618" s="64" t="s">
        <v>3474</v>
      </c>
      <c r="J2618" s="64">
        <v>1</v>
      </c>
      <c r="K2618" s="101">
        <v>45875</v>
      </c>
      <c r="L2618" s="67">
        <v>2</v>
      </c>
      <c r="M2618" s="104">
        <v>162</v>
      </c>
      <c r="N2618" s="511">
        <v>45877</v>
      </c>
      <c r="O2618" s="411">
        <v>45881</v>
      </c>
      <c r="P2618" s="412">
        <v>6</v>
      </c>
      <c r="Q2618" s="409" t="s">
        <v>85</v>
      </c>
      <c r="R2618" s="409" t="s">
        <v>214</v>
      </c>
      <c r="S2618" s="409" t="s">
        <v>85</v>
      </c>
      <c r="T2618" s="409" t="s">
        <v>138</v>
      </c>
      <c r="U2618" s="561">
        <v>162</v>
      </c>
      <c r="V2618" s="417" t="s">
        <v>236</v>
      </c>
      <c r="W2618" s="417" t="s">
        <v>406</v>
      </c>
      <c r="X2618" s="417" t="s">
        <v>238</v>
      </c>
      <c r="Y2618" s="423" t="s">
        <v>685</v>
      </c>
      <c r="Z2618" s="409">
        <v>50</v>
      </c>
      <c r="AA2618" s="423" t="s">
        <v>227</v>
      </c>
      <c r="AB2618" s="409">
        <v>2018</v>
      </c>
      <c r="AC2618" s="424">
        <v>12000</v>
      </c>
      <c r="AD2618" s="614">
        <v>15000</v>
      </c>
      <c r="AE2618" s="503" t="s">
        <v>101</v>
      </c>
      <c r="AF2618" s="442">
        <v>45875</v>
      </c>
      <c r="AG2618" s="442">
        <v>45880</v>
      </c>
      <c r="AH2618" s="333"/>
      <c r="AI2618" s="333"/>
      <c r="AJ2618" s="527"/>
      <c r="AK2618" s="333"/>
      <c r="AL2618" s="490"/>
      <c r="AM2618" s="527"/>
      <c r="AN2618" s="333"/>
      <c r="AO2618" s="490"/>
    </row>
    <row r="2619" spans="3:41">
      <c r="C2619" s="64" t="s">
        <v>994</v>
      </c>
      <c r="D2619" s="67">
        <v>5707</v>
      </c>
      <c r="E2619" s="81" t="s">
        <v>657</v>
      </c>
      <c r="F2619" s="68" t="s">
        <v>181</v>
      </c>
      <c r="G2619" s="48" t="s">
        <v>657</v>
      </c>
      <c r="H2619" s="48">
        <v>7240</v>
      </c>
      <c r="I2619" s="64" t="s">
        <v>3474</v>
      </c>
      <c r="J2619" s="64">
        <v>1</v>
      </c>
      <c r="K2619" s="101">
        <v>45875</v>
      </c>
      <c r="L2619" s="67">
        <v>2</v>
      </c>
      <c r="M2619" s="104">
        <v>168</v>
      </c>
      <c r="N2619" s="511">
        <v>45877</v>
      </c>
      <c r="O2619" s="411">
        <v>45881</v>
      </c>
      <c r="P2619" s="412">
        <v>6</v>
      </c>
      <c r="Q2619" s="409" t="s">
        <v>85</v>
      </c>
      <c r="R2619" s="409" t="s">
        <v>214</v>
      </c>
      <c r="S2619" s="409" t="s">
        <v>85</v>
      </c>
      <c r="T2619" s="409" t="s">
        <v>138</v>
      </c>
      <c r="U2619" s="561">
        <v>168</v>
      </c>
      <c r="V2619" s="417" t="s">
        <v>236</v>
      </c>
      <c r="W2619" s="417" t="s">
        <v>406</v>
      </c>
      <c r="X2619" s="417" t="s">
        <v>238</v>
      </c>
      <c r="Y2619" s="423" t="s">
        <v>703</v>
      </c>
      <c r="Z2619" s="409">
        <v>50</v>
      </c>
      <c r="AA2619" s="423" t="s">
        <v>227</v>
      </c>
      <c r="AB2619" s="409">
        <v>2019</v>
      </c>
      <c r="AC2619" s="424">
        <v>12000</v>
      </c>
      <c r="AD2619" s="614">
        <v>15000</v>
      </c>
      <c r="AE2619" s="823" t="s">
        <v>101</v>
      </c>
      <c r="AF2619" s="442">
        <v>45875</v>
      </c>
      <c r="AG2619" s="442">
        <v>45880</v>
      </c>
      <c r="AH2619" s="333"/>
      <c r="AI2619" s="490"/>
      <c r="AJ2619" s="527"/>
      <c r="AK2619" s="333"/>
      <c r="AL2619" s="490"/>
      <c r="AM2619" s="527"/>
      <c r="AN2619" s="333"/>
      <c r="AO2619" s="490"/>
    </row>
    <row r="2620" spans="3:41">
      <c r="C2620" s="520" t="s">
        <v>994</v>
      </c>
      <c r="D2620" s="491">
        <v>5630</v>
      </c>
      <c r="E2620" s="81" t="s">
        <v>1039</v>
      </c>
      <c r="F2620" s="69" t="s">
        <v>1039</v>
      </c>
      <c r="G2620" s="48" t="s">
        <v>371</v>
      </c>
      <c r="H2620" s="494">
        <v>9051</v>
      </c>
      <c r="I2620" s="64" t="s">
        <v>3474</v>
      </c>
      <c r="J2620" s="520">
        <v>1</v>
      </c>
      <c r="K2620" s="509">
        <v>45864</v>
      </c>
      <c r="L2620" s="494">
        <v>27</v>
      </c>
      <c r="M2620" s="510">
        <v>177</v>
      </c>
      <c r="N2620" s="513">
        <v>45891</v>
      </c>
      <c r="O2620" s="411">
        <v>45881</v>
      </c>
      <c r="P2620" s="623">
        <v>17</v>
      </c>
      <c r="Q2620" s="409" t="s">
        <v>85</v>
      </c>
      <c r="R2620" s="409" t="s">
        <v>214</v>
      </c>
      <c r="S2620" s="409" t="s">
        <v>85</v>
      </c>
      <c r="T2620" s="409" t="s">
        <v>138</v>
      </c>
      <c r="U2620" s="561">
        <v>177</v>
      </c>
      <c r="V2620" s="417" t="s">
        <v>284</v>
      </c>
      <c r="W2620" s="417" t="s">
        <v>510</v>
      </c>
      <c r="X2620" s="417" t="s">
        <v>579</v>
      </c>
      <c r="Y2620" s="423" t="s">
        <v>720</v>
      </c>
      <c r="Z2620" s="409">
        <v>10</v>
      </c>
      <c r="AA2620" s="423" t="s">
        <v>143</v>
      </c>
      <c r="AB2620" s="409">
        <v>2015</v>
      </c>
      <c r="AC2620" s="424">
        <v>33000</v>
      </c>
      <c r="AD2620" s="524">
        <v>33000</v>
      </c>
      <c r="AE2620" s="503" t="s">
        <v>101</v>
      </c>
      <c r="AF2620" s="568">
        <v>45836</v>
      </c>
      <c r="AG2620" s="442">
        <v>45880</v>
      </c>
      <c r="AH2620" s="333"/>
      <c r="AI2620" s="490" t="s">
        <v>4294</v>
      </c>
      <c r="AJ2620" s="527" t="s">
        <v>4295</v>
      </c>
      <c r="AK2620" s="333" t="s">
        <v>4296</v>
      </c>
      <c r="AL2620" s="490" t="s">
        <v>4297</v>
      </c>
      <c r="AM2620" s="527" t="s">
        <v>4295</v>
      </c>
      <c r="AN2620" s="333" t="s">
        <v>4296</v>
      </c>
      <c r="AO2620" s="490" t="s">
        <v>4297</v>
      </c>
    </row>
    <row r="2621" spans="3:41">
      <c r="C2621" s="520" t="s">
        <v>994</v>
      </c>
      <c r="D2621" s="491">
        <v>5437</v>
      </c>
      <c r="E2621" s="504" t="s">
        <v>288</v>
      </c>
      <c r="F2621" s="493" t="s">
        <v>289</v>
      </c>
      <c r="G2621" s="494" t="s">
        <v>290</v>
      </c>
      <c r="H2621" s="494">
        <v>6072</v>
      </c>
      <c r="I2621" s="64" t="s">
        <v>3474</v>
      </c>
      <c r="J2621" s="520">
        <v>1</v>
      </c>
      <c r="K2621" s="509">
        <v>45874</v>
      </c>
      <c r="L2621" s="494">
        <v>6</v>
      </c>
      <c r="M2621" s="510">
        <v>113</v>
      </c>
      <c r="N2621" s="513">
        <f>K2621+L2621</f>
        <v>45880</v>
      </c>
      <c r="O2621" s="411">
        <f ca="1">TODAY()</f>
        <v>45957</v>
      </c>
      <c r="P2621" s="412">
        <f ca="1">O2621-K2621</f>
        <v>83</v>
      </c>
      <c r="Q2621" s="409" t="s">
        <v>85</v>
      </c>
      <c r="R2621" s="409" t="s">
        <v>320</v>
      </c>
      <c r="S2621" s="409" t="s">
        <v>85</v>
      </c>
      <c r="T2621" s="409" t="s">
        <v>138</v>
      </c>
      <c r="U2621" s="409">
        <v>113</v>
      </c>
      <c r="V2621" s="417" t="s">
        <v>284</v>
      </c>
      <c r="W2621" s="417" t="s">
        <v>89</v>
      </c>
      <c r="X2621" s="417" t="s">
        <v>396</v>
      </c>
      <c r="Y2621" s="409" t="s">
        <v>490</v>
      </c>
      <c r="Z2621" s="409">
        <v>10</v>
      </c>
      <c r="AA2621" s="423" t="s">
        <v>143</v>
      </c>
      <c r="AB2621" s="409">
        <v>2014</v>
      </c>
      <c r="AC2621" s="524">
        <v>33000</v>
      </c>
      <c r="AD2621" s="524">
        <v>30000</v>
      </c>
      <c r="AE2621" s="823" t="s">
        <v>101</v>
      </c>
      <c r="AF2621" s="442">
        <v>45734</v>
      </c>
      <c r="AG2621" s="442">
        <v>45881</v>
      </c>
      <c r="AH2621" s="333"/>
      <c r="AI2621" s="490" t="s">
        <v>293</v>
      </c>
      <c r="AJ2621" s="527" t="s">
        <v>294</v>
      </c>
      <c r="AK2621" s="333" t="s">
        <v>295</v>
      </c>
      <c r="AL2621" s="490" t="s">
        <v>296</v>
      </c>
      <c r="AM2621" s="527" t="s">
        <v>294</v>
      </c>
      <c r="AN2621" s="333" t="s">
        <v>295</v>
      </c>
      <c r="AO2621" s="490" t="s">
        <v>296</v>
      </c>
    </row>
    <row r="2622" spans="3:41">
      <c r="C2622" s="520" t="s">
        <v>994</v>
      </c>
      <c r="D2622" s="491">
        <v>5436</v>
      </c>
      <c r="E2622" s="504" t="s">
        <v>288</v>
      </c>
      <c r="F2622" s="493" t="s">
        <v>289</v>
      </c>
      <c r="G2622" s="494" t="s">
        <v>290</v>
      </c>
      <c r="H2622" s="494">
        <v>631</v>
      </c>
      <c r="I2622" s="64" t="s">
        <v>3474</v>
      </c>
      <c r="J2622" s="520">
        <v>1</v>
      </c>
      <c r="K2622" s="509">
        <v>45874</v>
      </c>
      <c r="L2622" s="494">
        <v>6</v>
      </c>
      <c r="M2622" s="510">
        <v>60</v>
      </c>
      <c r="N2622" s="513">
        <v>45880</v>
      </c>
      <c r="O2622" s="411">
        <v>45881</v>
      </c>
      <c r="P2622" s="412">
        <v>7</v>
      </c>
      <c r="Q2622" s="409" t="s">
        <v>160</v>
      </c>
      <c r="R2622" s="409" t="s">
        <v>86</v>
      </c>
      <c r="S2622" s="409" t="s">
        <v>86</v>
      </c>
      <c r="T2622" s="409" t="s">
        <v>138</v>
      </c>
      <c r="U2622" s="561">
        <v>60</v>
      </c>
      <c r="V2622" s="417" t="s">
        <v>284</v>
      </c>
      <c r="W2622" s="417" t="s">
        <v>174</v>
      </c>
      <c r="X2622" s="417" t="s">
        <v>291</v>
      </c>
      <c r="Y2622" s="409" t="s">
        <v>305</v>
      </c>
      <c r="Z2622" s="409">
        <v>10</v>
      </c>
      <c r="AA2622" s="423" t="s">
        <v>143</v>
      </c>
      <c r="AB2622" s="409">
        <v>2024</v>
      </c>
      <c r="AC2622" s="522">
        <v>33000</v>
      </c>
      <c r="AD2622" s="522">
        <v>33000</v>
      </c>
      <c r="AE2622" s="824" t="s">
        <v>101</v>
      </c>
      <c r="AF2622" s="442">
        <v>45734</v>
      </c>
      <c r="AG2622" s="442">
        <v>45881</v>
      </c>
      <c r="AH2622" s="333"/>
      <c r="AI2622" s="490" t="s">
        <v>293</v>
      </c>
      <c r="AJ2622" s="527" t="s">
        <v>294</v>
      </c>
      <c r="AK2622" s="333" t="s">
        <v>295</v>
      </c>
      <c r="AL2622" s="490" t="s">
        <v>296</v>
      </c>
      <c r="AM2622" s="527" t="s">
        <v>294</v>
      </c>
      <c r="AN2622" s="333" t="s">
        <v>295</v>
      </c>
      <c r="AO2622" s="490" t="s">
        <v>296</v>
      </c>
    </row>
    <row r="2623" spans="3:41">
      <c r="C2623" s="520" t="s">
        <v>994</v>
      </c>
      <c r="D2623" s="491">
        <v>5438</v>
      </c>
      <c r="E2623" s="504" t="s">
        <v>288</v>
      </c>
      <c r="F2623" s="492" t="s">
        <v>289</v>
      </c>
      <c r="G2623" s="494" t="s">
        <v>290</v>
      </c>
      <c r="H2623" s="494"/>
      <c r="I2623" s="64" t="s">
        <v>3474</v>
      </c>
      <c r="J2623" s="520">
        <v>1</v>
      </c>
      <c r="K2623" s="509">
        <v>45874</v>
      </c>
      <c r="L2623" s="494">
        <v>6</v>
      </c>
      <c r="M2623" s="510">
        <v>61</v>
      </c>
      <c r="N2623" s="513">
        <v>45880</v>
      </c>
      <c r="O2623" s="411">
        <v>45881</v>
      </c>
      <c r="P2623" s="412">
        <v>7</v>
      </c>
      <c r="Q2623" s="409" t="s">
        <v>160</v>
      </c>
      <c r="R2623" s="409" t="s">
        <v>86</v>
      </c>
      <c r="S2623" s="409" t="s">
        <v>86</v>
      </c>
      <c r="T2623" s="409" t="s">
        <v>138</v>
      </c>
      <c r="U2623" s="561">
        <v>61</v>
      </c>
      <c r="V2623" s="417" t="s">
        <v>284</v>
      </c>
      <c r="W2623" s="417" t="s">
        <v>174</v>
      </c>
      <c r="X2623" s="417" t="s">
        <v>291</v>
      </c>
      <c r="Y2623" s="409" t="s">
        <v>306</v>
      </c>
      <c r="Z2623" s="409">
        <v>10</v>
      </c>
      <c r="AA2623" s="423" t="s">
        <v>143</v>
      </c>
      <c r="AB2623" s="409">
        <v>2024</v>
      </c>
      <c r="AC2623" s="522">
        <v>33000</v>
      </c>
      <c r="AD2623" s="522">
        <v>33000</v>
      </c>
      <c r="AE2623" s="503" t="s">
        <v>101</v>
      </c>
      <c r="AF2623" s="442">
        <v>45734</v>
      </c>
      <c r="AG2623" s="442">
        <v>45881</v>
      </c>
      <c r="AH2623" s="333"/>
      <c r="AI2623" s="490" t="s">
        <v>293</v>
      </c>
      <c r="AJ2623" s="527" t="s">
        <v>294</v>
      </c>
      <c r="AK2623" s="333" t="s">
        <v>295</v>
      </c>
      <c r="AL2623" s="490" t="s">
        <v>296</v>
      </c>
      <c r="AM2623" s="527" t="s">
        <v>294</v>
      </c>
      <c r="AN2623" s="333" t="s">
        <v>295</v>
      </c>
      <c r="AO2623" s="490" t="s">
        <v>296</v>
      </c>
    </row>
    <row r="2624" spans="3:41">
      <c r="C2624" s="520" t="s">
        <v>994</v>
      </c>
      <c r="D2624" s="772">
        <v>5627</v>
      </c>
      <c r="E2624" s="770" t="s">
        <v>1039</v>
      </c>
      <c r="F2624" s="771" t="s">
        <v>1039</v>
      </c>
      <c r="G2624" s="388" t="s">
        <v>4265</v>
      </c>
      <c r="H2624" s="388">
        <v>1382</v>
      </c>
      <c r="I2624" s="64" t="s">
        <v>3474</v>
      </c>
      <c r="J2624" s="520">
        <v>1</v>
      </c>
      <c r="K2624" s="101">
        <v>45876</v>
      </c>
      <c r="L2624" s="48">
        <v>27</v>
      </c>
      <c r="M2624" s="104">
        <v>98</v>
      </c>
      <c r="N2624" s="513">
        <v>45903</v>
      </c>
      <c r="O2624" s="411">
        <v>45881</v>
      </c>
      <c r="P2624" s="412">
        <v>5</v>
      </c>
      <c r="Q2624" s="409" t="s">
        <v>85</v>
      </c>
      <c r="R2624" s="409" t="s">
        <v>86</v>
      </c>
      <c r="S2624" s="409" t="s">
        <v>85</v>
      </c>
      <c r="T2624" s="409" t="s">
        <v>87</v>
      </c>
      <c r="U2624" s="693">
        <v>98</v>
      </c>
      <c r="V2624" s="417" t="s">
        <v>88</v>
      </c>
      <c r="W2624" s="417" t="s">
        <v>89</v>
      </c>
      <c r="X2624" s="417" t="s">
        <v>90</v>
      </c>
      <c r="Y2624" s="409" t="s">
        <v>427</v>
      </c>
      <c r="Z2624" s="409">
        <v>10</v>
      </c>
      <c r="AA2624" s="423" t="s">
        <v>163</v>
      </c>
      <c r="AB2624" s="409">
        <v>2016</v>
      </c>
      <c r="AC2624" s="524">
        <v>27000</v>
      </c>
      <c r="AD2624" s="522">
        <v>9833.33</v>
      </c>
      <c r="AE2624" s="637" t="s">
        <v>101</v>
      </c>
      <c r="AF2624" s="442">
        <v>45834</v>
      </c>
      <c r="AG2624" s="442">
        <v>45881</v>
      </c>
      <c r="AH2624" s="333"/>
      <c r="AI2624" s="490"/>
      <c r="AJ2624" s="527"/>
      <c r="AK2624" s="333"/>
      <c r="AL2624" s="490"/>
      <c r="AM2624" s="527"/>
      <c r="AN2624" s="333"/>
      <c r="AO2624" s="490"/>
    </row>
    <row r="2625" spans="3:41">
      <c r="C2625" s="520" t="s">
        <v>994</v>
      </c>
      <c r="D2625" s="491">
        <v>5474</v>
      </c>
      <c r="E2625" s="504" t="s">
        <v>288</v>
      </c>
      <c r="F2625" s="493" t="s">
        <v>289</v>
      </c>
      <c r="G2625" s="494" t="s">
        <v>290</v>
      </c>
      <c r="H2625" s="494">
        <v>5477</v>
      </c>
      <c r="I2625" s="64" t="s">
        <v>3474</v>
      </c>
      <c r="J2625" s="520">
        <v>1</v>
      </c>
      <c r="K2625" s="509">
        <v>45874</v>
      </c>
      <c r="L2625" s="494">
        <v>6</v>
      </c>
      <c r="M2625" s="510">
        <v>102</v>
      </c>
      <c r="N2625" s="513">
        <v>45880</v>
      </c>
      <c r="O2625" s="411">
        <v>45881</v>
      </c>
      <c r="P2625" s="412">
        <v>7</v>
      </c>
      <c r="Q2625" s="409" t="s">
        <v>85</v>
      </c>
      <c r="R2625" s="409" t="s">
        <v>320</v>
      </c>
      <c r="S2625" s="409" t="s">
        <v>85</v>
      </c>
      <c r="T2625" s="409" t="s">
        <v>138</v>
      </c>
      <c r="U2625" s="409">
        <v>102</v>
      </c>
      <c r="V2625" s="417" t="s">
        <v>284</v>
      </c>
      <c r="W2625" s="417" t="s">
        <v>89</v>
      </c>
      <c r="X2625" s="417" t="s">
        <v>396</v>
      </c>
      <c r="Y2625" s="409" t="s">
        <v>445</v>
      </c>
      <c r="Z2625" s="409">
        <v>10</v>
      </c>
      <c r="AA2625" s="423" t="s">
        <v>143</v>
      </c>
      <c r="AB2625" s="409">
        <v>2014</v>
      </c>
      <c r="AC2625" s="524">
        <v>33000</v>
      </c>
      <c r="AD2625" s="522">
        <v>33000</v>
      </c>
      <c r="AE2625" s="824" t="s">
        <v>101</v>
      </c>
      <c r="AF2625" s="442">
        <v>45755</v>
      </c>
      <c r="AG2625" s="442">
        <v>45881</v>
      </c>
      <c r="AH2625" s="333"/>
      <c r="AI2625" s="490" t="s">
        <v>293</v>
      </c>
      <c r="AJ2625" s="527" t="s">
        <v>294</v>
      </c>
      <c r="AK2625" s="333" t="s">
        <v>295</v>
      </c>
      <c r="AL2625" s="490" t="s">
        <v>296</v>
      </c>
      <c r="AM2625" s="527" t="s">
        <v>294</v>
      </c>
      <c r="AN2625" s="333" t="s">
        <v>295</v>
      </c>
      <c r="AO2625" s="490" t="s">
        <v>296</v>
      </c>
    </row>
    <row r="2626" spans="3:41" ht="17.25" customHeight="1">
      <c r="C2626" s="520" t="s">
        <v>994</v>
      </c>
      <c r="D2626" s="491">
        <v>5586</v>
      </c>
      <c r="E2626" s="504" t="s">
        <v>4197</v>
      </c>
      <c r="F2626" s="492" t="s">
        <v>4197</v>
      </c>
      <c r="G2626" s="494" t="s">
        <v>278</v>
      </c>
      <c r="H2626" s="494">
        <v>7335</v>
      </c>
      <c r="I2626" s="520" t="s">
        <v>154</v>
      </c>
      <c r="J2626" s="520">
        <v>1</v>
      </c>
      <c r="K2626" s="509">
        <v>45876</v>
      </c>
      <c r="L2626" s="494">
        <v>0</v>
      </c>
      <c r="M2626" s="510">
        <v>134</v>
      </c>
      <c r="N2626" s="511">
        <v>45876</v>
      </c>
      <c r="O2626" s="411">
        <v>45881</v>
      </c>
      <c r="P2626" s="412">
        <v>5</v>
      </c>
      <c r="Q2626" s="409" t="s">
        <v>85</v>
      </c>
      <c r="R2626" s="409"/>
      <c r="S2626" s="409" t="s">
        <v>85</v>
      </c>
      <c r="T2626" s="409" t="s">
        <v>138</v>
      </c>
      <c r="U2626" s="561">
        <v>134</v>
      </c>
      <c r="V2626" s="417" t="s">
        <v>139</v>
      </c>
      <c r="W2626" s="417" t="s">
        <v>569</v>
      </c>
      <c r="X2626" s="417" t="s">
        <v>570</v>
      </c>
      <c r="Y2626" s="409">
        <v>1139</v>
      </c>
      <c r="Z2626" s="409">
        <v>40</v>
      </c>
      <c r="AA2626" s="423" t="s">
        <v>143</v>
      </c>
      <c r="AB2626" s="409">
        <v>2013</v>
      </c>
      <c r="AC2626" s="524">
        <v>51000</v>
      </c>
      <c r="AD2626" s="522">
        <v>51000</v>
      </c>
      <c r="AE2626" s="637" t="s">
        <v>101</v>
      </c>
      <c r="AF2626" s="442">
        <v>45867</v>
      </c>
      <c r="AG2626" s="442">
        <v>45881</v>
      </c>
      <c r="AH2626" s="333"/>
      <c r="AI2626" s="333"/>
      <c r="AJ2626" s="527"/>
      <c r="AK2626" s="333"/>
      <c r="AL2626" s="490"/>
      <c r="AM2626" s="527"/>
      <c r="AN2626" s="333"/>
      <c r="AO2626" s="490"/>
    </row>
    <row r="2627" spans="3:41">
      <c r="C2627" s="520" t="s">
        <v>994</v>
      </c>
      <c r="D2627" s="67">
        <v>5712</v>
      </c>
      <c r="E2627" s="81" t="s">
        <v>954</v>
      </c>
      <c r="F2627" s="503" t="s">
        <v>955</v>
      </c>
      <c r="G2627" s="48" t="s">
        <v>954</v>
      </c>
      <c r="H2627" s="48">
        <v>2053</v>
      </c>
      <c r="I2627" s="64" t="s">
        <v>3474</v>
      </c>
      <c r="J2627" s="520">
        <v>1</v>
      </c>
      <c r="K2627" s="509">
        <v>45877</v>
      </c>
      <c r="L2627" s="494">
        <v>1</v>
      </c>
      <c r="M2627" s="510">
        <v>153</v>
      </c>
      <c r="N2627" s="511">
        <v>45878</v>
      </c>
      <c r="O2627" s="411">
        <v>45881</v>
      </c>
      <c r="P2627" s="412">
        <v>4</v>
      </c>
      <c r="Q2627" s="409" t="s">
        <v>85</v>
      </c>
      <c r="R2627" s="409" t="s">
        <v>320</v>
      </c>
      <c r="S2627" s="409" t="s">
        <v>85</v>
      </c>
      <c r="T2627" s="409" t="s">
        <v>87</v>
      </c>
      <c r="U2627" s="561">
        <v>153</v>
      </c>
      <c r="V2627" s="417" t="s">
        <v>88</v>
      </c>
      <c r="W2627" s="417" t="s">
        <v>89</v>
      </c>
      <c r="X2627" s="417" t="s">
        <v>586</v>
      </c>
      <c r="Y2627" s="409" t="s">
        <v>652</v>
      </c>
      <c r="Z2627" s="409">
        <v>10</v>
      </c>
      <c r="AA2627" s="423" t="s">
        <v>227</v>
      </c>
      <c r="AB2627" s="409">
        <v>2017</v>
      </c>
      <c r="AC2627" s="524">
        <v>33000</v>
      </c>
      <c r="AD2627" s="522">
        <v>29000</v>
      </c>
      <c r="AE2627" s="637" t="s">
        <v>101</v>
      </c>
      <c r="AF2627" s="442">
        <v>45877</v>
      </c>
      <c r="AG2627" s="442">
        <v>45881</v>
      </c>
      <c r="AH2627" s="333"/>
      <c r="AI2627" s="490"/>
      <c r="AJ2627" s="527"/>
      <c r="AK2627" s="333"/>
      <c r="AL2627" s="490"/>
      <c r="AM2627" s="527"/>
      <c r="AN2627" s="333"/>
      <c r="AO2627" s="490"/>
    </row>
    <row r="2628" spans="3:41">
      <c r="C2628" s="520" t="s">
        <v>994</v>
      </c>
      <c r="D2628" s="64">
        <v>5720</v>
      </c>
      <c r="E2628" s="750" t="s">
        <v>2085</v>
      </c>
      <c r="F2628" s="750" t="s">
        <v>2085</v>
      </c>
      <c r="G2628" s="64" t="s">
        <v>1664</v>
      </c>
      <c r="H2628" s="64">
        <v>32</v>
      </c>
      <c r="I2628" s="64" t="s">
        <v>154</v>
      </c>
      <c r="J2628" s="520">
        <v>1</v>
      </c>
      <c r="K2628" s="96">
        <v>45882</v>
      </c>
      <c r="L2628" s="520">
        <v>27</v>
      </c>
      <c r="M2628" s="625">
        <v>18</v>
      </c>
      <c r="N2628" s="513">
        <v>45909</v>
      </c>
      <c r="O2628" s="411">
        <v>45882</v>
      </c>
      <c r="P2628" s="412">
        <v>0</v>
      </c>
      <c r="Q2628" s="409" t="s">
        <v>85</v>
      </c>
      <c r="R2628" s="409" t="s">
        <v>124</v>
      </c>
      <c r="S2628" s="409" t="s">
        <v>85</v>
      </c>
      <c r="T2628" s="409" t="s">
        <v>87</v>
      </c>
      <c r="U2628" s="409">
        <v>18</v>
      </c>
      <c r="V2628" s="417" t="s">
        <v>118</v>
      </c>
      <c r="W2628" s="417" t="s">
        <v>124</v>
      </c>
      <c r="X2628" s="417" t="s">
        <v>125</v>
      </c>
      <c r="Y2628" s="409" t="s">
        <v>128</v>
      </c>
      <c r="Z2628" s="409">
        <v>30</v>
      </c>
      <c r="AA2628" s="423" t="s">
        <v>127</v>
      </c>
      <c r="AB2628" s="409">
        <v>2024</v>
      </c>
      <c r="AC2628" s="424"/>
      <c r="AD2628" s="522"/>
      <c r="AE2628" s="637" t="s">
        <v>101</v>
      </c>
      <c r="AF2628" s="634">
        <v>45882</v>
      </c>
      <c r="AG2628" s="634">
        <v>45882</v>
      </c>
      <c r="AH2628" s="520"/>
      <c r="AI2628" s="490"/>
      <c r="AJ2628" s="527"/>
      <c r="AK2628" s="520"/>
      <c r="AL2628" s="520"/>
      <c r="AM2628" s="527" t="s">
        <v>4394</v>
      </c>
      <c r="AN2628" s="520"/>
      <c r="AO2628" s="520"/>
    </row>
    <row r="2629" spans="3:41">
      <c r="C2629" s="520" t="s">
        <v>994</v>
      </c>
      <c r="D2629" s="67">
        <v>5689</v>
      </c>
      <c r="E2629" s="750" t="s">
        <v>4320</v>
      </c>
      <c r="F2629" s="65" t="s">
        <v>4320</v>
      </c>
      <c r="G2629" s="64" t="s">
        <v>4321</v>
      </c>
      <c r="H2629" s="48">
        <v>1420</v>
      </c>
      <c r="I2629" s="64" t="s">
        <v>110</v>
      </c>
      <c r="J2629" s="520">
        <v>1</v>
      </c>
      <c r="K2629" s="101">
        <v>45874</v>
      </c>
      <c r="L2629" s="48">
        <v>6</v>
      </c>
      <c r="M2629" s="104">
        <v>124</v>
      </c>
      <c r="N2629" s="511">
        <v>45880</v>
      </c>
      <c r="O2629" s="411">
        <v>45882</v>
      </c>
      <c r="P2629" s="412">
        <v>8</v>
      </c>
      <c r="Q2629" s="409" t="s">
        <v>160</v>
      </c>
      <c r="R2629" s="409" t="s">
        <v>85</v>
      </c>
      <c r="S2629" s="409" t="s">
        <v>86</v>
      </c>
      <c r="T2629" s="409" t="s">
        <v>87</v>
      </c>
      <c r="U2629" s="409">
        <v>124</v>
      </c>
      <c r="V2629" s="563" t="s">
        <v>88</v>
      </c>
      <c r="W2629" s="417" t="s">
        <v>89</v>
      </c>
      <c r="X2629" s="417" t="s">
        <v>90</v>
      </c>
      <c r="Y2629" s="409" t="s">
        <v>537</v>
      </c>
      <c r="Z2629" s="409">
        <v>10</v>
      </c>
      <c r="AA2629" s="423" t="s">
        <v>92</v>
      </c>
      <c r="AB2629" s="409">
        <v>2017</v>
      </c>
      <c r="AC2629" s="524">
        <v>33000</v>
      </c>
      <c r="AD2629" s="522">
        <v>0</v>
      </c>
      <c r="AE2629" s="637" t="s">
        <v>101</v>
      </c>
      <c r="AF2629" s="634">
        <v>45874</v>
      </c>
      <c r="AG2629" s="442">
        <v>45882</v>
      </c>
      <c r="AH2629" s="333"/>
      <c r="AI2629" s="490"/>
      <c r="AJ2629" s="333"/>
      <c r="AK2629" s="333"/>
      <c r="AL2629" s="490"/>
      <c r="AM2629" s="333"/>
      <c r="AN2629" s="333"/>
      <c r="AO2629" s="490"/>
    </row>
    <row r="2630" spans="3:41">
      <c r="C2630" s="520" t="s">
        <v>994</v>
      </c>
      <c r="D2630" s="491">
        <v>5702</v>
      </c>
      <c r="E2630" s="81" t="s">
        <v>742</v>
      </c>
      <c r="F2630" s="69" t="s">
        <v>4164</v>
      </c>
      <c r="G2630" s="494" t="s">
        <v>153</v>
      </c>
      <c r="H2630" s="494">
        <v>1115</v>
      </c>
      <c r="I2630" s="64" t="s">
        <v>154</v>
      </c>
      <c r="J2630" s="520">
        <v>1</v>
      </c>
      <c r="K2630" s="509">
        <v>45875</v>
      </c>
      <c r="L2630" s="494">
        <v>6</v>
      </c>
      <c r="M2630" s="510">
        <v>76</v>
      </c>
      <c r="N2630" s="511">
        <f>K2630+L2630</f>
        <v>45881</v>
      </c>
      <c r="O2630" s="411">
        <f ca="1">TODAY()</f>
        <v>45957</v>
      </c>
      <c r="P2630" s="412">
        <f ca="1">O2630-K2630</f>
        <v>82</v>
      </c>
      <c r="Q2630" s="409" t="s">
        <v>160</v>
      </c>
      <c r="R2630" s="409" t="s">
        <v>214</v>
      </c>
      <c r="S2630" s="409" t="s">
        <v>124</v>
      </c>
      <c r="T2630" s="409" t="s">
        <v>138</v>
      </c>
      <c r="U2630" s="409">
        <v>76</v>
      </c>
      <c r="V2630" s="417" t="s">
        <v>284</v>
      </c>
      <c r="W2630" s="417" t="s">
        <v>124</v>
      </c>
      <c r="X2630" s="417" t="s">
        <v>357</v>
      </c>
      <c r="Y2630" s="409" t="s">
        <v>358</v>
      </c>
      <c r="Z2630" s="409">
        <v>10</v>
      </c>
      <c r="AA2630" s="423" t="s">
        <v>143</v>
      </c>
      <c r="AB2630" s="409">
        <v>2024</v>
      </c>
      <c r="AC2630" s="424">
        <v>36000</v>
      </c>
      <c r="AD2630" s="522">
        <v>33000</v>
      </c>
      <c r="AE2630" s="823" t="s">
        <v>101</v>
      </c>
      <c r="AF2630" s="442">
        <v>45874</v>
      </c>
      <c r="AG2630" s="442">
        <v>45882</v>
      </c>
      <c r="AH2630" s="333"/>
      <c r="AI2630" s="333"/>
      <c r="AJ2630" s="490"/>
      <c r="AK2630" s="333"/>
      <c r="AL2630" s="490"/>
      <c r="AM2630" s="527"/>
      <c r="AN2630" s="333"/>
      <c r="AO2630" s="490"/>
    </row>
    <row r="2631" spans="3:41" ht="19.5" customHeight="1">
      <c r="C2631" s="520" t="s">
        <v>994</v>
      </c>
      <c r="D2631" s="64">
        <v>5667</v>
      </c>
      <c r="E2631" s="750" t="s">
        <v>4320</v>
      </c>
      <c r="F2631" s="65" t="s">
        <v>4320</v>
      </c>
      <c r="G2631" s="64" t="s">
        <v>4321</v>
      </c>
      <c r="H2631" s="64">
        <v>0</v>
      </c>
      <c r="I2631" s="64" t="s">
        <v>110</v>
      </c>
      <c r="J2631" s="520">
        <v>1</v>
      </c>
      <c r="K2631" s="624">
        <v>45869</v>
      </c>
      <c r="L2631" s="520">
        <v>13</v>
      </c>
      <c r="M2631" s="625">
        <v>26</v>
      </c>
      <c r="N2631" s="511">
        <f>K2631+L2631</f>
        <v>45882</v>
      </c>
      <c r="O2631" s="411">
        <f ca="1">TODAY()</f>
        <v>45957</v>
      </c>
      <c r="P2631" s="412">
        <f ca="1">O2631-K2631</f>
        <v>88</v>
      </c>
      <c r="Q2631" s="409" t="s">
        <v>85</v>
      </c>
      <c r="R2631" s="409" t="s">
        <v>124</v>
      </c>
      <c r="S2631" s="409" t="s">
        <v>85</v>
      </c>
      <c r="T2631" s="409" t="s">
        <v>87</v>
      </c>
      <c r="U2631" s="409">
        <v>26</v>
      </c>
      <c r="V2631" s="417" t="s">
        <v>118</v>
      </c>
      <c r="W2631" s="409" t="s">
        <v>124</v>
      </c>
      <c r="X2631" s="417" t="s">
        <v>136</v>
      </c>
      <c r="Y2631" s="409" t="s">
        <v>137</v>
      </c>
      <c r="Z2631" s="409">
        <v>30</v>
      </c>
      <c r="AA2631" s="423" t="s">
        <v>127</v>
      </c>
      <c r="AB2631" s="409">
        <v>2024</v>
      </c>
      <c r="AC2631" s="424"/>
      <c r="AD2631" s="522"/>
      <c r="AE2631" s="637" t="s">
        <v>101</v>
      </c>
      <c r="AF2631" s="634">
        <v>45855</v>
      </c>
      <c r="AG2631" s="634">
        <v>45882</v>
      </c>
      <c r="AH2631" s="520"/>
      <c r="AI2631" s="520" t="s">
        <v>251</v>
      </c>
      <c r="AJ2631" s="520"/>
      <c r="AK2631" s="520"/>
      <c r="AL2631" s="520" t="s">
        <v>251</v>
      </c>
      <c r="AM2631" s="527" t="s">
        <v>4394</v>
      </c>
      <c r="AN2631" s="520"/>
      <c r="AO2631" s="520"/>
    </row>
    <row r="2632" spans="3:41">
      <c r="C2632" s="520" t="s">
        <v>994</v>
      </c>
      <c r="D2632" s="491">
        <v>5588</v>
      </c>
      <c r="E2632" s="504" t="s">
        <v>4203</v>
      </c>
      <c r="F2632" s="493" t="s">
        <v>4203</v>
      </c>
      <c r="G2632" s="494" t="s">
        <v>251</v>
      </c>
      <c r="H2632" s="494">
        <v>5458</v>
      </c>
      <c r="I2632" s="64" t="s">
        <v>3474</v>
      </c>
      <c r="J2632" s="520">
        <v>1</v>
      </c>
      <c r="K2632" s="509">
        <v>45870</v>
      </c>
      <c r="L2632" s="494">
        <v>27</v>
      </c>
      <c r="M2632" s="510">
        <v>114</v>
      </c>
      <c r="N2632" s="513">
        <f>K2632+L2632</f>
        <v>45897</v>
      </c>
      <c r="O2632" s="411">
        <f ca="1">TODAY()</f>
        <v>45957</v>
      </c>
      <c r="P2632" s="412">
        <f ca="1">O2632-K2632</f>
        <v>87</v>
      </c>
      <c r="Q2632" s="409" t="s">
        <v>85</v>
      </c>
      <c r="R2632" s="409" t="s">
        <v>320</v>
      </c>
      <c r="S2632" s="409" t="s">
        <v>85</v>
      </c>
      <c r="T2632" s="409" t="s">
        <v>138</v>
      </c>
      <c r="U2632" s="409">
        <v>114</v>
      </c>
      <c r="V2632" s="417" t="s">
        <v>284</v>
      </c>
      <c r="W2632" s="417" t="s">
        <v>89</v>
      </c>
      <c r="X2632" s="417" t="s">
        <v>396</v>
      </c>
      <c r="Y2632" s="409" t="s">
        <v>496</v>
      </c>
      <c r="Z2632" s="409">
        <v>10</v>
      </c>
      <c r="AA2632" s="423" t="s">
        <v>143</v>
      </c>
      <c r="AB2632" s="409">
        <v>2017</v>
      </c>
      <c r="AC2632" s="524">
        <v>33000</v>
      </c>
      <c r="AD2632" s="522">
        <v>33000</v>
      </c>
      <c r="AE2632" s="637" t="s">
        <v>101</v>
      </c>
      <c r="AF2632" s="442">
        <v>45814</v>
      </c>
      <c r="AG2632" s="442">
        <v>45882</v>
      </c>
      <c r="AH2632" s="333" t="s">
        <v>4405</v>
      </c>
      <c r="AI2632" s="490"/>
      <c r="AJ2632" s="334"/>
      <c r="AK2632" s="333"/>
      <c r="AL2632" s="490"/>
      <c r="AM2632" s="527"/>
      <c r="AN2632" s="333"/>
      <c r="AO2632" s="490"/>
    </row>
    <row r="2633" spans="3:41">
      <c r="C2633" s="520" t="s">
        <v>994</v>
      </c>
      <c r="D2633" s="67">
        <v>5723</v>
      </c>
      <c r="E2633" s="81" t="s">
        <v>742</v>
      </c>
      <c r="F2633" s="69" t="s">
        <v>4164</v>
      </c>
      <c r="G2633" s="48" t="s">
        <v>4398</v>
      </c>
      <c r="H2633" s="48">
        <v>1619</v>
      </c>
      <c r="I2633" s="520" t="s">
        <v>154</v>
      </c>
      <c r="J2633" s="520">
        <v>1</v>
      </c>
      <c r="K2633" s="101">
        <v>45883</v>
      </c>
      <c r="L2633" s="48">
        <v>1</v>
      </c>
      <c r="M2633" s="625">
        <v>8</v>
      </c>
      <c r="N2633" s="838">
        <v>45884</v>
      </c>
      <c r="O2633" s="836">
        <v>45884</v>
      </c>
      <c r="P2633" s="837">
        <v>1</v>
      </c>
      <c r="Q2633" s="409" t="s">
        <v>85</v>
      </c>
      <c r="R2633" s="409" t="s">
        <v>85</v>
      </c>
      <c r="S2633" s="409" t="s">
        <v>86</v>
      </c>
      <c r="T2633" s="409" t="s">
        <v>87</v>
      </c>
      <c r="U2633" s="409">
        <v>8</v>
      </c>
      <c r="V2633" s="563" t="s">
        <v>88</v>
      </c>
      <c r="W2633" s="417" t="s">
        <v>89</v>
      </c>
      <c r="X2633" s="417" t="s">
        <v>90</v>
      </c>
      <c r="Y2633" s="409" t="s">
        <v>112</v>
      </c>
      <c r="Z2633" s="409">
        <v>10</v>
      </c>
      <c r="AA2633" s="423" t="s">
        <v>92</v>
      </c>
      <c r="AB2633" s="409">
        <v>2016</v>
      </c>
      <c r="AC2633" s="424"/>
      <c r="AD2633" s="522"/>
      <c r="AE2633" s="503" t="s">
        <v>101</v>
      </c>
      <c r="AF2633" s="442">
        <v>45883</v>
      </c>
      <c r="AG2633" s="634">
        <v>45883</v>
      </c>
      <c r="AH2633" s="520"/>
      <c r="AI2633" s="520"/>
      <c r="AJ2633" s="520"/>
      <c r="AK2633" s="520"/>
      <c r="AL2633" s="520"/>
      <c r="AM2633" s="520"/>
      <c r="AN2633" s="520"/>
      <c r="AO2633" s="520"/>
    </row>
    <row r="2634" spans="3:41">
      <c r="C2634" s="520" t="s">
        <v>994</v>
      </c>
      <c r="D2634" s="491">
        <v>5594</v>
      </c>
      <c r="E2634" s="504" t="s">
        <v>4215</v>
      </c>
      <c r="F2634" s="493" t="s">
        <v>4216</v>
      </c>
      <c r="G2634" s="494" t="s">
        <v>208</v>
      </c>
      <c r="H2634" s="494">
        <v>4923</v>
      </c>
      <c r="I2634" s="64" t="s">
        <v>3946</v>
      </c>
      <c r="J2634" s="520">
        <v>1</v>
      </c>
      <c r="K2634" s="509">
        <v>45882</v>
      </c>
      <c r="L2634" s="494">
        <v>6</v>
      </c>
      <c r="M2634" s="510">
        <v>51</v>
      </c>
      <c r="N2634" s="838">
        <v>45888</v>
      </c>
      <c r="O2634" s="836">
        <v>45884</v>
      </c>
      <c r="P2634" s="837">
        <v>2</v>
      </c>
      <c r="Q2634" s="409" t="s">
        <v>85</v>
      </c>
      <c r="R2634" s="409" t="s">
        <v>85</v>
      </c>
      <c r="S2634" s="409" t="s">
        <v>85</v>
      </c>
      <c r="T2634" s="409" t="s">
        <v>138</v>
      </c>
      <c r="U2634" s="561">
        <v>51</v>
      </c>
      <c r="V2634" s="417" t="s">
        <v>139</v>
      </c>
      <c r="W2634" s="417" t="s">
        <v>140</v>
      </c>
      <c r="X2634" s="417" t="s">
        <v>256</v>
      </c>
      <c r="Y2634" s="409" t="s">
        <v>257</v>
      </c>
      <c r="Z2634" s="409">
        <v>40</v>
      </c>
      <c r="AA2634" s="423" t="s">
        <v>143</v>
      </c>
      <c r="AB2634" s="409"/>
      <c r="AC2634" s="424">
        <v>51000</v>
      </c>
      <c r="AD2634" s="522">
        <v>53040</v>
      </c>
      <c r="AE2634" s="637" t="s">
        <v>101</v>
      </c>
      <c r="AF2634" s="442">
        <v>45819</v>
      </c>
      <c r="AG2634" s="442">
        <v>45883</v>
      </c>
      <c r="AH2634" s="333"/>
      <c r="AI2634" s="490"/>
      <c r="AJ2634" s="527"/>
      <c r="AK2634" s="333"/>
      <c r="AL2634" s="490"/>
      <c r="AM2634" s="527"/>
      <c r="AN2634" s="333"/>
      <c r="AO2634" s="490"/>
    </row>
    <row r="2635" spans="3:41">
      <c r="C2635" s="520" t="s">
        <v>994</v>
      </c>
      <c r="D2635" s="825">
        <v>5713</v>
      </c>
      <c r="E2635" s="740" t="s">
        <v>4380</v>
      </c>
      <c r="F2635" s="722" t="s">
        <v>4381</v>
      </c>
      <c r="G2635" s="520" t="s">
        <v>1664</v>
      </c>
      <c r="H2635" s="371">
        <v>7381</v>
      </c>
      <c r="I2635" s="64" t="s">
        <v>3946</v>
      </c>
      <c r="J2635" s="520">
        <v>1</v>
      </c>
      <c r="K2635" s="624">
        <v>45877</v>
      </c>
      <c r="L2635" s="371">
        <v>27</v>
      </c>
      <c r="M2635" s="724">
        <v>272</v>
      </c>
      <c r="N2635" s="841">
        <v>45904</v>
      </c>
      <c r="O2635" s="842">
        <v>45884</v>
      </c>
      <c r="P2635" s="843">
        <v>7</v>
      </c>
      <c r="Q2635" s="409" t="s">
        <v>85</v>
      </c>
      <c r="R2635" s="409" t="s">
        <v>85</v>
      </c>
      <c r="S2635" s="409" t="s">
        <v>85</v>
      </c>
      <c r="T2635" s="137" t="s">
        <v>138</v>
      </c>
      <c r="U2635" s="137">
        <v>272</v>
      </c>
      <c r="V2635" s="417" t="s">
        <v>983</v>
      </c>
      <c r="W2635" s="417" t="s">
        <v>89</v>
      </c>
      <c r="X2635" s="417" t="s">
        <v>984</v>
      </c>
      <c r="Y2635" s="137" t="s">
        <v>986</v>
      </c>
      <c r="Z2635" s="409"/>
      <c r="AA2635" s="423"/>
      <c r="AB2635" s="409">
        <v>2016</v>
      </c>
      <c r="AC2635" s="729"/>
      <c r="AD2635" s="730">
        <v>0</v>
      </c>
      <c r="AE2635" s="637" t="s">
        <v>101</v>
      </c>
      <c r="AF2635" s="634">
        <v>45877</v>
      </c>
      <c r="AG2635" s="742">
        <v>45883</v>
      </c>
      <c r="AH2635" s="378"/>
      <c r="AI2635" s="721" t="s">
        <v>395</v>
      </c>
      <c r="AJ2635" s="528" t="s">
        <v>4394</v>
      </c>
      <c r="AK2635" s="378"/>
      <c r="AL2635" s="721"/>
      <c r="AM2635" s="528" t="s">
        <v>4394</v>
      </c>
      <c r="AN2635" s="378"/>
      <c r="AO2635" s="721"/>
    </row>
    <row r="2636" spans="3:41">
      <c r="C2636" s="520" t="s">
        <v>994</v>
      </c>
      <c r="D2636" s="491">
        <v>5608</v>
      </c>
      <c r="E2636" s="504" t="s">
        <v>1217</v>
      </c>
      <c r="F2636" s="493" t="s">
        <v>1217</v>
      </c>
      <c r="G2636" s="494" t="s">
        <v>4254</v>
      </c>
      <c r="H2636" s="494">
        <v>48</v>
      </c>
      <c r="I2636" s="520" t="s">
        <v>154</v>
      </c>
      <c r="J2636" s="520">
        <v>1</v>
      </c>
      <c r="K2636" s="509">
        <v>45854</v>
      </c>
      <c r="L2636" s="494">
        <v>29</v>
      </c>
      <c r="M2636" s="510">
        <v>111</v>
      </c>
      <c r="N2636" s="835">
        <f>K2636+L2636</f>
        <v>45883</v>
      </c>
      <c r="O2636" s="836">
        <f ca="1">TODAY()</f>
        <v>45957</v>
      </c>
      <c r="P2636" s="837">
        <f ca="1">O2636-K2636</f>
        <v>103</v>
      </c>
      <c r="Q2636" s="409" t="s">
        <v>85</v>
      </c>
      <c r="R2636" s="409" t="s">
        <v>320</v>
      </c>
      <c r="S2636" s="409" t="s">
        <v>85</v>
      </c>
      <c r="T2636" s="409" t="s">
        <v>87</v>
      </c>
      <c r="U2636" s="409">
        <v>111</v>
      </c>
      <c r="V2636" s="417" t="s">
        <v>169</v>
      </c>
      <c r="W2636" s="417" t="s">
        <v>89</v>
      </c>
      <c r="X2636" s="417" t="s">
        <v>480</v>
      </c>
      <c r="Y2636" s="409" t="s">
        <v>481</v>
      </c>
      <c r="Z2636" s="409">
        <v>30</v>
      </c>
      <c r="AA2636" s="423" t="s">
        <v>244</v>
      </c>
      <c r="AB2636" s="409">
        <v>2017</v>
      </c>
      <c r="AC2636" s="524">
        <v>24000</v>
      </c>
      <c r="AD2636" s="522">
        <v>18000</v>
      </c>
      <c r="AE2636" s="637" t="s">
        <v>101</v>
      </c>
      <c r="AF2636" s="442">
        <v>45824</v>
      </c>
      <c r="AG2636" s="442">
        <v>45883</v>
      </c>
      <c r="AH2636" s="333"/>
      <c r="AI2636" s="490" t="s">
        <v>1469</v>
      </c>
      <c r="AJ2636" s="527" t="s">
        <v>4133</v>
      </c>
      <c r="AK2636" s="333" t="s">
        <v>4132</v>
      </c>
      <c r="AL2636" s="490" t="s">
        <v>4134</v>
      </c>
      <c r="AM2636" s="527" t="s">
        <v>4133</v>
      </c>
      <c r="AN2636" s="333" t="s">
        <v>4132</v>
      </c>
      <c r="AO2636" s="490" t="s">
        <v>4134</v>
      </c>
    </row>
    <row r="2637" spans="3:41">
      <c r="C2637" s="520" t="s">
        <v>994</v>
      </c>
      <c r="D2637" s="772">
        <v>5566</v>
      </c>
      <c r="E2637" s="770" t="s">
        <v>472</v>
      </c>
      <c r="F2637" s="771" t="s">
        <v>152</v>
      </c>
      <c r="G2637" s="388" t="s">
        <v>4171</v>
      </c>
      <c r="H2637" s="388">
        <v>692</v>
      </c>
      <c r="I2637" s="520" t="s">
        <v>154</v>
      </c>
      <c r="J2637" s="520">
        <v>1</v>
      </c>
      <c r="K2637" s="101">
        <v>45863</v>
      </c>
      <c r="L2637" s="48">
        <v>29</v>
      </c>
      <c r="M2637" s="104">
        <v>119</v>
      </c>
      <c r="N2637" s="838">
        <f>K2637+L2637</f>
        <v>45892</v>
      </c>
      <c r="O2637" s="836">
        <f ca="1">TODAY()</f>
        <v>45957</v>
      </c>
      <c r="P2637" s="837">
        <f ca="1">O2637-K2637</f>
        <v>94</v>
      </c>
      <c r="Q2637" s="409" t="s">
        <v>85</v>
      </c>
      <c r="R2637" s="409" t="s">
        <v>214</v>
      </c>
      <c r="S2637" s="409" t="s">
        <v>85</v>
      </c>
      <c r="T2637" s="409" t="s">
        <v>138</v>
      </c>
      <c r="U2637" s="409">
        <v>119</v>
      </c>
      <c r="V2637" s="417" t="s">
        <v>515</v>
      </c>
      <c r="W2637" s="417" t="s">
        <v>516</v>
      </c>
      <c r="X2637" s="417" t="s">
        <v>517</v>
      </c>
      <c r="Y2637" s="423" t="s">
        <v>518</v>
      </c>
      <c r="Z2637" s="409">
        <v>60</v>
      </c>
      <c r="AA2637" s="423" t="s">
        <v>227</v>
      </c>
      <c r="AB2637" s="409">
        <v>2024</v>
      </c>
      <c r="AC2637" s="424">
        <v>15000</v>
      </c>
      <c r="AD2637" s="522">
        <v>18000</v>
      </c>
      <c r="AE2637" s="637" t="s">
        <v>101</v>
      </c>
      <c r="AF2637" s="442">
        <v>45803</v>
      </c>
      <c r="AG2637" s="442">
        <v>45884</v>
      </c>
      <c r="AH2637" s="334" t="s">
        <v>4409</v>
      </c>
      <c r="AI2637" s="490"/>
      <c r="AJ2637" s="334"/>
      <c r="AK2637" s="334"/>
      <c r="AL2637" s="490"/>
      <c r="AM2637" s="527"/>
      <c r="AN2637" s="333"/>
      <c r="AO2637" s="490"/>
    </row>
    <row r="2638" spans="3:41">
      <c r="C2638" s="520" t="s">
        <v>994</v>
      </c>
      <c r="D2638" s="491">
        <v>5499</v>
      </c>
      <c r="E2638" s="504" t="s">
        <v>97</v>
      </c>
      <c r="F2638" s="493" t="s">
        <v>97</v>
      </c>
      <c r="G2638" s="490" t="s">
        <v>503</v>
      </c>
      <c r="H2638" s="490">
        <v>2790</v>
      </c>
      <c r="I2638" s="64" t="s">
        <v>3474</v>
      </c>
      <c r="J2638" s="520">
        <v>1</v>
      </c>
      <c r="K2638" s="509">
        <v>45854</v>
      </c>
      <c r="L2638" s="491">
        <v>27</v>
      </c>
      <c r="M2638" s="510">
        <v>49</v>
      </c>
      <c r="N2638" s="838">
        <v>45881</v>
      </c>
      <c r="O2638" s="836">
        <v>45885</v>
      </c>
      <c r="P2638" s="837">
        <v>31</v>
      </c>
      <c r="Q2638" s="409" t="s">
        <v>85</v>
      </c>
      <c r="R2638" s="409" t="s">
        <v>85</v>
      </c>
      <c r="S2638" s="409" t="s">
        <v>85</v>
      </c>
      <c r="T2638" s="409" t="s">
        <v>138</v>
      </c>
      <c r="U2638" s="561">
        <v>49</v>
      </c>
      <c r="V2638" s="417" t="s">
        <v>169</v>
      </c>
      <c r="W2638" s="417" t="s">
        <v>89</v>
      </c>
      <c r="X2638" s="417" t="s">
        <v>242</v>
      </c>
      <c r="Y2638" s="409" t="s">
        <v>245</v>
      </c>
      <c r="Z2638" s="409">
        <v>30</v>
      </c>
      <c r="AA2638" s="423" t="s">
        <v>244</v>
      </c>
      <c r="AB2638" s="409">
        <v>2016</v>
      </c>
      <c r="AC2638" s="424">
        <v>35000</v>
      </c>
      <c r="AD2638" s="522">
        <v>0</v>
      </c>
      <c r="AE2638" s="503" t="s">
        <v>101</v>
      </c>
      <c r="AF2638" s="442">
        <v>45770</v>
      </c>
      <c r="AG2638" s="442">
        <v>45884</v>
      </c>
      <c r="AH2638" s="333"/>
      <c r="AI2638" s="490" t="s">
        <v>503</v>
      </c>
      <c r="AJ2638" s="527" t="s">
        <v>4037</v>
      </c>
      <c r="AK2638" s="333" t="s">
        <v>4039</v>
      </c>
      <c r="AL2638" s="490" t="s">
        <v>4038</v>
      </c>
      <c r="AM2638" s="527" t="s">
        <v>4037</v>
      </c>
      <c r="AN2638" s="333" t="s">
        <v>4039</v>
      </c>
      <c r="AO2638" s="490" t="s">
        <v>4038</v>
      </c>
    </row>
    <row r="2639" spans="3:41">
      <c r="C2639" s="520" t="s">
        <v>994</v>
      </c>
      <c r="D2639" s="491">
        <v>5704</v>
      </c>
      <c r="E2639" s="504" t="s">
        <v>4375</v>
      </c>
      <c r="F2639" s="504" t="s">
        <v>4375</v>
      </c>
      <c r="G2639" s="494" t="s">
        <v>416</v>
      </c>
      <c r="H2639" s="494">
        <v>7447</v>
      </c>
      <c r="I2639" s="520" t="s">
        <v>154</v>
      </c>
      <c r="J2639" s="520">
        <v>1</v>
      </c>
      <c r="K2639" s="509">
        <v>45875</v>
      </c>
      <c r="L2639" s="494">
        <v>7</v>
      </c>
      <c r="M2639" s="510">
        <v>183</v>
      </c>
      <c r="N2639" s="835">
        <v>45882</v>
      </c>
      <c r="O2639" s="836">
        <v>45885</v>
      </c>
      <c r="P2639" s="409">
        <v>10</v>
      </c>
      <c r="Q2639" s="409" t="s">
        <v>810</v>
      </c>
      <c r="R2639" s="409" t="s">
        <v>85</v>
      </c>
      <c r="S2639" s="409" t="s">
        <v>847</v>
      </c>
      <c r="T2639" s="409" t="s">
        <v>138</v>
      </c>
      <c r="U2639" s="626">
        <v>183</v>
      </c>
      <c r="V2639" s="417" t="s">
        <v>284</v>
      </c>
      <c r="W2639" s="417" t="s">
        <v>89</v>
      </c>
      <c r="X2639" s="417" t="s">
        <v>417</v>
      </c>
      <c r="Y2639" s="423" t="s">
        <v>744</v>
      </c>
      <c r="Z2639" s="409">
        <v>10</v>
      </c>
      <c r="AA2639" s="423" t="s">
        <v>189</v>
      </c>
      <c r="AB2639" s="409">
        <v>2014</v>
      </c>
      <c r="AC2639" s="524">
        <v>51000</v>
      </c>
      <c r="AD2639" s="524">
        <v>48000</v>
      </c>
      <c r="AE2639" s="503" t="s">
        <v>101</v>
      </c>
      <c r="AF2639" s="442">
        <v>45875</v>
      </c>
      <c r="AG2639" s="442">
        <v>45884</v>
      </c>
      <c r="AH2639" s="333"/>
      <c r="AI2639" s="490"/>
      <c r="AJ2639" s="603"/>
      <c r="AK2639" s="503"/>
      <c r="AL2639" s="490"/>
      <c r="AM2639" s="603"/>
      <c r="AN2639" s="503"/>
      <c r="AO2639" s="490"/>
    </row>
    <row r="2640" spans="3:41">
      <c r="C2640" s="520" t="s">
        <v>994</v>
      </c>
      <c r="D2640" s="67">
        <v>5714</v>
      </c>
      <c r="E2640" s="504" t="s">
        <v>1217</v>
      </c>
      <c r="F2640" s="493" t="s">
        <v>1217</v>
      </c>
      <c r="G2640" s="494" t="s">
        <v>4382</v>
      </c>
      <c r="H2640" s="48">
        <v>1916</v>
      </c>
      <c r="I2640" s="520" t="s">
        <v>154</v>
      </c>
      <c r="J2640" s="520">
        <v>1</v>
      </c>
      <c r="K2640" s="509">
        <v>45878</v>
      </c>
      <c r="L2640" s="494">
        <v>6</v>
      </c>
      <c r="M2640" s="625">
        <v>1</v>
      </c>
      <c r="N2640" s="835">
        <v>45884</v>
      </c>
      <c r="O2640" s="836">
        <v>45887</v>
      </c>
      <c r="P2640" s="837">
        <v>9</v>
      </c>
      <c r="Q2640" s="409" t="s">
        <v>85</v>
      </c>
      <c r="R2640" s="409" t="s">
        <v>85</v>
      </c>
      <c r="S2640" s="409" t="s">
        <v>86</v>
      </c>
      <c r="T2640" s="409" t="s">
        <v>87</v>
      </c>
      <c r="U2640" s="409">
        <v>1</v>
      </c>
      <c r="V2640" s="563" t="s">
        <v>88</v>
      </c>
      <c r="W2640" s="417" t="s">
        <v>89</v>
      </c>
      <c r="X2640" s="417" t="s">
        <v>90</v>
      </c>
      <c r="Y2640" s="409" t="s">
        <v>91</v>
      </c>
      <c r="Z2640" s="409">
        <v>10</v>
      </c>
      <c r="AA2640" s="423" t="s">
        <v>92</v>
      </c>
      <c r="AB2640" s="409">
        <v>2016</v>
      </c>
      <c r="AC2640" s="424"/>
      <c r="AD2640" s="522"/>
      <c r="AE2640" s="637" t="s">
        <v>101</v>
      </c>
      <c r="AF2640" s="634">
        <v>45878</v>
      </c>
      <c r="AG2640" s="634">
        <v>45885</v>
      </c>
      <c r="AH2640" s="520"/>
      <c r="AI2640" s="520" t="s">
        <v>531</v>
      </c>
      <c r="AJ2640" s="520"/>
      <c r="AK2640" s="520"/>
      <c r="AL2640" s="520"/>
      <c r="AM2640" s="520"/>
      <c r="AN2640" s="520"/>
      <c r="AO2640" s="520"/>
    </row>
    <row r="2641" spans="3:41">
      <c r="C2641" s="520" t="s">
        <v>994</v>
      </c>
      <c r="D2641" s="491">
        <v>5715</v>
      </c>
      <c r="E2641" s="504" t="s">
        <v>4383</v>
      </c>
      <c r="F2641" s="493" t="s">
        <v>4383</v>
      </c>
      <c r="G2641" s="491" t="s">
        <v>4384</v>
      </c>
      <c r="H2641" s="494">
        <v>4048</v>
      </c>
      <c r="I2641" s="64" t="s">
        <v>3474</v>
      </c>
      <c r="J2641" s="520">
        <v>1</v>
      </c>
      <c r="K2641" s="509">
        <v>45878</v>
      </c>
      <c r="L2641" s="494">
        <v>6</v>
      </c>
      <c r="M2641" s="510">
        <v>232</v>
      </c>
      <c r="N2641" s="838">
        <v>45884</v>
      </c>
      <c r="O2641" s="836">
        <v>45887</v>
      </c>
      <c r="P2641" s="837">
        <v>9</v>
      </c>
      <c r="Q2641" s="409" t="s">
        <v>544</v>
      </c>
      <c r="R2641" s="409" t="s">
        <v>214</v>
      </c>
      <c r="S2641" s="409" t="s">
        <v>921</v>
      </c>
      <c r="T2641" s="409" t="s">
        <v>138</v>
      </c>
      <c r="U2641" s="409">
        <v>232</v>
      </c>
      <c r="V2641" s="417" t="s">
        <v>922</v>
      </c>
      <c r="W2641" s="417" t="s">
        <v>923</v>
      </c>
      <c r="X2641" s="417" t="s">
        <v>924</v>
      </c>
      <c r="Y2641" s="423" t="s">
        <v>925</v>
      </c>
      <c r="Z2641" s="409">
        <v>90</v>
      </c>
      <c r="AA2641" s="423" t="s">
        <v>227</v>
      </c>
      <c r="AB2641" s="409">
        <v>2020</v>
      </c>
      <c r="AC2641" s="424">
        <v>24000</v>
      </c>
      <c r="AD2641" s="522">
        <v>24000</v>
      </c>
      <c r="AE2641" s="503" t="s">
        <v>101</v>
      </c>
      <c r="AF2641" s="442">
        <v>45878</v>
      </c>
      <c r="AG2641" s="442"/>
      <c r="AH2641" s="333"/>
      <c r="AI2641" s="490"/>
      <c r="AJ2641" s="527"/>
      <c r="AK2641" s="333"/>
      <c r="AL2641" s="490"/>
      <c r="AM2641" s="527"/>
      <c r="AN2641" s="333"/>
      <c r="AO2641" s="490"/>
    </row>
    <row r="2642" spans="3:41">
      <c r="C2642" s="520" t="s">
        <v>994</v>
      </c>
      <c r="D2642" s="520">
        <v>5701</v>
      </c>
      <c r="E2642" s="738" t="s">
        <v>4057</v>
      </c>
      <c r="F2642" s="69" t="s">
        <v>4058</v>
      </c>
      <c r="G2642" s="520" t="s">
        <v>4374</v>
      </c>
      <c r="H2642" s="520">
        <v>491</v>
      </c>
      <c r="I2642" s="520" t="s">
        <v>154</v>
      </c>
      <c r="J2642" s="520">
        <v>1</v>
      </c>
      <c r="K2642" s="624">
        <v>45874</v>
      </c>
      <c r="L2642" s="520">
        <v>6</v>
      </c>
      <c r="M2642" s="625">
        <v>37</v>
      </c>
      <c r="N2642" s="835">
        <f>K2642+L2642</f>
        <v>45880</v>
      </c>
      <c r="O2642" s="836">
        <f ca="1">TODAY()</f>
        <v>45957</v>
      </c>
      <c r="P2642" s="837">
        <f ca="1">O2642-K2642</f>
        <v>83</v>
      </c>
      <c r="Q2642" s="409" t="s">
        <v>85</v>
      </c>
      <c r="R2642" s="409" t="s">
        <v>85</v>
      </c>
      <c r="S2642" s="409" t="s">
        <v>85</v>
      </c>
      <c r="T2642" s="409" t="s">
        <v>138</v>
      </c>
      <c r="U2642" s="409">
        <v>37</v>
      </c>
      <c r="V2642" s="417" t="s">
        <v>186</v>
      </c>
      <c r="W2642" s="417" t="s">
        <v>174</v>
      </c>
      <c r="X2642" s="417" t="s">
        <v>187</v>
      </c>
      <c r="Y2642" s="409" t="s">
        <v>196</v>
      </c>
      <c r="Z2642" s="409">
        <v>10</v>
      </c>
      <c r="AA2642" s="423" t="s">
        <v>189</v>
      </c>
      <c r="AB2642" s="409">
        <v>2024</v>
      </c>
      <c r="AC2642" s="424"/>
      <c r="AD2642" s="522"/>
      <c r="AE2642" s="824" t="s">
        <v>101</v>
      </c>
      <c r="AF2642" s="630">
        <v>45874</v>
      </c>
      <c r="AG2642" s="630">
        <v>45874</v>
      </c>
      <c r="AH2642" s="582" t="s">
        <v>1037</v>
      </c>
      <c r="AI2642" s="582" t="s">
        <v>197</v>
      </c>
      <c r="AJ2642" s="582"/>
      <c r="AK2642" s="582"/>
      <c r="AL2642" s="582" t="s">
        <v>197</v>
      </c>
      <c r="AM2642" s="618"/>
      <c r="AN2642" s="619"/>
      <c r="AO2642" s="582"/>
    </row>
    <row r="2643" spans="3:41">
      <c r="C2643" s="520" t="s">
        <v>994</v>
      </c>
      <c r="D2643" s="520">
        <v>5709</v>
      </c>
      <c r="E2643" s="738" t="s">
        <v>657</v>
      </c>
      <c r="F2643" s="68" t="s">
        <v>181</v>
      </c>
      <c r="G2643" s="48" t="s">
        <v>657</v>
      </c>
      <c r="H2643" s="520">
        <v>492</v>
      </c>
      <c r="I2643" s="520" t="s">
        <v>3474</v>
      </c>
      <c r="J2643" s="520">
        <v>1</v>
      </c>
      <c r="K2643" s="624">
        <v>45875</v>
      </c>
      <c r="L2643" s="520">
        <v>27</v>
      </c>
      <c r="M2643" s="625">
        <v>37</v>
      </c>
      <c r="N2643" s="835">
        <v>45902</v>
      </c>
      <c r="O2643" s="836">
        <v>45888</v>
      </c>
      <c r="P2643" s="837">
        <v>13</v>
      </c>
      <c r="Q2643" s="409" t="s">
        <v>85</v>
      </c>
      <c r="R2643" s="409" t="s">
        <v>85</v>
      </c>
      <c r="S2643" s="409" t="s">
        <v>85</v>
      </c>
      <c r="T2643" s="409" t="s">
        <v>138</v>
      </c>
      <c r="U2643" s="409">
        <v>37</v>
      </c>
      <c r="V2643" s="417" t="s">
        <v>186</v>
      </c>
      <c r="W2643" s="417" t="s">
        <v>174</v>
      </c>
      <c r="X2643" s="417" t="s">
        <v>187</v>
      </c>
      <c r="Y2643" s="409" t="s">
        <v>196</v>
      </c>
      <c r="Z2643" s="409">
        <v>10</v>
      </c>
      <c r="AA2643" s="423" t="s">
        <v>189</v>
      </c>
      <c r="AB2643" s="409">
        <v>2024</v>
      </c>
      <c r="AC2643" s="424"/>
      <c r="AD2643" s="522"/>
      <c r="AE2643" s="824" t="s">
        <v>101</v>
      </c>
      <c r="AF2643" s="630">
        <v>45875</v>
      </c>
      <c r="AG2643" s="630">
        <v>45887</v>
      </c>
      <c r="AH2643" s="582"/>
      <c r="AI2643" s="582"/>
      <c r="AJ2643" s="582"/>
      <c r="AK2643" s="582"/>
      <c r="AL2643" s="582"/>
      <c r="AM2643" s="618"/>
      <c r="AN2643" s="619"/>
      <c r="AO2643" s="582"/>
    </row>
    <row r="2644" spans="3:41">
      <c r="C2644" s="520" t="s">
        <v>1179</v>
      </c>
      <c r="D2644" s="491">
        <v>5594</v>
      </c>
      <c r="E2644" s="504" t="s">
        <v>4215</v>
      </c>
      <c r="F2644" s="493" t="s">
        <v>4216</v>
      </c>
      <c r="G2644" s="494" t="s">
        <v>208</v>
      </c>
      <c r="H2644" s="494">
        <v>5583</v>
      </c>
      <c r="I2644" s="64" t="s">
        <v>3946</v>
      </c>
      <c r="J2644" s="520">
        <v>1</v>
      </c>
      <c r="K2644" s="509">
        <v>45882</v>
      </c>
      <c r="L2644" s="494">
        <v>6</v>
      </c>
      <c r="M2644" s="510">
        <v>51</v>
      </c>
      <c r="N2644" s="838">
        <v>45888</v>
      </c>
      <c r="O2644" s="836">
        <v>45888</v>
      </c>
      <c r="P2644" s="837">
        <v>6</v>
      </c>
      <c r="Q2644" s="409" t="s">
        <v>85</v>
      </c>
      <c r="R2644" s="409" t="s">
        <v>85</v>
      </c>
      <c r="S2644" s="409" t="s">
        <v>85</v>
      </c>
      <c r="T2644" s="409" t="s">
        <v>138</v>
      </c>
      <c r="U2644" s="561">
        <v>51</v>
      </c>
      <c r="V2644" s="417" t="s">
        <v>139</v>
      </c>
      <c r="W2644" s="417" t="s">
        <v>140</v>
      </c>
      <c r="X2644" s="417" t="s">
        <v>256</v>
      </c>
      <c r="Y2644" s="409" t="s">
        <v>257</v>
      </c>
      <c r="Z2644" s="409">
        <v>40</v>
      </c>
      <c r="AA2644" s="423" t="s">
        <v>143</v>
      </c>
      <c r="AB2644" s="409"/>
      <c r="AC2644" s="424">
        <v>51000</v>
      </c>
      <c r="AD2644" s="522">
        <v>53040</v>
      </c>
      <c r="AE2644" s="637" t="s">
        <v>101</v>
      </c>
      <c r="AF2644" s="442"/>
      <c r="AG2644" s="442"/>
      <c r="AH2644" s="333"/>
      <c r="AI2644" s="490"/>
      <c r="AJ2644" s="334"/>
      <c r="AK2644" s="333"/>
      <c r="AL2644" s="490"/>
      <c r="AM2644" s="527"/>
      <c r="AN2644" s="333"/>
      <c r="AO2644" s="490"/>
    </row>
    <row r="2645" spans="3:41">
      <c r="C2645" s="520" t="s">
        <v>994</v>
      </c>
      <c r="D2645" s="67">
        <v>5719</v>
      </c>
      <c r="E2645" s="81" t="s">
        <v>1628</v>
      </c>
      <c r="F2645" s="81" t="s">
        <v>1628</v>
      </c>
      <c r="G2645" s="48" t="s">
        <v>4392</v>
      </c>
      <c r="H2645" s="48">
        <v>6877</v>
      </c>
      <c r="I2645" s="64" t="s">
        <v>3474</v>
      </c>
      <c r="J2645" s="520">
        <v>1</v>
      </c>
      <c r="K2645" s="101">
        <v>45881</v>
      </c>
      <c r="L2645" s="48">
        <v>6</v>
      </c>
      <c r="M2645" s="104">
        <v>191</v>
      </c>
      <c r="N2645" s="838">
        <f>K2645+L2645</f>
        <v>45887</v>
      </c>
      <c r="O2645" s="836">
        <f ca="1">TODAY()</f>
        <v>45957</v>
      </c>
      <c r="P2645" s="837">
        <f ca="1">O2645-K2645</f>
        <v>76</v>
      </c>
      <c r="Q2645" s="409" t="s">
        <v>85</v>
      </c>
      <c r="R2645" s="409" t="s">
        <v>320</v>
      </c>
      <c r="S2645" s="409" t="s">
        <v>85</v>
      </c>
      <c r="T2645" s="409" t="s">
        <v>138</v>
      </c>
      <c r="U2645" s="404">
        <v>191</v>
      </c>
      <c r="V2645" s="417" t="s">
        <v>284</v>
      </c>
      <c r="W2645" s="417" t="s">
        <v>89</v>
      </c>
      <c r="X2645" s="417" t="s">
        <v>417</v>
      </c>
      <c r="Y2645" s="409" t="s">
        <v>783</v>
      </c>
      <c r="Z2645" s="409">
        <v>10</v>
      </c>
      <c r="AA2645" s="423" t="s">
        <v>189</v>
      </c>
      <c r="AB2645" s="409">
        <v>2014</v>
      </c>
      <c r="AC2645" s="524">
        <v>51000</v>
      </c>
      <c r="AD2645" s="522">
        <v>52500</v>
      </c>
      <c r="AE2645" s="637" t="s">
        <v>101</v>
      </c>
      <c r="AF2645" s="442">
        <v>45881</v>
      </c>
      <c r="AG2645" s="442">
        <v>45887</v>
      </c>
      <c r="AH2645" s="637"/>
      <c r="AI2645" s="442"/>
      <c r="AJ2645" s="334"/>
      <c r="AK2645" s="333"/>
      <c r="AL2645" s="490"/>
      <c r="AM2645" s="527"/>
      <c r="AN2645" s="333"/>
      <c r="AO2645" s="490"/>
    </row>
    <row r="2646" spans="3:41" ht="17.25" customHeight="1">
      <c r="C2646" s="520" t="s">
        <v>994</v>
      </c>
      <c r="D2646" s="64">
        <v>5666</v>
      </c>
      <c r="E2646" s="750" t="s">
        <v>1180</v>
      </c>
      <c r="F2646" s="65" t="s">
        <v>1181</v>
      </c>
      <c r="G2646" s="64" t="s">
        <v>4319</v>
      </c>
      <c r="H2646" s="64">
        <v>0</v>
      </c>
      <c r="I2646" s="64" t="s">
        <v>3474</v>
      </c>
      <c r="J2646" s="520">
        <v>1</v>
      </c>
      <c r="K2646" s="624">
        <v>45854</v>
      </c>
      <c r="L2646" s="520">
        <v>27</v>
      </c>
      <c r="M2646" s="625">
        <v>20</v>
      </c>
      <c r="N2646" s="835">
        <f>K2646+L2646</f>
        <v>45881</v>
      </c>
      <c r="O2646" s="836">
        <f ca="1">TODAY()</f>
        <v>45957</v>
      </c>
      <c r="P2646" s="837">
        <f ca="1">O2646-K2646</f>
        <v>103</v>
      </c>
      <c r="Q2646" s="409" t="s">
        <v>85</v>
      </c>
      <c r="R2646" s="409" t="s">
        <v>124</v>
      </c>
      <c r="S2646" s="409" t="s">
        <v>85</v>
      </c>
      <c r="T2646" s="409" t="s">
        <v>87</v>
      </c>
      <c r="U2646" s="409">
        <v>20</v>
      </c>
      <c r="V2646" s="417" t="s">
        <v>118</v>
      </c>
      <c r="W2646" s="409" t="s">
        <v>124</v>
      </c>
      <c r="X2646" s="417" t="s">
        <v>125</v>
      </c>
      <c r="Y2646" s="409" t="s">
        <v>130</v>
      </c>
      <c r="Z2646" s="409">
        <v>30</v>
      </c>
      <c r="AA2646" s="423" t="s">
        <v>127</v>
      </c>
      <c r="AB2646" s="409">
        <v>2024</v>
      </c>
      <c r="AC2646" s="424"/>
      <c r="AD2646" s="522"/>
      <c r="AE2646" s="637" t="s">
        <v>101</v>
      </c>
      <c r="AF2646" s="634">
        <v>45854</v>
      </c>
      <c r="AG2646" s="634">
        <v>45887</v>
      </c>
      <c r="AH2646" s="520"/>
      <c r="AI2646" s="520" t="s">
        <v>4395</v>
      </c>
      <c r="AJ2646" s="520"/>
      <c r="AK2646" s="520"/>
      <c r="AL2646" s="520" t="s">
        <v>4395</v>
      </c>
      <c r="AM2646" s="528" t="s">
        <v>4394</v>
      </c>
      <c r="AN2646" s="520"/>
      <c r="AO2646" s="520"/>
    </row>
    <row r="2647" spans="3:41">
      <c r="C2647" s="520" t="s">
        <v>994</v>
      </c>
      <c r="D2647" s="491">
        <v>5594</v>
      </c>
      <c r="E2647" s="504" t="s">
        <v>4215</v>
      </c>
      <c r="F2647" s="493" t="s">
        <v>4216</v>
      </c>
      <c r="G2647" s="494" t="s">
        <v>208</v>
      </c>
      <c r="H2647" s="494">
        <v>3285</v>
      </c>
      <c r="I2647" s="64" t="s">
        <v>3946</v>
      </c>
      <c r="J2647" s="520">
        <v>1</v>
      </c>
      <c r="K2647" s="509">
        <v>45882</v>
      </c>
      <c r="L2647" s="494">
        <v>6</v>
      </c>
      <c r="M2647" s="510">
        <v>52</v>
      </c>
      <c r="N2647" s="835">
        <v>45888</v>
      </c>
      <c r="O2647" s="836">
        <v>45889</v>
      </c>
      <c r="P2647" s="837">
        <v>7</v>
      </c>
      <c r="Q2647" s="409" t="s">
        <v>85</v>
      </c>
      <c r="R2647" s="409" t="s">
        <v>85</v>
      </c>
      <c r="S2647" s="409" t="s">
        <v>85</v>
      </c>
      <c r="T2647" s="409" t="s">
        <v>138</v>
      </c>
      <c r="U2647" s="561">
        <v>52</v>
      </c>
      <c r="V2647" s="417" t="s">
        <v>139</v>
      </c>
      <c r="W2647" s="417" t="s">
        <v>140</v>
      </c>
      <c r="X2647" s="417" t="s">
        <v>256</v>
      </c>
      <c r="Y2647" s="409">
        <v>8972422490</v>
      </c>
      <c r="Z2647" s="409">
        <v>40</v>
      </c>
      <c r="AA2647" s="423" t="s">
        <v>143</v>
      </c>
      <c r="AB2647" s="409">
        <v>2012</v>
      </c>
      <c r="AC2647" s="424">
        <v>51000</v>
      </c>
      <c r="AD2647" s="522">
        <v>0</v>
      </c>
      <c r="AE2647" s="824" t="s">
        <v>101</v>
      </c>
      <c r="AF2647" s="442">
        <v>45819</v>
      </c>
      <c r="AG2647" s="442">
        <v>45888</v>
      </c>
      <c r="AH2647" s="333"/>
      <c r="AI2647" s="490"/>
      <c r="AJ2647" s="334"/>
      <c r="AK2647" s="333"/>
      <c r="AL2647" s="490"/>
      <c r="AM2647" s="527"/>
      <c r="AN2647" s="333"/>
      <c r="AO2647" s="490"/>
    </row>
    <row r="2648" spans="3:41">
      <c r="C2648" s="520" t="s">
        <v>994</v>
      </c>
      <c r="D2648" s="491">
        <v>5692</v>
      </c>
      <c r="E2648" s="504" t="s">
        <v>184</v>
      </c>
      <c r="F2648" s="493" t="s">
        <v>185</v>
      </c>
      <c r="G2648" s="494" t="s">
        <v>503</v>
      </c>
      <c r="H2648" s="494">
        <v>785</v>
      </c>
      <c r="I2648" s="520" t="s">
        <v>154</v>
      </c>
      <c r="J2648" s="520">
        <v>1</v>
      </c>
      <c r="K2648" s="509">
        <v>45873</v>
      </c>
      <c r="L2648" s="494">
        <v>13</v>
      </c>
      <c r="M2648" s="510">
        <v>58</v>
      </c>
      <c r="N2648" s="835">
        <v>45886</v>
      </c>
      <c r="O2648" s="836">
        <v>45889</v>
      </c>
      <c r="P2648" s="837">
        <v>16</v>
      </c>
      <c r="Q2648" s="409" t="s">
        <v>160</v>
      </c>
      <c r="R2648" s="409" t="s">
        <v>86</v>
      </c>
      <c r="S2648" s="409" t="s">
        <v>86</v>
      </c>
      <c r="T2648" s="409" t="s">
        <v>138</v>
      </c>
      <c r="U2648" s="561">
        <v>58</v>
      </c>
      <c r="V2648" s="417" t="s">
        <v>284</v>
      </c>
      <c r="W2648" s="417" t="s">
        <v>174</v>
      </c>
      <c r="X2648" s="417" t="s">
        <v>291</v>
      </c>
      <c r="Y2648" s="409" t="s">
        <v>292</v>
      </c>
      <c r="Z2648" s="409">
        <v>10</v>
      </c>
      <c r="AA2648" s="423" t="s">
        <v>143</v>
      </c>
      <c r="AB2648" s="409">
        <v>2024</v>
      </c>
      <c r="AC2648" s="424">
        <v>33000</v>
      </c>
      <c r="AD2648" s="522">
        <v>39200</v>
      </c>
      <c r="AE2648" s="824" t="s">
        <v>101</v>
      </c>
      <c r="AF2648" s="442">
        <v>45873</v>
      </c>
      <c r="AG2648" s="442">
        <v>45888</v>
      </c>
      <c r="AH2648" s="333"/>
      <c r="AI2648" s="490" t="s">
        <v>503</v>
      </c>
      <c r="AJ2648" s="334"/>
      <c r="AK2648" s="333"/>
      <c r="AL2648" s="490" t="s">
        <v>503</v>
      </c>
      <c r="AM2648" s="527"/>
      <c r="AN2648" s="333"/>
      <c r="AO2648" s="490"/>
    </row>
    <row r="2649" spans="3:41">
      <c r="C2649" s="520" t="s">
        <v>994</v>
      </c>
      <c r="D2649" s="67">
        <v>5691</v>
      </c>
      <c r="E2649" s="750" t="s">
        <v>4362</v>
      </c>
      <c r="F2649" s="68" t="s">
        <v>4363</v>
      </c>
      <c r="G2649" s="64" t="s">
        <v>4364</v>
      </c>
      <c r="H2649" s="64">
        <v>1982</v>
      </c>
      <c r="I2649" s="64" t="s">
        <v>3474</v>
      </c>
      <c r="J2649" s="520">
        <v>1</v>
      </c>
      <c r="K2649" s="624">
        <v>45884</v>
      </c>
      <c r="L2649" s="520">
        <v>13</v>
      </c>
      <c r="M2649" s="625">
        <v>32</v>
      </c>
      <c r="N2649" s="838">
        <v>45897</v>
      </c>
      <c r="O2649" s="836">
        <v>45890</v>
      </c>
      <c r="P2649" s="837">
        <v>6</v>
      </c>
      <c r="Q2649" s="409" t="s">
        <v>160</v>
      </c>
      <c r="R2649" s="409" t="s">
        <v>86</v>
      </c>
      <c r="S2649" s="409" t="s">
        <v>86</v>
      </c>
      <c r="T2649" s="409" t="s">
        <v>138</v>
      </c>
      <c r="U2649" s="409">
        <v>32</v>
      </c>
      <c r="V2649" s="417" t="s">
        <v>118</v>
      </c>
      <c r="W2649" s="417" t="s">
        <v>89</v>
      </c>
      <c r="X2649" s="417" t="s">
        <v>167</v>
      </c>
      <c r="Y2649" s="409" t="s">
        <v>168</v>
      </c>
      <c r="Z2649" s="409">
        <v>30</v>
      </c>
      <c r="AA2649" s="423" t="s">
        <v>127</v>
      </c>
      <c r="AB2649" s="409"/>
      <c r="AC2649" s="424"/>
      <c r="AD2649" s="522"/>
      <c r="AE2649" s="637" t="s">
        <v>101</v>
      </c>
      <c r="AF2649" s="630">
        <v>45876</v>
      </c>
      <c r="AG2649" s="630">
        <v>45889</v>
      </c>
      <c r="AH2649" s="582"/>
      <c r="AI2649" s="582" t="s">
        <v>293</v>
      </c>
      <c r="AJ2649" s="582"/>
      <c r="AK2649" s="582"/>
      <c r="AL2649" s="582" t="s">
        <v>293</v>
      </c>
      <c r="AM2649" s="632"/>
      <c r="AN2649" s="582"/>
      <c r="AO2649" s="582"/>
    </row>
    <row r="2650" spans="3:41">
      <c r="C2650" s="520" t="s">
        <v>994</v>
      </c>
      <c r="D2650" s="491">
        <v>5700</v>
      </c>
      <c r="E2650" s="81" t="s">
        <v>1628</v>
      </c>
      <c r="F2650" s="504" t="s">
        <v>4373</v>
      </c>
      <c r="G2650" s="48" t="s">
        <v>4345</v>
      </c>
      <c r="H2650" s="490">
        <v>1498</v>
      </c>
      <c r="I2650" s="64" t="s">
        <v>3474</v>
      </c>
      <c r="J2650" s="520">
        <v>1</v>
      </c>
      <c r="K2650" s="624">
        <v>45875</v>
      </c>
      <c r="L2650" s="491">
        <v>13</v>
      </c>
      <c r="M2650" s="510">
        <v>50</v>
      </c>
      <c r="N2650" s="835">
        <v>45888</v>
      </c>
      <c r="O2650" s="836">
        <v>45890</v>
      </c>
      <c r="P2650" s="837">
        <v>15</v>
      </c>
      <c r="Q2650" s="409" t="s">
        <v>85</v>
      </c>
      <c r="R2650" s="409" t="s">
        <v>85</v>
      </c>
      <c r="S2650" s="409" t="s">
        <v>85</v>
      </c>
      <c r="T2650" s="409" t="s">
        <v>138</v>
      </c>
      <c r="U2650" s="561">
        <v>50</v>
      </c>
      <c r="V2650" s="417" t="s">
        <v>169</v>
      </c>
      <c r="W2650" s="417" t="s">
        <v>89</v>
      </c>
      <c r="X2650" s="417" t="s">
        <v>249</v>
      </c>
      <c r="Y2650" s="409" t="s">
        <v>250</v>
      </c>
      <c r="Z2650" s="409">
        <v>30</v>
      </c>
      <c r="AA2650" s="423" t="s">
        <v>244</v>
      </c>
      <c r="AB2650" s="409">
        <v>2015</v>
      </c>
      <c r="AC2650" s="424">
        <v>40000</v>
      </c>
      <c r="AD2650" s="522">
        <v>0</v>
      </c>
      <c r="AE2650" s="637" t="s">
        <v>101</v>
      </c>
      <c r="AF2650" s="634">
        <v>45875</v>
      </c>
      <c r="AG2650" s="442">
        <v>45889</v>
      </c>
      <c r="AH2650" s="333"/>
      <c r="AI2650" s="490"/>
      <c r="AJ2650" s="334"/>
      <c r="AK2650" s="333"/>
      <c r="AL2650" s="490"/>
      <c r="AM2650" s="527"/>
      <c r="AN2650" s="333"/>
      <c r="AO2650" s="490"/>
    </row>
    <row r="2651" spans="3:41">
      <c r="C2651" s="520" t="s">
        <v>994</v>
      </c>
      <c r="D2651" s="491">
        <v>5676</v>
      </c>
      <c r="E2651" s="504" t="s">
        <v>1180</v>
      </c>
      <c r="F2651" s="491" t="s">
        <v>1181</v>
      </c>
      <c r="G2651" s="494" t="s">
        <v>4341</v>
      </c>
      <c r="H2651" s="494">
        <v>820</v>
      </c>
      <c r="I2651" s="64" t="s">
        <v>3474</v>
      </c>
      <c r="J2651" s="520">
        <v>1</v>
      </c>
      <c r="K2651" s="509">
        <v>45869</v>
      </c>
      <c r="L2651" s="494">
        <v>6</v>
      </c>
      <c r="M2651" s="510">
        <v>112</v>
      </c>
      <c r="N2651" s="835">
        <v>45875</v>
      </c>
      <c r="O2651" s="836">
        <v>45890</v>
      </c>
      <c r="P2651" s="837">
        <v>21</v>
      </c>
      <c r="Q2651" s="409" t="s">
        <v>85</v>
      </c>
      <c r="R2651" s="409" t="s">
        <v>320</v>
      </c>
      <c r="S2651" s="409" t="s">
        <v>85</v>
      </c>
      <c r="T2651" s="409" t="s">
        <v>87</v>
      </c>
      <c r="U2651" s="409">
        <v>112</v>
      </c>
      <c r="V2651" s="417" t="s">
        <v>169</v>
      </c>
      <c r="W2651" s="417" t="s">
        <v>89</v>
      </c>
      <c r="X2651" s="417" t="s">
        <v>480</v>
      </c>
      <c r="Y2651" s="409" t="s">
        <v>486</v>
      </c>
      <c r="Z2651" s="409">
        <v>30</v>
      </c>
      <c r="AA2651" s="423" t="s">
        <v>244</v>
      </c>
      <c r="AB2651" s="409">
        <v>2016</v>
      </c>
      <c r="AC2651" s="524">
        <v>24000</v>
      </c>
      <c r="AD2651" s="522">
        <v>29000</v>
      </c>
      <c r="AE2651" s="637" t="s">
        <v>101</v>
      </c>
      <c r="AF2651" s="442">
        <v>45862</v>
      </c>
      <c r="AG2651" s="442">
        <v>45889</v>
      </c>
      <c r="AH2651" s="333"/>
      <c r="AI2651" s="490"/>
      <c r="AJ2651" s="334"/>
      <c r="AK2651" s="333"/>
      <c r="AL2651" s="490"/>
      <c r="AM2651" s="527"/>
      <c r="AN2651" s="333"/>
      <c r="AO2651" s="490"/>
    </row>
    <row r="2652" spans="3:41">
      <c r="C2652" s="520" t="s">
        <v>994</v>
      </c>
      <c r="D2652" s="67">
        <v>5690</v>
      </c>
      <c r="E2652" s="81" t="s">
        <v>472</v>
      </c>
      <c r="F2652" s="81" t="s">
        <v>152</v>
      </c>
      <c r="G2652" s="48" t="s">
        <v>1384</v>
      </c>
      <c r="H2652" s="48">
        <v>1743</v>
      </c>
      <c r="I2652" s="520" t="s">
        <v>154</v>
      </c>
      <c r="J2652" s="520">
        <v>1</v>
      </c>
      <c r="K2652" s="101">
        <v>45879</v>
      </c>
      <c r="L2652" s="48">
        <v>6</v>
      </c>
      <c r="M2652" s="104">
        <v>129</v>
      </c>
      <c r="N2652" s="835">
        <v>45885</v>
      </c>
      <c r="O2652" s="836">
        <v>45890</v>
      </c>
      <c r="P2652" s="837">
        <v>11</v>
      </c>
      <c r="Q2652" s="409" t="s">
        <v>85</v>
      </c>
      <c r="R2652" s="409" t="s">
        <v>85</v>
      </c>
      <c r="S2652" s="409" t="s">
        <v>85</v>
      </c>
      <c r="T2652" s="409" t="s">
        <v>87</v>
      </c>
      <c r="U2652" s="409">
        <v>129</v>
      </c>
      <c r="V2652" s="417" t="s">
        <v>88</v>
      </c>
      <c r="W2652" s="417" t="s">
        <v>89</v>
      </c>
      <c r="X2652" s="417" t="s">
        <v>550</v>
      </c>
      <c r="Y2652" s="409" t="s">
        <v>551</v>
      </c>
      <c r="Z2652" s="409">
        <v>10</v>
      </c>
      <c r="AA2652" s="423" t="s">
        <v>92</v>
      </c>
      <c r="AB2652" s="409">
        <v>2016</v>
      </c>
      <c r="AC2652" s="424">
        <v>33000</v>
      </c>
      <c r="AD2652" s="522">
        <v>33000</v>
      </c>
      <c r="AE2652" s="637" t="s">
        <v>101</v>
      </c>
      <c r="AF2652" s="442">
        <v>45870</v>
      </c>
      <c r="AG2652" s="442">
        <v>45889</v>
      </c>
      <c r="AH2652" s="334"/>
      <c r="AI2652" s="490"/>
      <c r="AJ2652" s="334"/>
      <c r="AK2652" s="334"/>
      <c r="AL2652" s="490"/>
      <c r="AM2652" s="527"/>
      <c r="AN2652" s="492"/>
      <c r="AO2652" s="490"/>
    </row>
    <row r="2653" spans="3:41">
      <c r="C2653" s="520" t="s">
        <v>994</v>
      </c>
      <c r="D2653" s="491">
        <v>5176</v>
      </c>
      <c r="E2653" s="504" t="s">
        <v>673</v>
      </c>
      <c r="F2653" s="493" t="s">
        <v>673</v>
      </c>
      <c r="G2653" s="494" t="s">
        <v>674</v>
      </c>
      <c r="H2653" s="494">
        <v>2554</v>
      </c>
      <c r="I2653" s="64" t="s">
        <v>3474</v>
      </c>
      <c r="J2653" s="520">
        <v>1</v>
      </c>
      <c r="K2653" s="509">
        <v>45857</v>
      </c>
      <c r="L2653" s="494">
        <v>27</v>
      </c>
      <c r="M2653" s="510">
        <v>157</v>
      </c>
      <c r="N2653" s="835">
        <f>K2653+L2653</f>
        <v>45884</v>
      </c>
      <c r="O2653" s="836">
        <f ca="1">TODAY()</f>
        <v>45957</v>
      </c>
      <c r="P2653" s="837">
        <f ca="1">O2653-K2653</f>
        <v>100</v>
      </c>
      <c r="Q2653" s="409" t="s">
        <v>85</v>
      </c>
      <c r="R2653" s="409" t="s">
        <v>320</v>
      </c>
      <c r="S2653" s="409" t="s">
        <v>85</v>
      </c>
      <c r="T2653" s="409" t="s">
        <v>87</v>
      </c>
      <c r="U2653" s="561">
        <v>157</v>
      </c>
      <c r="V2653" s="417" t="s">
        <v>88</v>
      </c>
      <c r="W2653" s="417" t="s">
        <v>89</v>
      </c>
      <c r="X2653" s="417" t="s">
        <v>586</v>
      </c>
      <c r="Y2653" s="409" t="s">
        <v>675</v>
      </c>
      <c r="Z2653" s="409">
        <v>10</v>
      </c>
      <c r="AA2653" s="423" t="s">
        <v>227</v>
      </c>
      <c r="AB2653" s="409">
        <v>2016</v>
      </c>
      <c r="AC2653" s="524">
        <v>33000</v>
      </c>
      <c r="AD2653" s="522">
        <v>35200</v>
      </c>
      <c r="AE2653" s="823" t="s">
        <v>101</v>
      </c>
      <c r="AF2653" s="442">
        <v>45603</v>
      </c>
      <c r="AG2653" s="442">
        <v>45890</v>
      </c>
      <c r="AH2653" s="533"/>
      <c r="AI2653" s="547"/>
      <c r="AJ2653" s="334"/>
      <c r="AK2653" s="533"/>
      <c r="AL2653" s="547"/>
      <c r="AM2653" s="527"/>
      <c r="AN2653" s="333"/>
      <c r="AO2653" s="490"/>
    </row>
    <row r="2654" spans="3:41">
      <c r="C2654" s="520" t="s">
        <v>994</v>
      </c>
      <c r="D2654" s="67">
        <v>5396</v>
      </c>
      <c r="E2654" s="81" t="s">
        <v>193</v>
      </c>
      <c r="F2654" s="69" t="s">
        <v>194</v>
      </c>
      <c r="G2654" s="48" t="s">
        <v>102</v>
      </c>
      <c r="H2654" s="48">
        <v>350</v>
      </c>
      <c r="I2654" s="520" t="s">
        <v>154</v>
      </c>
      <c r="J2654" s="520">
        <v>1</v>
      </c>
      <c r="K2654" s="101">
        <v>45875</v>
      </c>
      <c r="L2654" s="48">
        <v>27</v>
      </c>
      <c r="M2654" s="104">
        <v>204</v>
      </c>
      <c r="N2654" s="838">
        <f>K2654+L2654</f>
        <v>45902</v>
      </c>
      <c r="O2654" s="836">
        <f ca="1">TODAY()</f>
        <v>45957</v>
      </c>
      <c r="P2654" s="837">
        <f ca="1">O2654-K2654</f>
        <v>82</v>
      </c>
      <c r="Q2654" s="409" t="s">
        <v>160</v>
      </c>
      <c r="R2654" s="409" t="s">
        <v>86</v>
      </c>
      <c r="S2654" s="409" t="s">
        <v>86</v>
      </c>
      <c r="T2654" s="409" t="s">
        <v>87</v>
      </c>
      <c r="U2654" s="409">
        <v>204</v>
      </c>
      <c r="V2654" s="417" t="s">
        <v>88</v>
      </c>
      <c r="W2654" s="417" t="s">
        <v>89</v>
      </c>
      <c r="X2654" s="417" t="s">
        <v>586</v>
      </c>
      <c r="Y2654" s="423" t="s">
        <v>841</v>
      </c>
      <c r="Z2654" s="409">
        <v>10</v>
      </c>
      <c r="AA2654" s="423" t="s">
        <v>227</v>
      </c>
      <c r="AB2654" s="409">
        <v>2023</v>
      </c>
      <c r="AC2654" s="424">
        <v>33000</v>
      </c>
      <c r="AD2654" s="522">
        <v>35200</v>
      </c>
      <c r="AE2654" s="503" t="s">
        <v>207</v>
      </c>
      <c r="AF2654" s="442">
        <v>45707</v>
      </c>
      <c r="AG2654" s="442">
        <v>45890</v>
      </c>
      <c r="AH2654" s="333"/>
      <c r="AI2654" s="490" t="s">
        <v>102</v>
      </c>
      <c r="AJ2654" s="527" t="s">
        <v>842</v>
      </c>
      <c r="AK2654" s="333" t="s">
        <v>843</v>
      </c>
      <c r="AL2654" s="490" t="s">
        <v>844</v>
      </c>
      <c r="AM2654" s="527" t="s">
        <v>842</v>
      </c>
      <c r="AN2654" s="333" t="s">
        <v>843</v>
      </c>
      <c r="AO2654" s="490" t="s">
        <v>844</v>
      </c>
    </row>
    <row r="2655" spans="3:41">
      <c r="C2655" s="520" t="s">
        <v>994</v>
      </c>
      <c r="D2655" s="64">
        <v>5708</v>
      </c>
      <c r="E2655" s="750" t="s">
        <v>657</v>
      </c>
      <c r="F2655" s="68" t="s">
        <v>181</v>
      </c>
      <c r="G2655" s="48" t="s">
        <v>657</v>
      </c>
      <c r="H2655" s="64">
        <v>925</v>
      </c>
      <c r="I2655" s="64" t="s">
        <v>3474</v>
      </c>
      <c r="J2655" s="520">
        <v>1</v>
      </c>
      <c r="K2655" s="624">
        <v>45875</v>
      </c>
      <c r="L2655" s="520">
        <v>6</v>
      </c>
      <c r="M2655" s="510">
        <v>159</v>
      </c>
      <c r="N2655" s="835">
        <f>K2655+L2655</f>
        <v>45881</v>
      </c>
      <c r="O2655" s="836">
        <f ca="1">TODAY()</f>
        <v>45957</v>
      </c>
      <c r="P2655" s="837">
        <f ca="1">O2655-K2655</f>
        <v>82</v>
      </c>
      <c r="Q2655" s="409" t="s">
        <v>85</v>
      </c>
      <c r="R2655" s="409" t="s">
        <v>85</v>
      </c>
      <c r="S2655" s="409" t="s">
        <v>616</v>
      </c>
      <c r="T2655" s="409" t="s">
        <v>138</v>
      </c>
      <c r="U2655" s="561">
        <v>159</v>
      </c>
      <c r="V2655" s="417" t="s">
        <v>617</v>
      </c>
      <c r="W2655" s="417" t="s">
        <v>146</v>
      </c>
      <c r="X2655" s="417" t="s">
        <v>618</v>
      </c>
      <c r="Y2655" s="409">
        <v>161000335</v>
      </c>
      <c r="Z2655" s="510">
        <v>60</v>
      </c>
      <c r="AA2655" s="628" t="s">
        <v>148</v>
      </c>
      <c r="AB2655" s="409">
        <v>2016</v>
      </c>
      <c r="AC2655" s="524"/>
      <c r="AD2655" s="522"/>
      <c r="AE2655" s="503" t="s">
        <v>101</v>
      </c>
      <c r="AF2655" s="442">
        <v>45875</v>
      </c>
      <c r="AG2655" s="442">
        <v>45891</v>
      </c>
      <c r="AH2655" s="333"/>
      <c r="AI2655" s="490"/>
      <c r="AJ2655" s="334"/>
      <c r="AK2655" s="333"/>
      <c r="AL2655" s="490"/>
      <c r="AM2655" s="527"/>
      <c r="AN2655" s="333"/>
      <c r="AO2655" s="490"/>
    </row>
    <row r="2656" spans="3:41">
      <c r="C2656" s="520" t="s">
        <v>994</v>
      </c>
      <c r="D2656" s="491">
        <v>5637</v>
      </c>
      <c r="E2656" s="81" t="s">
        <v>4057</v>
      </c>
      <c r="F2656" s="69" t="s">
        <v>4058</v>
      </c>
      <c r="G2656" s="494" t="s">
        <v>4218</v>
      </c>
      <c r="H2656" s="494">
        <v>5733</v>
      </c>
      <c r="I2656" s="520" t="s">
        <v>154</v>
      </c>
      <c r="J2656" s="520">
        <v>1</v>
      </c>
      <c r="K2656" s="509">
        <v>45869</v>
      </c>
      <c r="L2656" s="494">
        <v>6</v>
      </c>
      <c r="M2656" s="510">
        <v>206</v>
      </c>
      <c r="N2656" s="835">
        <f>K2656+L2656</f>
        <v>45875</v>
      </c>
      <c r="O2656" s="836">
        <f ca="1">TODAY()</f>
        <v>45957</v>
      </c>
      <c r="P2656" s="837">
        <f ca="1">O2656-K2656</f>
        <v>88</v>
      </c>
      <c r="Q2656" s="409" t="s">
        <v>810</v>
      </c>
      <c r="R2656" s="409" t="s">
        <v>85</v>
      </c>
      <c r="S2656" s="66" t="s">
        <v>545</v>
      </c>
      <c r="T2656" s="66" t="s">
        <v>138</v>
      </c>
      <c r="U2656" s="409">
        <v>206</v>
      </c>
      <c r="V2656" s="88" t="s">
        <v>139</v>
      </c>
      <c r="W2656" s="88" t="s">
        <v>140</v>
      </c>
      <c r="X2656" s="88" t="s">
        <v>850</v>
      </c>
      <c r="Y2656" s="117" t="s">
        <v>851</v>
      </c>
      <c r="Z2656" s="66">
        <v>40</v>
      </c>
      <c r="AA2656" s="117" t="s">
        <v>143</v>
      </c>
      <c r="AB2656" s="409">
        <v>2011</v>
      </c>
      <c r="AC2656" s="524"/>
      <c r="AD2656" s="522"/>
      <c r="AE2656" s="637" t="s">
        <v>101</v>
      </c>
      <c r="AF2656" s="442">
        <v>45841</v>
      </c>
      <c r="AG2656" s="442">
        <v>45891</v>
      </c>
      <c r="AH2656" s="333"/>
      <c r="AI2656" s="490"/>
      <c r="AJ2656" s="334"/>
      <c r="AK2656" s="333"/>
      <c r="AL2656" s="490"/>
      <c r="AM2656" s="527"/>
      <c r="AN2656" s="333"/>
      <c r="AO2656" s="490"/>
    </row>
    <row r="2657" spans="3:41">
      <c r="C2657" s="520" t="s">
        <v>994</v>
      </c>
      <c r="D2657" s="67">
        <v>5723</v>
      </c>
      <c r="E2657" s="81" t="s">
        <v>742</v>
      </c>
      <c r="F2657" s="69" t="s">
        <v>4164</v>
      </c>
      <c r="G2657" s="48" t="s">
        <v>4398</v>
      </c>
      <c r="H2657" s="48">
        <v>1074</v>
      </c>
      <c r="I2657" s="520" t="s">
        <v>154</v>
      </c>
      <c r="J2657" s="520">
        <v>1</v>
      </c>
      <c r="K2657" s="101">
        <v>45890</v>
      </c>
      <c r="L2657" s="48">
        <v>0</v>
      </c>
      <c r="M2657" s="510">
        <v>60</v>
      </c>
      <c r="N2657" s="835">
        <f>K2657+L2657</f>
        <v>45890</v>
      </c>
      <c r="O2657" s="836">
        <f ca="1">TODAY()</f>
        <v>45957</v>
      </c>
      <c r="P2657" s="837">
        <f ca="1">O2657-K2657</f>
        <v>67</v>
      </c>
      <c r="Q2657" s="409" t="s">
        <v>160</v>
      </c>
      <c r="R2657" s="409" t="s">
        <v>86</v>
      </c>
      <c r="S2657" s="409" t="s">
        <v>86</v>
      </c>
      <c r="T2657" s="409" t="s">
        <v>138</v>
      </c>
      <c r="U2657" s="561">
        <v>60</v>
      </c>
      <c r="V2657" s="417" t="s">
        <v>284</v>
      </c>
      <c r="W2657" s="417" t="s">
        <v>174</v>
      </c>
      <c r="X2657" s="417" t="s">
        <v>291</v>
      </c>
      <c r="Y2657" s="409" t="s">
        <v>305</v>
      </c>
      <c r="Z2657" s="409">
        <v>10</v>
      </c>
      <c r="AA2657" s="423" t="s">
        <v>143</v>
      </c>
      <c r="AB2657" s="409">
        <v>2024</v>
      </c>
      <c r="AC2657" s="522">
        <v>33000</v>
      </c>
      <c r="AD2657" s="522">
        <v>33000</v>
      </c>
      <c r="AE2657" s="503" t="s">
        <v>101</v>
      </c>
      <c r="AF2657" s="442">
        <v>45883</v>
      </c>
      <c r="AG2657" s="442">
        <v>45892</v>
      </c>
      <c r="AH2657" s="333"/>
      <c r="AI2657" s="490"/>
      <c r="AJ2657" s="334"/>
      <c r="AK2657" s="333"/>
      <c r="AL2657" s="490"/>
      <c r="AM2657" s="527"/>
      <c r="AN2657" s="333"/>
      <c r="AO2657" s="490"/>
    </row>
    <row r="2658" spans="3:41">
      <c r="C2658" s="520" t="s">
        <v>994</v>
      </c>
      <c r="D2658" s="491">
        <v>5694</v>
      </c>
      <c r="E2658" s="750" t="s">
        <v>4377</v>
      </c>
      <c r="F2658" s="750" t="s">
        <v>4377</v>
      </c>
      <c r="G2658" s="48" t="s">
        <v>4378</v>
      </c>
      <c r="H2658" s="494">
        <v>2438</v>
      </c>
      <c r="I2658" s="64" t="s">
        <v>110</v>
      </c>
      <c r="J2658" s="520">
        <v>1</v>
      </c>
      <c r="K2658" s="509">
        <v>45890</v>
      </c>
      <c r="L2658" s="494">
        <v>0</v>
      </c>
      <c r="M2658" s="510">
        <v>152</v>
      </c>
      <c r="N2658" s="835">
        <v>45890</v>
      </c>
      <c r="O2658" s="836">
        <v>45894</v>
      </c>
      <c r="P2658" s="837">
        <v>4</v>
      </c>
      <c r="Q2658" s="409" t="s">
        <v>85</v>
      </c>
      <c r="R2658" s="409" t="s">
        <v>320</v>
      </c>
      <c r="S2658" s="409" t="s">
        <v>85</v>
      </c>
      <c r="T2658" s="409" t="s">
        <v>87</v>
      </c>
      <c r="U2658" s="626">
        <v>152</v>
      </c>
      <c r="V2658" s="417" t="s">
        <v>88</v>
      </c>
      <c r="W2658" s="417" t="s">
        <v>89</v>
      </c>
      <c r="X2658" s="417" t="s">
        <v>586</v>
      </c>
      <c r="Y2658" s="409" t="s">
        <v>647</v>
      </c>
      <c r="Z2658" s="409">
        <v>10</v>
      </c>
      <c r="AA2658" s="423" t="s">
        <v>227</v>
      </c>
      <c r="AB2658" s="409">
        <v>2017</v>
      </c>
      <c r="AC2658" s="524">
        <v>33000</v>
      </c>
      <c r="AD2658" s="522">
        <v>31400</v>
      </c>
      <c r="AE2658" s="637" t="s">
        <v>101</v>
      </c>
      <c r="AF2658" s="442">
        <v>45876</v>
      </c>
      <c r="AG2658" s="442">
        <v>45892</v>
      </c>
      <c r="AH2658" s="333"/>
      <c r="AI2658" s="490"/>
      <c r="AJ2658" s="334"/>
      <c r="AK2658" s="333"/>
      <c r="AL2658" s="490"/>
      <c r="AM2658" s="527"/>
      <c r="AN2658" s="333"/>
      <c r="AO2658" s="490"/>
    </row>
    <row r="2659" spans="3:41">
      <c r="C2659" s="520" t="s">
        <v>994</v>
      </c>
      <c r="D2659" s="825">
        <v>5754</v>
      </c>
      <c r="E2659" s="740" t="s">
        <v>1624</v>
      </c>
      <c r="F2659" s="722" t="s">
        <v>4419</v>
      </c>
      <c r="G2659" s="520" t="s">
        <v>102</v>
      </c>
      <c r="H2659" s="371">
        <v>7384</v>
      </c>
      <c r="I2659" s="64" t="s">
        <v>3474</v>
      </c>
      <c r="J2659" s="520">
        <v>1</v>
      </c>
      <c r="K2659" s="624">
        <v>45891</v>
      </c>
      <c r="L2659" s="371">
        <v>0</v>
      </c>
      <c r="M2659" s="724">
        <v>272</v>
      </c>
      <c r="N2659" s="845">
        <v>45891</v>
      </c>
      <c r="O2659" s="842">
        <v>45894</v>
      </c>
      <c r="P2659" s="843">
        <v>3</v>
      </c>
      <c r="Q2659" s="409" t="s">
        <v>85</v>
      </c>
      <c r="R2659" s="409" t="s">
        <v>85</v>
      </c>
      <c r="S2659" s="409" t="s">
        <v>85</v>
      </c>
      <c r="T2659" s="137" t="s">
        <v>138</v>
      </c>
      <c r="U2659" s="137">
        <v>272</v>
      </c>
      <c r="V2659" s="417" t="s">
        <v>983</v>
      </c>
      <c r="W2659" s="417" t="s">
        <v>89</v>
      </c>
      <c r="X2659" s="417" t="s">
        <v>984</v>
      </c>
      <c r="Y2659" s="137" t="s">
        <v>986</v>
      </c>
      <c r="Z2659" s="409"/>
      <c r="AA2659" s="423"/>
      <c r="AB2659" s="409">
        <v>2016</v>
      </c>
      <c r="AC2659" s="729"/>
      <c r="AD2659" s="730">
        <v>0</v>
      </c>
      <c r="AE2659" s="637" t="s">
        <v>101</v>
      </c>
      <c r="AF2659" s="634">
        <v>45889</v>
      </c>
      <c r="AG2659" s="742">
        <v>45892</v>
      </c>
      <c r="AH2659" s="378"/>
      <c r="AI2659" s="721"/>
      <c r="AJ2659" s="375"/>
      <c r="AK2659" s="378"/>
      <c r="AL2659" s="721"/>
      <c r="AM2659" s="528"/>
      <c r="AN2659" s="378"/>
      <c r="AO2659" s="721"/>
    </row>
    <row r="2660" spans="3:41">
      <c r="C2660" s="520" t="s">
        <v>994</v>
      </c>
      <c r="D2660" s="491">
        <v>5448</v>
      </c>
      <c r="E2660" s="504" t="s">
        <v>332</v>
      </c>
      <c r="F2660" s="493" t="s">
        <v>333</v>
      </c>
      <c r="G2660" s="494" t="s">
        <v>334</v>
      </c>
      <c r="H2660" s="494">
        <v>138</v>
      </c>
      <c r="I2660" s="64" t="s">
        <v>3474</v>
      </c>
      <c r="J2660" s="520">
        <v>1</v>
      </c>
      <c r="K2660" s="509">
        <v>45880</v>
      </c>
      <c r="L2660" s="494">
        <v>13</v>
      </c>
      <c r="M2660" s="510">
        <v>72</v>
      </c>
      <c r="N2660" s="835">
        <v>45893</v>
      </c>
      <c r="O2660" s="836">
        <v>45895</v>
      </c>
      <c r="P2660" s="837">
        <v>15</v>
      </c>
      <c r="Q2660" s="409" t="s">
        <v>85</v>
      </c>
      <c r="R2660" s="409" t="s">
        <v>214</v>
      </c>
      <c r="S2660" s="409" t="s">
        <v>85</v>
      </c>
      <c r="T2660" s="409" t="s">
        <v>138</v>
      </c>
      <c r="U2660" s="409">
        <v>72</v>
      </c>
      <c r="V2660" s="417" t="s">
        <v>139</v>
      </c>
      <c r="W2660" s="417" t="s">
        <v>335</v>
      </c>
      <c r="X2660" s="417" t="s">
        <v>336</v>
      </c>
      <c r="Y2660" s="409" t="s">
        <v>337</v>
      </c>
      <c r="Z2660" s="409">
        <v>40</v>
      </c>
      <c r="AA2660" s="423" t="s">
        <v>227</v>
      </c>
      <c r="AB2660" s="409">
        <v>2024</v>
      </c>
      <c r="AC2660" s="424">
        <v>30000</v>
      </c>
      <c r="AD2660" s="522">
        <v>33000</v>
      </c>
      <c r="AE2660" s="823" t="s">
        <v>101</v>
      </c>
      <c r="AF2660" s="442">
        <v>45740</v>
      </c>
      <c r="AG2660" s="442">
        <v>45894</v>
      </c>
      <c r="AH2660" s="333"/>
      <c r="AI2660" s="490" t="s">
        <v>338</v>
      </c>
      <c r="AJ2660" s="603" t="s">
        <v>339</v>
      </c>
      <c r="AK2660" s="503" t="s">
        <v>340</v>
      </c>
      <c r="AL2660" s="490" t="s">
        <v>341</v>
      </c>
      <c r="AM2660" s="603" t="s">
        <v>339</v>
      </c>
      <c r="AN2660" s="503" t="s">
        <v>340</v>
      </c>
      <c r="AO2660" s="490" t="s">
        <v>341</v>
      </c>
    </row>
    <row r="2661" spans="3:41">
      <c r="C2661" s="520" t="s">
        <v>994</v>
      </c>
      <c r="D2661" s="491">
        <v>5619</v>
      </c>
      <c r="E2661" s="504" t="s">
        <v>97</v>
      </c>
      <c r="F2661" s="493" t="s">
        <v>97</v>
      </c>
      <c r="G2661" s="494" t="s">
        <v>153</v>
      </c>
      <c r="H2661" s="494">
        <v>4737</v>
      </c>
      <c r="I2661" s="64" t="s">
        <v>3474</v>
      </c>
      <c r="J2661" s="520">
        <v>1</v>
      </c>
      <c r="K2661" s="509">
        <v>45884</v>
      </c>
      <c r="L2661" s="494">
        <v>6</v>
      </c>
      <c r="M2661" s="510">
        <v>108</v>
      </c>
      <c r="N2661" s="835">
        <v>45890</v>
      </c>
      <c r="O2661" s="836">
        <v>45895</v>
      </c>
      <c r="P2661" s="837">
        <v>11</v>
      </c>
      <c r="Q2661" s="409" t="s">
        <v>85</v>
      </c>
      <c r="R2661" s="409" t="s">
        <v>320</v>
      </c>
      <c r="S2661" s="409" t="s">
        <v>85</v>
      </c>
      <c r="T2661" s="409" t="s">
        <v>138</v>
      </c>
      <c r="U2661" s="409">
        <v>108</v>
      </c>
      <c r="V2661" s="417" t="s">
        <v>284</v>
      </c>
      <c r="W2661" s="417" t="s">
        <v>89</v>
      </c>
      <c r="X2661" s="417" t="s">
        <v>396</v>
      </c>
      <c r="Y2661" s="409" t="s">
        <v>464</v>
      </c>
      <c r="Z2661" s="409">
        <v>10</v>
      </c>
      <c r="AA2661" s="423" t="s">
        <v>227</v>
      </c>
      <c r="AB2661" s="409">
        <v>2014</v>
      </c>
      <c r="AC2661" s="524">
        <v>33000</v>
      </c>
      <c r="AD2661" s="522">
        <v>33000</v>
      </c>
      <c r="AE2661" s="503" t="s">
        <v>101</v>
      </c>
      <c r="AF2661" s="442">
        <v>45828</v>
      </c>
      <c r="AG2661" s="442">
        <v>45894</v>
      </c>
      <c r="AH2661" s="333"/>
      <c r="AI2661" s="490" t="s">
        <v>4393</v>
      </c>
      <c r="AJ2661" s="527"/>
      <c r="AK2661" s="333"/>
      <c r="AL2661" s="490"/>
      <c r="AM2661" s="527"/>
      <c r="AN2661" s="333"/>
      <c r="AO2661" s="490"/>
    </row>
    <row r="2662" spans="3:41">
      <c r="C2662" s="520" t="s">
        <v>994</v>
      </c>
      <c r="D2662" s="491">
        <v>4207</v>
      </c>
      <c r="E2662" s="504" t="s">
        <v>332</v>
      </c>
      <c r="F2662" s="492" t="s">
        <v>333</v>
      </c>
      <c r="G2662" s="494" t="s">
        <v>529</v>
      </c>
      <c r="H2662" s="494">
        <v>90</v>
      </c>
      <c r="I2662" s="64" t="s">
        <v>3474</v>
      </c>
      <c r="J2662" s="520">
        <v>1</v>
      </c>
      <c r="K2662" s="509">
        <v>45871</v>
      </c>
      <c r="L2662" s="494">
        <v>27</v>
      </c>
      <c r="M2662" s="510">
        <v>123</v>
      </c>
      <c r="N2662" s="835">
        <v>45898</v>
      </c>
      <c r="O2662" s="836">
        <v>45895</v>
      </c>
      <c r="P2662" s="837">
        <v>24</v>
      </c>
      <c r="Q2662" s="409" t="s">
        <v>85</v>
      </c>
      <c r="R2662" s="409" t="s">
        <v>320</v>
      </c>
      <c r="S2662" s="409" t="s">
        <v>85</v>
      </c>
      <c r="T2662" s="409" t="s">
        <v>138</v>
      </c>
      <c r="U2662" s="409">
        <v>123</v>
      </c>
      <c r="V2662" s="417" t="s">
        <v>139</v>
      </c>
      <c r="W2662" s="417" t="s">
        <v>335</v>
      </c>
      <c r="X2662" s="417" t="s">
        <v>336</v>
      </c>
      <c r="Y2662" s="423" t="s">
        <v>530</v>
      </c>
      <c r="Z2662" s="409">
        <v>40</v>
      </c>
      <c r="AA2662" s="423" t="s">
        <v>227</v>
      </c>
      <c r="AB2662" s="409">
        <v>2022</v>
      </c>
      <c r="AC2662" s="424">
        <v>30000</v>
      </c>
      <c r="AD2662" s="522">
        <v>33000</v>
      </c>
      <c r="AE2662" s="503" t="s">
        <v>101</v>
      </c>
      <c r="AF2662" s="442">
        <v>44975</v>
      </c>
      <c r="AG2662" s="442">
        <v>45897</v>
      </c>
      <c r="AH2662" s="333"/>
      <c r="AI2662" s="490" t="s">
        <v>531</v>
      </c>
      <c r="AJ2662" s="603" t="s">
        <v>532</v>
      </c>
      <c r="AK2662" s="503" t="s">
        <v>533</v>
      </c>
      <c r="AL2662" s="490" t="s">
        <v>534</v>
      </c>
      <c r="AM2662" s="603" t="s">
        <v>532</v>
      </c>
      <c r="AN2662" s="503" t="s">
        <v>533</v>
      </c>
      <c r="AO2662" s="490" t="s">
        <v>534</v>
      </c>
    </row>
    <row r="2663" spans="3:41">
      <c r="C2663" s="520" t="s">
        <v>994</v>
      </c>
      <c r="D2663" s="64">
        <v>5726</v>
      </c>
      <c r="E2663" s="750" t="s">
        <v>4406</v>
      </c>
      <c r="F2663" s="65" t="s">
        <v>478</v>
      </c>
      <c r="G2663" s="64" t="s">
        <v>4407</v>
      </c>
      <c r="H2663" s="64">
        <v>529</v>
      </c>
      <c r="I2663" s="64" t="s">
        <v>3474</v>
      </c>
      <c r="J2663" s="520">
        <v>1</v>
      </c>
      <c r="K2663" s="624">
        <v>45888</v>
      </c>
      <c r="L2663" s="520">
        <v>6</v>
      </c>
      <c r="M2663" s="625">
        <v>2</v>
      </c>
      <c r="N2663" s="835">
        <v>45894</v>
      </c>
      <c r="O2663" s="836">
        <v>45895</v>
      </c>
      <c r="P2663" s="837">
        <v>7</v>
      </c>
      <c r="Q2663" s="409" t="s">
        <v>85</v>
      </c>
      <c r="R2663" s="409" t="s">
        <v>85</v>
      </c>
      <c r="S2663" s="409" t="s">
        <v>86</v>
      </c>
      <c r="T2663" s="409" t="s">
        <v>87</v>
      </c>
      <c r="U2663" s="409">
        <v>2</v>
      </c>
      <c r="V2663" s="417" t="s">
        <v>118</v>
      </c>
      <c r="W2663" s="417" t="s">
        <v>89</v>
      </c>
      <c r="X2663" s="417" t="s">
        <v>834</v>
      </c>
      <c r="Y2663" s="693" t="s">
        <v>4397</v>
      </c>
      <c r="Z2663" s="409"/>
      <c r="AA2663" s="423"/>
      <c r="AB2663" s="409"/>
      <c r="AC2663" s="424"/>
      <c r="AD2663" s="522"/>
      <c r="AE2663" s="637" t="s">
        <v>101</v>
      </c>
      <c r="AF2663" s="634">
        <v>45887</v>
      </c>
      <c r="AG2663" s="634">
        <v>45897</v>
      </c>
      <c r="AH2663" s="520"/>
      <c r="AI2663" s="520"/>
      <c r="AJ2663" s="520"/>
      <c r="AK2663" s="520"/>
      <c r="AL2663" s="520"/>
      <c r="AM2663" s="520"/>
      <c r="AN2663" s="520"/>
      <c r="AO2663" s="520"/>
    </row>
    <row r="2664" spans="3:41">
      <c r="C2664" s="520" t="s">
        <v>994</v>
      </c>
      <c r="D2664" s="64">
        <v>5727</v>
      </c>
      <c r="E2664" s="750" t="s">
        <v>4406</v>
      </c>
      <c r="F2664" s="65" t="s">
        <v>478</v>
      </c>
      <c r="G2664" s="64" t="s">
        <v>4407</v>
      </c>
      <c r="H2664" s="64">
        <v>401</v>
      </c>
      <c r="I2664" s="64" t="s">
        <v>3474</v>
      </c>
      <c r="J2664" s="520">
        <v>1</v>
      </c>
      <c r="K2664" s="624">
        <v>45888</v>
      </c>
      <c r="L2664" s="520">
        <v>6</v>
      </c>
      <c r="M2664" s="625">
        <v>13</v>
      </c>
      <c r="N2664" s="835">
        <v>45894</v>
      </c>
      <c r="O2664" s="836">
        <v>45895</v>
      </c>
      <c r="P2664" s="837">
        <v>7</v>
      </c>
      <c r="Q2664" s="409" t="s">
        <v>85</v>
      </c>
      <c r="R2664" s="409" t="s">
        <v>85</v>
      </c>
      <c r="S2664" s="409" t="s">
        <v>86</v>
      </c>
      <c r="T2664" s="409" t="s">
        <v>87</v>
      </c>
      <c r="U2664" s="409">
        <v>13</v>
      </c>
      <c r="V2664" s="417" t="s">
        <v>118</v>
      </c>
      <c r="W2664" s="417" t="s">
        <v>89</v>
      </c>
      <c r="X2664" s="417" t="s">
        <v>119</v>
      </c>
      <c r="Y2664" s="693" t="s">
        <v>120</v>
      </c>
      <c r="Z2664" s="409">
        <v>10</v>
      </c>
      <c r="AA2664" s="423" t="s">
        <v>92</v>
      </c>
      <c r="AB2664" s="409">
        <v>2016</v>
      </c>
      <c r="AC2664" s="424"/>
      <c r="AD2664" s="522"/>
      <c r="AE2664" s="637" t="s">
        <v>101</v>
      </c>
      <c r="AF2664" s="634">
        <v>45887</v>
      </c>
      <c r="AG2664" s="634">
        <v>45897</v>
      </c>
      <c r="AH2664" s="520"/>
      <c r="AI2664" s="523"/>
      <c r="AJ2664" s="520"/>
      <c r="AK2664" s="520"/>
      <c r="AL2664" s="523"/>
      <c r="AM2664" s="528"/>
      <c r="AN2664" s="333"/>
      <c r="AO2664" s="490"/>
    </row>
    <row r="2665" spans="3:41">
      <c r="C2665" s="520" t="s">
        <v>994</v>
      </c>
      <c r="D2665" s="64">
        <v>5728</v>
      </c>
      <c r="E2665" s="750" t="s">
        <v>4406</v>
      </c>
      <c r="F2665" s="65" t="s">
        <v>478</v>
      </c>
      <c r="G2665" s="64" t="s">
        <v>4407</v>
      </c>
      <c r="H2665" s="64">
        <v>697</v>
      </c>
      <c r="I2665" s="64" t="s">
        <v>3474</v>
      </c>
      <c r="J2665" s="520">
        <v>1</v>
      </c>
      <c r="K2665" s="624">
        <v>45888</v>
      </c>
      <c r="L2665" s="520">
        <v>6</v>
      </c>
      <c r="M2665" s="625">
        <v>16</v>
      </c>
      <c r="N2665" s="835">
        <v>45894</v>
      </c>
      <c r="O2665" s="836">
        <v>45895</v>
      </c>
      <c r="P2665" s="837">
        <v>7</v>
      </c>
      <c r="Q2665" s="409" t="s">
        <v>85</v>
      </c>
      <c r="R2665" s="409" t="s">
        <v>85</v>
      </c>
      <c r="S2665" s="409" t="s">
        <v>86</v>
      </c>
      <c r="T2665" s="409" t="s">
        <v>87</v>
      </c>
      <c r="U2665" s="409">
        <v>16</v>
      </c>
      <c r="V2665" s="417" t="s">
        <v>118</v>
      </c>
      <c r="W2665" s="417" t="s">
        <v>89</v>
      </c>
      <c r="X2665" s="417" t="s">
        <v>119</v>
      </c>
      <c r="Y2665" s="693" t="s">
        <v>123</v>
      </c>
      <c r="Z2665" s="409">
        <v>10</v>
      </c>
      <c r="AA2665" s="423" t="s">
        <v>92</v>
      </c>
      <c r="AB2665" s="409">
        <v>2016</v>
      </c>
      <c r="AC2665" s="424"/>
      <c r="AD2665" s="522"/>
      <c r="AE2665" s="637" t="s">
        <v>101</v>
      </c>
      <c r="AF2665" s="634">
        <v>45887</v>
      </c>
      <c r="AG2665" s="634">
        <v>45897</v>
      </c>
      <c r="AH2665" s="520"/>
      <c r="AI2665" s="520"/>
      <c r="AJ2665" s="520"/>
      <c r="AK2665" s="520"/>
      <c r="AL2665" s="520"/>
      <c r="AM2665" s="520"/>
      <c r="AN2665" s="520"/>
      <c r="AO2665" s="520"/>
    </row>
    <row r="2666" spans="3:41">
      <c r="C2666" s="520" t="s">
        <v>994</v>
      </c>
      <c r="D2666" s="491">
        <v>5742</v>
      </c>
      <c r="E2666" s="750" t="s">
        <v>4406</v>
      </c>
      <c r="F2666" s="65" t="s">
        <v>478</v>
      </c>
      <c r="G2666" s="64" t="s">
        <v>4407</v>
      </c>
      <c r="H2666" s="494">
        <v>57</v>
      </c>
      <c r="I2666" s="64" t="s">
        <v>3474</v>
      </c>
      <c r="J2666" s="520">
        <v>1</v>
      </c>
      <c r="K2666" s="624">
        <v>45888</v>
      </c>
      <c r="L2666" s="520">
        <v>6</v>
      </c>
      <c r="M2666" s="510">
        <v>111</v>
      </c>
      <c r="N2666" s="835">
        <v>45894</v>
      </c>
      <c r="O2666" s="836">
        <v>45895</v>
      </c>
      <c r="P2666" s="837">
        <v>7</v>
      </c>
      <c r="Q2666" s="409" t="s">
        <v>85</v>
      </c>
      <c r="R2666" s="409" t="s">
        <v>320</v>
      </c>
      <c r="S2666" s="409" t="s">
        <v>85</v>
      </c>
      <c r="T2666" s="409" t="s">
        <v>87</v>
      </c>
      <c r="U2666" s="409">
        <v>111</v>
      </c>
      <c r="V2666" s="417" t="s">
        <v>169</v>
      </c>
      <c r="W2666" s="417" t="s">
        <v>89</v>
      </c>
      <c r="X2666" s="417" t="s">
        <v>480</v>
      </c>
      <c r="Y2666" s="693" t="s">
        <v>481</v>
      </c>
      <c r="Z2666" s="409">
        <v>30</v>
      </c>
      <c r="AA2666" s="423" t="s">
        <v>244</v>
      </c>
      <c r="AB2666" s="409">
        <v>2017</v>
      </c>
      <c r="AC2666" s="524">
        <v>24000</v>
      </c>
      <c r="AD2666" s="522">
        <v>18000</v>
      </c>
      <c r="AE2666" s="637" t="s">
        <v>101</v>
      </c>
      <c r="AF2666" s="442">
        <v>45884</v>
      </c>
      <c r="AG2666" s="442">
        <v>45897</v>
      </c>
      <c r="AH2666" s="333"/>
      <c r="AI2666" s="490"/>
      <c r="AJ2666" s="334"/>
      <c r="AK2666" s="333"/>
      <c r="AL2666" s="490"/>
      <c r="AM2666" s="527"/>
      <c r="AN2666" s="333"/>
      <c r="AO2666" s="490"/>
    </row>
    <row r="2667" spans="3:41">
      <c r="C2667" s="520" t="s">
        <v>994</v>
      </c>
      <c r="D2667" s="67">
        <v>5729</v>
      </c>
      <c r="E2667" s="750" t="s">
        <v>4406</v>
      </c>
      <c r="F2667" s="65" t="s">
        <v>478</v>
      </c>
      <c r="G2667" s="64" t="s">
        <v>4407</v>
      </c>
      <c r="H2667" s="48">
        <v>908</v>
      </c>
      <c r="I2667" s="64" t="s">
        <v>3474</v>
      </c>
      <c r="J2667" s="520">
        <v>1</v>
      </c>
      <c r="K2667" s="624">
        <v>45888</v>
      </c>
      <c r="L2667" s="520">
        <v>6</v>
      </c>
      <c r="M2667" s="510">
        <v>217</v>
      </c>
      <c r="N2667" s="835">
        <v>45894</v>
      </c>
      <c r="O2667" s="836">
        <v>45895</v>
      </c>
      <c r="P2667" s="839">
        <v>7</v>
      </c>
      <c r="Q2667" s="409" t="s">
        <v>810</v>
      </c>
      <c r="R2667" s="409" t="s">
        <v>85</v>
      </c>
      <c r="S2667" s="409" t="s">
        <v>832</v>
      </c>
      <c r="T2667" s="409" t="s">
        <v>87</v>
      </c>
      <c r="U2667" s="409">
        <v>217</v>
      </c>
      <c r="V2667" s="417" t="s">
        <v>833</v>
      </c>
      <c r="W2667" s="417" t="s">
        <v>89</v>
      </c>
      <c r="X2667" s="417" t="s">
        <v>834</v>
      </c>
      <c r="Y2667" s="694" t="s">
        <v>4205</v>
      </c>
      <c r="Z2667" s="409">
        <v>30</v>
      </c>
      <c r="AA2667" s="423" t="s">
        <v>92</v>
      </c>
      <c r="AB2667" s="409"/>
      <c r="AC2667" s="524"/>
      <c r="AD2667" s="522">
        <v>0</v>
      </c>
      <c r="AE2667" s="637" t="s">
        <v>101</v>
      </c>
      <c r="AF2667" s="634">
        <v>45887</v>
      </c>
      <c r="AG2667" s="442">
        <v>45897</v>
      </c>
      <c r="AH2667" s="333"/>
      <c r="AI2667" s="494"/>
      <c r="AJ2667" s="550"/>
      <c r="AK2667" s="333"/>
      <c r="AL2667" s="494"/>
      <c r="AM2667" s="527"/>
      <c r="AN2667" s="333"/>
      <c r="AO2667" s="490"/>
    </row>
    <row r="2668" spans="3:41">
      <c r="C2668" s="520" t="s">
        <v>994</v>
      </c>
      <c r="D2668" s="491">
        <v>5730</v>
      </c>
      <c r="E2668" s="750" t="s">
        <v>4406</v>
      </c>
      <c r="F2668" s="65" t="s">
        <v>478</v>
      </c>
      <c r="G2668" s="64" t="s">
        <v>4407</v>
      </c>
      <c r="H2668" s="48">
        <v>281</v>
      </c>
      <c r="I2668" s="64" t="s">
        <v>3474</v>
      </c>
      <c r="J2668" s="520">
        <v>1</v>
      </c>
      <c r="K2668" s="624">
        <v>45888</v>
      </c>
      <c r="L2668" s="520">
        <v>6</v>
      </c>
      <c r="M2668" s="510">
        <v>227</v>
      </c>
      <c r="N2668" s="835">
        <v>45894</v>
      </c>
      <c r="O2668" s="836">
        <v>45895</v>
      </c>
      <c r="P2668" s="837">
        <v>7</v>
      </c>
      <c r="Q2668" s="409" t="s">
        <v>810</v>
      </c>
      <c r="R2668" s="409" t="s">
        <v>214</v>
      </c>
      <c r="S2668" s="409" t="s">
        <v>832</v>
      </c>
      <c r="T2668" s="409" t="s">
        <v>87</v>
      </c>
      <c r="U2668" s="409">
        <v>227</v>
      </c>
      <c r="V2668" s="417" t="s">
        <v>169</v>
      </c>
      <c r="W2668" s="417" t="s">
        <v>89</v>
      </c>
      <c r="X2668" s="417" t="s">
        <v>834</v>
      </c>
      <c r="Y2668" s="694" t="s">
        <v>916</v>
      </c>
      <c r="Z2668" s="409">
        <v>30</v>
      </c>
      <c r="AA2668" s="423" t="s">
        <v>92</v>
      </c>
      <c r="AB2668" s="409">
        <v>2012</v>
      </c>
      <c r="AC2668" s="524">
        <v>18000</v>
      </c>
      <c r="AD2668" s="524">
        <v>18000</v>
      </c>
      <c r="AE2668" s="637" t="s">
        <v>101</v>
      </c>
      <c r="AF2668" s="634">
        <v>45887</v>
      </c>
      <c r="AG2668" s="442">
        <v>45897</v>
      </c>
      <c r="AH2668" s="333"/>
      <c r="AI2668" s="333"/>
      <c r="AJ2668" s="334"/>
      <c r="AK2668" s="333"/>
      <c r="AL2668" s="333"/>
      <c r="AM2668" s="527"/>
      <c r="AN2668" s="333"/>
      <c r="AO2668" s="490"/>
    </row>
    <row r="2669" spans="3:41">
      <c r="C2669" s="520" t="s">
        <v>994</v>
      </c>
      <c r="D2669" s="491">
        <v>5731</v>
      </c>
      <c r="E2669" s="750" t="s">
        <v>4406</v>
      </c>
      <c r="F2669" s="65" t="s">
        <v>478</v>
      </c>
      <c r="G2669" s="64" t="s">
        <v>4407</v>
      </c>
      <c r="H2669" s="494">
        <v>691</v>
      </c>
      <c r="I2669" s="64" t="s">
        <v>3474</v>
      </c>
      <c r="J2669" s="520">
        <v>1</v>
      </c>
      <c r="K2669" s="624">
        <v>45888</v>
      </c>
      <c r="L2669" s="520">
        <v>6</v>
      </c>
      <c r="M2669" s="510">
        <v>242</v>
      </c>
      <c r="N2669" s="835">
        <v>45894</v>
      </c>
      <c r="O2669" s="836">
        <v>45895</v>
      </c>
      <c r="P2669" s="840">
        <v>7</v>
      </c>
      <c r="Q2669" s="409" t="s">
        <v>544</v>
      </c>
      <c r="R2669" s="409" t="s">
        <v>85</v>
      </c>
      <c r="S2669" s="409" t="s">
        <v>4411</v>
      </c>
      <c r="T2669" s="409" t="s">
        <v>87</v>
      </c>
      <c r="U2669" s="409">
        <v>242</v>
      </c>
      <c r="V2669" s="417" t="s">
        <v>169</v>
      </c>
      <c r="W2669" s="417" t="s">
        <v>89</v>
      </c>
      <c r="X2669" s="280" t="s">
        <v>480</v>
      </c>
      <c r="Y2669" s="82" t="s">
        <v>4400</v>
      </c>
      <c r="Z2669" s="409"/>
      <c r="AA2669" s="423"/>
      <c r="AB2669" s="280">
        <v>2016</v>
      </c>
      <c r="AC2669" s="566"/>
      <c r="AD2669" s="522"/>
      <c r="AE2669" s="637" t="s">
        <v>101</v>
      </c>
      <c r="AF2669" s="634">
        <v>45887</v>
      </c>
      <c r="AG2669" s="442">
        <v>45897</v>
      </c>
      <c r="AH2669" s="333"/>
      <c r="AI2669" s="494"/>
      <c r="AJ2669" s="550"/>
      <c r="AK2669" s="333"/>
      <c r="AL2669" s="494"/>
      <c r="AM2669" s="527"/>
      <c r="AN2669" s="333"/>
      <c r="AO2669" s="490"/>
    </row>
    <row r="2670" spans="3:41">
      <c r="C2670" s="520" t="s">
        <v>994</v>
      </c>
      <c r="D2670" s="491">
        <v>5732</v>
      </c>
      <c r="E2670" s="750" t="s">
        <v>4406</v>
      </c>
      <c r="F2670" s="65" t="s">
        <v>478</v>
      </c>
      <c r="G2670" s="64" t="s">
        <v>4407</v>
      </c>
      <c r="H2670" s="494">
        <v>466</v>
      </c>
      <c r="I2670" s="64" t="s">
        <v>3474</v>
      </c>
      <c r="J2670" s="520">
        <v>1</v>
      </c>
      <c r="K2670" s="624">
        <v>45888</v>
      </c>
      <c r="L2670" s="520">
        <v>6</v>
      </c>
      <c r="M2670" s="510">
        <v>243</v>
      </c>
      <c r="N2670" s="835">
        <v>45894</v>
      </c>
      <c r="O2670" s="836">
        <v>45895</v>
      </c>
      <c r="P2670" s="837">
        <v>7</v>
      </c>
      <c r="Q2670" s="409" t="s">
        <v>544</v>
      </c>
      <c r="R2670" s="409" t="s">
        <v>85</v>
      </c>
      <c r="S2670" s="409" t="s">
        <v>4411</v>
      </c>
      <c r="T2670" s="409" t="s">
        <v>87</v>
      </c>
      <c r="U2670" s="409">
        <v>243</v>
      </c>
      <c r="V2670" s="417" t="s">
        <v>169</v>
      </c>
      <c r="W2670" s="417" t="s">
        <v>89</v>
      </c>
      <c r="X2670" s="280" t="s">
        <v>965</v>
      </c>
      <c r="Y2670" s="82" t="s">
        <v>4401</v>
      </c>
      <c r="Z2670" s="409"/>
      <c r="AA2670" s="423"/>
      <c r="AB2670" s="280">
        <v>2015</v>
      </c>
      <c r="AC2670" s="566"/>
      <c r="AD2670" s="522"/>
      <c r="AE2670" s="637" t="s">
        <v>101</v>
      </c>
      <c r="AF2670" s="634">
        <v>45887</v>
      </c>
      <c r="AG2670" s="442">
        <v>45895</v>
      </c>
      <c r="AH2670" s="333"/>
      <c r="AI2670" s="494"/>
      <c r="AJ2670" s="334"/>
      <c r="AK2670" s="333"/>
      <c r="AL2670" s="494"/>
      <c r="AM2670" s="527"/>
      <c r="AN2670" s="333"/>
      <c r="AO2670" s="490"/>
    </row>
    <row r="2671" spans="3:41">
      <c r="C2671" s="520" t="s">
        <v>994</v>
      </c>
      <c r="D2671" s="491">
        <v>5733</v>
      </c>
      <c r="E2671" s="750" t="s">
        <v>4406</v>
      </c>
      <c r="F2671" s="65" t="s">
        <v>478</v>
      </c>
      <c r="G2671" s="64" t="s">
        <v>4407</v>
      </c>
      <c r="H2671" s="494">
        <v>64</v>
      </c>
      <c r="I2671" s="64" t="s">
        <v>3474</v>
      </c>
      <c r="J2671" s="520">
        <v>1</v>
      </c>
      <c r="K2671" s="624">
        <v>45888</v>
      </c>
      <c r="L2671" s="520">
        <v>6</v>
      </c>
      <c r="M2671" s="510">
        <v>244</v>
      </c>
      <c r="N2671" s="835">
        <v>45894</v>
      </c>
      <c r="O2671" s="836">
        <v>45895</v>
      </c>
      <c r="P2671" s="837">
        <v>7</v>
      </c>
      <c r="Q2671" s="409" t="s">
        <v>544</v>
      </c>
      <c r="R2671" s="409" t="s">
        <v>85</v>
      </c>
      <c r="S2671" s="409" t="s">
        <v>4411</v>
      </c>
      <c r="T2671" s="409" t="s">
        <v>87</v>
      </c>
      <c r="U2671" s="409">
        <v>244</v>
      </c>
      <c r="V2671" s="417" t="s">
        <v>169</v>
      </c>
      <c r="W2671" s="280" t="s">
        <v>510</v>
      </c>
      <c r="X2671" s="280" t="s">
        <v>2843</v>
      </c>
      <c r="Y2671" s="82">
        <v>200258300</v>
      </c>
      <c r="Z2671" s="409"/>
      <c r="AA2671" s="423"/>
      <c r="AB2671" s="280">
        <v>2016</v>
      </c>
      <c r="AC2671" s="566"/>
      <c r="AD2671" s="522"/>
      <c r="AE2671" s="637" t="s">
        <v>101</v>
      </c>
      <c r="AF2671" s="634">
        <v>45887</v>
      </c>
      <c r="AG2671" s="442">
        <v>45895</v>
      </c>
      <c r="AH2671" s="333"/>
      <c r="AI2671" s="494"/>
      <c r="AJ2671" s="334"/>
      <c r="AK2671" s="333"/>
      <c r="AL2671" s="494"/>
      <c r="AM2671" s="527"/>
      <c r="AN2671" s="333"/>
      <c r="AO2671" s="490"/>
    </row>
    <row r="2672" spans="3:41">
      <c r="C2672" s="520" t="s">
        <v>994</v>
      </c>
      <c r="D2672" s="491">
        <v>5734</v>
      </c>
      <c r="E2672" s="750" t="s">
        <v>4406</v>
      </c>
      <c r="F2672" s="65" t="s">
        <v>478</v>
      </c>
      <c r="G2672" s="64" t="s">
        <v>4407</v>
      </c>
      <c r="H2672" s="494">
        <v>520</v>
      </c>
      <c r="I2672" s="64" t="s">
        <v>3474</v>
      </c>
      <c r="J2672" s="520">
        <v>1</v>
      </c>
      <c r="K2672" s="624">
        <v>45888</v>
      </c>
      <c r="L2672" s="520">
        <v>6</v>
      </c>
      <c r="M2672" s="510">
        <v>245</v>
      </c>
      <c r="N2672" s="835">
        <v>45894</v>
      </c>
      <c r="O2672" s="836">
        <v>45895</v>
      </c>
      <c r="P2672" s="840">
        <v>7</v>
      </c>
      <c r="Q2672" s="409" t="s">
        <v>544</v>
      </c>
      <c r="R2672" s="409" t="s">
        <v>85</v>
      </c>
      <c r="S2672" s="409" t="s">
        <v>4411</v>
      </c>
      <c r="T2672" s="409" t="s">
        <v>87</v>
      </c>
      <c r="U2672" s="409">
        <v>245</v>
      </c>
      <c r="V2672" s="417" t="s">
        <v>169</v>
      </c>
      <c r="W2672" s="280" t="s">
        <v>510</v>
      </c>
      <c r="X2672" s="280" t="s">
        <v>2843</v>
      </c>
      <c r="Y2672" s="82">
        <v>200235019</v>
      </c>
      <c r="Z2672" s="409"/>
      <c r="AA2672" s="423"/>
      <c r="AB2672" s="280">
        <v>2014</v>
      </c>
      <c r="AC2672" s="524"/>
      <c r="AD2672" s="522"/>
      <c r="AE2672" s="637" t="s">
        <v>101</v>
      </c>
      <c r="AF2672" s="634">
        <v>45887</v>
      </c>
      <c r="AG2672" s="442">
        <v>45895</v>
      </c>
      <c r="AH2672" s="333"/>
      <c r="AI2672" s="333"/>
      <c r="AJ2672" s="334"/>
      <c r="AK2672" s="333"/>
      <c r="AL2672" s="333"/>
      <c r="AM2672" s="333"/>
      <c r="AN2672" s="333"/>
      <c r="AO2672" s="490"/>
    </row>
    <row r="2673" spans="3:41">
      <c r="C2673" s="520" t="s">
        <v>994</v>
      </c>
      <c r="D2673" s="491">
        <v>5735</v>
      </c>
      <c r="E2673" s="750" t="s">
        <v>4406</v>
      </c>
      <c r="F2673" s="65" t="s">
        <v>478</v>
      </c>
      <c r="G2673" s="64" t="s">
        <v>4407</v>
      </c>
      <c r="H2673" s="494">
        <v>346</v>
      </c>
      <c r="I2673" s="64" t="s">
        <v>3474</v>
      </c>
      <c r="J2673" s="520">
        <v>1</v>
      </c>
      <c r="K2673" s="624">
        <v>45888</v>
      </c>
      <c r="L2673" s="520">
        <v>6</v>
      </c>
      <c r="M2673" s="510">
        <v>246</v>
      </c>
      <c r="N2673" s="835">
        <v>45894</v>
      </c>
      <c r="O2673" s="836">
        <v>45895</v>
      </c>
      <c r="P2673" s="840">
        <v>7</v>
      </c>
      <c r="Q2673" s="409" t="s">
        <v>544</v>
      </c>
      <c r="R2673" s="409" t="s">
        <v>85</v>
      </c>
      <c r="S2673" s="409" t="s">
        <v>4411</v>
      </c>
      <c r="T2673" s="409" t="s">
        <v>87</v>
      </c>
      <c r="U2673" s="409">
        <v>246</v>
      </c>
      <c r="V2673" s="417" t="s">
        <v>169</v>
      </c>
      <c r="W2673" s="280" t="s">
        <v>510</v>
      </c>
      <c r="X2673" s="280" t="s">
        <v>2843</v>
      </c>
      <c r="Y2673" s="82">
        <v>200235062</v>
      </c>
      <c r="Z2673" s="409"/>
      <c r="AA2673" s="423"/>
      <c r="AB2673" s="280">
        <v>2014</v>
      </c>
      <c r="AC2673" s="524"/>
      <c r="AD2673" s="522"/>
      <c r="AE2673" s="637" t="s">
        <v>101</v>
      </c>
      <c r="AF2673" s="634">
        <v>45887</v>
      </c>
      <c r="AG2673" s="442">
        <v>45895</v>
      </c>
      <c r="AH2673" s="333"/>
      <c r="AI2673" s="494"/>
      <c r="AJ2673" s="334"/>
      <c r="AK2673" s="333"/>
      <c r="AL2673" s="494"/>
      <c r="AM2673" s="527"/>
      <c r="AN2673" s="333"/>
      <c r="AO2673" s="490"/>
    </row>
    <row r="2674" spans="3:41">
      <c r="C2674" s="520" t="s">
        <v>994</v>
      </c>
      <c r="D2674" s="491">
        <v>5736</v>
      </c>
      <c r="E2674" s="750" t="s">
        <v>4406</v>
      </c>
      <c r="F2674" s="65" t="s">
        <v>478</v>
      </c>
      <c r="G2674" s="64" t="s">
        <v>4407</v>
      </c>
      <c r="H2674" s="494">
        <v>302</v>
      </c>
      <c r="I2674" s="64" t="s">
        <v>3474</v>
      </c>
      <c r="J2674" s="520">
        <v>1</v>
      </c>
      <c r="K2674" s="624">
        <v>45888</v>
      </c>
      <c r="L2674" s="520">
        <v>6</v>
      </c>
      <c r="M2674" s="510">
        <v>247</v>
      </c>
      <c r="N2674" s="835">
        <v>45894</v>
      </c>
      <c r="O2674" s="836">
        <v>45895</v>
      </c>
      <c r="P2674" s="837">
        <v>7</v>
      </c>
      <c r="Q2674" s="409" t="s">
        <v>544</v>
      </c>
      <c r="R2674" s="409" t="s">
        <v>85</v>
      </c>
      <c r="S2674" s="409" t="s">
        <v>4411</v>
      </c>
      <c r="T2674" s="409" t="s">
        <v>87</v>
      </c>
      <c r="U2674" s="409">
        <v>247</v>
      </c>
      <c r="V2674" s="417" t="s">
        <v>169</v>
      </c>
      <c r="W2674" s="280" t="s">
        <v>510</v>
      </c>
      <c r="X2674" s="280" t="s">
        <v>2843</v>
      </c>
      <c r="Y2674" s="82">
        <v>200235056</v>
      </c>
      <c r="Z2674" s="409"/>
      <c r="AA2674" s="423"/>
      <c r="AB2674" s="280">
        <v>2014</v>
      </c>
      <c r="AC2674" s="524"/>
      <c r="AD2674" s="524"/>
      <c r="AE2674" s="637" t="s">
        <v>101</v>
      </c>
      <c r="AF2674" s="634">
        <v>45887</v>
      </c>
      <c r="AG2674" s="526">
        <v>45895</v>
      </c>
      <c r="AH2674" s="333"/>
      <c r="AI2674" s="494"/>
      <c r="AJ2674" s="532"/>
      <c r="AK2674" s="333"/>
      <c r="AL2674" s="494"/>
      <c r="AM2674" s="527"/>
      <c r="AN2674" s="333"/>
      <c r="AO2674" s="490"/>
    </row>
    <row r="2675" spans="3:41">
      <c r="C2675" s="520" t="s">
        <v>994</v>
      </c>
      <c r="D2675" s="491">
        <v>5738</v>
      </c>
      <c r="E2675" s="750" t="s">
        <v>4406</v>
      </c>
      <c r="F2675" s="65" t="s">
        <v>478</v>
      </c>
      <c r="G2675" s="64" t="s">
        <v>4407</v>
      </c>
      <c r="H2675" s="494">
        <v>38</v>
      </c>
      <c r="I2675" s="64" t="s">
        <v>3474</v>
      </c>
      <c r="J2675" s="520">
        <v>1</v>
      </c>
      <c r="K2675" s="624">
        <v>45888</v>
      </c>
      <c r="L2675" s="520">
        <v>6</v>
      </c>
      <c r="M2675" s="510">
        <v>248</v>
      </c>
      <c r="N2675" s="835">
        <v>45894</v>
      </c>
      <c r="O2675" s="836">
        <v>45895</v>
      </c>
      <c r="P2675" s="837">
        <v>7</v>
      </c>
      <c r="Q2675" s="409" t="s">
        <v>544</v>
      </c>
      <c r="R2675" s="409" t="s">
        <v>85</v>
      </c>
      <c r="S2675" s="409" t="s">
        <v>4411</v>
      </c>
      <c r="T2675" s="409" t="s">
        <v>87</v>
      </c>
      <c r="U2675" s="409">
        <v>248</v>
      </c>
      <c r="V2675" s="417" t="s">
        <v>169</v>
      </c>
      <c r="W2675" s="280" t="s">
        <v>510</v>
      </c>
      <c r="X2675" s="280" t="s">
        <v>2843</v>
      </c>
      <c r="Y2675" s="82">
        <v>200226513</v>
      </c>
      <c r="Z2675" s="409"/>
      <c r="AA2675" s="423"/>
      <c r="AB2675" s="280">
        <v>2014</v>
      </c>
      <c r="AC2675" s="524"/>
      <c r="AD2675" s="522"/>
      <c r="AE2675" s="637" t="s">
        <v>101</v>
      </c>
      <c r="AF2675" s="634">
        <v>45887</v>
      </c>
      <c r="AG2675" s="442">
        <v>45895</v>
      </c>
      <c r="AH2675" s="333"/>
      <c r="AI2675" s="333"/>
      <c r="AJ2675" s="334"/>
      <c r="AK2675" s="333"/>
      <c r="AL2675" s="333"/>
      <c r="AM2675" s="333"/>
      <c r="AN2675" s="333"/>
      <c r="AO2675" s="490"/>
    </row>
    <row r="2676" spans="3:41">
      <c r="C2676" s="520" t="s">
        <v>994</v>
      </c>
      <c r="D2676" s="491">
        <v>5739</v>
      </c>
      <c r="E2676" s="750" t="s">
        <v>4406</v>
      </c>
      <c r="F2676" s="65" t="s">
        <v>478</v>
      </c>
      <c r="G2676" s="64" t="s">
        <v>4407</v>
      </c>
      <c r="H2676" s="494">
        <v>516</v>
      </c>
      <c r="I2676" s="64" t="s">
        <v>3474</v>
      </c>
      <c r="J2676" s="520">
        <v>1</v>
      </c>
      <c r="K2676" s="624">
        <v>45888</v>
      </c>
      <c r="L2676" s="520">
        <v>6</v>
      </c>
      <c r="M2676" s="510">
        <v>249</v>
      </c>
      <c r="N2676" s="835">
        <v>45894</v>
      </c>
      <c r="O2676" s="836">
        <v>45895</v>
      </c>
      <c r="P2676" s="837">
        <v>7</v>
      </c>
      <c r="Q2676" s="409" t="s">
        <v>544</v>
      </c>
      <c r="R2676" s="409" t="s">
        <v>85</v>
      </c>
      <c r="S2676" s="409" t="s">
        <v>4411</v>
      </c>
      <c r="T2676" s="409" t="s">
        <v>87</v>
      </c>
      <c r="U2676" s="409">
        <v>249</v>
      </c>
      <c r="V2676" s="417" t="s">
        <v>169</v>
      </c>
      <c r="W2676" s="280" t="s">
        <v>510</v>
      </c>
      <c r="X2676" s="280" t="s">
        <v>2843</v>
      </c>
      <c r="Y2676" s="82">
        <v>200235046</v>
      </c>
      <c r="Z2676" s="409"/>
      <c r="AA2676" s="409"/>
      <c r="AB2676" s="280">
        <v>2014</v>
      </c>
      <c r="AC2676" s="524"/>
      <c r="AD2676" s="522">
        <v>0</v>
      </c>
      <c r="AE2676" s="637" t="s">
        <v>101</v>
      </c>
      <c r="AF2676" s="634">
        <v>45887</v>
      </c>
      <c r="AG2676" s="568">
        <v>45895</v>
      </c>
      <c r="AH2676" s="333"/>
      <c r="AI2676" s="333"/>
      <c r="AJ2676" s="583"/>
      <c r="AK2676" s="333"/>
      <c r="AL2676" s="333"/>
      <c r="AM2676" s="333"/>
      <c r="AN2676" s="333"/>
      <c r="AO2676" s="490"/>
    </row>
    <row r="2677" spans="3:41">
      <c r="C2677" s="520" t="s">
        <v>994</v>
      </c>
      <c r="D2677" s="491">
        <v>5740</v>
      </c>
      <c r="E2677" s="750" t="s">
        <v>4406</v>
      </c>
      <c r="F2677" s="65" t="s">
        <v>478</v>
      </c>
      <c r="G2677" s="64" t="s">
        <v>4407</v>
      </c>
      <c r="H2677" s="494">
        <v>370</v>
      </c>
      <c r="I2677" s="64" t="s">
        <v>3474</v>
      </c>
      <c r="J2677" s="520">
        <v>1</v>
      </c>
      <c r="K2677" s="624">
        <v>45888</v>
      </c>
      <c r="L2677" s="520">
        <v>6</v>
      </c>
      <c r="M2677" s="510">
        <v>250</v>
      </c>
      <c r="N2677" s="835">
        <v>45894</v>
      </c>
      <c r="O2677" s="836">
        <v>45895</v>
      </c>
      <c r="P2677" s="837">
        <v>7</v>
      </c>
      <c r="Q2677" s="409" t="s">
        <v>544</v>
      </c>
      <c r="R2677" s="409" t="s">
        <v>85</v>
      </c>
      <c r="S2677" s="409" t="s">
        <v>4411</v>
      </c>
      <c r="T2677" s="409" t="s">
        <v>87</v>
      </c>
      <c r="U2677" s="409">
        <v>250</v>
      </c>
      <c r="V2677" s="417" t="s">
        <v>169</v>
      </c>
      <c r="W2677" s="280" t="s">
        <v>510</v>
      </c>
      <c r="X2677" s="280" t="s">
        <v>2368</v>
      </c>
      <c r="Y2677" s="82">
        <v>200234457</v>
      </c>
      <c r="Z2677" s="409"/>
      <c r="AA2677" s="423"/>
      <c r="AB2677" s="280">
        <v>2014</v>
      </c>
      <c r="AC2677" s="524"/>
      <c r="AD2677" s="522">
        <v>0</v>
      </c>
      <c r="AE2677" s="637" t="s">
        <v>101</v>
      </c>
      <c r="AF2677" s="634">
        <v>45887</v>
      </c>
      <c r="AG2677" s="442">
        <v>45895</v>
      </c>
      <c r="AH2677" s="333"/>
      <c r="AI2677" s="333"/>
      <c r="AJ2677" s="334"/>
      <c r="AK2677" s="333"/>
      <c r="AL2677" s="333"/>
      <c r="AM2677" s="333"/>
      <c r="AN2677" s="333"/>
      <c r="AO2677" s="490"/>
    </row>
    <row r="2678" spans="3:41">
      <c r="C2678" s="520" t="s">
        <v>994</v>
      </c>
      <c r="D2678" s="491">
        <v>5741</v>
      </c>
      <c r="E2678" s="750" t="s">
        <v>4406</v>
      </c>
      <c r="F2678" s="65" t="s">
        <v>478</v>
      </c>
      <c r="G2678" s="64" t="s">
        <v>4407</v>
      </c>
      <c r="H2678" s="494">
        <v>234</v>
      </c>
      <c r="I2678" s="64" t="s">
        <v>3474</v>
      </c>
      <c r="J2678" s="520">
        <v>1</v>
      </c>
      <c r="K2678" s="624">
        <v>45888</v>
      </c>
      <c r="L2678" s="520">
        <v>6</v>
      </c>
      <c r="M2678" s="510">
        <v>251</v>
      </c>
      <c r="N2678" s="835">
        <v>45894</v>
      </c>
      <c r="O2678" s="836">
        <v>45895</v>
      </c>
      <c r="P2678" s="840">
        <v>7</v>
      </c>
      <c r="Q2678" s="409" t="s">
        <v>544</v>
      </c>
      <c r="R2678" s="409" t="s">
        <v>85</v>
      </c>
      <c r="S2678" s="409" t="s">
        <v>4411</v>
      </c>
      <c r="T2678" s="409" t="s">
        <v>87</v>
      </c>
      <c r="U2678" s="409">
        <v>251</v>
      </c>
      <c r="V2678" s="417" t="s">
        <v>169</v>
      </c>
      <c r="W2678" s="280" t="s">
        <v>4412</v>
      </c>
      <c r="X2678" s="280" t="s">
        <v>4399</v>
      </c>
      <c r="Y2678" s="82">
        <v>70035199</v>
      </c>
      <c r="Z2678" s="409"/>
      <c r="AA2678" s="409"/>
      <c r="AB2678" s="280">
        <v>2018</v>
      </c>
      <c r="AC2678" s="566"/>
      <c r="AD2678" s="522">
        <v>0</v>
      </c>
      <c r="AE2678" s="637" t="s">
        <v>101</v>
      </c>
      <c r="AF2678" s="634">
        <v>45887</v>
      </c>
      <c r="AG2678" s="442">
        <v>45895</v>
      </c>
      <c r="AH2678" s="333"/>
      <c r="AI2678" s="333"/>
      <c r="AJ2678" s="334"/>
      <c r="AK2678" s="333"/>
      <c r="AL2678" s="333"/>
      <c r="AM2678" s="333"/>
      <c r="AN2678" s="333"/>
      <c r="AO2678" s="490"/>
    </row>
    <row r="2679" spans="3:41">
      <c r="C2679" s="520" t="s">
        <v>994</v>
      </c>
      <c r="D2679" s="67">
        <v>5743</v>
      </c>
      <c r="E2679" s="750" t="s">
        <v>4406</v>
      </c>
      <c r="F2679" s="65" t="s">
        <v>478</v>
      </c>
      <c r="G2679" s="64" t="s">
        <v>4407</v>
      </c>
      <c r="H2679" s="48">
        <v>356</v>
      </c>
      <c r="I2679" s="64" t="s">
        <v>3474</v>
      </c>
      <c r="J2679" s="520">
        <v>1</v>
      </c>
      <c r="K2679" s="624">
        <v>45888</v>
      </c>
      <c r="L2679" s="520">
        <v>6</v>
      </c>
      <c r="M2679" s="510">
        <v>267</v>
      </c>
      <c r="N2679" s="835">
        <v>45894</v>
      </c>
      <c r="O2679" s="836">
        <v>45895</v>
      </c>
      <c r="P2679" s="837">
        <v>7</v>
      </c>
      <c r="Q2679" s="409" t="s">
        <v>85</v>
      </c>
      <c r="R2679" s="409" t="s">
        <v>86</v>
      </c>
      <c r="S2679" s="409" t="s">
        <v>85</v>
      </c>
      <c r="T2679" s="409" t="s">
        <v>87</v>
      </c>
      <c r="U2679" s="409">
        <v>267</v>
      </c>
      <c r="V2679" s="417" t="s">
        <v>118</v>
      </c>
      <c r="W2679" s="417" t="s">
        <v>89</v>
      </c>
      <c r="X2679" s="417" t="s">
        <v>963</v>
      </c>
      <c r="Y2679" s="693" t="s">
        <v>978</v>
      </c>
      <c r="Z2679" s="409">
        <v>10</v>
      </c>
      <c r="AA2679" s="423" t="s">
        <v>92</v>
      </c>
      <c r="AB2679" s="409">
        <v>2016</v>
      </c>
      <c r="AC2679" s="424"/>
      <c r="AD2679" s="522">
        <v>0</v>
      </c>
      <c r="AE2679" s="637" t="s">
        <v>101</v>
      </c>
      <c r="AF2679" s="634">
        <v>45887</v>
      </c>
      <c r="AG2679" s="442">
        <v>45895</v>
      </c>
      <c r="AH2679" s="333"/>
      <c r="AI2679" s="333"/>
      <c r="AJ2679" s="334"/>
      <c r="AK2679" s="333"/>
      <c r="AL2679" s="333"/>
      <c r="AM2679" s="333"/>
      <c r="AN2679" s="333"/>
      <c r="AO2679" s="490"/>
    </row>
    <row r="2680" spans="3:41">
      <c r="C2680" s="520" t="s">
        <v>994</v>
      </c>
      <c r="D2680" s="769">
        <v>5709</v>
      </c>
      <c r="E2680" s="750" t="s">
        <v>657</v>
      </c>
      <c r="F2680" s="68" t="s">
        <v>181</v>
      </c>
      <c r="G2680" s="48" t="s">
        <v>657</v>
      </c>
      <c r="H2680" s="769">
        <v>492</v>
      </c>
      <c r="I2680" s="64" t="s">
        <v>3474</v>
      </c>
      <c r="J2680" s="520">
        <v>1</v>
      </c>
      <c r="K2680" s="96">
        <v>45875</v>
      </c>
      <c r="L2680" s="64">
        <v>27</v>
      </c>
      <c r="M2680" s="625">
        <v>37</v>
      </c>
      <c r="N2680" s="838">
        <f>K2680+L2680</f>
        <v>45902</v>
      </c>
      <c r="O2680" s="836">
        <f ca="1">TODAY()</f>
        <v>45957</v>
      </c>
      <c r="P2680" s="837">
        <f ca="1">O2680-K2680</f>
        <v>82</v>
      </c>
      <c r="Q2680" s="409" t="s">
        <v>85</v>
      </c>
      <c r="R2680" s="409" t="s">
        <v>85</v>
      </c>
      <c r="S2680" s="409" t="s">
        <v>85</v>
      </c>
      <c r="T2680" s="409" t="s">
        <v>138</v>
      </c>
      <c r="U2680" s="409">
        <v>37</v>
      </c>
      <c r="V2680" s="417" t="s">
        <v>186</v>
      </c>
      <c r="W2680" s="417" t="s">
        <v>174</v>
      </c>
      <c r="X2680" s="417" t="s">
        <v>187</v>
      </c>
      <c r="Y2680" s="409" t="s">
        <v>196</v>
      </c>
      <c r="Z2680" s="409">
        <v>10</v>
      </c>
      <c r="AA2680" s="423" t="s">
        <v>189</v>
      </c>
      <c r="AB2680" s="409">
        <v>2024</v>
      </c>
      <c r="AC2680" s="424"/>
      <c r="AD2680" s="522"/>
      <c r="AE2680" s="824" t="s">
        <v>101</v>
      </c>
      <c r="AF2680" s="630">
        <v>45918</v>
      </c>
      <c r="AG2680" s="630">
        <v>45897</v>
      </c>
      <c r="AH2680" s="582"/>
      <c r="AI2680" s="582"/>
      <c r="AJ2680" s="582"/>
      <c r="AK2680" s="582"/>
      <c r="AL2680" s="582"/>
      <c r="AM2680" s="618"/>
      <c r="AN2680" s="619"/>
      <c r="AO2680" s="582"/>
    </row>
    <row r="2681" spans="3:41">
      <c r="C2681" s="520" t="s">
        <v>994</v>
      </c>
      <c r="D2681" s="67">
        <v>5737</v>
      </c>
      <c r="E2681" s="81" t="s">
        <v>1106</v>
      </c>
      <c r="F2681" s="69" t="s">
        <v>1107</v>
      </c>
      <c r="G2681" s="48" t="s">
        <v>4413</v>
      </c>
      <c r="H2681" s="48">
        <v>552</v>
      </c>
      <c r="I2681" s="64" t="s">
        <v>3474</v>
      </c>
      <c r="J2681" s="520">
        <v>1</v>
      </c>
      <c r="K2681" s="101">
        <v>45887</v>
      </c>
      <c r="L2681" s="48">
        <v>6</v>
      </c>
      <c r="M2681" s="104">
        <v>221</v>
      </c>
      <c r="N2681" s="835">
        <f>K2681+L2681</f>
        <v>45893</v>
      </c>
      <c r="O2681" s="836">
        <f ca="1">TODAY()</f>
        <v>45957</v>
      </c>
      <c r="P2681" s="839">
        <f ca="1">O2681-K2681</f>
        <v>70</v>
      </c>
      <c r="Q2681" s="409" t="s">
        <v>544</v>
      </c>
      <c r="R2681" s="409" t="s">
        <v>85</v>
      </c>
      <c r="S2681" s="409" t="s">
        <v>879</v>
      </c>
      <c r="T2681" s="409" t="s">
        <v>138</v>
      </c>
      <c r="U2681" s="409">
        <v>221</v>
      </c>
      <c r="V2681" s="417" t="s">
        <v>880</v>
      </c>
      <c r="W2681" s="417" t="s">
        <v>881</v>
      </c>
      <c r="X2681" s="417" t="s">
        <v>4073</v>
      </c>
      <c r="Y2681" s="423" t="s">
        <v>4074</v>
      </c>
      <c r="Z2681" s="510">
        <v>90</v>
      </c>
      <c r="AA2681" s="423" t="s">
        <v>92</v>
      </c>
      <c r="AB2681" s="409"/>
      <c r="AC2681" s="524"/>
      <c r="AD2681" s="522"/>
      <c r="AE2681" s="333" t="s">
        <v>101</v>
      </c>
      <c r="AF2681" s="525">
        <v>45887</v>
      </c>
      <c r="AG2681" s="442">
        <v>45898</v>
      </c>
      <c r="AH2681" s="333"/>
      <c r="AI2681" s="490"/>
      <c r="AJ2681" s="334"/>
      <c r="AK2681" s="333"/>
      <c r="AL2681" s="490"/>
      <c r="AM2681" s="527"/>
      <c r="AN2681" s="333"/>
      <c r="AO2681" s="490"/>
    </row>
    <row r="2682" spans="3:41">
      <c r="C2682" s="520" t="s">
        <v>994</v>
      </c>
      <c r="D2682" s="64">
        <v>5720</v>
      </c>
      <c r="E2682" s="750" t="s">
        <v>2085</v>
      </c>
      <c r="F2682" s="750" t="s">
        <v>2085</v>
      </c>
      <c r="G2682" s="520" t="s">
        <v>1664</v>
      </c>
      <c r="H2682" s="64">
        <v>32</v>
      </c>
      <c r="I2682" s="520" t="s">
        <v>154</v>
      </c>
      <c r="J2682" s="520">
        <v>1</v>
      </c>
      <c r="K2682" s="96">
        <v>45882</v>
      </c>
      <c r="L2682" s="520">
        <v>27</v>
      </c>
      <c r="M2682" s="625">
        <v>18</v>
      </c>
      <c r="N2682" s="838">
        <f>K2682+L2682</f>
        <v>45909</v>
      </c>
      <c r="O2682" s="836">
        <f ca="1">TODAY()</f>
        <v>45957</v>
      </c>
      <c r="P2682" s="837">
        <f ca="1">O2682-K2682</f>
        <v>75</v>
      </c>
      <c r="Q2682" s="409" t="s">
        <v>85</v>
      </c>
      <c r="R2682" s="409" t="s">
        <v>124</v>
      </c>
      <c r="S2682" s="409" t="s">
        <v>85</v>
      </c>
      <c r="T2682" s="409" t="s">
        <v>87</v>
      </c>
      <c r="U2682" s="409">
        <v>18</v>
      </c>
      <c r="V2682" s="417" t="s">
        <v>118</v>
      </c>
      <c r="W2682" s="417" t="s">
        <v>124</v>
      </c>
      <c r="X2682" s="417" t="s">
        <v>125</v>
      </c>
      <c r="Y2682" s="409" t="s">
        <v>128</v>
      </c>
      <c r="Z2682" s="409">
        <v>30</v>
      </c>
      <c r="AA2682" s="423" t="s">
        <v>127</v>
      </c>
      <c r="AB2682" s="409">
        <v>2024</v>
      </c>
      <c r="AC2682" s="424"/>
      <c r="AD2682" s="522"/>
      <c r="AE2682" s="637" t="s">
        <v>101</v>
      </c>
      <c r="AF2682" s="634">
        <v>45882</v>
      </c>
      <c r="AG2682" s="634">
        <v>45899</v>
      </c>
      <c r="AH2682" s="520"/>
      <c r="AI2682" s="490"/>
      <c r="AJ2682" s="527"/>
      <c r="AK2682" s="520"/>
      <c r="AL2682" s="520"/>
    </row>
    <row r="2683" spans="3:41">
      <c r="C2683" s="520" t="s">
        <v>994</v>
      </c>
      <c r="D2683" s="494">
        <v>5661</v>
      </c>
      <c r="E2683" s="504" t="s">
        <v>4184</v>
      </c>
      <c r="F2683" s="771" t="s">
        <v>394</v>
      </c>
      <c r="G2683" s="388" t="s">
        <v>395</v>
      </c>
      <c r="H2683" s="494">
        <v>4736</v>
      </c>
      <c r="I2683" s="64" t="s">
        <v>3474</v>
      </c>
      <c r="J2683" s="520">
        <v>1</v>
      </c>
      <c r="K2683" s="609">
        <v>45882</v>
      </c>
      <c r="L2683" s="494">
        <v>27</v>
      </c>
      <c r="M2683" s="724">
        <v>275</v>
      </c>
      <c r="N2683" s="838">
        <f>K2683+L2683</f>
        <v>45909</v>
      </c>
      <c r="O2683" s="836">
        <f ca="1">TODAY()</f>
        <v>45957</v>
      </c>
      <c r="P2683" s="837">
        <f ca="1">O2683-K2683</f>
        <v>75</v>
      </c>
      <c r="Q2683" s="409" t="s">
        <v>85</v>
      </c>
      <c r="R2683" s="409" t="s">
        <v>85</v>
      </c>
      <c r="S2683" s="409" t="s">
        <v>85</v>
      </c>
      <c r="T2683" s="137" t="s">
        <v>138</v>
      </c>
      <c r="U2683" s="724">
        <v>275</v>
      </c>
      <c r="V2683" s="417" t="s">
        <v>983</v>
      </c>
      <c r="W2683" s="417" t="s">
        <v>89</v>
      </c>
      <c r="X2683" s="417" t="s">
        <v>984</v>
      </c>
      <c r="Y2683" s="423" t="s">
        <v>4156</v>
      </c>
      <c r="Z2683" s="409"/>
      <c r="AA2683" s="423"/>
      <c r="AB2683" s="409">
        <v>2015</v>
      </c>
      <c r="AC2683" s="524"/>
      <c r="AD2683" s="522">
        <v>0</v>
      </c>
      <c r="AE2683" s="637" t="s">
        <v>101</v>
      </c>
      <c r="AF2683" s="442">
        <v>45854</v>
      </c>
      <c r="AG2683" s="442">
        <v>45898</v>
      </c>
      <c r="AH2683" s="503" t="s">
        <v>4464</v>
      </c>
      <c r="AI2683" s="490" t="s">
        <v>395</v>
      </c>
      <c r="AJ2683" s="503"/>
      <c r="AK2683" s="503"/>
      <c r="AL2683" s="490" t="s">
        <v>395</v>
      </c>
      <c r="AM2683" s="528" t="s">
        <v>4394</v>
      </c>
      <c r="AN2683" s="503"/>
      <c r="AO2683" s="503"/>
    </row>
    <row r="2684" spans="3:41">
      <c r="C2684" s="520" t="s">
        <v>994</v>
      </c>
      <c r="D2684" s="67">
        <v>5762</v>
      </c>
      <c r="E2684" s="81" t="s">
        <v>229</v>
      </c>
      <c r="F2684" s="69" t="s">
        <v>229</v>
      </c>
      <c r="G2684" s="48" t="s">
        <v>4425</v>
      </c>
      <c r="H2684" s="48">
        <v>129</v>
      </c>
      <c r="I2684" s="64" t="s">
        <v>3474</v>
      </c>
      <c r="J2684" s="520">
        <v>1</v>
      </c>
      <c r="K2684" s="101">
        <v>45894</v>
      </c>
      <c r="L2684" s="48">
        <v>3</v>
      </c>
      <c r="M2684" s="510">
        <v>71</v>
      </c>
      <c r="N2684" s="835">
        <v>45897</v>
      </c>
      <c r="O2684" s="836">
        <v>45902</v>
      </c>
      <c r="P2684" s="837">
        <v>8</v>
      </c>
      <c r="Q2684" s="409" t="s">
        <v>85</v>
      </c>
      <c r="R2684" s="409" t="s">
        <v>85</v>
      </c>
      <c r="S2684" s="409" t="s">
        <v>85</v>
      </c>
      <c r="T2684" s="409" t="s">
        <v>138</v>
      </c>
      <c r="U2684" s="561">
        <v>71</v>
      </c>
      <c r="V2684" s="417" t="s">
        <v>223</v>
      </c>
      <c r="W2684" s="417" t="s">
        <v>224</v>
      </c>
      <c r="X2684" s="417" t="s">
        <v>326</v>
      </c>
      <c r="Y2684" s="409" t="s">
        <v>327</v>
      </c>
      <c r="Z2684" s="409">
        <v>70</v>
      </c>
      <c r="AA2684" s="423" t="s">
        <v>227</v>
      </c>
      <c r="AB2684" s="409">
        <v>2017</v>
      </c>
      <c r="AC2684" s="524"/>
      <c r="AD2684" s="581"/>
      <c r="AE2684" s="503" t="s">
        <v>101</v>
      </c>
      <c r="AF2684" s="442">
        <v>45894</v>
      </c>
      <c r="AG2684" s="442">
        <v>45901</v>
      </c>
      <c r="AH2684" s="334"/>
      <c r="AI2684" s="442"/>
      <c r="AJ2684" s="334"/>
      <c r="AK2684" s="334"/>
      <c r="AL2684" s="442"/>
      <c r="AM2684" s="528"/>
      <c r="AN2684" s="334"/>
      <c r="AO2684" s="442"/>
    </row>
    <row r="2685" spans="3:41">
      <c r="C2685" s="520" t="s">
        <v>994</v>
      </c>
      <c r="D2685" s="491">
        <v>5774</v>
      </c>
      <c r="E2685" s="504" t="s">
        <v>229</v>
      </c>
      <c r="F2685" s="493" t="s">
        <v>229</v>
      </c>
      <c r="G2685" s="494" t="s">
        <v>531</v>
      </c>
      <c r="H2685" s="494">
        <v>6981</v>
      </c>
      <c r="I2685" s="64" t="s">
        <v>3474</v>
      </c>
      <c r="J2685" s="520">
        <v>1</v>
      </c>
      <c r="K2685" s="509">
        <v>45896</v>
      </c>
      <c r="L2685" s="494">
        <v>3</v>
      </c>
      <c r="M2685" s="510">
        <v>125</v>
      </c>
      <c r="N2685" s="835">
        <v>45899</v>
      </c>
      <c r="O2685" s="836">
        <v>45818</v>
      </c>
      <c r="P2685" s="837">
        <v>13</v>
      </c>
      <c r="Q2685" s="409" t="s">
        <v>85</v>
      </c>
      <c r="R2685" s="409" t="s">
        <v>320</v>
      </c>
      <c r="S2685" s="409" t="s">
        <v>85</v>
      </c>
      <c r="T2685" s="409" t="s">
        <v>138</v>
      </c>
      <c r="U2685" s="409">
        <v>125</v>
      </c>
      <c r="V2685" s="417" t="s">
        <v>284</v>
      </c>
      <c r="W2685" s="417" t="s">
        <v>89</v>
      </c>
      <c r="X2685" s="417" t="s">
        <v>396</v>
      </c>
      <c r="Y2685" s="409" t="s">
        <v>540</v>
      </c>
      <c r="Z2685" s="409">
        <v>10</v>
      </c>
      <c r="AA2685" s="423" t="s">
        <v>143</v>
      </c>
      <c r="AB2685" s="409">
        <v>2014</v>
      </c>
      <c r="AC2685" s="524">
        <v>33000</v>
      </c>
      <c r="AD2685" s="522">
        <v>35200</v>
      </c>
      <c r="AE2685" s="637" t="s">
        <v>101</v>
      </c>
      <c r="AF2685" s="442">
        <v>45896</v>
      </c>
      <c r="AG2685" s="442">
        <v>45901</v>
      </c>
      <c r="AH2685" s="334"/>
      <c r="AI2685" s="334"/>
      <c r="AJ2685" s="442"/>
      <c r="AK2685" s="334"/>
      <c r="AL2685" s="334"/>
      <c r="AM2685" s="527"/>
      <c r="AN2685" s="333"/>
      <c r="AO2685" s="490"/>
    </row>
    <row r="2686" spans="3:41">
      <c r="C2686" s="520" t="s">
        <v>994</v>
      </c>
      <c r="D2686" s="491">
        <v>5649</v>
      </c>
      <c r="E2686" s="504" t="s">
        <v>97</v>
      </c>
      <c r="F2686" s="608" t="s">
        <v>97</v>
      </c>
      <c r="G2686" s="494" t="s">
        <v>4299</v>
      </c>
      <c r="H2686" s="494">
        <v>3338</v>
      </c>
      <c r="I2686" s="64" t="s">
        <v>3474</v>
      </c>
      <c r="J2686" s="520">
        <v>1</v>
      </c>
      <c r="K2686" s="624">
        <v>45897</v>
      </c>
      <c r="L2686" s="494">
        <v>6</v>
      </c>
      <c r="M2686" s="724">
        <v>273</v>
      </c>
      <c r="N2686" s="841">
        <v>45903</v>
      </c>
      <c r="O2686" s="842">
        <v>45902</v>
      </c>
      <c r="P2686" s="843">
        <v>5</v>
      </c>
      <c r="Q2686" s="409" t="s">
        <v>85</v>
      </c>
      <c r="R2686" s="409" t="s">
        <v>85</v>
      </c>
      <c r="S2686" s="409" t="s">
        <v>85</v>
      </c>
      <c r="T2686" s="137" t="s">
        <v>138</v>
      </c>
      <c r="U2686" s="137">
        <v>273</v>
      </c>
      <c r="V2686" s="417" t="s">
        <v>284</v>
      </c>
      <c r="W2686" s="417" t="s">
        <v>89</v>
      </c>
      <c r="X2686" s="417" t="s">
        <v>396</v>
      </c>
      <c r="Y2686" s="137" t="s">
        <v>4050</v>
      </c>
      <c r="Z2686" s="409">
        <v>10</v>
      </c>
      <c r="AA2686" s="423" t="s">
        <v>143</v>
      </c>
      <c r="AB2686" s="409">
        <v>2015</v>
      </c>
      <c r="AC2686" s="729"/>
      <c r="AD2686" s="730">
        <v>0</v>
      </c>
      <c r="AE2686" s="637" t="s">
        <v>101</v>
      </c>
      <c r="AF2686" s="634">
        <v>45848</v>
      </c>
      <c r="AG2686" s="442">
        <v>45901</v>
      </c>
      <c r="AH2686" s="378"/>
      <c r="AI2686" s="721" t="s">
        <v>251</v>
      </c>
      <c r="AJ2686" s="375"/>
      <c r="AK2686" s="378"/>
      <c r="AL2686" s="721"/>
      <c r="AM2686" s="378"/>
      <c r="AN2686" s="378"/>
      <c r="AO2686" s="721"/>
    </row>
    <row r="2687" spans="3:41">
      <c r="C2687" s="520" t="s">
        <v>994</v>
      </c>
      <c r="D2687" s="491">
        <v>5594</v>
      </c>
      <c r="E2687" s="504" t="s">
        <v>4215</v>
      </c>
      <c r="F2687" s="493" t="s">
        <v>4216</v>
      </c>
      <c r="G2687" s="494" t="s">
        <v>208</v>
      </c>
      <c r="H2687" s="494">
        <v>5583</v>
      </c>
      <c r="I2687" s="64" t="s">
        <v>3946</v>
      </c>
      <c r="J2687" s="520">
        <v>1</v>
      </c>
      <c r="K2687" s="509">
        <v>45894</v>
      </c>
      <c r="L2687" s="494">
        <v>6</v>
      </c>
      <c r="M2687" s="510">
        <v>51</v>
      </c>
      <c r="N2687" s="835">
        <v>45900</v>
      </c>
      <c r="O2687" s="836">
        <v>45902</v>
      </c>
      <c r="P2687" s="837">
        <v>8</v>
      </c>
      <c r="Q2687" s="409" t="s">
        <v>85</v>
      </c>
      <c r="R2687" s="409" t="s">
        <v>85</v>
      </c>
      <c r="S2687" s="409" t="s">
        <v>85</v>
      </c>
      <c r="T2687" s="409" t="s">
        <v>138</v>
      </c>
      <c r="U2687" s="561">
        <v>51</v>
      </c>
      <c r="V2687" s="417" t="s">
        <v>139</v>
      </c>
      <c r="W2687" s="417" t="s">
        <v>140</v>
      </c>
      <c r="X2687" s="417" t="s">
        <v>256</v>
      </c>
      <c r="Y2687" s="409" t="s">
        <v>257</v>
      </c>
      <c r="Z2687" s="409">
        <v>40</v>
      </c>
      <c r="AA2687" s="423" t="s">
        <v>143</v>
      </c>
      <c r="AB2687" s="409"/>
      <c r="AC2687" s="424">
        <v>51000</v>
      </c>
      <c r="AD2687" s="522">
        <v>53040</v>
      </c>
      <c r="AE2687" s="637"/>
      <c r="AF2687" s="442"/>
      <c r="AG2687" s="442"/>
      <c r="AH2687" s="333"/>
      <c r="AI2687" s="490"/>
      <c r="AJ2687" s="527"/>
      <c r="AK2687" s="333"/>
      <c r="AL2687" s="490"/>
      <c r="AM2687" s="527"/>
      <c r="AN2687" s="333"/>
      <c r="AO2687" s="490"/>
    </row>
    <row r="2688" spans="3:41">
      <c r="C2688" s="520" t="s">
        <v>994</v>
      </c>
      <c r="D2688" s="67">
        <v>5777</v>
      </c>
      <c r="E2688" s="81" t="s">
        <v>472</v>
      </c>
      <c r="F2688" s="69" t="s">
        <v>152</v>
      </c>
      <c r="G2688" s="48" t="s">
        <v>4449</v>
      </c>
      <c r="H2688" s="48">
        <v>2253</v>
      </c>
      <c r="I2688" s="64" t="s">
        <v>154</v>
      </c>
      <c r="J2688" s="520">
        <v>1</v>
      </c>
      <c r="K2688" s="231">
        <v>45896</v>
      </c>
      <c r="L2688" s="48">
        <v>6</v>
      </c>
      <c r="M2688" s="510">
        <v>220</v>
      </c>
      <c r="N2688" s="835">
        <v>45902</v>
      </c>
      <c r="O2688" s="836">
        <v>45902</v>
      </c>
      <c r="P2688" s="839">
        <v>6</v>
      </c>
      <c r="Q2688" s="409" t="s">
        <v>810</v>
      </c>
      <c r="R2688" s="409" t="s">
        <v>85</v>
      </c>
      <c r="S2688" s="409" t="s">
        <v>832</v>
      </c>
      <c r="T2688" s="409" t="s">
        <v>87</v>
      </c>
      <c r="U2688" s="409">
        <v>220</v>
      </c>
      <c r="V2688" s="417" t="s">
        <v>88</v>
      </c>
      <c r="W2688" s="417" t="s">
        <v>89</v>
      </c>
      <c r="X2688" s="417" t="s">
        <v>586</v>
      </c>
      <c r="Y2688" s="423" t="s">
        <v>909</v>
      </c>
      <c r="Z2688" s="409">
        <v>10</v>
      </c>
      <c r="AA2688" s="423" t="s">
        <v>227</v>
      </c>
      <c r="AB2688" s="409">
        <v>2011</v>
      </c>
      <c r="AC2688" s="424"/>
      <c r="AD2688" s="524"/>
      <c r="AE2688" s="635" t="s">
        <v>101</v>
      </c>
      <c r="AF2688" s="526">
        <v>45896</v>
      </c>
      <c r="AG2688" s="442">
        <v>45901</v>
      </c>
      <c r="AH2688" s="333"/>
      <c r="AI2688" s="490" t="s">
        <v>153</v>
      </c>
      <c r="AJ2688" s="527" t="s">
        <v>4450</v>
      </c>
      <c r="AK2688" s="333" t="s">
        <v>475</v>
      </c>
      <c r="AL2688" s="490"/>
      <c r="AM2688" s="527" t="s">
        <v>4450</v>
      </c>
      <c r="AN2688" s="333" t="s">
        <v>475</v>
      </c>
      <c r="AO2688" s="490"/>
    </row>
    <row r="2689" spans="3:41">
      <c r="C2689" s="520" t="s">
        <v>994</v>
      </c>
      <c r="D2689" s="67">
        <v>5752</v>
      </c>
      <c r="E2689" s="81" t="s">
        <v>4417</v>
      </c>
      <c r="F2689" s="81" t="s">
        <v>4417</v>
      </c>
      <c r="G2689" s="48" t="s">
        <v>102</v>
      </c>
      <c r="H2689" s="48">
        <v>6885</v>
      </c>
      <c r="I2689" s="520" t="s">
        <v>154</v>
      </c>
      <c r="J2689" s="520">
        <v>1</v>
      </c>
      <c r="K2689" s="101">
        <v>45902</v>
      </c>
      <c r="L2689" s="48">
        <v>13</v>
      </c>
      <c r="M2689" s="104">
        <v>191</v>
      </c>
      <c r="N2689" s="838">
        <f>K2689+L2689</f>
        <v>45915</v>
      </c>
      <c r="O2689" s="836">
        <f ca="1">TODAY()</f>
        <v>45957</v>
      </c>
      <c r="P2689" s="837">
        <f ca="1">O2689-K2689</f>
        <v>55</v>
      </c>
      <c r="Q2689" s="409" t="s">
        <v>85</v>
      </c>
      <c r="R2689" s="409" t="s">
        <v>320</v>
      </c>
      <c r="S2689" s="409" t="s">
        <v>85</v>
      </c>
      <c r="T2689" s="409" t="s">
        <v>138</v>
      </c>
      <c r="U2689" s="404">
        <v>191</v>
      </c>
      <c r="V2689" s="417" t="s">
        <v>284</v>
      </c>
      <c r="W2689" s="417" t="s">
        <v>89</v>
      </c>
      <c r="X2689" s="417" t="s">
        <v>417</v>
      </c>
      <c r="Y2689" s="409" t="s">
        <v>783</v>
      </c>
      <c r="Z2689" s="409">
        <v>10</v>
      </c>
      <c r="AA2689" s="423" t="s">
        <v>189</v>
      </c>
      <c r="AB2689" s="409">
        <v>2014</v>
      </c>
      <c r="AC2689" s="524">
        <v>51000</v>
      </c>
      <c r="AD2689" s="522">
        <v>52500</v>
      </c>
      <c r="AE2689" s="637" t="s">
        <v>101</v>
      </c>
      <c r="AF2689" s="442">
        <v>45888</v>
      </c>
      <c r="AG2689" s="442">
        <v>45902</v>
      </c>
      <c r="AH2689" s="333" t="s">
        <v>4469</v>
      </c>
      <c r="AI2689" s="490"/>
      <c r="AJ2689" s="334"/>
      <c r="AK2689" s="333"/>
      <c r="AL2689" s="490"/>
      <c r="AM2689" s="527"/>
      <c r="AN2689" s="333"/>
      <c r="AO2689" s="490"/>
    </row>
    <row r="2690" spans="3:41">
      <c r="C2690" s="520" t="s">
        <v>994</v>
      </c>
      <c r="D2690" s="64">
        <v>5769</v>
      </c>
      <c r="E2690" s="750" t="s">
        <v>4320</v>
      </c>
      <c r="F2690" s="65" t="s">
        <v>4439</v>
      </c>
      <c r="G2690" s="64" t="s">
        <v>479</v>
      </c>
      <c r="H2690" s="64">
        <v>14</v>
      </c>
      <c r="I2690" s="64" t="s">
        <v>110</v>
      </c>
      <c r="J2690" s="520">
        <v>1</v>
      </c>
      <c r="K2690" s="624">
        <v>45895</v>
      </c>
      <c r="L2690" s="520">
        <v>6</v>
      </c>
      <c r="M2690" s="625">
        <v>20</v>
      </c>
      <c r="N2690" s="835">
        <v>45901</v>
      </c>
      <c r="O2690" s="836">
        <v>45905</v>
      </c>
      <c r="P2690" s="837">
        <v>10</v>
      </c>
      <c r="Q2690" s="409" t="s">
        <v>85</v>
      </c>
      <c r="R2690" s="409" t="s">
        <v>124</v>
      </c>
      <c r="S2690" s="409" t="s">
        <v>85</v>
      </c>
      <c r="T2690" s="409" t="s">
        <v>87</v>
      </c>
      <c r="U2690" s="409">
        <v>20</v>
      </c>
      <c r="V2690" s="417" t="s">
        <v>118</v>
      </c>
      <c r="W2690" s="409" t="s">
        <v>124</v>
      </c>
      <c r="X2690" s="417" t="s">
        <v>125</v>
      </c>
      <c r="Y2690" s="409" t="s">
        <v>130</v>
      </c>
      <c r="Z2690" s="409">
        <v>30</v>
      </c>
      <c r="AA2690" s="423" t="s">
        <v>127</v>
      </c>
      <c r="AB2690" s="409">
        <v>2024</v>
      </c>
      <c r="AC2690" s="424"/>
      <c r="AD2690" s="522"/>
      <c r="AE2690" s="637" t="s">
        <v>101</v>
      </c>
      <c r="AF2690" s="634">
        <v>45895</v>
      </c>
      <c r="AG2690" s="634">
        <v>45904</v>
      </c>
      <c r="AH2690" s="637"/>
      <c r="AI2690" s="634"/>
      <c r="AJ2690" s="520"/>
      <c r="AK2690" s="520"/>
      <c r="AL2690" s="520"/>
      <c r="AM2690" s="528"/>
      <c r="AN2690" s="520"/>
      <c r="AO2690" s="520"/>
    </row>
    <row r="2691" spans="3:41">
      <c r="C2691" s="520" t="s">
        <v>994</v>
      </c>
      <c r="D2691" s="67">
        <v>5770</v>
      </c>
      <c r="E2691" s="81" t="s">
        <v>4320</v>
      </c>
      <c r="F2691" s="69" t="s">
        <v>4439</v>
      </c>
      <c r="G2691" s="48" t="s">
        <v>479</v>
      </c>
      <c r="H2691" s="48">
        <v>437</v>
      </c>
      <c r="I2691" s="520" t="s">
        <v>110</v>
      </c>
      <c r="J2691" s="520">
        <v>1</v>
      </c>
      <c r="K2691" s="101">
        <v>45895</v>
      </c>
      <c r="L2691" s="48">
        <v>6</v>
      </c>
      <c r="M2691" s="104">
        <v>204</v>
      </c>
      <c r="N2691" s="835">
        <v>45901</v>
      </c>
      <c r="O2691" s="836">
        <v>45905</v>
      </c>
      <c r="P2691" s="837">
        <v>10</v>
      </c>
      <c r="Q2691" s="409" t="s">
        <v>160</v>
      </c>
      <c r="R2691" s="409" t="s">
        <v>86</v>
      </c>
      <c r="S2691" s="409" t="s">
        <v>86</v>
      </c>
      <c r="T2691" s="409" t="s">
        <v>87</v>
      </c>
      <c r="U2691" s="409">
        <v>204</v>
      </c>
      <c r="V2691" s="417" t="s">
        <v>88</v>
      </c>
      <c r="W2691" s="417" t="s">
        <v>89</v>
      </c>
      <c r="X2691" s="417" t="s">
        <v>586</v>
      </c>
      <c r="Y2691" s="423" t="s">
        <v>841</v>
      </c>
      <c r="Z2691" s="409">
        <v>10</v>
      </c>
      <c r="AA2691" s="423" t="s">
        <v>227</v>
      </c>
      <c r="AB2691" s="409">
        <v>2023</v>
      </c>
      <c r="AC2691" s="424">
        <v>33000</v>
      </c>
      <c r="AD2691" s="522">
        <v>35200</v>
      </c>
      <c r="AE2691" s="503" t="s">
        <v>101</v>
      </c>
      <c r="AF2691" s="442">
        <v>45895</v>
      </c>
      <c r="AG2691" s="442">
        <v>45904</v>
      </c>
      <c r="AH2691" s="503"/>
      <c r="AI2691" s="442"/>
      <c r="AJ2691" s="334"/>
      <c r="AK2691" s="333"/>
      <c r="AL2691" s="490"/>
      <c r="AM2691" s="527"/>
      <c r="AN2691" s="333"/>
      <c r="AO2691" s="490"/>
    </row>
    <row r="2692" spans="3:41">
      <c r="C2692" s="520" t="s">
        <v>994</v>
      </c>
      <c r="D2692" s="494">
        <v>5661</v>
      </c>
      <c r="E2692" s="504" t="s">
        <v>4184</v>
      </c>
      <c r="F2692" s="771" t="s">
        <v>394</v>
      </c>
      <c r="G2692" s="388" t="s">
        <v>395</v>
      </c>
      <c r="H2692" s="494">
        <v>7391</v>
      </c>
      <c r="I2692" s="64" t="s">
        <v>3474</v>
      </c>
      <c r="J2692" s="520">
        <v>1</v>
      </c>
      <c r="K2692" s="609">
        <v>45882</v>
      </c>
      <c r="L2692" s="494">
        <v>27</v>
      </c>
      <c r="M2692" s="724">
        <v>272</v>
      </c>
      <c r="N2692" s="841">
        <f>K2692+L2692</f>
        <v>45909</v>
      </c>
      <c r="O2692" s="842">
        <f ca="1">TODAY()</f>
        <v>45957</v>
      </c>
      <c r="P2692" s="843">
        <f ca="1">O2692-K2692</f>
        <v>75</v>
      </c>
      <c r="Q2692" s="409" t="s">
        <v>85</v>
      </c>
      <c r="R2692" s="409" t="s">
        <v>85</v>
      </c>
      <c r="S2692" s="409" t="s">
        <v>85</v>
      </c>
      <c r="T2692" s="137" t="s">
        <v>138</v>
      </c>
      <c r="U2692" s="137">
        <v>272</v>
      </c>
      <c r="V2692" s="417" t="s">
        <v>983</v>
      </c>
      <c r="W2692" s="417" t="s">
        <v>89</v>
      </c>
      <c r="X2692" s="417" t="s">
        <v>984</v>
      </c>
      <c r="Y2692" s="137" t="s">
        <v>986</v>
      </c>
      <c r="Z2692" s="409"/>
      <c r="AA2692" s="423"/>
      <c r="AB2692" s="409">
        <v>2016</v>
      </c>
      <c r="AC2692" s="729"/>
      <c r="AD2692" s="730">
        <v>0</v>
      </c>
      <c r="AE2692" s="637" t="s">
        <v>101</v>
      </c>
      <c r="AF2692" s="634">
        <v>45897</v>
      </c>
      <c r="AG2692" s="742"/>
      <c r="AH2692" s="378"/>
      <c r="AI2692" s="721"/>
      <c r="AJ2692" s="375"/>
      <c r="AK2692" s="378"/>
      <c r="AL2692" s="721"/>
      <c r="AM2692" s="528"/>
      <c r="AN2692" s="378"/>
      <c r="AO2692" s="721"/>
    </row>
    <row r="2693" spans="3:41">
      <c r="C2693" s="520" t="s">
        <v>994</v>
      </c>
      <c r="D2693" s="491">
        <v>5342</v>
      </c>
      <c r="E2693" s="504" t="s">
        <v>351</v>
      </c>
      <c r="F2693" s="493" t="s">
        <v>352</v>
      </c>
      <c r="G2693" s="494" t="s">
        <v>353</v>
      </c>
      <c r="H2693" s="494">
        <v>132</v>
      </c>
      <c r="I2693" s="64" t="s">
        <v>3474</v>
      </c>
      <c r="J2693" s="520">
        <v>1</v>
      </c>
      <c r="K2693" s="509">
        <v>45897</v>
      </c>
      <c r="L2693" s="494">
        <v>6</v>
      </c>
      <c r="M2693" s="510">
        <v>75</v>
      </c>
      <c r="N2693" s="835">
        <f>K2693+L2693</f>
        <v>45903</v>
      </c>
      <c r="O2693" s="836">
        <f ca="1">TODAY()</f>
        <v>45957</v>
      </c>
      <c r="P2693" s="837">
        <f ca="1">O2693-K2693</f>
        <v>60</v>
      </c>
      <c r="Q2693" s="409" t="s">
        <v>85</v>
      </c>
      <c r="R2693" s="409" t="s">
        <v>214</v>
      </c>
      <c r="S2693" s="409" t="s">
        <v>85</v>
      </c>
      <c r="T2693" s="409" t="s">
        <v>138</v>
      </c>
      <c r="U2693" s="409">
        <v>75</v>
      </c>
      <c r="V2693" s="417" t="s">
        <v>139</v>
      </c>
      <c r="W2693" s="417" t="s">
        <v>335</v>
      </c>
      <c r="X2693" s="417" t="s">
        <v>336</v>
      </c>
      <c r="Y2693" s="409" t="s">
        <v>354</v>
      </c>
      <c r="Z2693" s="409">
        <v>40</v>
      </c>
      <c r="AA2693" s="423" t="s">
        <v>227</v>
      </c>
      <c r="AB2693" s="409">
        <v>2024</v>
      </c>
      <c r="AC2693" s="424">
        <v>30000</v>
      </c>
      <c r="AD2693" s="522">
        <v>0</v>
      </c>
      <c r="AE2693" s="823" t="s">
        <v>101</v>
      </c>
      <c r="AF2693" s="442">
        <v>45673</v>
      </c>
      <c r="AG2693" s="442">
        <v>45908</v>
      </c>
      <c r="AH2693" s="333"/>
      <c r="AI2693" s="490" t="s">
        <v>197</v>
      </c>
      <c r="AJ2693" s="527" t="s">
        <v>346</v>
      </c>
      <c r="AK2693" s="333" t="s">
        <v>347</v>
      </c>
      <c r="AL2693" s="490" t="s">
        <v>348</v>
      </c>
      <c r="AM2693" s="527" t="s">
        <v>346</v>
      </c>
      <c r="AN2693" s="333" t="s">
        <v>347</v>
      </c>
      <c r="AO2693" s="490" t="s">
        <v>348</v>
      </c>
    </row>
    <row r="2694" spans="3:41">
      <c r="C2694" s="520" t="s">
        <v>994</v>
      </c>
      <c r="D2694" s="67">
        <v>5763</v>
      </c>
      <c r="E2694" s="81" t="s">
        <v>562</v>
      </c>
      <c r="F2694" s="69" t="s">
        <v>563</v>
      </c>
      <c r="G2694" s="48" t="s">
        <v>4426</v>
      </c>
      <c r="H2694" s="48">
        <v>844</v>
      </c>
      <c r="I2694" s="64" t="s">
        <v>3474</v>
      </c>
      <c r="J2694" s="520">
        <v>1</v>
      </c>
      <c r="K2694" s="509">
        <v>45901</v>
      </c>
      <c r="L2694" s="494">
        <v>6</v>
      </c>
      <c r="M2694" s="510">
        <v>73</v>
      </c>
      <c r="N2694" s="835">
        <f>K2694+L2694</f>
        <v>45907</v>
      </c>
      <c r="O2694" s="836">
        <f ca="1">TODAY()</f>
        <v>45957</v>
      </c>
      <c r="P2694" s="837">
        <f ca="1">O2694-K2694</f>
        <v>56</v>
      </c>
      <c r="Q2694" s="409" t="s">
        <v>85</v>
      </c>
      <c r="R2694" s="409" t="s">
        <v>214</v>
      </c>
      <c r="S2694" s="409" t="s">
        <v>85</v>
      </c>
      <c r="T2694" s="409" t="s">
        <v>138</v>
      </c>
      <c r="U2694" s="409">
        <v>73</v>
      </c>
      <c r="V2694" s="417" t="s">
        <v>139</v>
      </c>
      <c r="W2694" s="417" t="s">
        <v>335</v>
      </c>
      <c r="X2694" s="417" t="s">
        <v>336</v>
      </c>
      <c r="Y2694" s="409" t="s">
        <v>345</v>
      </c>
      <c r="Z2694" s="409">
        <v>40</v>
      </c>
      <c r="AA2694" s="423" t="s">
        <v>227</v>
      </c>
      <c r="AB2694" s="409">
        <v>2024</v>
      </c>
      <c r="AC2694" s="424">
        <v>30000</v>
      </c>
      <c r="AD2694" s="522">
        <v>26700</v>
      </c>
      <c r="AE2694" s="823" t="s">
        <v>101</v>
      </c>
      <c r="AF2694" s="442">
        <v>45894</v>
      </c>
      <c r="AG2694" s="442">
        <v>45909</v>
      </c>
      <c r="AH2694" s="333"/>
      <c r="AI2694" s="490"/>
      <c r="AJ2694" s="334"/>
      <c r="AK2694" s="333"/>
      <c r="AL2694" s="490"/>
      <c r="AM2694" s="527"/>
      <c r="AN2694" s="333"/>
      <c r="AO2694" s="490"/>
    </row>
    <row r="2695" spans="3:41">
      <c r="C2695" s="520" t="s">
        <v>994</v>
      </c>
      <c r="D2695" s="64">
        <v>5773</v>
      </c>
      <c r="E2695" s="81" t="s">
        <v>151</v>
      </c>
      <c r="F2695" s="69" t="s">
        <v>152</v>
      </c>
      <c r="G2695" s="64" t="s">
        <v>4441</v>
      </c>
      <c r="H2695" s="64">
        <v>8</v>
      </c>
      <c r="I2695" s="64" t="s">
        <v>154</v>
      </c>
      <c r="J2695" s="520">
        <v>1</v>
      </c>
      <c r="K2695" s="624">
        <v>45898</v>
      </c>
      <c r="L2695" s="520">
        <v>8</v>
      </c>
      <c r="M2695" s="625">
        <v>26</v>
      </c>
      <c r="N2695" s="835">
        <f>K2695+L2695</f>
        <v>45906</v>
      </c>
      <c r="O2695" s="836">
        <f ca="1">TODAY()</f>
        <v>45957</v>
      </c>
      <c r="P2695" s="837">
        <f ca="1">O2695-K2695</f>
        <v>59</v>
      </c>
      <c r="Q2695" s="409" t="s">
        <v>85</v>
      </c>
      <c r="R2695" s="409" t="s">
        <v>124</v>
      </c>
      <c r="S2695" s="409" t="s">
        <v>85</v>
      </c>
      <c r="T2695" s="409" t="s">
        <v>87</v>
      </c>
      <c r="U2695" s="409">
        <v>26</v>
      </c>
      <c r="V2695" s="417" t="s">
        <v>118</v>
      </c>
      <c r="W2695" s="409" t="s">
        <v>124</v>
      </c>
      <c r="X2695" s="417" t="s">
        <v>136</v>
      </c>
      <c r="Y2695" s="409" t="s">
        <v>137</v>
      </c>
      <c r="Z2695" s="409">
        <v>30</v>
      </c>
      <c r="AA2695" s="423" t="s">
        <v>127</v>
      </c>
      <c r="AB2695" s="409">
        <v>2024</v>
      </c>
      <c r="AC2695" s="424"/>
      <c r="AD2695" s="522"/>
      <c r="AE2695" s="637" t="s">
        <v>101</v>
      </c>
      <c r="AF2695" s="634">
        <v>45896</v>
      </c>
      <c r="AG2695" s="634">
        <v>45909</v>
      </c>
      <c r="AH2695" s="520"/>
      <c r="AI2695" s="520"/>
      <c r="AJ2695" s="520"/>
      <c r="AK2695" s="520"/>
      <c r="AL2695" s="520"/>
      <c r="AM2695" s="527"/>
      <c r="AN2695" s="520"/>
      <c r="AO2695" s="520"/>
    </row>
    <row r="2696" spans="3:41">
      <c r="C2696" s="520" t="s">
        <v>994</v>
      </c>
      <c r="D2696" s="67">
        <v>5765</v>
      </c>
      <c r="E2696" s="81" t="s">
        <v>4430</v>
      </c>
      <c r="F2696" s="68" t="s">
        <v>4430</v>
      </c>
      <c r="G2696" s="48" t="s">
        <v>4431</v>
      </c>
      <c r="H2696" s="48">
        <v>7079</v>
      </c>
      <c r="I2696" s="64" t="s">
        <v>3946</v>
      </c>
      <c r="J2696" s="520">
        <v>1</v>
      </c>
      <c r="K2696" s="101">
        <v>45895</v>
      </c>
      <c r="L2696" s="48">
        <v>13</v>
      </c>
      <c r="M2696" s="510">
        <v>158</v>
      </c>
      <c r="N2696" s="835">
        <v>45908</v>
      </c>
      <c r="O2696" s="836">
        <v>45912</v>
      </c>
      <c r="P2696" s="837">
        <v>17</v>
      </c>
      <c r="Q2696" s="409" t="s">
        <v>85</v>
      </c>
      <c r="R2696" s="409" t="s">
        <v>86</v>
      </c>
      <c r="S2696" s="409" t="s">
        <v>85</v>
      </c>
      <c r="T2696" s="409" t="s">
        <v>138</v>
      </c>
      <c r="U2696" s="561">
        <v>158</v>
      </c>
      <c r="V2696" s="417" t="s">
        <v>236</v>
      </c>
      <c r="W2696" s="417" t="s">
        <v>89</v>
      </c>
      <c r="X2696" s="417" t="s">
        <v>383</v>
      </c>
      <c r="Y2696" s="409" t="s">
        <v>677</v>
      </c>
      <c r="Z2696" s="510">
        <v>50</v>
      </c>
      <c r="AA2696" s="628" t="s">
        <v>227</v>
      </c>
      <c r="AB2696" s="409" t="s">
        <v>0</v>
      </c>
      <c r="AC2696" s="524">
        <v>15000</v>
      </c>
      <c r="AD2696" s="522">
        <v>12000</v>
      </c>
      <c r="AE2696" s="503" t="s">
        <v>101</v>
      </c>
      <c r="AF2696" s="442">
        <v>45895</v>
      </c>
      <c r="AG2696" s="442">
        <v>45911</v>
      </c>
      <c r="AH2696" s="334"/>
      <c r="AI2696" s="333"/>
      <c r="AJ2696" s="333"/>
      <c r="AK2696" s="333"/>
      <c r="AL2696" s="333"/>
      <c r="AM2696" s="377"/>
      <c r="AN2696" s="616"/>
      <c r="AO2696" s="490"/>
    </row>
    <row r="2697" spans="3:41">
      <c r="C2697" s="520" t="s">
        <v>994</v>
      </c>
      <c r="D2697" s="67">
        <v>5766</v>
      </c>
      <c r="E2697" s="81" t="s">
        <v>4430</v>
      </c>
      <c r="F2697" s="68" t="s">
        <v>4430</v>
      </c>
      <c r="G2697" s="48" t="s">
        <v>4431</v>
      </c>
      <c r="H2697" s="48">
        <v>7222</v>
      </c>
      <c r="I2697" s="64" t="s">
        <v>3946</v>
      </c>
      <c r="J2697" s="520">
        <v>1</v>
      </c>
      <c r="K2697" s="101">
        <v>45895</v>
      </c>
      <c r="L2697" s="48">
        <v>13</v>
      </c>
      <c r="M2697" s="510">
        <v>160</v>
      </c>
      <c r="N2697" s="835">
        <v>45908</v>
      </c>
      <c r="O2697" s="836">
        <v>45912</v>
      </c>
      <c r="P2697" s="837">
        <v>17</v>
      </c>
      <c r="Q2697" s="409" t="s">
        <v>85</v>
      </c>
      <c r="R2697" s="409" t="s">
        <v>86</v>
      </c>
      <c r="S2697" s="409" t="s">
        <v>85</v>
      </c>
      <c r="T2697" s="409" t="s">
        <v>138</v>
      </c>
      <c r="U2697" s="561">
        <v>160</v>
      </c>
      <c r="V2697" s="695" t="s">
        <v>236</v>
      </c>
      <c r="W2697" s="695" t="s">
        <v>308</v>
      </c>
      <c r="X2697" s="695" t="s">
        <v>383</v>
      </c>
      <c r="Y2697" s="510" t="s">
        <v>679</v>
      </c>
      <c r="Z2697" s="510">
        <v>50</v>
      </c>
      <c r="AA2697" s="628" t="s">
        <v>227</v>
      </c>
      <c r="AB2697" s="409">
        <v>2016</v>
      </c>
      <c r="AC2697" s="524">
        <v>15000</v>
      </c>
      <c r="AD2697" s="522">
        <v>12000</v>
      </c>
      <c r="AE2697" s="503" t="s">
        <v>101</v>
      </c>
      <c r="AF2697" s="442">
        <v>45895</v>
      </c>
      <c r="AG2697" s="442">
        <v>45911</v>
      </c>
      <c r="AH2697" s="334"/>
      <c r="AI2697" s="333"/>
      <c r="AJ2697" s="333"/>
      <c r="AK2697" s="333"/>
      <c r="AL2697" s="333"/>
      <c r="AM2697" s="603"/>
      <c r="AN2697" s="503"/>
      <c r="AO2697" s="490"/>
    </row>
    <row r="2698" spans="3:41">
      <c r="C2698" s="520" t="s">
        <v>994</v>
      </c>
      <c r="D2698" s="67">
        <v>5767</v>
      </c>
      <c r="E2698" s="81" t="s">
        <v>4430</v>
      </c>
      <c r="F2698" s="68" t="s">
        <v>4430</v>
      </c>
      <c r="G2698" s="48" t="s">
        <v>4431</v>
      </c>
      <c r="H2698" s="48">
        <v>7246</v>
      </c>
      <c r="I2698" s="64" t="s">
        <v>3946</v>
      </c>
      <c r="J2698" s="520">
        <v>1</v>
      </c>
      <c r="K2698" s="101">
        <v>45895</v>
      </c>
      <c r="L2698" s="67">
        <v>13</v>
      </c>
      <c r="M2698" s="104">
        <v>168</v>
      </c>
      <c r="N2698" s="835">
        <v>45908</v>
      </c>
      <c r="O2698" s="836">
        <v>45912</v>
      </c>
      <c r="P2698" s="837">
        <v>17</v>
      </c>
      <c r="Q2698" s="409" t="s">
        <v>85</v>
      </c>
      <c r="R2698" s="409" t="s">
        <v>214</v>
      </c>
      <c r="S2698" s="409" t="s">
        <v>85</v>
      </c>
      <c r="T2698" s="409" t="s">
        <v>138</v>
      </c>
      <c r="U2698" s="561">
        <v>168</v>
      </c>
      <c r="V2698" s="417" t="s">
        <v>236</v>
      </c>
      <c r="W2698" s="417" t="s">
        <v>406</v>
      </c>
      <c r="X2698" s="417" t="s">
        <v>238</v>
      </c>
      <c r="Y2698" s="423" t="s">
        <v>703</v>
      </c>
      <c r="Z2698" s="409">
        <v>50</v>
      </c>
      <c r="AA2698" s="423" t="s">
        <v>227</v>
      </c>
      <c r="AB2698" s="409">
        <v>2019</v>
      </c>
      <c r="AC2698" s="424">
        <v>12000</v>
      </c>
      <c r="AD2698" s="614">
        <v>15000</v>
      </c>
      <c r="AE2698" s="823" t="s">
        <v>101</v>
      </c>
      <c r="AF2698" s="442">
        <v>45895</v>
      </c>
      <c r="AG2698" s="442">
        <v>45911</v>
      </c>
      <c r="AH2698" s="334"/>
      <c r="AI2698" s="333"/>
      <c r="AJ2698" s="490"/>
      <c r="AK2698" s="333"/>
      <c r="AL2698" s="490"/>
      <c r="AM2698" s="527"/>
      <c r="AN2698" s="333"/>
      <c r="AO2698" s="490"/>
    </row>
    <row r="2699" spans="3:41">
      <c r="C2699" s="520" t="s">
        <v>994</v>
      </c>
      <c r="D2699" s="67">
        <v>5768</v>
      </c>
      <c r="E2699" s="81" t="s">
        <v>4430</v>
      </c>
      <c r="F2699" s="69" t="s">
        <v>4430</v>
      </c>
      <c r="G2699" s="48" t="s">
        <v>4431</v>
      </c>
      <c r="H2699" s="48">
        <v>6258</v>
      </c>
      <c r="I2699" s="64" t="s">
        <v>3946</v>
      </c>
      <c r="J2699" s="520">
        <v>1</v>
      </c>
      <c r="K2699" s="101">
        <v>45895</v>
      </c>
      <c r="L2699" s="48">
        <v>13</v>
      </c>
      <c r="M2699" s="510">
        <v>180</v>
      </c>
      <c r="N2699" s="835">
        <v>45908</v>
      </c>
      <c r="O2699" s="836">
        <v>45912</v>
      </c>
      <c r="P2699" s="837">
        <v>17</v>
      </c>
      <c r="Q2699" s="409" t="s">
        <v>85</v>
      </c>
      <c r="R2699" s="409" t="s">
        <v>86</v>
      </c>
      <c r="S2699" s="409" t="s">
        <v>85</v>
      </c>
      <c r="T2699" s="409" t="s">
        <v>138</v>
      </c>
      <c r="U2699" s="561">
        <v>180</v>
      </c>
      <c r="V2699" s="417" t="s">
        <v>236</v>
      </c>
      <c r="W2699" s="417" t="s">
        <v>89</v>
      </c>
      <c r="X2699" s="417" t="s">
        <v>383</v>
      </c>
      <c r="Y2699" s="423" t="s">
        <v>732</v>
      </c>
      <c r="Z2699" s="510">
        <v>50</v>
      </c>
      <c r="AA2699" s="628" t="s">
        <v>227</v>
      </c>
      <c r="AB2699" s="409">
        <v>2017</v>
      </c>
      <c r="AC2699" s="524">
        <v>15000</v>
      </c>
      <c r="AD2699" s="524">
        <v>12000</v>
      </c>
      <c r="AE2699" s="503" t="s">
        <v>101</v>
      </c>
      <c r="AF2699" s="442">
        <v>45895</v>
      </c>
      <c r="AG2699" s="442">
        <v>45911</v>
      </c>
      <c r="AH2699" s="334"/>
      <c r="AI2699" s="333"/>
      <c r="AJ2699" s="333"/>
      <c r="AK2699" s="333"/>
      <c r="AL2699" s="333"/>
      <c r="AM2699" s="527"/>
      <c r="AN2699" s="333"/>
      <c r="AO2699" s="490"/>
    </row>
    <row r="2700" spans="3:41">
      <c r="C2700" s="520" t="s">
        <v>994</v>
      </c>
      <c r="D2700" s="67">
        <v>5763</v>
      </c>
      <c r="E2700" s="504" t="s">
        <v>562</v>
      </c>
      <c r="F2700" s="493" t="s">
        <v>563</v>
      </c>
      <c r="G2700" s="48" t="s">
        <v>4426</v>
      </c>
      <c r="H2700" s="48">
        <v>844</v>
      </c>
      <c r="I2700" s="64" t="s">
        <v>3474</v>
      </c>
      <c r="J2700" s="520">
        <v>1</v>
      </c>
      <c r="K2700" s="509">
        <v>45901</v>
      </c>
      <c r="L2700" s="494">
        <v>6</v>
      </c>
      <c r="M2700" s="510">
        <v>73</v>
      </c>
      <c r="N2700" s="835">
        <f>K2700+L2700</f>
        <v>45907</v>
      </c>
      <c r="O2700" s="836">
        <f ca="1">TODAY()</f>
        <v>45957</v>
      </c>
      <c r="P2700" s="837">
        <f ca="1">O2700-K2700</f>
        <v>56</v>
      </c>
      <c r="Q2700" s="409" t="s">
        <v>85</v>
      </c>
      <c r="R2700" s="409" t="s">
        <v>214</v>
      </c>
      <c r="S2700" s="409" t="s">
        <v>85</v>
      </c>
      <c r="T2700" s="409" t="s">
        <v>138</v>
      </c>
      <c r="U2700" s="409">
        <v>73</v>
      </c>
      <c r="V2700" s="417" t="s">
        <v>139</v>
      </c>
      <c r="W2700" s="417" t="s">
        <v>335</v>
      </c>
      <c r="X2700" s="417" t="s">
        <v>336</v>
      </c>
      <c r="Y2700" s="409" t="s">
        <v>345</v>
      </c>
      <c r="Z2700" s="409">
        <v>40</v>
      </c>
      <c r="AA2700" s="423" t="s">
        <v>227</v>
      </c>
      <c r="AB2700" s="409">
        <v>2024</v>
      </c>
      <c r="AC2700" s="424">
        <v>30000</v>
      </c>
      <c r="AD2700" s="522">
        <v>26700</v>
      </c>
      <c r="AE2700" s="503" t="s">
        <v>101</v>
      </c>
      <c r="AF2700" s="637"/>
      <c r="AG2700" s="442">
        <v>45909</v>
      </c>
      <c r="AH2700" s="334"/>
      <c r="AI2700" s="333"/>
      <c r="AJ2700" s="490"/>
      <c r="AK2700" s="527"/>
      <c r="AL2700" s="333"/>
      <c r="AM2700" s="490"/>
    </row>
    <row r="2701" spans="3:41">
      <c r="C2701" s="520" t="s">
        <v>994</v>
      </c>
      <c r="D2701" s="491">
        <v>5807</v>
      </c>
      <c r="E2701" s="504" t="s">
        <v>1628</v>
      </c>
      <c r="F2701" s="504" t="s">
        <v>1628</v>
      </c>
      <c r="G2701" s="494" t="s">
        <v>529</v>
      </c>
      <c r="H2701" s="494">
        <v>6885</v>
      </c>
      <c r="I2701" s="64" t="s">
        <v>3474</v>
      </c>
      <c r="J2701" s="520">
        <v>1</v>
      </c>
      <c r="K2701" s="509">
        <v>45910</v>
      </c>
      <c r="L2701" s="494">
        <v>0</v>
      </c>
      <c r="M2701" s="510">
        <v>191</v>
      </c>
      <c r="N2701" s="838">
        <f>K2701+L2701</f>
        <v>45910</v>
      </c>
      <c r="O2701" s="836">
        <f ca="1">TODAY()</f>
        <v>45957</v>
      </c>
      <c r="P2701" s="837">
        <f ca="1">O2701-K2701</f>
        <v>47</v>
      </c>
      <c r="Q2701" s="409" t="s">
        <v>85</v>
      </c>
      <c r="R2701" s="409" t="s">
        <v>320</v>
      </c>
      <c r="S2701" s="409" t="s">
        <v>85</v>
      </c>
      <c r="T2701" s="409" t="s">
        <v>138</v>
      </c>
      <c r="U2701" s="404">
        <v>191</v>
      </c>
      <c r="V2701" s="417" t="s">
        <v>284</v>
      </c>
      <c r="W2701" s="417" t="s">
        <v>89</v>
      </c>
      <c r="X2701" s="417" t="s">
        <v>417</v>
      </c>
      <c r="Y2701" s="409" t="s">
        <v>783</v>
      </c>
      <c r="Z2701" s="409">
        <v>10</v>
      </c>
      <c r="AA2701" s="423" t="s">
        <v>189</v>
      </c>
      <c r="AB2701" s="409">
        <v>2014</v>
      </c>
      <c r="AC2701" s="524">
        <v>51000</v>
      </c>
      <c r="AD2701" s="522">
        <v>52500</v>
      </c>
      <c r="AE2701" s="637" t="s">
        <v>101</v>
      </c>
      <c r="AF2701" s="442">
        <v>45910</v>
      </c>
      <c r="AG2701" s="442">
        <v>45911</v>
      </c>
      <c r="AH2701" s="333"/>
      <c r="AI2701" s="490"/>
      <c r="AJ2701" s="527"/>
      <c r="AK2701" s="333"/>
      <c r="AL2701" s="490"/>
    </row>
    <row r="2702" spans="3:41">
      <c r="C2702" s="520" t="s">
        <v>994</v>
      </c>
      <c r="D2702" s="491">
        <v>5594</v>
      </c>
      <c r="E2702" s="504" t="s">
        <v>4215</v>
      </c>
      <c r="F2702" s="493" t="s">
        <v>4216</v>
      </c>
      <c r="G2702" s="494" t="s">
        <v>208</v>
      </c>
      <c r="H2702" s="494">
        <v>7361</v>
      </c>
      <c r="I2702" s="64" t="s">
        <v>3946</v>
      </c>
      <c r="J2702" s="520">
        <v>1</v>
      </c>
      <c r="K2702" s="509">
        <v>45894</v>
      </c>
      <c r="L2702" s="494">
        <v>6</v>
      </c>
      <c r="M2702" s="510">
        <v>134</v>
      </c>
      <c r="N2702" s="835">
        <f t="shared" ref="N2702:N2719" si="34">K2702+L2702</f>
        <v>45900</v>
      </c>
      <c r="O2702" s="836">
        <f t="shared" ref="O2702:O2719" ca="1" si="35">TODAY()</f>
        <v>45957</v>
      </c>
      <c r="P2702" s="837">
        <f t="shared" ref="P2702:P2719" ca="1" si="36">O2702-K2702</f>
        <v>63</v>
      </c>
      <c r="Q2702" s="409" t="s">
        <v>85</v>
      </c>
      <c r="R2702" s="409" t="s">
        <v>85</v>
      </c>
      <c r="S2702" s="409" t="s">
        <v>85</v>
      </c>
      <c r="T2702" s="409" t="s">
        <v>138</v>
      </c>
      <c r="U2702" s="561">
        <v>134</v>
      </c>
      <c r="V2702" s="417" t="s">
        <v>139</v>
      </c>
      <c r="W2702" s="417" t="s">
        <v>569</v>
      </c>
      <c r="X2702" s="417" t="s">
        <v>570</v>
      </c>
      <c r="Y2702" s="409">
        <v>1139</v>
      </c>
      <c r="Z2702" s="409">
        <v>40</v>
      </c>
      <c r="AA2702" s="423" t="s">
        <v>143</v>
      </c>
      <c r="AB2702" s="409">
        <v>2013</v>
      </c>
      <c r="AC2702" s="524">
        <v>51000</v>
      </c>
      <c r="AD2702" s="522">
        <v>51000</v>
      </c>
      <c r="AE2702" s="637" t="s">
        <v>101</v>
      </c>
      <c r="AF2702" s="442">
        <v>45901</v>
      </c>
      <c r="AG2702" s="442">
        <v>45915</v>
      </c>
      <c r="AH2702" s="333"/>
      <c r="AI2702" s="333" t="s">
        <v>208</v>
      </c>
      <c r="AJ2702" s="527" t="s">
        <v>4497</v>
      </c>
      <c r="AK2702" s="333" t="s">
        <v>4216</v>
      </c>
      <c r="AL2702" s="490">
        <v>8110808333</v>
      </c>
    </row>
    <row r="2703" spans="3:41" ht="18" customHeight="1">
      <c r="C2703" s="520" t="s">
        <v>994</v>
      </c>
      <c r="D2703" s="64">
        <v>5811</v>
      </c>
      <c r="E2703" s="750" t="s">
        <v>151</v>
      </c>
      <c r="F2703" s="69" t="s">
        <v>152</v>
      </c>
      <c r="G2703" s="64" t="s">
        <v>4515</v>
      </c>
      <c r="H2703" s="64">
        <v>1737</v>
      </c>
      <c r="I2703" s="64" t="s">
        <v>154</v>
      </c>
      <c r="J2703" s="520">
        <v>1</v>
      </c>
      <c r="K2703" s="96">
        <v>45912</v>
      </c>
      <c r="L2703" s="64">
        <v>1</v>
      </c>
      <c r="M2703" s="625">
        <v>4</v>
      </c>
      <c r="N2703" s="835">
        <f t="shared" si="34"/>
        <v>45913</v>
      </c>
      <c r="O2703" s="836">
        <f t="shared" ca="1" si="35"/>
        <v>45957</v>
      </c>
      <c r="P2703" s="837">
        <f t="shared" ca="1" si="36"/>
        <v>45</v>
      </c>
      <c r="Q2703" s="409" t="s">
        <v>85</v>
      </c>
      <c r="R2703" s="409" t="s">
        <v>85</v>
      </c>
      <c r="S2703" s="409" t="s">
        <v>86</v>
      </c>
      <c r="T2703" s="409" t="s">
        <v>87</v>
      </c>
      <c r="U2703" s="409">
        <v>4</v>
      </c>
      <c r="V2703" s="563" t="s">
        <v>88</v>
      </c>
      <c r="W2703" s="417" t="s">
        <v>89</v>
      </c>
      <c r="X2703" s="417" t="s">
        <v>90</v>
      </c>
      <c r="Y2703" s="409" t="s">
        <v>94</v>
      </c>
      <c r="Z2703" s="409">
        <v>10</v>
      </c>
      <c r="AA2703" s="423" t="s">
        <v>92</v>
      </c>
      <c r="AB2703" s="409">
        <v>2016</v>
      </c>
      <c r="AC2703" s="424"/>
      <c r="AD2703" s="522"/>
      <c r="AE2703" s="637" t="s">
        <v>101</v>
      </c>
      <c r="AF2703" s="634">
        <v>45912</v>
      </c>
      <c r="AG2703" s="634">
        <v>45915</v>
      </c>
      <c r="AH2703" s="520"/>
      <c r="AI2703" s="520" t="s">
        <v>144</v>
      </c>
      <c r="AJ2703" s="671" t="s">
        <v>4516</v>
      </c>
      <c r="AK2703" s="520" t="s">
        <v>4517</v>
      </c>
      <c r="AL2703" s="520">
        <v>8120321929</v>
      </c>
    </row>
    <row r="2704" spans="3:41">
      <c r="C2704" s="520" t="s">
        <v>994</v>
      </c>
      <c r="D2704" s="67">
        <v>5810</v>
      </c>
      <c r="E2704" s="81" t="s">
        <v>4513</v>
      </c>
      <c r="F2704" s="69" t="s">
        <v>1227</v>
      </c>
      <c r="G2704" s="48" t="s">
        <v>4514</v>
      </c>
      <c r="H2704" s="48">
        <v>1204</v>
      </c>
      <c r="I2704" s="64" t="s">
        <v>3474</v>
      </c>
      <c r="J2704" s="520">
        <v>1</v>
      </c>
      <c r="K2704" s="101">
        <v>45912</v>
      </c>
      <c r="L2704" s="48">
        <v>1</v>
      </c>
      <c r="M2704" s="510">
        <v>148</v>
      </c>
      <c r="N2704" s="835">
        <f t="shared" si="34"/>
        <v>45913</v>
      </c>
      <c r="O2704" s="836">
        <f t="shared" ca="1" si="35"/>
        <v>45957</v>
      </c>
      <c r="P2704" s="837">
        <f t="shared" ca="1" si="36"/>
        <v>45</v>
      </c>
      <c r="Q2704" s="409" t="s">
        <v>85</v>
      </c>
      <c r="R2704" s="409" t="s">
        <v>320</v>
      </c>
      <c r="S2704" s="409" t="s">
        <v>85</v>
      </c>
      <c r="T2704" s="409" t="s">
        <v>87</v>
      </c>
      <c r="U2704" s="561">
        <v>148</v>
      </c>
      <c r="V2704" s="417" t="s">
        <v>624</v>
      </c>
      <c r="W2704" s="417" t="s">
        <v>89</v>
      </c>
      <c r="X2704" s="417" t="s">
        <v>90</v>
      </c>
      <c r="Y2704" s="409" t="s">
        <v>625</v>
      </c>
      <c r="Z2704" s="409">
        <v>10</v>
      </c>
      <c r="AA2704" s="423" t="s">
        <v>163</v>
      </c>
      <c r="AB2704" s="409">
        <v>2016</v>
      </c>
      <c r="AC2704" s="524">
        <v>27000</v>
      </c>
      <c r="AD2704" s="522">
        <v>33000</v>
      </c>
      <c r="AE2704" s="503" t="s">
        <v>101</v>
      </c>
      <c r="AF2704" s="442">
        <v>45912</v>
      </c>
      <c r="AG2704" s="442" t="s">
        <v>4542</v>
      </c>
      <c r="AH2704" s="333"/>
      <c r="AI2704" s="490"/>
      <c r="AJ2704" s="527"/>
      <c r="AK2704" s="333"/>
      <c r="AL2704" s="490"/>
    </row>
    <row r="2705" spans="3:38">
      <c r="C2705" s="520" t="s">
        <v>994</v>
      </c>
      <c r="D2705" s="67">
        <v>5750</v>
      </c>
      <c r="E2705" s="81" t="s">
        <v>4417</v>
      </c>
      <c r="F2705" s="81" t="s">
        <v>4417</v>
      </c>
      <c r="G2705" s="48" t="s">
        <v>102</v>
      </c>
      <c r="H2705" s="48">
        <v>6931</v>
      </c>
      <c r="I2705" s="520" t="s">
        <v>154</v>
      </c>
      <c r="J2705" s="520">
        <v>1</v>
      </c>
      <c r="K2705" s="101">
        <v>45902</v>
      </c>
      <c r="L2705" s="48">
        <v>13</v>
      </c>
      <c r="M2705" s="104">
        <v>97</v>
      </c>
      <c r="N2705" s="835">
        <f t="shared" si="34"/>
        <v>45915</v>
      </c>
      <c r="O2705" s="836">
        <f t="shared" ca="1" si="35"/>
        <v>45957</v>
      </c>
      <c r="P2705" s="837">
        <f t="shared" ca="1" si="36"/>
        <v>55</v>
      </c>
      <c r="Q2705" s="409" t="s">
        <v>85</v>
      </c>
      <c r="R2705" s="409" t="s">
        <v>320</v>
      </c>
      <c r="S2705" s="409" t="s">
        <v>85</v>
      </c>
      <c r="T2705" s="409" t="s">
        <v>138</v>
      </c>
      <c r="U2705" s="561">
        <v>97</v>
      </c>
      <c r="V2705" s="417" t="s">
        <v>284</v>
      </c>
      <c r="W2705" s="417" t="s">
        <v>89</v>
      </c>
      <c r="X2705" s="417" t="s">
        <v>417</v>
      </c>
      <c r="Y2705" s="409" t="s">
        <v>418</v>
      </c>
      <c r="Z2705" s="409">
        <v>10</v>
      </c>
      <c r="AA2705" s="423" t="s">
        <v>189</v>
      </c>
      <c r="AB2705" s="409">
        <v>2014</v>
      </c>
      <c r="AC2705" s="524">
        <v>51000</v>
      </c>
      <c r="AD2705" s="522">
        <v>52500</v>
      </c>
      <c r="AE2705" s="503" t="s">
        <v>101</v>
      </c>
      <c r="AF2705" s="442">
        <v>45888</v>
      </c>
      <c r="AG2705" s="442">
        <v>45917</v>
      </c>
      <c r="AH2705" s="333"/>
      <c r="AI2705" s="504" t="s">
        <v>503</v>
      </c>
      <c r="AJ2705" s="527" t="s">
        <v>4504</v>
      </c>
      <c r="AK2705" s="333" t="s">
        <v>4505</v>
      </c>
      <c r="AL2705" s="490" t="s">
        <v>4506</v>
      </c>
    </row>
    <row r="2706" spans="3:38">
      <c r="C2706" s="520" t="s">
        <v>994</v>
      </c>
      <c r="D2706" s="491">
        <v>5751</v>
      </c>
      <c r="E2706" s="81" t="s">
        <v>4417</v>
      </c>
      <c r="F2706" s="81" t="s">
        <v>4417</v>
      </c>
      <c r="G2706" s="48" t="s">
        <v>102</v>
      </c>
      <c r="H2706" s="494" t="s">
        <v>0</v>
      </c>
      <c r="I2706" s="520" t="s">
        <v>154</v>
      </c>
      <c r="J2706" s="520">
        <v>1</v>
      </c>
      <c r="K2706" s="101">
        <v>45902</v>
      </c>
      <c r="L2706" s="494">
        <v>13</v>
      </c>
      <c r="M2706" s="510">
        <v>183</v>
      </c>
      <c r="N2706" s="835">
        <f t="shared" si="34"/>
        <v>45915</v>
      </c>
      <c r="O2706" s="836">
        <f t="shared" ca="1" si="35"/>
        <v>45957</v>
      </c>
      <c r="P2706" s="409">
        <f t="shared" ca="1" si="36"/>
        <v>55</v>
      </c>
      <c r="Q2706" s="409" t="s">
        <v>810</v>
      </c>
      <c r="R2706" s="409" t="s">
        <v>85</v>
      </c>
      <c r="S2706" s="409" t="s">
        <v>847</v>
      </c>
      <c r="T2706" s="409" t="s">
        <v>138</v>
      </c>
      <c r="U2706" s="626">
        <v>183</v>
      </c>
      <c r="V2706" s="417" t="s">
        <v>284</v>
      </c>
      <c r="W2706" s="417" t="s">
        <v>89</v>
      </c>
      <c r="X2706" s="417" t="s">
        <v>417</v>
      </c>
      <c r="Y2706" s="423" t="s">
        <v>744</v>
      </c>
      <c r="Z2706" s="409">
        <v>10</v>
      </c>
      <c r="AA2706" s="423" t="s">
        <v>189</v>
      </c>
      <c r="AB2706" s="409">
        <v>2014</v>
      </c>
      <c r="AC2706" s="524">
        <v>51000</v>
      </c>
      <c r="AD2706" s="524">
        <v>48000</v>
      </c>
      <c r="AE2706" s="503" t="s">
        <v>101</v>
      </c>
      <c r="AF2706" s="442">
        <v>45888</v>
      </c>
      <c r="AG2706" s="442">
        <v>45917</v>
      </c>
      <c r="AH2706" s="333"/>
      <c r="AI2706" s="504"/>
      <c r="AJ2706" s="527"/>
      <c r="AK2706" s="333"/>
      <c r="AL2706" s="490"/>
    </row>
    <row r="2707" spans="3:38">
      <c r="C2707" s="520" t="s">
        <v>994</v>
      </c>
      <c r="D2707" s="67">
        <v>5752</v>
      </c>
      <c r="E2707" s="81" t="s">
        <v>4417</v>
      </c>
      <c r="F2707" s="81" t="s">
        <v>4417</v>
      </c>
      <c r="G2707" s="48" t="s">
        <v>102</v>
      </c>
      <c r="H2707" s="48">
        <v>9086</v>
      </c>
      <c r="I2707" s="64" t="s">
        <v>154</v>
      </c>
      <c r="J2707" s="520">
        <v>1</v>
      </c>
      <c r="K2707" s="101">
        <v>45902</v>
      </c>
      <c r="L2707" s="48">
        <v>13</v>
      </c>
      <c r="M2707" s="104">
        <v>205</v>
      </c>
      <c r="N2707" s="835">
        <f t="shared" si="34"/>
        <v>45915</v>
      </c>
      <c r="O2707" s="836">
        <f t="shared" ca="1" si="35"/>
        <v>45957</v>
      </c>
      <c r="P2707" s="837">
        <f t="shared" ca="1" si="36"/>
        <v>55</v>
      </c>
      <c r="Q2707" s="409" t="s">
        <v>810</v>
      </c>
      <c r="R2707" s="409" t="s">
        <v>214</v>
      </c>
      <c r="S2707" s="409" t="s">
        <v>847</v>
      </c>
      <c r="T2707" s="409" t="s">
        <v>138</v>
      </c>
      <c r="U2707" s="409">
        <v>205</v>
      </c>
      <c r="V2707" s="417" t="s">
        <v>546</v>
      </c>
      <c r="W2707" s="417" t="s">
        <v>89</v>
      </c>
      <c r="X2707" s="417" t="s">
        <v>848</v>
      </c>
      <c r="Y2707" s="423" t="s">
        <v>849</v>
      </c>
      <c r="Z2707" s="409">
        <v>20</v>
      </c>
      <c r="AA2707" s="423" t="s">
        <v>227</v>
      </c>
      <c r="AB2707" s="409">
        <v>2008</v>
      </c>
      <c r="AC2707" s="524">
        <v>48000</v>
      </c>
      <c r="AD2707" s="524">
        <v>35200</v>
      </c>
      <c r="AE2707" s="503" t="s">
        <v>101</v>
      </c>
      <c r="AF2707" s="442">
        <v>45888</v>
      </c>
      <c r="AG2707" s="442">
        <v>45917</v>
      </c>
      <c r="AH2707" s="333"/>
      <c r="AI2707" s="504"/>
      <c r="AJ2707" s="527"/>
      <c r="AK2707" s="333"/>
      <c r="AL2707" s="490"/>
    </row>
    <row r="2708" spans="3:38">
      <c r="C2708" s="520" t="s">
        <v>994</v>
      </c>
      <c r="D2708" s="494">
        <v>5717</v>
      </c>
      <c r="E2708" s="504" t="s">
        <v>4230</v>
      </c>
      <c r="F2708" s="504" t="s">
        <v>4388</v>
      </c>
      <c r="G2708" s="490" t="s">
        <v>531</v>
      </c>
      <c r="H2708" s="494">
        <v>4827</v>
      </c>
      <c r="I2708" s="64" t="s">
        <v>3474</v>
      </c>
      <c r="J2708" s="520">
        <v>1</v>
      </c>
      <c r="K2708" s="609">
        <v>45908</v>
      </c>
      <c r="L2708" s="494">
        <v>6</v>
      </c>
      <c r="M2708" s="510">
        <v>201</v>
      </c>
      <c r="N2708" s="835">
        <f t="shared" si="34"/>
        <v>45914</v>
      </c>
      <c r="O2708" s="836">
        <f t="shared" ca="1" si="35"/>
        <v>45957</v>
      </c>
      <c r="P2708" s="837">
        <f t="shared" ca="1" si="36"/>
        <v>49</v>
      </c>
      <c r="Q2708" s="409" t="s">
        <v>810</v>
      </c>
      <c r="R2708" s="409" t="s">
        <v>85</v>
      </c>
      <c r="S2708" s="409" t="s">
        <v>811</v>
      </c>
      <c r="T2708" s="137" t="s">
        <v>138</v>
      </c>
      <c r="U2708" s="510">
        <v>201</v>
      </c>
      <c r="V2708" s="417" t="s">
        <v>983</v>
      </c>
      <c r="W2708" s="417" t="s">
        <v>89</v>
      </c>
      <c r="X2708" s="417" t="s">
        <v>984</v>
      </c>
      <c r="Y2708" s="423" t="s">
        <v>4253</v>
      </c>
      <c r="Z2708" s="409"/>
      <c r="AA2708" s="423"/>
      <c r="AB2708" s="409">
        <v>2018</v>
      </c>
      <c r="AC2708" s="424"/>
      <c r="AD2708" s="522"/>
      <c r="AE2708" s="637" t="s">
        <v>101</v>
      </c>
      <c r="AF2708" s="442">
        <v>45880</v>
      </c>
      <c r="AG2708" s="442">
        <v>45917</v>
      </c>
      <c r="AH2708" s="333"/>
      <c r="AI2708" s="490"/>
      <c r="AJ2708" s="527"/>
      <c r="AK2708" s="333"/>
      <c r="AL2708" s="490"/>
    </row>
    <row r="2709" spans="3:38">
      <c r="C2709" s="520" t="s">
        <v>994</v>
      </c>
      <c r="D2709" s="494">
        <v>5718</v>
      </c>
      <c r="E2709" s="504" t="s">
        <v>4230</v>
      </c>
      <c r="F2709" s="504" t="s">
        <v>4388</v>
      </c>
      <c r="G2709" s="490" t="s">
        <v>531</v>
      </c>
      <c r="H2709" s="494">
        <v>140</v>
      </c>
      <c r="I2709" s="64" t="s">
        <v>3474</v>
      </c>
      <c r="J2709" s="520">
        <v>1</v>
      </c>
      <c r="K2709" s="609">
        <v>45908</v>
      </c>
      <c r="L2709" s="494">
        <v>6</v>
      </c>
      <c r="M2709" s="510">
        <v>211</v>
      </c>
      <c r="N2709" s="835">
        <f t="shared" si="34"/>
        <v>45914</v>
      </c>
      <c r="O2709" s="836">
        <f t="shared" ca="1" si="35"/>
        <v>45957</v>
      </c>
      <c r="P2709" s="837">
        <f t="shared" ca="1" si="36"/>
        <v>49</v>
      </c>
      <c r="Q2709" s="409" t="s">
        <v>544</v>
      </c>
      <c r="R2709" s="409" t="s">
        <v>86</v>
      </c>
      <c r="S2709" s="409" t="s">
        <v>86</v>
      </c>
      <c r="T2709" s="693" t="s">
        <v>138</v>
      </c>
      <c r="U2709" s="409">
        <v>211</v>
      </c>
      <c r="V2709" s="417" t="s">
        <v>983</v>
      </c>
      <c r="W2709" s="417" t="s">
        <v>827</v>
      </c>
      <c r="X2709" s="417" t="s">
        <v>4389</v>
      </c>
      <c r="Y2709" s="423" t="s">
        <v>4390</v>
      </c>
      <c r="Z2709" s="409"/>
      <c r="AA2709" s="423"/>
      <c r="AB2709" s="409">
        <v>2024</v>
      </c>
      <c r="AC2709" s="615"/>
      <c r="AD2709" s="524"/>
      <c r="AE2709" s="637" t="s">
        <v>101</v>
      </c>
      <c r="AF2709" s="442">
        <v>45880</v>
      </c>
      <c r="AG2709" s="442">
        <v>45917</v>
      </c>
      <c r="AH2709" s="334"/>
      <c r="AI2709" s="442"/>
      <c r="AJ2709" s="744"/>
      <c r="AK2709" s="378"/>
      <c r="AL2709" s="721"/>
    </row>
    <row r="2710" spans="3:38">
      <c r="C2710" s="520" t="s">
        <v>994</v>
      </c>
      <c r="D2710" s="772">
        <v>5748</v>
      </c>
      <c r="E2710" s="770" t="s">
        <v>1217</v>
      </c>
      <c r="F2710" s="771" t="s">
        <v>1217</v>
      </c>
      <c r="G2710" s="388" t="s">
        <v>271</v>
      </c>
      <c r="H2710" s="388">
        <v>915</v>
      </c>
      <c r="I2710" s="520" t="s">
        <v>154</v>
      </c>
      <c r="J2710" s="520">
        <v>1</v>
      </c>
      <c r="K2710" s="101">
        <v>45916</v>
      </c>
      <c r="L2710" s="48">
        <v>6</v>
      </c>
      <c r="M2710" s="104">
        <v>119</v>
      </c>
      <c r="N2710" s="838">
        <f t="shared" si="34"/>
        <v>45922</v>
      </c>
      <c r="O2710" s="836">
        <f t="shared" ca="1" si="35"/>
        <v>45957</v>
      </c>
      <c r="P2710" s="837">
        <f t="shared" ca="1" si="36"/>
        <v>41</v>
      </c>
      <c r="Q2710" s="409" t="s">
        <v>85</v>
      </c>
      <c r="R2710" s="409" t="s">
        <v>214</v>
      </c>
      <c r="S2710" s="409" t="s">
        <v>85</v>
      </c>
      <c r="T2710" s="409" t="s">
        <v>138</v>
      </c>
      <c r="U2710" s="409">
        <v>119</v>
      </c>
      <c r="V2710" s="417" t="s">
        <v>515</v>
      </c>
      <c r="W2710" s="417" t="s">
        <v>516</v>
      </c>
      <c r="X2710" s="417" t="s">
        <v>517</v>
      </c>
      <c r="Y2710" s="423" t="s">
        <v>518</v>
      </c>
      <c r="Z2710" s="409">
        <v>60</v>
      </c>
      <c r="AA2710" s="423" t="s">
        <v>227</v>
      </c>
      <c r="AB2710" s="409">
        <v>2024</v>
      </c>
      <c r="AC2710" s="424">
        <v>15000</v>
      </c>
      <c r="AD2710" s="522">
        <v>18000</v>
      </c>
      <c r="AE2710" s="637" t="s">
        <v>101</v>
      </c>
      <c r="AF2710" s="442">
        <v>45887</v>
      </c>
      <c r="AG2710" s="442">
        <v>45918</v>
      </c>
      <c r="AH2710" s="334"/>
      <c r="AI2710" s="490"/>
      <c r="AJ2710" s="527"/>
      <c r="AK2710" s="333"/>
      <c r="AL2710" s="490"/>
    </row>
    <row r="2711" spans="3:38">
      <c r="C2711" s="520" t="s">
        <v>994</v>
      </c>
      <c r="D2711" s="67">
        <v>5758</v>
      </c>
      <c r="E2711" s="750" t="s">
        <v>4422</v>
      </c>
      <c r="F2711" s="68" t="s">
        <v>4423</v>
      </c>
      <c r="G2711" s="48" t="s">
        <v>102</v>
      </c>
      <c r="H2711" s="72">
        <v>5568</v>
      </c>
      <c r="I2711" s="520" t="s">
        <v>154</v>
      </c>
      <c r="J2711" s="520">
        <v>1</v>
      </c>
      <c r="K2711" s="101">
        <v>45890</v>
      </c>
      <c r="L2711" s="67">
        <v>27</v>
      </c>
      <c r="M2711" s="104">
        <v>45</v>
      </c>
      <c r="N2711" s="835">
        <f t="shared" si="34"/>
        <v>45917</v>
      </c>
      <c r="O2711" s="836">
        <f t="shared" ca="1" si="35"/>
        <v>45957</v>
      </c>
      <c r="P2711" s="837">
        <f t="shared" ca="1" si="36"/>
        <v>67</v>
      </c>
      <c r="Q2711" s="409" t="s">
        <v>85</v>
      </c>
      <c r="R2711" s="409" t="s">
        <v>85</v>
      </c>
      <c r="S2711" s="409" t="s">
        <v>85</v>
      </c>
      <c r="T2711" s="409" t="s">
        <v>138</v>
      </c>
      <c r="U2711" s="561">
        <v>45</v>
      </c>
      <c r="V2711" s="417" t="s">
        <v>236</v>
      </c>
      <c r="W2711" s="417" t="s">
        <v>237</v>
      </c>
      <c r="X2711" s="417" t="s">
        <v>238</v>
      </c>
      <c r="Y2711" s="409" t="s">
        <v>239</v>
      </c>
      <c r="Z2711" s="409">
        <v>50</v>
      </c>
      <c r="AA2711" s="423" t="s">
        <v>227</v>
      </c>
      <c r="AB2711" s="409">
        <v>2012</v>
      </c>
      <c r="AC2711" s="424"/>
      <c r="AD2711" s="522">
        <v>0</v>
      </c>
      <c r="AE2711" s="503" t="s">
        <v>101</v>
      </c>
      <c r="AF2711" s="442">
        <v>45890</v>
      </c>
      <c r="AG2711" s="442">
        <v>45918</v>
      </c>
      <c r="AH2711" s="333"/>
      <c r="AI2711" s="333"/>
      <c r="AJ2711" s="527"/>
      <c r="AK2711" s="333"/>
      <c r="AL2711" s="490"/>
    </row>
    <row r="2712" spans="3:38">
      <c r="C2712" s="520" t="s">
        <v>994</v>
      </c>
      <c r="D2712" s="67">
        <v>5759</v>
      </c>
      <c r="E2712" s="81" t="s">
        <v>4422</v>
      </c>
      <c r="F2712" s="68" t="s">
        <v>4423</v>
      </c>
      <c r="G2712" s="48" t="s">
        <v>102</v>
      </c>
      <c r="H2712" s="48">
        <v>6818</v>
      </c>
      <c r="I2712" s="520" t="s">
        <v>154</v>
      </c>
      <c r="J2712" s="520">
        <v>1</v>
      </c>
      <c r="K2712" s="101">
        <v>45890</v>
      </c>
      <c r="L2712" s="67">
        <v>27</v>
      </c>
      <c r="M2712" s="104">
        <v>162</v>
      </c>
      <c r="N2712" s="835">
        <f t="shared" si="34"/>
        <v>45917</v>
      </c>
      <c r="O2712" s="836">
        <f t="shared" ca="1" si="35"/>
        <v>45957</v>
      </c>
      <c r="P2712" s="837">
        <f t="shared" ca="1" si="36"/>
        <v>67</v>
      </c>
      <c r="Q2712" s="409" t="s">
        <v>85</v>
      </c>
      <c r="R2712" s="409" t="s">
        <v>214</v>
      </c>
      <c r="S2712" s="409" t="s">
        <v>85</v>
      </c>
      <c r="T2712" s="409" t="s">
        <v>138</v>
      </c>
      <c r="U2712" s="561">
        <v>162</v>
      </c>
      <c r="V2712" s="417" t="s">
        <v>236</v>
      </c>
      <c r="W2712" s="417" t="s">
        <v>406</v>
      </c>
      <c r="X2712" s="417" t="s">
        <v>238</v>
      </c>
      <c r="Y2712" s="423" t="s">
        <v>685</v>
      </c>
      <c r="Z2712" s="409">
        <v>50</v>
      </c>
      <c r="AA2712" s="423" t="s">
        <v>227</v>
      </c>
      <c r="AB2712" s="409">
        <v>2018</v>
      </c>
      <c r="AC2712" s="424">
        <v>12000</v>
      </c>
      <c r="AD2712" s="614">
        <v>15000</v>
      </c>
      <c r="AE2712" s="503" t="s">
        <v>101</v>
      </c>
      <c r="AF2712" s="442">
        <v>45890</v>
      </c>
      <c r="AG2712" s="442">
        <v>45918</v>
      </c>
      <c r="AH2712" s="333"/>
      <c r="AI2712" s="333"/>
      <c r="AJ2712" s="527"/>
      <c r="AK2712" s="333"/>
      <c r="AL2712" s="490"/>
    </row>
    <row r="2713" spans="3:38">
      <c r="C2713" s="520" t="s">
        <v>994</v>
      </c>
      <c r="D2713" s="67">
        <v>5671</v>
      </c>
      <c r="E2713" s="750" t="s">
        <v>650</v>
      </c>
      <c r="F2713" s="68" t="s">
        <v>650</v>
      </c>
      <c r="G2713" s="64" t="s">
        <v>1166</v>
      </c>
      <c r="H2713" s="48">
        <v>140</v>
      </c>
      <c r="I2713" s="64" t="s">
        <v>110</v>
      </c>
      <c r="J2713" s="520">
        <v>1</v>
      </c>
      <c r="K2713" s="509">
        <v>45887</v>
      </c>
      <c r="L2713" s="494">
        <v>27</v>
      </c>
      <c r="M2713" s="510">
        <v>194</v>
      </c>
      <c r="N2713" s="835">
        <f t="shared" si="34"/>
        <v>45914</v>
      </c>
      <c r="O2713" s="836">
        <f t="shared" ca="1" si="35"/>
        <v>45957</v>
      </c>
      <c r="P2713" s="837">
        <f t="shared" ca="1" si="36"/>
        <v>70</v>
      </c>
      <c r="Q2713" s="409" t="s">
        <v>85</v>
      </c>
      <c r="R2713" s="409" t="s">
        <v>85</v>
      </c>
      <c r="S2713" s="409" t="s">
        <v>85</v>
      </c>
      <c r="T2713" s="409" t="s">
        <v>87</v>
      </c>
      <c r="U2713" s="409">
        <v>194</v>
      </c>
      <c r="V2713" s="563" t="s">
        <v>169</v>
      </c>
      <c r="W2713" s="417" t="s">
        <v>795</v>
      </c>
      <c r="X2713" s="417" t="s">
        <v>796</v>
      </c>
      <c r="Y2713" s="423" t="s">
        <v>797</v>
      </c>
      <c r="Z2713" s="409">
        <v>30</v>
      </c>
      <c r="AA2713" s="423" t="s">
        <v>244</v>
      </c>
      <c r="AB2713" s="409">
        <v>2023</v>
      </c>
      <c r="AC2713" s="424">
        <v>24000</v>
      </c>
      <c r="AD2713" s="522">
        <v>30000</v>
      </c>
      <c r="AE2713" s="823" t="s">
        <v>101</v>
      </c>
      <c r="AF2713" s="442">
        <v>45859</v>
      </c>
      <c r="AG2713" s="442">
        <v>45918</v>
      </c>
      <c r="AH2713" s="622"/>
      <c r="AI2713" s="490"/>
      <c r="AJ2713" s="527"/>
      <c r="AK2713" s="333"/>
      <c r="AL2713" s="490"/>
    </row>
    <row r="2714" spans="3:38">
      <c r="C2714" s="520" t="s">
        <v>994</v>
      </c>
      <c r="D2714" s="67">
        <v>5672</v>
      </c>
      <c r="E2714" s="750" t="s">
        <v>650</v>
      </c>
      <c r="F2714" s="68" t="s">
        <v>650</v>
      </c>
      <c r="G2714" s="64" t="s">
        <v>1166</v>
      </c>
      <c r="H2714" s="48">
        <v>125</v>
      </c>
      <c r="I2714" s="64" t="s">
        <v>110</v>
      </c>
      <c r="J2714" s="520">
        <v>1</v>
      </c>
      <c r="K2714" s="509">
        <v>45887</v>
      </c>
      <c r="L2714" s="494">
        <v>27</v>
      </c>
      <c r="M2714" s="510">
        <v>195</v>
      </c>
      <c r="N2714" s="835">
        <f t="shared" si="34"/>
        <v>45914</v>
      </c>
      <c r="O2714" s="836">
        <f t="shared" ca="1" si="35"/>
        <v>45957</v>
      </c>
      <c r="P2714" s="837">
        <f t="shared" ca="1" si="36"/>
        <v>70</v>
      </c>
      <c r="Q2714" s="409" t="s">
        <v>85</v>
      </c>
      <c r="R2714" s="409" t="s">
        <v>85</v>
      </c>
      <c r="S2714" s="409" t="s">
        <v>85</v>
      </c>
      <c r="T2714" s="409" t="s">
        <v>87</v>
      </c>
      <c r="U2714" s="409">
        <v>195</v>
      </c>
      <c r="V2714" s="563" t="s">
        <v>169</v>
      </c>
      <c r="W2714" s="417" t="s">
        <v>795</v>
      </c>
      <c r="X2714" s="417" t="s">
        <v>796</v>
      </c>
      <c r="Y2714" s="423" t="s">
        <v>801</v>
      </c>
      <c r="Z2714" s="409">
        <v>30</v>
      </c>
      <c r="AA2714" s="423" t="s">
        <v>244</v>
      </c>
      <c r="AB2714" s="409">
        <v>2023</v>
      </c>
      <c r="AC2714" s="424">
        <v>24000</v>
      </c>
      <c r="AD2714" s="522">
        <v>24000</v>
      </c>
      <c r="AE2714" s="823" t="s">
        <v>101</v>
      </c>
      <c r="AF2714" s="442">
        <v>45859</v>
      </c>
      <c r="AG2714" s="442">
        <v>45918</v>
      </c>
      <c r="AH2714" s="333"/>
      <c r="AI2714" s="490"/>
      <c r="AJ2714" s="527"/>
      <c r="AK2714" s="333"/>
      <c r="AL2714" s="490"/>
    </row>
    <row r="2715" spans="3:38">
      <c r="C2715" s="520" t="s">
        <v>994</v>
      </c>
      <c r="D2715" s="491">
        <v>5557</v>
      </c>
      <c r="E2715" s="750" t="s">
        <v>650</v>
      </c>
      <c r="F2715" s="68" t="s">
        <v>650</v>
      </c>
      <c r="G2715" s="64" t="s">
        <v>1166</v>
      </c>
      <c r="H2715" s="64">
        <v>661</v>
      </c>
      <c r="I2715" s="64" t="s">
        <v>110</v>
      </c>
      <c r="J2715" s="520">
        <v>1</v>
      </c>
      <c r="K2715" s="96">
        <v>45884</v>
      </c>
      <c r="L2715" s="520">
        <v>27</v>
      </c>
      <c r="M2715" s="510">
        <v>203</v>
      </c>
      <c r="N2715" s="835">
        <f t="shared" si="34"/>
        <v>45911</v>
      </c>
      <c r="O2715" s="836">
        <f t="shared" ca="1" si="35"/>
        <v>45957</v>
      </c>
      <c r="P2715" s="837">
        <f t="shared" ca="1" si="36"/>
        <v>73</v>
      </c>
      <c r="Q2715" s="409" t="s">
        <v>160</v>
      </c>
      <c r="R2715" s="409" t="s">
        <v>86</v>
      </c>
      <c r="S2715" s="409" t="s">
        <v>86</v>
      </c>
      <c r="T2715" s="409" t="s">
        <v>87</v>
      </c>
      <c r="U2715" s="409">
        <v>203</v>
      </c>
      <c r="V2715" s="417" t="s">
        <v>88</v>
      </c>
      <c r="W2715" s="417" t="s">
        <v>89</v>
      </c>
      <c r="X2715" s="417" t="s">
        <v>586</v>
      </c>
      <c r="Y2715" s="710" t="s">
        <v>837</v>
      </c>
      <c r="Z2715" s="409">
        <v>10</v>
      </c>
      <c r="AA2715" s="423" t="s">
        <v>227</v>
      </c>
      <c r="AB2715" s="409">
        <v>2023</v>
      </c>
      <c r="AC2715" s="424">
        <v>33000</v>
      </c>
      <c r="AD2715" s="522">
        <v>35200</v>
      </c>
      <c r="AE2715" s="637" t="s">
        <v>101</v>
      </c>
      <c r="AF2715" s="526">
        <v>45800</v>
      </c>
      <c r="AG2715" s="526">
        <v>45918</v>
      </c>
      <c r="AH2715" s="333"/>
      <c r="AI2715" s="490"/>
      <c r="AJ2715" s="527"/>
      <c r="AK2715" s="333"/>
      <c r="AL2715" s="490"/>
    </row>
    <row r="2716" spans="3:38">
      <c r="C2716" s="520" t="s">
        <v>994</v>
      </c>
      <c r="D2716" s="67">
        <v>5555</v>
      </c>
      <c r="E2716" s="81" t="s">
        <v>4158</v>
      </c>
      <c r="F2716" s="69" t="s">
        <v>4158</v>
      </c>
      <c r="G2716" s="48" t="s">
        <v>4254</v>
      </c>
      <c r="H2716" s="48">
        <v>383</v>
      </c>
      <c r="I2716" s="64" t="s">
        <v>3474</v>
      </c>
      <c r="J2716" s="520">
        <v>1</v>
      </c>
      <c r="K2716" s="101">
        <v>45911</v>
      </c>
      <c r="L2716" s="48">
        <v>6</v>
      </c>
      <c r="M2716" s="510">
        <v>185</v>
      </c>
      <c r="N2716" s="835">
        <f t="shared" si="34"/>
        <v>45917</v>
      </c>
      <c r="O2716" s="836">
        <f t="shared" ca="1" si="35"/>
        <v>45957</v>
      </c>
      <c r="P2716" s="409">
        <f t="shared" ca="1" si="36"/>
        <v>46</v>
      </c>
      <c r="Q2716" s="409" t="s">
        <v>85</v>
      </c>
      <c r="R2716" s="409" t="s">
        <v>320</v>
      </c>
      <c r="S2716" s="409" t="s">
        <v>85</v>
      </c>
      <c r="T2716" s="409" t="s">
        <v>87</v>
      </c>
      <c r="U2716" s="561">
        <v>185</v>
      </c>
      <c r="V2716" s="563" t="s">
        <v>169</v>
      </c>
      <c r="W2716" s="417" t="s">
        <v>89</v>
      </c>
      <c r="X2716" s="417" t="s">
        <v>321</v>
      </c>
      <c r="Y2716" s="423" t="s">
        <v>752</v>
      </c>
      <c r="Z2716" s="409">
        <v>30</v>
      </c>
      <c r="AA2716" s="423" t="s">
        <v>227</v>
      </c>
      <c r="AB2716" s="409">
        <v>2017</v>
      </c>
      <c r="AC2716" s="524">
        <v>18000</v>
      </c>
      <c r="AD2716" s="524">
        <v>24000</v>
      </c>
      <c r="AE2716" s="637" t="s">
        <v>101</v>
      </c>
      <c r="AF2716" s="442">
        <v>45799</v>
      </c>
      <c r="AG2716" s="442">
        <v>45919</v>
      </c>
      <c r="AH2716" s="333"/>
      <c r="AI2716" s="490" t="s">
        <v>293</v>
      </c>
      <c r="AJ2716" s="527" t="s">
        <v>4499</v>
      </c>
      <c r="AK2716" s="333" t="s">
        <v>4500</v>
      </c>
      <c r="AL2716" s="490" t="s">
        <v>4500</v>
      </c>
    </row>
    <row r="2717" spans="3:38">
      <c r="C2717" s="520" t="s">
        <v>994</v>
      </c>
      <c r="D2717" s="491">
        <v>5570</v>
      </c>
      <c r="E2717" s="504" t="s">
        <v>1217</v>
      </c>
      <c r="F2717" s="493" t="s">
        <v>1217</v>
      </c>
      <c r="G2717" s="494" t="s">
        <v>4254</v>
      </c>
      <c r="H2717" s="494">
        <v>407</v>
      </c>
      <c r="I2717" s="520" t="s">
        <v>154</v>
      </c>
      <c r="J2717" s="520">
        <v>1</v>
      </c>
      <c r="K2717" s="231">
        <v>45899</v>
      </c>
      <c r="L2717" s="494">
        <v>14</v>
      </c>
      <c r="M2717" s="510">
        <v>264</v>
      </c>
      <c r="N2717" s="835">
        <f t="shared" si="34"/>
        <v>45913</v>
      </c>
      <c r="O2717" s="836">
        <f t="shared" ca="1" si="35"/>
        <v>45957</v>
      </c>
      <c r="P2717" s="837">
        <f t="shared" ca="1" si="36"/>
        <v>58</v>
      </c>
      <c r="Q2717" s="409" t="s">
        <v>85</v>
      </c>
      <c r="R2717" s="409" t="s">
        <v>86</v>
      </c>
      <c r="S2717" s="409" t="s">
        <v>85</v>
      </c>
      <c r="T2717" s="409" t="s">
        <v>87</v>
      </c>
      <c r="U2717" s="409">
        <v>264</v>
      </c>
      <c r="V2717" s="417" t="s">
        <v>118</v>
      </c>
      <c r="W2717" s="417" t="s">
        <v>89</v>
      </c>
      <c r="X2717" s="417" t="s">
        <v>965</v>
      </c>
      <c r="Y2717" s="409" t="s">
        <v>966</v>
      </c>
      <c r="Z2717" s="409">
        <v>10</v>
      </c>
      <c r="AA2717" s="423" t="s">
        <v>92</v>
      </c>
      <c r="AB2717" s="409">
        <v>2016</v>
      </c>
      <c r="AC2717" s="424"/>
      <c r="AD2717" s="522">
        <v>0</v>
      </c>
      <c r="AE2717" s="637" t="s">
        <v>101</v>
      </c>
      <c r="AF2717" s="442">
        <v>45874</v>
      </c>
      <c r="AG2717" s="442">
        <v>45919</v>
      </c>
      <c r="AH2717" s="333"/>
      <c r="AI2717" s="490"/>
      <c r="AJ2717" s="333"/>
    </row>
    <row r="2718" spans="3:38">
      <c r="C2718" s="520" t="s">
        <v>994</v>
      </c>
      <c r="D2718" s="494">
        <v>5749</v>
      </c>
      <c r="E2718" s="504" t="s">
        <v>1528</v>
      </c>
      <c r="F2718" s="504" t="s">
        <v>1528</v>
      </c>
      <c r="G2718" s="494" t="s">
        <v>144</v>
      </c>
      <c r="H2718" s="494">
        <v>7311</v>
      </c>
      <c r="I2718" s="64" t="s">
        <v>3474</v>
      </c>
      <c r="J2718" s="520">
        <v>1</v>
      </c>
      <c r="K2718" s="509">
        <v>45888</v>
      </c>
      <c r="L2718" s="491">
        <v>27</v>
      </c>
      <c r="M2718" s="510">
        <v>40</v>
      </c>
      <c r="N2718" s="835">
        <f t="shared" si="34"/>
        <v>45915</v>
      </c>
      <c r="O2718" s="836">
        <f t="shared" ca="1" si="35"/>
        <v>45957</v>
      </c>
      <c r="P2718" s="837">
        <f t="shared" ca="1" si="36"/>
        <v>69</v>
      </c>
      <c r="Q2718" s="409" t="s">
        <v>85</v>
      </c>
      <c r="R2718" s="409" t="s">
        <v>85</v>
      </c>
      <c r="S2718" s="409" t="s">
        <v>85</v>
      </c>
      <c r="T2718" s="409" t="s">
        <v>138</v>
      </c>
      <c r="U2718" s="561">
        <v>40</v>
      </c>
      <c r="V2718" s="417" t="s">
        <v>155</v>
      </c>
      <c r="W2718" s="417" t="s">
        <v>146</v>
      </c>
      <c r="X2718" s="417" t="s">
        <v>217</v>
      </c>
      <c r="Y2718" s="409">
        <v>181002534</v>
      </c>
      <c r="Z2718" s="409">
        <v>60</v>
      </c>
      <c r="AA2718" s="423" t="s">
        <v>143</v>
      </c>
      <c r="AB2718" s="409"/>
      <c r="AC2718" s="424">
        <v>35000</v>
      </c>
      <c r="AD2718" s="522">
        <v>0</v>
      </c>
      <c r="AE2718" s="503" t="s">
        <v>101</v>
      </c>
      <c r="AF2718" s="442">
        <v>45888</v>
      </c>
      <c r="AG2718" s="442">
        <v>45918</v>
      </c>
      <c r="AH2718" s="333"/>
      <c r="AI2718" s="333"/>
      <c r="AJ2718" s="333"/>
      <c r="AK2718" s="333"/>
      <c r="AL2718" s="490"/>
    </row>
    <row r="2719" spans="3:38" ht="18" customHeight="1">
      <c r="C2719" s="520" t="s">
        <v>994</v>
      </c>
      <c r="D2719" s="67">
        <v>5824</v>
      </c>
      <c r="E2719" s="750" t="s">
        <v>4537</v>
      </c>
      <c r="F2719" s="750" t="s">
        <v>4537</v>
      </c>
      <c r="G2719" s="64" t="s">
        <v>4543</v>
      </c>
      <c r="H2719" s="64">
        <v>2006</v>
      </c>
      <c r="I2719" s="64" t="s">
        <v>3946</v>
      </c>
      <c r="J2719" s="520">
        <v>1</v>
      </c>
      <c r="K2719" s="624">
        <v>45918</v>
      </c>
      <c r="L2719" s="520">
        <v>13</v>
      </c>
      <c r="M2719" s="625">
        <v>32</v>
      </c>
      <c r="N2719" s="838">
        <f t="shared" si="34"/>
        <v>45931</v>
      </c>
      <c r="O2719" s="836">
        <f t="shared" ca="1" si="35"/>
        <v>45957</v>
      </c>
      <c r="P2719" s="837">
        <f t="shared" ca="1" si="36"/>
        <v>39</v>
      </c>
      <c r="Q2719" s="409" t="s">
        <v>160</v>
      </c>
      <c r="R2719" s="409" t="s">
        <v>86</v>
      </c>
      <c r="S2719" s="409" t="s">
        <v>86</v>
      </c>
      <c r="T2719" s="409" t="s">
        <v>138</v>
      </c>
      <c r="U2719" s="409">
        <v>32</v>
      </c>
      <c r="V2719" s="417" t="s">
        <v>118</v>
      </c>
      <c r="W2719" s="417" t="s">
        <v>89</v>
      </c>
      <c r="X2719" s="417" t="s">
        <v>167</v>
      </c>
      <c r="Y2719" s="409" t="s">
        <v>168</v>
      </c>
      <c r="Z2719" s="409">
        <v>30</v>
      </c>
      <c r="AA2719" s="423" t="s">
        <v>127</v>
      </c>
      <c r="AB2719" s="409"/>
      <c r="AC2719" s="424"/>
      <c r="AD2719" s="522"/>
      <c r="AE2719" s="637" t="s">
        <v>101</v>
      </c>
      <c r="AF2719" s="630">
        <v>45918</v>
      </c>
      <c r="AG2719" s="630">
        <v>45919</v>
      </c>
      <c r="AH2719" s="582"/>
      <c r="AI2719" s="582" t="s">
        <v>102</v>
      </c>
      <c r="AJ2719" s="632" t="s">
        <v>4544</v>
      </c>
      <c r="AK2719" s="582" t="s">
        <v>4545</v>
      </c>
      <c r="AL2719" s="582">
        <v>8120702648</v>
      </c>
    </row>
    <row r="2720" spans="3:38">
      <c r="C2720" s="520" t="s">
        <v>994</v>
      </c>
      <c r="D2720" s="491">
        <v>5799</v>
      </c>
      <c r="E2720" s="504" t="s">
        <v>4474</v>
      </c>
      <c r="F2720" s="608" t="s">
        <v>4474</v>
      </c>
      <c r="G2720" s="494" t="s">
        <v>4475</v>
      </c>
      <c r="H2720" s="494">
        <v>3479</v>
      </c>
      <c r="I2720" s="64" t="s">
        <v>3474</v>
      </c>
      <c r="J2720" s="520">
        <v>1</v>
      </c>
      <c r="K2720" s="624">
        <v>45913</v>
      </c>
      <c r="L2720" s="494">
        <v>6</v>
      </c>
      <c r="M2720" s="510">
        <v>273</v>
      </c>
      <c r="N2720" s="835">
        <f>K2720+L2720</f>
        <v>45919</v>
      </c>
      <c r="O2720" s="836">
        <f ca="1">TODAY()</f>
        <v>45957</v>
      </c>
      <c r="P2720" s="837">
        <f ca="1">O2720-K2720</f>
        <v>44</v>
      </c>
      <c r="Q2720" s="409" t="s">
        <v>85</v>
      </c>
      <c r="R2720" s="409" t="s">
        <v>85</v>
      </c>
      <c r="S2720" s="409" t="s">
        <v>85</v>
      </c>
      <c r="T2720" s="409" t="s">
        <v>138</v>
      </c>
      <c r="U2720" s="409">
        <v>273</v>
      </c>
      <c r="V2720" s="417" t="s">
        <v>284</v>
      </c>
      <c r="W2720" s="417" t="s">
        <v>89</v>
      </c>
      <c r="X2720" s="417" t="s">
        <v>396</v>
      </c>
      <c r="Y2720" s="409" t="s">
        <v>4050</v>
      </c>
      <c r="Z2720" s="409">
        <v>10</v>
      </c>
      <c r="AA2720" s="423" t="s">
        <v>143</v>
      </c>
      <c r="AB2720" s="409">
        <v>2015</v>
      </c>
      <c r="AC2720" s="424"/>
      <c r="AD2720" s="522">
        <v>0</v>
      </c>
      <c r="AE2720" s="637" t="s">
        <v>101</v>
      </c>
      <c r="AF2720" s="634">
        <v>45906</v>
      </c>
      <c r="AG2720" s="442">
        <v>45920</v>
      </c>
      <c r="AH2720" s="333"/>
      <c r="AI2720" s="490"/>
      <c r="AJ2720" s="333"/>
      <c r="AK2720" s="333"/>
      <c r="AL2720" s="490"/>
    </row>
    <row r="2721" spans="3:41">
      <c r="C2721" s="520" t="s">
        <v>994</v>
      </c>
      <c r="D2721" s="67">
        <v>5808</v>
      </c>
      <c r="E2721" s="81" t="s">
        <v>4430</v>
      </c>
      <c r="F2721" s="68" t="s">
        <v>4430</v>
      </c>
      <c r="G2721" s="67" t="s">
        <v>4485</v>
      </c>
      <c r="H2721" s="48">
        <v>1277</v>
      </c>
      <c r="I2721" s="520" t="s">
        <v>3946</v>
      </c>
      <c r="J2721" s="520">
        <v>1</v>
      </c>
      <c r="K2721" s="101">
        <v>45918</v>
      </c>
      <c r="L2721" s="48">
        <v>1</v>
      </c>
      <c r="M2721" s="104">
        <v>200</v>
      </c>
      <c r="N2721" s="835">
        <f>K2721+L2721</f>
        <v>45919</v>
      </c>
      <c r="O2721" s="836">
        <f ca="1">TODAY()</f>
        <v>45957</v>
      </c>
      <c r="P2721" s="837">
        <f ca="1">O2721-K2721</f>
        <v>39</v>
      </c>
      <c r="Q2721" s="409" t="s">
        <v>544</v>
      </c>
      <c r="R2721" s="409" t="s">
        <v>86</v>
      </c>
      <c r="S2721" s="409" t="s">
        <v>86</v>
      </c>
      <c r="T2721" s="693" t="s">
        <v>138</v>
      </c>
      <c r="U2721" s="409">
        <v>200</v>
      </c>
      <c r="V2721" s="88" t="s">
        <v>4482</v>
      </c>
      <c r="W2721" s="88" t="s">
        <v>827</v>
      </c>
      <c r="X2721" s="88" t="s">
        <v>4483</v>
      </c>
      <c r="Y2721" s="850" t="s">
        <v>4484</v>
      </c>
      <c r="Z2721" s="66"/>
      <c r="AA2721" s="117"/>
      <c r="AB2721" s="66">
        <v>2024</v>
      </c>
      <c r="AC2721" s="424"/>
      <c r="AD2721" s="522"/>
      <c r="AE2721" s="503" t="s">
        <v>101</v>
      </c>
      <c r="AF2721" s="442">
        <v>45911</v>
      </c>
      <c r="AG2721" s="442">
        <v>45922</v>
      </c>
      <c r="AH2721" s="333"/>
      <c r="AI2721" s="494"/>
      <c r="AJ2721" s="334"/>
      <c r="AK2721" s="333"/>
      <c r="AL2721" s="494"/>
      <c r="AM2721" s="527"/>
      <c r="AN2721" s="333"/>
      <c r="AO2721" s="490"/>
    </row>
    <row r="2722" spans="3:41">
      <c r="C2722" s="520" t="s">
        <v>994</v>
      </c>
      <c r="D2722" s="491">
        <v>5784</v>
      </c>
      <c r="E2722" s="504" t="s">
        <v>4166</v>
      </c>
      <c r="F2722" s="493" t="s">
        <v>4166</v>
      </c>
      <c r="G2722" s="494" t="s">
        <v>2596</v>
      </c>
      <c r="H2722" s="494">
        <v>6555</v>
      </c>
      <c r="I2722" s="520" t="s">
        <v>154</v>
      </c>
      <c r="J2722" s="520">
        <v>1</v>
      </c>
      <c r="K2722" s="509">
        <v>45915</v>
      </c>
      <c r="L2722" s="494">
        <v>2</v>
      </c>
      <c r="M2722" s="510">
        <v>113</v>
      </c>
      <c r="N2722" s="835">
        <f>K2722+L2722</f>
        <v>45917</v>
      </c>
      <c r="O2722" s="836">
        <f ca="1">TODAY()</f>
        <v>45957</v>
      </c>
      <c r="P2722" s="837">
        <f ca="1">O2722-K2722</f>
        <v>42</v>
      </c>
      <c r="Q2722" s="409" t="s">
        <v>85</v>
      </c>
      <c r="R2722" s="409" t="s">
        <v>320</v>
      </c>
      <c r="S2722" s="409" t="s">
        <v>85</v>
      </c>
      <c r="T2722" s="409" t="s">
        <v>138</v>
      </c>
      <c r="U2722" s="409">
        <v>113</v>
      </c>
      <c r="V2722" s="417" t="s">
        <v>284</v>
      </c>
      <c r="W2722" s="417" t="s">
        <v>89</v>
      </c>
      <c r="X2722" s="417" t="s">
        <v>396</v>
      </c>
      <c r="Y2722" s="409" t="s">
        <v>490</v>
      </c>
      <c r="Z2722" s="409">
        <v>10</v>
      </c>
      <c r="AA2722" s="423" t="s">
        <v>143</v>
      </c>
      <c r="AB2722" s="409">
        <v>2014</v>
      </c>
      <c r="AC2722" s="524">
        <v>33000</v>
      </c>
      <c r="AD2722" s="524">
        <v>30000</v>
      </c>
      <c r="AE2722" s="823" t="s">
        <v>101</v>
      </c>
      <c r="AF2722" s="442">
        <v>45901</v>
      </c>
      <c r="AG2722" s="442">
        <v>45918</v>
      </c>
      <c r="AH2722" s="333"/>
      <c r="AI2722" s="490"/>
      <c r="AJ2722" s="490"/>
      <c r="AK2722" s="527"/>
      <c r="AL2722" s="333"/>
      <c r="AM2722" s="490"/>
      <c r="AN2722" s="333"/>
      <c r="AO2722" s="490"/>
    </row>
    <row r="2723" spans="3:41">
      <c r="C2723" s="520" t="s">
        <v>994</v>
      </c>
      <c r="D2723" s="491">
        <v>5588</v>
      </c>
      <c r="E2723" s="504" t="s">
        <v>4203</v>
      </c>
      <c r="F2723" s="493" t="s">
        <v>4203</v>
      </c>
      <c r="G2723" s="494" t="s">
        <v>251</v>
      </c>
      <c r="H2723" s="494">
        <v>4823</v>
      </c>
      <c r="I2723" s="64" t="s">
        <v>3474</v>
      </c>
      <c r="J2723" s="520">
        <v>1</v>
      </c>
      <c r="K2723" s="509">
        <v>45898</v>
      </c>
      <c r="L2723" s="494">
        <v>27</v>
      </c>
      <c r="M2723" s="510">
        <v>196</v>
      </c>
      <c r="N2723" s="835">
        <f>K2723+L2723</f>
        <v>45925</v>
      </c>
      <c r="O2723" s="836">
        <f ca="1">TODAY()</f>
        <v>45957</v>
      </c>
      <c r="P2723" s="837">
        <f ca="1">O2723-K2723</f>
        <v>59</v>
      </c>
      <c r="Q2723" s="409" t="s">
        <v>85</v>
      </c>
      <c r="R2723" s="409" t="s">
        <v>320</v>
      </c>
      <c r="S2723" s="409" t="s">
        <v>85</v>
      </c>
      <c r="T2723" s="409" t="s">
        <v>138</v>
      </c>
      <c r="U2723" s="409">
        <v>196</v>
      </c>
      <c r="V2723" s="417" t="s">
        <v>284</v>
      </c>
      <c r="W2723" s="417" t="s">
        <v>89</v>
      </c>
      <c r="X2723" s="417" t="s">
        <v>396</v>
      </c>
      <c r="Y2723" s="423" t="s">
        <v>805</v>
      </c>
      <c r="Z2723" s="409">
        <v>10</v>
      </c>
      <c r="AA2723" s="423" t="s">
        <v>143</v>
      </c>
      <c r="AB2723" s="409">
        <v>2015</v>
      </c>
      <c r="AC2723" s="524">
        <v>33000</v>
      </c>
      <c r="AD2723" s="522">
        <v>33000</v>
      </c>
      <c r="AE2723" s="637" t="s">
        <v>101</v>
      </c>
      <c r="AF2723" s="442">
        <v>45814</v>
      </c>
      <c r="AG2723" s="442">
        <v>45918</v>
      </c>
      <c r="AH2723" s="333" t="s">
        <v>4566</v>
      </c>
      <c r="AI2723" s="490"/>
      <c r="AJ2723" s="334"/>
      <c r="AK2723" s="333"/>
      <c r="AL2723" s="490"/>
      <c r="AM2723" s="527"/>
      <c r="AN2723" s="333"/>
      <c r="AO2723" s="490"/>
    </row>
    <row r="2724" spans="3:41">
      <c r="C2724" s="520" t="s">
        <v>994</v>
      </c>
      <c r="D2724" s="772">
        <v>5682</v>
      </c>
      <c r="E2724" s="770" t="s">
        <v>97</v>
      </c>
      <c r="F2724" s="771" t="s">
        <v>97</v>
      </c>
      <c r="G2724" s="388" t="s">
        <v>144</v>
      </c>
      <c r="H2724" s="388">
        <v>6086</v>
      </c>
      <c r="I2724" s="64" t="s">
        <v>3474</v>
      </c>
      <c r="J2724" s="520">
        <v>1</v>
      </c>
      <c r="K2724" s="101">
        <v>45920</v>
      </c>
      <c r="L2724" s="48">
        <v>27</v>
      </c>
      <c r="M2724" s="104">
        <v>193</v>
      </c>
      <c r="N2724" s="838">
        <f t="shared" ref="N2724:N2726" si="37">K2724+L2724</f>
        <v>45947</v>
      </c>
      <c r="O2724" s="836">
        <f t="shared" ref="O2724:O2726" ca="1" si="38">TODAY()</f>
        <v>45957</v>
      </c>
      <c r="P2724" s="837">
        <f t="shared" ref="P2724:P2726" ca="1" si="39">O2724-K2724</f>
        <v>37</v>
      </c>
      <c r="Q2724" s="409" t="s">
        <v>85</v>
      </c>
      <c r="R2724" s="409" t="s">
        <v>320</v>
      </c>
      <c r="S2724" s="409" t="s">
        <v>85</v>
      </c>
      <c r="T2724" s="409" t="s">
        <v>138</v>
      </c>
      <c r="U2724" s="404">
        <v>193</v>
      </c>
      <c r="V2724" s="417" t="s">
        <v>284</v>
      </c>
      <c r="W2724" s="417" t="s">
        <v>89</v>
      </c>
      <c r="X2724" s="417" t="s">
        <v>396</v>
      </c>
      <c r="Y2724" s="423" t="s">
        <v>790</v>
      </c>
      <c r="Z2724" s="409">
        <v>10</v>
      </c>
      <c r="AA2724" s="423" t="s">
        <v>143</v>
      </c>
      <c r="AB2724" s="409">
        <v>2014</v>
      </c>
      <c r="AC2724" s="524">
        <v>33000</v>
      </c>
      <c r="AD2724" s="524">
        <v>30000</v>
      </c>
      <c r="AE2724" s="503" t="s">
        <v>101</v>
      </c>
      <c r="AF2724" s="442">
        <v>45864</v>
      </c>
      <c r="AG2724" s="442">
        <v>45923</v>
      </c>
      <c r="AH2724" s="333"/>
      <c r="AI2724" s="490" t="s">
        <v>612</v>
      </c>
      <c r="AJ2724" s="334"/>
      <c r="AK2724" s="333"/>
      <c r="AL2724" s="490" t="s">
        <v>612</v>
      </c>
      <c r="AM2724" s="527" t="s">
        <v>4352</v>
      </c>
      <c r="AN2724" s="333" t="s">
        <v>97</v>
      </c>
      <c r="AO2724" s="490" t="s">
        <v>4353</v>
      </c>
    </row>
    <row r="2725" spans="3:41">
      <c r="C2725" s="520" t="s">
        <v>994</v>
      </c>
      <c r="D2725" s="67">
        <v>5716</v>
      </c>
      <c r="E2725" s="504" t="s">
        <v>4385</v>
      </c>
      <c r="F2725" s="493" t="s">
        <v>4386</v>
      </c>
      <c r="G2725" s="494" t="s">
        <v>4387</v>
      </c>
      <c r="H2725" s="48">
        <v>3366</v>
      </c>
      <c r="I2725" s="64" t="s">
        <v>3946</v>
      </c>
      <c r="J2725" s="520">
        <v>1</v>
      </c>
      <c r="K2725" s="509">
        <v>45915</v>
      </c>
      <c r="L2725" s="494">
        <v>6</v>
      </c>
      <c r="M2725" s="409">
        <v>99</v>
      </c>
      <c r="N2725" s="835">
        <f t="shared" si="37"/>
        <v>45921</v>
      </c>
      <c r="O2725" s="836">
        <f t="shared" ca="1" si="38"/>
        <v>45957</v>
      </c>
      <c r="P2725" s="837">
        <f t="shared" ca="1" si="39"/>
        <v>42</v>
      </c>
      <c r="Q2725" s="409" t="s">
        <v>85</v>
      </c>
      <c r="R2725" s="409" t="s">
        <v>320</v>
      </c>
      <c r="S2725" s="409" t="s">
        <v>85</v>
      </c>
      <c r="T2725" s="409" t="s">
        <v>87</v>
      </c>
      <c r="U2725" s="561">
        <v>99</v>
      </c>
      <c r="V2725" s="417" t="s">
        <v>88</v>
      </c>
      <c r="W2725" s="417" t="s">
        <v>89</v>
      </c>
      <c r="X2725" s="417" t="s">
        <v>433</v>
      </c>
      <c r="Y2725" s="409">
        <v>1459</v>
      </c>
      <c r="Z2725" s="409">
        <v>10</v>
      </c>
      <c r="AA2725" s="423" t="s">
        <v>434</v>
      </c>
      <c r="AB2725" s="409">
        <v>1998</v>
      </c>
      <c r="AC2725" s="524">
        <v>27000</v>
      </c>
      <c r="AD2725" s="522">
        <v>4000</v>
      </c>
      <c r="AE2725" s="637" t="s">
        <v>101</v>
      </c>
      <c r="AF2725" s="442">
        <v>45880</v>
      </c>
      <c r="AG2725" s="442">
        <v>45923</v>
      </c>
      <c r="AH2725" s="333"/>
      <c r="AI2725" s="490" t="s">
        <v>197</v>
      </c>
      <c r="AJ2725" s="527" t="s">
        <v>4509</v>
      </c>
      <c r="AK2725" s="333" t="s">
        <v>4510</v>
      </c>
      <c r="AL2725" s="490" t="s">
        <v>4511</v>
      </c>
      <c r="AM2725" s="527" t="s">
        <v>4509</v>
      </c>
      <c r="AN2725" s="333" t="s">
        <v>4510</v>
      </c>
      <c r="AO2725" s="490" t="s">
        <v>4511</v>
      </c>
    </row>
    <row r="2726" spans="3:41">
      <c r="C2726" s="520" t="s">
        <v>994</v>
      </c>
      <c r="D2726" s="67">
        <v>5755</v>
      </c>
      <c r="E2726" s="81" t="s">
        <v>4418</v>
      </c>
      <c r="F2726" s="73" t="s">
        <v>4418</v>
      </c>
      <c r="G2726" s="520" t="s">
        <v>1664</v>
      </c>
      <c r="H2726" s="48">
        <v>2059</v>
      </c>
      <c r="I2726" s="520" t="s">
        <v>154</v>
      </c>
      <c r="J2726" s="520">
        <v>1</v>
      </c>
      <c r="K2726" s="101">
        <v>45917</v>
      </c>
      <c r="L2726" s="48">
        <v>1</v>
      </c>
      <c r="M2726" s="510">
        <v>140</v>
      </c>
      <c r="N2726" s="835">
        <f t="shared" si="37"/>
        <v>45918</v>
      </c>
      <c r="O2726" s="836">
        <f t="shared" ca="1" si="38"/>
        <v>45957</v>
      </c>
      <c r="P2726" s="837">
        <f t="shared" ca="1" si="39"/>
        <v>40</v>
      </c>
      <c r="Q2726" s="409" t="s">
        <v>85</v>
      </c>
      <c r="R2726" s="409" t="s">
        <v>86</v>
      </c>
      <c r="S2726" s="409" t="s">
        <v>85</v>
      </c>
      <c r="T2726" s="409" t="s">
        <v>87</v>
      </c>
      <c r="U2726" s="626">
        <v>140</v>
      </c>
      <c r="V2726" s="417" t="s">
        <v>88</v>
      </c>
      <c r="W2726" s="417" t="s">
        <v>89</v>
      </c>
      <c r="X2726" s="417" t="s">
        <v>586</v>
      </c>
      <c r="Y2726" s="409" t="s">
        <v>590</v>
      </c>
      <c r="Z2726" s="409">
        <v>10</v>
      </c>
      <c r="AA2726" s="423" t="s">
        <v>227</v>
      </c>
      <c r="AB2726" s="409">
        <v>2017</v>
      </c>
      <c r="AC2726" s="524">
        <v>33000</v>
      </c>
      <c r="AD2726" s="522">
        <v>33000</v>
      </c>
      <c r="AE2726" s="637" t="s">
        <v>101</v>
      </c>
      <c r="AF2726" s="442">
        <v>45889</v>
      </c>
      <c r="AG2726" s="442">
        <v>45924</v>
      </c>
      <c r="AH2726" s="334"/>
      <c r="AI2726" s="490" t="s">
        <v>395</v>
      </c>
      <c r="AJ2726" s="334"/>
      <c r="AK2726" s="334"/>
      <c r="AL2726" s="490" t="s">
        <v>395</v>
      </c>
      <c r="AM2726" s="702"/>
      <c r="AN2726" s="549"/>
      <c r="AO2726" s="490"/>
    </row>
    <row r="2727" spans="3:41">
      <c r="C2727" s="520" t="s">
        <v>994</v>
      </c>
      <c r="D2727" s="64">
        <v>5492</v>
      </c>
      <c r="E2727" s="750" t="s">
        <v>107</v>
      </c>
      <c r="F2727" s="65" t="s">
        <v>108</v>
      </c>
      <c r="G2727" s="64" t="s">
        <v>109</v>
      </c>
      <c r="H2727" s="64">
        <v>1413</v>
      </c>
      <c r="I2727" s="64" t="s">
        <v>110</v>
      </c>
      <c r="J2727" s="520">
        <v>1</v>
      </c>
      <c r="K2727" s="96">
        <v>45819</v>
      </c>
      <c r="L2727" s="520">
        <v>27</v>
      </c>
      <c r="M2727" s="625">
        <v>3</v>
      </c>
      <c r="N2727" s="511">
        <f>K2727+L2727</f>
        <v>45846</v>
      </c>
      <c r="O2727" s="411">
        <f ca="1">TODAY()</f>
        <v>45957</v>
      </c>
      <c r="P2727" s="412">
        <f ca="1">O2727-K2727</f>
        <v>138</v>
      </c>
      <c r="Q2727" s="409" t="s">
        <v>85</v>
      </c>
      <c r="R2727" s="409" t="s">
        <v>85</v>
      </c>
      <c r="S2727" s="409" t="s">
        <v>86</v>
      </c>
      <c r="T2727" s="409" t="s">
        <v>87</v>
      </c>
      <c r="U2727" s="409">
        <v>3</v>
      </c>
      <c r="V2727" s="563" t="s">
        <v>88</v>
      </c>
      <c r="W2727" s="417" t="s">
        <v>89</v>
      </c>
      <c r="X2727" s="417" t="s">
        <v>90</v>
      </c>
      <c r="Y2727" s="409" t="s">
        <v>93</v>
      </c>
      <c r="Z2727" s="409">
        <v>10</v>
      </c>
      <c r="AA2727" s="423" t="s">
        <v>92</v>
      </c>
      <c r="AB2727" s="409">
        <v>2016</v>
      </c>
      <c r="AC2727" s="424"/>
      <c r="AD2727" s="522"/>
      <c r="AE2727" s="768" t="s">
        <v>101</v>
      </c>
      <c r="AF2727" s="630">
        <v>45768</v>
      </c>
      <c r="AG2727" s="630">
        <v>45901</v>
      </c>
      <c r="AH2727" s="520"/>
      <c r="AI2727" s="634"/>
      <c r="AJ2727" s="520"/>
      <c r="AK2727" s="520"/>
      <c r="AL2727" s="520"/>
    </row>
    <row r="2728" spans="3:41">
      <c r="C2728" s="520" t="s">
        <v>994</v>
      </c>
      <c r="D2728" s="67">
        <v>5806</v>
      </c>
      <c r="E2728" s="81" t="s">
        <v>954</v>
      </c>
      <c r="F2728" s="503" t="s">
        <v>955</v>
      </c>
      <c r="G2728" s="48" t="s">
        <v>954</v>
      </c>
      <c r="H2728" s="48">
        <v>445</v>
      </c>
      <c r="I2728" s="64" t="s">
        <v>3474</v>
      </c>
      <c r="J2728" s="520">
        <v>1</v>
      </c>
      <c r="K2728" s="101">
        <v>45910</v>
      </c>
      <c r="L2728" s="48">
        <v>6</v>
      </c>
      <c r="M2728" s="104">
        <v>204</v>
      </c>
      <c r="N2728" s="835">
        <f>K2728+L2728</f>
        <v>45916</v>
      </c>
      <c r="O2728" s="836">
        <f ca="1">TODAY()</f>
        <v>45957</v>
      </c>
      <c r="P2728" s="837">
        <f ca="1">O2728-K2728</f>
        <v>47</v>
      </c>
      <c r="Q2728" s="409" t="s">
        <v>160</v>
      </c>
      <c r="R2728" s="409" t="s">
        <v>86</v>
      </c>
      <c r="S2728" s="409" t="s">
        <v>86</v>
      </c>
      <c r="T2728" s="409" t="s">
        <v>87</v>
      </c>
      <c r="U2728" s="409">
        <v>204</v>
      </c>
      <c r="V2728" s="417" t="s">
        <v>88</v>
      </c>
      <c r="W2728" s="417" t="s">
        <v>89</v>
      </c>
      <c r="X2728" s="417" t="s">
        <v>586</v>
      </c>
      <c r="Y2728" s="423" t="s">
        <v>841</v>
      </c>
      <c r="Z2728" s="409">
        <v>10</v>
      </c>
      <c r="AA2728" s="423" t="s">
        <v>227</v>
      </c>
      <c r="AB2728" s="409">
        <v>2023</v>
      </c>
      <c r="AC2728" s="424">
        <v>33000</v>
      </c>
      <c r="AD2728" s="522">
        <v>35200</v>
      </c>
      <c r="AE2728" s="503" t="s">
        <v>101</v>
      </c>
      <c r="AF2728" s="442">
        <v>45910</v>
      </c>
      <c r="AG2728" s="442">
        <v>45924</v>
      </c>
      <c r="AH2728" s="333"/>
      <c r="AI2728" s="490"/>
      <c r="AJ2728" s="334"/>
      <c r="AK2728" s="333"/>
      <c r="AL2728" s="490"/>
      <c r="AM2728" s="527"/>
      <c r="AN2728" s="333"/>
      <c r="AO2728" s="490"/>
    </row>
    <row r="2729" spans="3:41">
      <c r="C2729" s="520" t="s">
        <v>994</v>
      </c>
      <c r="D2729" s="772">
        <v>5446</v>
      </c>
      <c r="E2729" s="770" t="s">
        <v>151</v>
      </c>
      <c r="F2729" s="849" t="s">
        <v>219</v>
      </c>
      <c r="G2729" s="128" t="s">
        <v>153</v>
      </c>
      <c r="H2729" s="128">
        <v>9787</v>
      </c>
      <c r="I2729" s="520" t="s">
        <v>154</v>
      </c>
      <c r="J2729" s="520">
        <v>1</v>
      </c>
      <c r="K2729" s="101">
        <v>45888</v>
      </c>
      <c r="L2729" s="67">
        <v>29</v>
      </c>
      <c r="M2729" s="104">
        <v>41</v>
      </c>
      <c r="N2729" s="835">
        <v>45917</v>
      </c>
      <c r="O2729" s="836">
        <v>45925</v>
      </c>
      <c r="P2729" s="837">
        <v>37</v>
      </c>
      <c r="Q2729" s="409" t="s">
        <v>85</v>
      </c>
      <c r="R2729" s="409" t="s">
        <v>85</v>
      </c>
      <c r="S2729" s="409" t="s">
        <v>85</v>
      </c>
      <c r="T2729" s="409" t="s">
        <v>138</v>
      </c>
      <c r="U2729" s="561">
        <v>41</v>
      </c>
      <c r="V2729" s="417" t="s">
        <v>155</v>
      </c>
      <c r="W2729" s="417" t="s">
        <v>146</v>
      </c>
      <c r="X2729" s="417" t="s">
        <v>217</v>
      </c>
      <c r="Y2729" s="409">
        <v>181002535</v>
      </c>
      <c r="Z2729" s="409">
        <v>60</v>
      </c>
      <c r="AA2729" s="423" t="s">
        <v>143</v>
      </c>
      <c r="AB2729" s="409"/>
      <c r="AC2729" s="424">
        <v>35000</v>
      </c>
      <c r="AD2729" s="522">
        <v>0</v>
      </c>
      <c r="AE2729" s="824" t="s">
        <v>101</v>
      </c>
      <c r="AF2729" s="442">
        <v>45738</v>
      </c>
      <c r="AG2729" s="442">
        <v>45924</v>
      </c>
      <c r="AH2729" s="333"/>
      <c r="AI2729" s="490" t="s">
        <v>153</v>
      </c>
      <c r="AJ2729" s="334"/>
      <c r="AK2729" s="333"/>
      <c r="AL2729" s="490" t="s">
        <v>153</v>
      </c>
      <c r="AM2729" s="527" t="s">
        <v>220</v>
      </c>
      <c r="AN2729" s="333" t="s">
        <v>221</v>
      </c>
      <c r="AO2729" s="490" t="s">
        <v>222</v>
      </c>
    </row>
    <row r="2730" spans="3:41">
      <c r="C2730" s="520" t="s">
        <v>994</v>
      </c>
      <c r="D2730" s="494">
        <v>5833</v>
      </c>
      <c r="E2730" s="504" t="s">
        <v>4556</v>
      </c>
      <c r="F2730" s="504" t="s">
        <v>4557</v>
      </c>
      <c r="G2730" s="490" t="s">
        <v>4558</v>
      </c>
      <c r="H2730" s="494">
        <v>4907</v>
      </c>
      <c r="I2730" s="64" t="s">
        <v>3946</v>
      </c>
      <c r="J2730" s="520">
        <v>1</v>
      </c>
      <c r="K2730" s="609">
        <v>45922</v>
      </c>
      <c r="L2730" s="494">
        <v>1</v>
      </c>
      <c r="M2730" s="510">
        <v>201</v>
      </c>
      <c r="N2730" s="835">
        <v>45923</v>
      </c>
      <c r="O2730" s="836">
        <v>45925</v>
      </c>
      <c r="P2730" s="837">
        <v>3</v>
      </c>
      <c r="Q2730" s="409" t="s">
        <v>810</v>
      </c>
      <c r="R2730" s="409" t="s">
        <v>85</v>
      </c>
      <c r="S2730" s="409" t="s">
        <v>811</v>
      </c>
      <c r="T2730" s="137" t="s">
        <v>138</v>
      </c>
      <c r="U2730" s="510">
        <v>201</v>
      </c>
      <c r="V2730" s="417" t="s">
        <v>983</v>
      </c>
      <c r="W2730" s="417" t="s">
        <v>89</v>
      </c>
      <c r="X2730" s="417" t="s">
        <v>984</v>
      </c>
      <c r="Y2730" s="423" t="s">
        <v>4253</v>
      </c>
      <c r="Z2730" s="409"/>
      <c r="AA2730" s="423"/>
      <c r="AB2730" s="409">
        <v>2018</v>
      </c>
      <c r="AC2730" s="424"/>
      <c r="AD2730" s="522"/>
      <c r="AE2730" s="637" t="s">
        <v>101</v>
      </c>
      <c r="AF2730" s="442">
        <v>45922</v>
      </c>
      <c r="AG2730" s="442">
        <v>45924</v>
      </c>
      <c r="AH2730" s="333"/>
      <c r="AI2730" s="490" t="s">
        <v>450</v>
      </c>
      <c r="AJ2730" s="334"/>
      <c r="AK2730" s="333"/>
      <c r="AL2730" s="490" t="s">
        <v>450</v>
      </c>
      <c r="AM2730" s="527" t="s">
        <v>4558</v>
      </c>
      <c r="AN2730" s="333" t="s">
        <v>360</v>
      </c>
      <c r="AO2730" s="490">
        <v>8284577050</v>
      </c>
    </row>
    <row r="2731" spans="3:41">
      <c r="C2731" s="520" t="s">
        <v>994</v>
      </c>
      <c r="D2731" s="494">
        <v>5816</v>
      </c>
      <c r="E2731" s="504" t="s">
        <v>4184</v>
      </c>
      <c r="F2731" s="771" t="s">
        <v>394</v>
      </c>
      <c r="G2731" s="388" t="s">
        <v>395</v>
      </c>
      <c r="H2731" s="494">
        <v>7281</v>
      </c>
      <c r="I2731" s="64" t="s">
        <v>3474</v>
      </c>
      <c r="J2731" s="520">
        <v>1</v>
      </c>
      <c r="K2731" s="609">
        <v>45915</v>
      </c>
      <c r="L2731" s="494">
        <v>6</v>
      </c>
      <c r="M2731" s="724">
        <v>272</v>
      </c>
      <c r="N2731" s="845">
        <v>45921</v>
      </c>
      <c r="O2731" s="842">
        <v>45925</v>
      </c>
      <c r="P2731" s="843">
        <v>10</v>
      </c>
      <c r="Q2731" s="409" t="s">
        <v>85</v>
      </c>
      <c r="R2731" s="409" t="s">
        <v>85</v>
      </c>
      <c r="S2731" s="409" t="s">
        <v>85</v>
      </c>
      <c r="T2731" s="137" t="s">
        <v>138</v>
      </c>
      <c r="U2731" s="137">
        <v>272</v>
      </c>
      <c r="V2731" s="417" t="s">
        <v>983</v>
      </c>
      <c r="W2731" s="417" t="s">
        <v>89</v>
      </c>
      <c r="X2731" s="417" t="s">
        <v>984</v>
      </c>
      <c r="Y2731" s="137" t="s">
        <v>986</v>
      </c>
      <c r="Z2731" s="409"/>
      <c r="AA2731" s="423"/>
      <c r="AB2731" s="409">
        <v>2016</v>
      </c>
      <c r="AC2731" s="729"/>
      <c r="AD2731" s="730">
        <v>0</v>
      </c>
      <c r="AE2731" s="637" t="s">
        <v>101</v>
      </c>
      <c r="AF2731" s="634">
        <v>45915</v>
      </c>
      <c r="AG2731" s="742">
        <v>45924</v>
      </c>
      <c r="AH2731" s="378"/>
      <c r="AI2731" s="721"/>
      <c r="AJ2731" s="375"/>
      <c r="AK2731" s="378"/>
      <c r="AL2731" s="721"/>
      <c r="AM2731" s="528"/>
      <c r="AN2731" s="378"/>
      <c r="AO2731" s="721"/>
    </row>
    <row r="2732" spans="3:41" ht="18.75" customHeight="1">
      <c r="C2732" s="520" t="s">
        <v>994</v>
      </c>
      <c r="D2732" s="520">
        <v>5576</v>
      </c>
      <c r="E2732" s="738" t="s">
        <v>4188</v>
      </c>
      <c r="F2732" s="620" t="s">
        <v>4188</v>
      </c>
      <c r="G2732" s="520" t="s">
        <v>395</v>
      </c>
      <c r="H2732" s="520">
        <v>571</v>
      </c>
      <c r="I2732" s="64" t="s">
        <v>3474</v>
      </c>
      <c r="J2732" s="520">
        <v>1</v>
      </c>
      <c r="K2732" s="624">
        <v>45894</v>
      </c>
      <c r="L2732" s="520">
        <v>27</v>
      </c>
      <c r="M2732" s="510">
        <v>202</v>
      </c>
      <c r="N2732" s="835">
        <f t="shared" ref="N2732:N2734" si="40">K2732+L2732</f>
        <v>45921</v>
      </c>
      <c r="O2732" s="836">
        <f t="shared" ref="O2732:O2734" ca="1" si="41">TODAY()</f>
        <v>45957</v>
      </c>
      <c r="P2732" s="837">
        <f t="shared" ref="P2732:P2734" ca="1" si="42">O2732-K2732</f>
        <v>63</v>
      </c>
      <c r="Q2732" s="409" t="s">
        <v>810</v>
      </c>
      <c r="R2732" s="409" t="s">
        <v>85</v>
      </c>
      <c r="S2732" s="409" t="s">
        <v>832</v>
      </c>
      <c r="T2732" s="409" t="s">
        <v>87</v>
      </c>
      <c r="U2732" s="409">
        <v>202</v>
      </c>
      <c r="V2732" s="417" t="s">
        <v>833</v>
      </c>
      <c r="W2732" s="417" t="s">
        <v>89</v>
      </c>
      <c r="X2732" s="417" t="s">
        <v>834</v>
      </c>
      <c r="Y2732" s="423" t="s">
        <v>835</v>
      </c>
      <c r="Z2732" s="409">
        <v>30</v>
      </c>
      <c r="AA2732" s="423" t="s">
        <v>92</v>
      </c>
      <c r="AB2732" s="409"/>
      <c r="AC2732" s="424"/>
      <c r="AD2732" s="522">
        <v>0</v>
      </c>
      <c r="AE2732" s="637" t="s">
        <v>101</v>
      </c>
      <c r="AF2732" s="442">
        <v>45810</v>
      </c>
      <c r="AG2732" s="442">
        <v>45924</v>
      </c>
      <c r="AH2732" s="333"/>
      <c r="AI2732" s="490" t="s">
        <v>395</v>
      </c>
      <c r="AJ2732" s="334"/>
      <c r="AK2732" s="333"/>
      <c r="AL2732" s="490" t="s">
        <v>395</v>
      </c>
      <c r="AM2732" s="520" t="s">
        <v>4338</v>
      </c>
      <c r="AN2732" s="333"/>
      <c r="AO2732" s="490"/>
    </row>
    <row r="2733" spans="3:41">
      <c r="C2733" s="520" t="s">
        <v>994</v>
      </c>
      <c r="D2733" s="491">
        <v>5830</v>
      </c>
      <c r="E2733" s="81" t="s">
        <v>1628</v>
      </c>
      <c r="F2733" s="504" t="s">
        <v>4104</v>
      </c>
      <c r="G2733" s="48" t="s">
        <v>529</v>
      </c>
      <c r="H2733" s="490">
        <v>1550</v>
      </c>
      <c r="I2733" s="64" t="s">
        <v>3474</v>
      </c>
      <c r="J2733" s="520">
        <v>1</v>
      </c>
      <c r="K2733" s="624">
        <v>45918</v>
      </c>
      <c r="L2733" s="491">
        <v>6</v>
      </c>
      <c r="M2733" s="510">
        <v>50</v>
      </c>
      <c r="N2733" s="835">
        <f t="shared" si="40"/>
        <v>45924</v>
      </c>
      <c r="O2733" s="836">
        <f t="shared" ca="1" si="41"/>
        <v>45957</v>
      </c>
      <c r="P2733" s="837">
        <f t="shared" ca="1" si="42"/>
        <v>39</v>
      </c>
      <c r="Q2733" s="409" t="s">
        <v>85</v>
      </c>
      <c r="R2733" s="409" t="s">
        <v>85</v>
      </c>
      <c r="S2733" s="409" t="s">
        <v>85</v>
      </c>
      <c r="T2733" s="409" t="s">
        <v>138</v>
      </c>
      <c r="U2733" s="561">
        <v>50</v>
      </c>
      <c r="V2733" s="417" t="s">
        <v>169</v>
      </c>
      <c r="W2733" s="417" t="s">
        <v>89</v>
      </c>
      <c r="X2733" s="417" t="s">
        <v>249</v>
      </c>
      <c r="Y2733" s="409" t="s">
        <v>250</v>
      </c>
      <c r="Z2733" s="409">
        <v>30</v>
      </c>
      <c r="AA2733" s="423" t="s">
        <v>244</v>
      </c>
      <c r="AB2733" s="409">
        <v>2015</v>
      </c>
      <c r="AC2733" s="424">
        <v>40000</v>
      </c>
      <c r="AD2733" s="522">
        <v>0</v>
      </c>
      <c r="AE2733" s="637" t="s">
        <v>4549</v>
      </c>
      <c r="AF2733" s="634">
        <v>45918</v>
      </c>
      <c r="AG2733" s="442">
        <v>45925</v>
      </c>
      <c r="AH2733" s="333"/>
      <c r="AI2733" s="490"/>
      <c r="AJ2733" s="334"/>
      <c r="AK2733" s="333"/>
      <c r="AL2733" s="490"/>
      <c r="AM2733" s="527"/>
      <c r="AN2733" s="333"/>
      <c r="AO2733" s="490"/>
    </row>
    <row r="2734" spans="3:41">
      <c r="C2734" s="520" t="s">
        <v>994</v>
      </c>
      <c r="D2734" s="67">
        <v>5844</v>
      </c>
      <c r="E2734" s="504" t="s">
        <v>4573</v>
      </c>
      <c r="F2734" s="493" t="s">
        <v>4573</v>
      </c>
      <c r="G2734" s="494" t="s">
        <v>4574</v>
      </c>
      <c r="H2734" s="48">
        <v>3420</v>
      </c>
      <c r="I2734" s="64" t="s">
        <v>110</v>
      </c>
      <c r="J2734" s="520">
        <v>1</v>
      </c>
      <c r="K2734" s="509">
        <v>45925</v>
      </c>
      <c r="L2734" s="494">
        <v>27</v>
      </c>
      <c r="M2734" s="409">
        <v>99</v>
      </c>
      <c r="N2734" s="835">
        <f t="shared" si="40"/>
        <v>45952</v>
      </c>
      <c r="O2734" s="836">
        <f t="shared" ca="1" si="41"/>
        <v>45957</v>
      </c>
      <c r="P2734" s="837">
        <f t="shared" ca="1" si="42"/>
        <v>32</v>
      </c>
      <c r="Q2734" s="409" t="s">
        <v>85</v>
      </c>
      <c r="R2734" s="409" t="s">
        <v>320</v>
      </c>
      <c r="S2734" s="409" t="s">
        <v>85</v>
      </c>
      <c r="T2734" s="409" t="s">
        <v>87</v>
      </c>
      <c r="U2734" s="561">
        <v>99</v>
      </c>
      <c r="V2734" s="417" t="s">
        <v>88</v>
      </c>
      <c r="W2734" s="417" t="s">
        <v>89</v>
      </c>
      <c r="X2734" s="417" t="s">
        <v>433</v>
      </c>
      <c r="Y2734" s="409">
        <v>1459</v>
      </c>
      <c r="Z2734" s="409">
        <v>10</v>
      </c>
      <c r="AA2734" s="423" t="s">
        <v>434</v>
      </c>
      <c r="AB2734" s="409">
        <v>1998</v>
      </c>
      <c r="AC2734" s="524">
        <v>27000</v>
      </c>
      <c r="AD2734" s="522">
        <v>4000</v>
      </c>
      <c r="AE2734" s="637" t="s">
        <v>101</v>
      </c>
      <c r="AF2734" s="442">
        <v>45925</v>
      </c>
      <c r="AG2734" s="442">
        <v>45925</v>
      </c>
      <c r="AH2734" s="333"/>
      <c r="AI2734" s="490"/>
      <c r="AJ2734" s="334"/>
      <c r="AK2734" s="333"/>
      <c r="AL2734" s="490"/>
      <c r="AM2734" s="527"/>
      <c r="AN2734" s="333"/>
      <c r="AO2734" s="490"/>
    </row>
    <row r="2735" spans="3:41">
      <c r="C2735" s="520" t="s">
        <v>994</v>
      </c>
      <c r="D2735" s="67">
        <v>5836</v>
      </c>
      <c r="E2735" s="750" t="s">
        <v>4563</v>
      </c>
      <c r="F2735" s="750" t="s">
        <v>4563</v>
      </c>
      <c r="G2735" s="64" t="s">
        <v>1554</v>
      </c>
      <c r="H2735" s="64">
        <v>200</v>
      </c>
      <c r="I2735" s="64" t="s">
        <v>3946</v>
      </c>
      <c r="J2735" s="520">
        <v>1</v>
      </c>
      <c r="K2735" s="624">
        <v>45923</v>
      </c>
      <c r="L2735" s="520">
        <v>27</v>
      </c>
      <c r="M2735" s="625">
        <v>32</v>
      </c>
      <c r="N2735" s="838">
        <v>45950</v>
      </c>
      <c r="O2735" s="836">
        <v>45927</v>
      </c>
      <c r="P2735" s="837">
        <v>4</v>
      </c>
      <c r="Q2735" s="409" t="s">
        <v>160</v>
      </c>
      <c r="R2735" s="409" t="s">
        <v>86</v>
      </c>
      <c r="S2735" s="409" t="s">
        <v>86</v>
      </c>
      <c r="T2735" s="409" t="s">
        <v>138</v>
      </c>
      <c r="U2735" s="409">
        <v>32</v>
      </c>
      <c r="V2735" s="417" t="s">
        <v>118</v>
      </c>
      <c r="W2735" s="417" t="s">
        <v>89</v>
      </c>
      <c r="X2735" s="417" t="s">
        <v>167</v>
      </c>
      <c r="Y2735" s="409" t="s">
        <v>168</v>
      </c>
      <c r="Z2735" s="409">
        <v>30</v>
      </c>
      <c r="AA2735" s="423" t="s">
        <v>127</v>
      </c>
      <c r="AB2735" s="409"/>
      <c r="AC2735" s="424"/>
      <c r="AD2735" s="522"/>
      <c r="AE2735" s="637" t="s">
        <v>101</v>
      </c>
      <c r="AF2735" s="630">
        <v>45923</v>
      </c>
      <c r="AG2735" s="630">
        <v>45926</v>
      </c>
      <c r="AH2735" s="582"/>
      <c r="AI2735" s="582"/>
      <c r="AJ2735" s="582"/>
      <c r="AK2735" s="582"/>
      <c r="AL2735" s="582"/>
      <c r="AM2735" s="632"/>
      <c r="AN2735" s="582"/>
    </row>
    <row r="2736" spans="3:41">
      <c r="C2736" s="520" t="s">
        <v>994</v>
      </c>
      <c r="D2736" s="491">
        <v>5845</v>
      </c>
      <c r="E2736" s="504" t="s">
        <v>4563</v>
      </c>
      <c r="F2736" s="493" t="s">
        <v>4563</v>
      </c>
      <c r="G2736" s="64" t="s">
        <v>1554</v>
      </c>
      <c r="H2736" s="490">
        <v>2901</v>
      </c>
      <c r="I2736" s="64" t="s">
        <v>3946</v>
      </c>
      <c r="J2736" s="520">
        <v>1</v>
      </c>
      <c r="K2736" s="509">
        <v>45926</v>
      </c>
      <c r="L2736" s="491">
        <v>6</v>
      </c>
      <c r="M2736" s="510">
        <v>49</v>
      </c>
      <c r="N2736" s="838">
        <v>45932</v>
      </c>
      <c r="O2736" s="836">
        <v>45927</v>
      </c>
      <c r="P2736" s="837">
        <v>1</v>
      </c>
      <c r="Q2736" s="409" t="s">
        <v>85</v>
      </c>
      <c r="R2736" s="409" t="s">
        <v>85</v>
      </c>
      <c r="S2736" s="409" t="s">
        <v>85</v>
      </c>
      <c r="T2736" s="409" t="s">
        <v>138</v>
      </c>
      <c r="U2736" s="561">
        <v>49</v>
      </c>
      <c r="V2736" s="417" t="s">
        <v>169</v>
      </c>
      <c r="W2736" s="417" t="s">
        <v>89</v>
      </c>
      <c r="X2736" s="417" t="s">
        <v>242</v>
      </c>
      <c r="Y2736" s="409" t="s">
        <v>245</v>
      </c>
      <c r="Z2736" s="409">
        <v>30</v>
      </c>
      <c r="AA2736" s="423" t="s">
        <v>244</v>
      </c>
      <c r="AB2736" s="409">
        <v>2016</v>
      </c>
      <c r="AC2736" s="424">
        <v>35000</v>
      </c>
      <c r="AD2736" s="522">
        <v>0</v>
      </c>
      <c r="AE2736" s="503" t="s">
        <v>101</v>
      </c>
      <c r="AF2736" s="442">
        <v>45926</v>
      </c>
      <c r="AG2736" s="442">
        <v>45926</v>
      </c>
      <c r="AH2736" s="333"/>
      <c r="AI2736" s="490"/>
      <c r="AJ2736" s="333"/>
      <c r="AK2736" s="333"/>
      <c r="AL2736" s="490"/>
      <c r="AM2736" s="527"/>
      <c r="AN2736" s="333"/>
    </row>
    <row r="2737" spans="3:41">
      <c r="C2737" s="520" t="s">
        <v>994</v>
      </c>
      <c r="D2737" s="491">
        <v>5588</v>
      </c>
      <c r="E2737" s="504" t="s">
        <v>4203</v>
      </c>
      <c r="F2737" s="493" t="s">
        <v>4203</v>
      </c>
      <c r="G2737" s="494" t="s">
        <v>251</v>
      </c>
      <c r="H2737" s="494">
        <v>4823</v>
      </c>
      <c r="I2737" s="64" t="s">
        <v>3474</v>
      </c>
      <c r="J2737" s="520">
        <v>1</v>
      </c>
      <c r="K2737" s="509">
        <v>45898</v>
      </c>
      <c r="L2737" s="494">
        <v>27</v>
      </c>
      <c r="M2737" s="510">
        <v>113</v>
      </c>
      <c r="N2737" s="835">
        <v>45925</v>
      </c>
      <c r="O2737" s="836">
        <v>45927</v>
      </c>
      <c r="P2737" s="837">
        <v>29</v>
      </c>
      <c r="Q2737" s="409" t="s">
        <v>85</v>
      </c>
      <c r="R2737" s="409" t="s">
        <v>320</v>
      </c>
      <c r="S2737" s="409" t="s">
        <v>85</v>
      </c>
      <c r="T2737" s="409" t="s">
        <v>138</v>
      </c>
      <c r="U2737" s="409">
        <v>113</v>
      </c>
      <c r="V2737" s="417" t="s">
        <v>284</v>
      </c>
      <c r="W2737" s="417" t="s">
        <v>89</v>
      </c>
      <c r="X2737" s="417" t="s">
        <v>396</v>
      </c>
      <c r="Y2737" s="409" t="s">
        <v>490</v>
      </c>
      <c r="Z2737" s="409">
        <v>10</v>
      </c>
      <c r="AA2737" s="423" t="s">
        <v>143</v>
      </c>
      <c r="AB2737" s="409">
        <v>2014</v>
      </c>
      <c r="AC2737" s="524">
        <v>33000</v>
      </c>
      <c r="AD2737" s="524">
        <v>30000</v>
      </c>
      <c r="AE2737" s="637" t="s">
        <v>101</v>
      </c>
      <c r="AF2737" s="442">
        <v>45814</v>
      </c>
      <c r="AG2737" s="442">
        <v>45926</v>
      </c>
      <c r="AH2737" s="333"/>
      <c r="AI2737" s="490"/>
      <c r="AJ2737" s="334"/>
      <c r="AK2737" s="333"/>
      <c r="AL2737" s="490"/>
      <c r="AM2737" s="527"/>
      <c r="AN2737" s="333"/>
      <c r="AO2737" s="490"/>
    </row>
    <row r="2738" spans="3:41">
      <c r="C2738" s="520" t="s">
        <v>994</v>
      </c>
      <c r="D2738" s="64">
        <v>5798</v>
      </c>
      <c r="E2738" s="750" t="s">
        <v>1912</v>
      </c>
      <c r="F2738" s="68" t="s">
        <v>1913</v>
      </c>
      <c r="G2738" s="48" t="s">
        <v>3499</v>
      </c>
      <c r="H2738" s="64">
        <v>1150</v>
      </c>
      <c r="I2738" s="64" t="s">
        <v>3474</v>
      </c>
      <c r="J2738" s="520">
        <v>1</v>
      </c>
      <c r="K2738" s="624">
        <v>45919</v>
      </c>
      <c r="L2738" s="520">
        <v>6</v>
      </c>
      <c r="M2738" s="510">
        <v>159</v>
      </c>
      <c r="N2738" s="835">
        <v>45925</v>
      </c>
      <c r="O2738" s="836">
        <v>45927</v>
      </c>
      <c r="P2738" s="837">
        <v>8</v>
      </c>
      <c r="Q2738" s="409" t="s">
        <v>85</v>
      </c>
      <c r="R2738" s="409" t="s">
        <v>85</v>
      </c>
      <c r="S2738" s="409" t="s">
        <v>616</v>
      </c>
      <c r="T2738" s="409" t="s">
        <v>138</v>
      </c>
      <c r="U2738" s="561">
        <v>159</v>
      </c>
      <c r="V2738" s="417" t="s">
        <v>617</v>
      </c>
      <c r="W2738" s="417" t="s">
        <v>146</v>
      </c>
      <c r="X2738" s="417" t="s">
        <v>618</v>
      </c>
      <c r="Y2738" s="409">
        <v>161000335</v>
      </c>
      <c r="Z2738" s="510">
        <v>60</v>
      </c>
      <c r="AA2738" s="628" t="s">
        <v>148</v>
      </c>
      <c r="AB2738" s="409">
        <v>2016</v>
      </c>
      <c r="AC2738" s="524"/>
      <c r="AD2738" s="522"/>
      <c r="AE2738" s="503" t="s">
        <v>101</v>
      </c>
      <c r="AF2738" s="442">
        <v>45905</v>
      </c>
      <c r="AG2738" s="442">
        <v>45926</v>
      </c>
      <c r="AH2738" s="333"/>
      <c r="AI2738" s="490"/>
      <c r="AJ2738" s="334"/>
      <c r="AK2738" s="333"/>
      <c r="AL2738" s="490"/>
      <c r="AM2738" s="527"/>
      <c r="AN2738" s="333"/>
      <c r="AO2738" s="490"/>
    </row>
    <row r="2739" spans="3:41">
      <c r="C2739" s="520" t="s">
        <v>994</v>
      </c>
      <c r="D2739" s="64">
        <v>5781</v>
      </c>
      <c r="E2739" s="750" t="s">
        <v>4223</v>
      </c>
      <c r="F2739" s="620" t="s">
        <v>4224</v>
      </c>
      <c r="G2739" s="520" t="s">
        <v>1664</v>
      </c>
      <c r="H2739" s="64">
        <v>45</v>
      </c>
      <c r="I2739" s="64" t="s">
        <v>3946</v>
      </c>
      <c r="J2739" s="520">
        <v>1</v>
      </c>
      <c r="K2739" s="96">
        <v>45899</v>
      </c>
      <c r="L2739" s="520">
        <v>27</v>
      </c>
      <c r="M2739" s="625">
        <v>18</v>
      </c>
      <c r="N2739" s="835">
        <v>45926</v>
      </c>
      <c r="O2739" s="836">
        <v>45930</v>
      </c>
      <c r="P2739" s="837">
        <v>31</v>
      </c>
      <c r="Q2739" s="409" t="s">
        <v>85</v>
      </c>
      <c r="R2739" s="409" t="s">
        <v>124</v>
      </c>
      <c r="S2739" s="409" t="s">
        <v>85</v>
      </c>
      <c r="T2739" s="409" t="s">
        <v>87</v>
      </c>
      <c r="U2739" s="409">
        <v>18</v>
      </c>
      <c r="V2739" s="417" t="s">
        <v>118</v>
      </c>
      <c r="W2739" s="417" t="s">
        <v>124</v>
      </c>
      <c r="X2739" s="417" t="s">
        <v>125</v>
      </c>
      <c r="Y2739" s="409" t="s">
        <v>128</v>
      </c>
      <c r="Z2739" s="409">
        <v>30</v>
      </c>
      <c r="AA2739" s="423" t="s">
        <v>127</v>
      </c>
      <c r="AB2739" s="409">
        <v>2024</v>
      </c>
      <c r="AC2739" s="424"/>
      <c r="AD2739" s="522"/>
      <c r="AE2739" s="637" t="s">
        <v>101</v>
      </c>
      <c r="AF2739" s="634">
        <v>45882</v>
      </c>
      <c r="AG2739" s="634">
        <v>45929</v>
      </c>
      <c r="AH2739" s="520"/>
      <c r="AI2739" s="490"/>
      <c r="AJ2739" s="527"/>
      <c r="AK2739" s="520"/>
      <c r="AL2739" s="520"/>
      <c r="AM2739" s="527"/>
      <c r="AN2739" s="520"/>
      <c r="AO2739" s="520"/>
    </row>
    <row r="2740" spans="3:41" ht="15" customHeight="1">
      <c r="C2740" s="520" t="s">
        <v>994</v>
      </c>
      <c r="D2740" s="772">
        <v>5577</v>
      </c>
      <c r="E2740" s="770" t="s">
        <v>4188</v>
      </c>
      <c r="F2740" s="771" t="s">
        <v>4188</v>
      </c>
      <c r="G2740" s="388" t="s">
        <v>4189</v>
      </c>
      <c r="H2740" s="388">
        <v>678</v>
      </c>
      <c r="I2740" s="64" t="s">
        <v>3474</v>
      </c>
      <c r="J2740" s="520">
        <v>1</v>
      </c>
      <c r="K2740" s="101">
        <v>45894</v>
      </c>
      <c r="L2740" s="48">
        <v>27</v>
      </c>
      <c r="M2740" s="104">
        <v>208</v>
      </c>
      <c r="N2740" s="835">
        <v>45921</v>
      </c>
      <c r="O2740" s="836">
        <v>45930</v>
      </c>
      <c r="P2740" s="837">
        <v>36</v>
      </c>
      <c r="Q2740" s="409" t="s">
        <v>160</v>
      </c>
      <c r="R2740" s="409" t="s">
        <v>86</v>
      </c>
      <c r="S2740" s="409" t="s">
        <v>86</v>
      </c>
      <c r="T2740" s="409" t="s">
        <v>87</v>
      </c>
      <c r="U2740" s="409">
        <v>208</v>
      </c>
      <c r="V2740" s="417" t="s">
        <v>88</v>
      </c>
      <c r="W2740" s="417" t="s">
        <v>89</v>
      </c>
      <c r="X2740" s="417" t="s">
        <v>586</v>
      </c>
      <c r="Y2740" s="423" t="s">
        <v>860</v>
      </c>
      <c r="Z2740" s="409">
        <v>10</v>
      </c>
      <c r="AA2740" s="423" t="s">
        <v>227</v>
      </c>
      <c r="AB2740" s="409"/>
      <c r="AC2740" s="524">
        <v>33000</v>
      </c>
      <c r="AD2740" s="524">
        <v>9000</v>
      </c>
      <c r="AE2740" s="637" t="s">
        <v>101</v>
      </c>
      <c r="AF2740" s="442">
        <v>45810</v>
      </c>
      <c r="AG2740" s="442">
        <v>45929</v>
      </c>
      <c r="AH2740" s="334"/>
      <c r="AI2740" s="490" t="s">
        <v>395</v>
      </c>
      <c r="AJ2740" s="520" t="s">
        <v>4338</v>
      </c>
      <c r="AK2740" s="333"/>
      <c r="AL2740" s="490"/>
      <c r="AM2740" s="520" t="s">
        <v>4338</v>
      </c>
      <c r="AN2740" s="333"/>
      <c r="AO2740" s="490"/>
    </row>
    <row r="2741" spans="3:41">
      <c r="C2741" s="520" t="s">
        <v>994</v>
      </c>
      <c r="D2741" s="772">
        <v>5699</v>
      </c>
      <c r="E2741" s="770" t="s">
        <v>4166</v>
      </c>
      <c r="F2741" s="771" t="s">
        <v>4166</v>
      </c>
      <c r="G2741" s="388" t="s">
        <v>208</v>
      </c>
      <c r="H2741" s="388">
        <v>5045</v>
      </c>
      <c r="I2741" s="520" t="s">
        <v>154</v>
      </c>
      <c r="J2741" s="520">
        <v>1</v>
      </c>
      <c r="K2741" s="101">
        <v>45922</v>
      </c>
      <c r="L2741" s="48">
        <v>6</v>
      </c>
      <c r="M2741" s="510">
        <v>115</v>
      </c>
      <c r="N2741" s="835">
        <f t="shared" ref="N2741:N2742" si="43">K2741+L2741</f>
        <v>45928</v>
      </c>
      <c r="O2741" s="836">
        <f t="shared" ref="O2741:O2742" ca="1" si="44">TODAY()</f>
        <v>45957</v>
      </c>
      <c r="P2741" s="837">
        <f t="shared" ref="P2741:P2742" ca="1" si="45">O2741-K2741</f>
        <v>35</v>
      </c>
      <c r="Q2741" s="409" t="s">
        <v>85</v>
      </c>
      <c r="R2741" s="409" t="s">
        <v>320</v>
      </c>
      <c r="S2741" s="409" t="s">
        <v>85</v>
      </c>
      <c r="T2741" s="409" t="s">
        <v>138</v>
      </c>
      <c r="U2741" s="409">
        <v>115</v>
      </c>
      <c r="V2741" s="417" t="s">
        <v>284</v>
      </c>
      <c r="W2741" s="417" t="s">
        <v>89</v>
      </c>
      <c r="X2741" s="417" t="s">
        <v>396</v>
      </c>
      <c r="Y2741" s="409" t="s">
        <v>502</v>
      </c>
      <c r="Z2741" s="409">
        <v>10</v>
      </c>
      <c r="AA2741" s="423" t="s">
        <v>143</v>
      </c>
      <c r="AB2741" s="409">
        <v>2017</v>
      </c>
      <c r="AC2741" s="524">
        <v>33000</v>
      </c>
      <c r="AD2741" s="524">
        <v>33200</v>
      </c>
      <c r="AE2741" s="637" t="s">
        <v>101</v>
      </c>
      <c r="AF2741" s="442">
        <v>45874</v>
      </c>
      <c r="AG2741" s="442">
        <v>45930</v>
      </c>
      <c r="AH2741" s="333"/>
      <c r="AI2741" s="490"/>
      <c r="AJ2741" s="334"/>
      <c r="AK2741" s="333"/>
      <c r="AL2741" s="490"/>
      <c r="AM2741" s="527"/>
      <c r="AN2741" s="333"/>
      <c r="AO2741" s="490"/>
    </row>
    <row r="2742" spans="3:41" ht="18" customHeight="1">
      <c r="C2742" s="520" t="s">
        <v>994</v>
      </c>
      <c r="D2742" s="64">
        <v>5650</v>
      </c>
      <c r="E2742" s="738" t="s">
        <v>1180</v>
      </c>
      <c r="F2742" s="620" t="s">
        <v>1181</v>
      </c>
      <c r="G2742" s="64" t="s">
        <v>3611</v>
      </c>
      <c r="H2742" s="64">
        <v>0</v>
      </c>
      <c r="I2742" s="64" t="s">
        <v>3474</v>
      </c>
      <c r="J2742" s="520">
        <v>1</v>
      </c>
      <c r="K2742" s="624">
        <v>45904</v>
      </c>
      <c r="L2742" s="520">
        <v>27</v>
      </c>
      <c r="M2742" s="625">
        <v>24</v>
      </c>
      <c r="N2742" s="835">
        <f t="shared" si="43"/>
        <v>45931</v>
      </c>
      <c r="O2742" s="836">
        <f t="shared" ca="1" si="44"/>
        <v>45957</v>
      </c>
      <c r="P2742" s="837">
        <f t="shared" ca="1" si="45"/>
        <v>53</v>
      </c>
      <c r="Q2742" s="409" t="s">
        <v>85</v>
      </c>
      <c r="R2742" s="409" t="s">
        <v>124</v>
      </c>
      <c r="S2742" s="409" t="s">
        <v>85</v>
      </c>
      <c r="T2742" s="409" t="s">
        <v>87</v>
      </c>
      <c r="U2742" s="409">
        <v>24</v>
      </c>
      <c r="V2742" s="417" t="s">
        <v>118</v>
      </c>
      <c r="W2742" s="409" t="s">
        <v>124</v>
      </c>
      <c r="X2742" s="417" t="s">
        <v>125</v>
      </c>
      <c r="Y2742" s="409" t="s">
        <v>134</v>
      </c>
      <c r="Z2742" s="409">
        <v>30</v>
      </c>
      <c r="AA2742" s="423" t="s">
        <v>127</v>
      </c>
      <c r="AB2742" s="409">
        <v>2024</v>
      </c>
      <c r="AC2742" s="424"/>
      <c r="AD2742" s="522"/>
      <c r="AE2742" s="637" t="s">
        <v>101</v>
      </c>
      <c r="AF2742" s="634">
        <v>45848</v>
      </c>
      <c r="AG2742" s="634">
        <v>45930</v>
      </c>
      <c r="AH2742" s="520"/>
      <c r="AI2742" s="520" t="s">
        <v>531</v>
      </c>
      <c r="AJ2742" s="520"/>
      <c r="AK2742" s="520"/>
      <c r="AL2742" s="520" t="s">
        <v>531</v>
      </c>
      <c r="AM2742" s="528"/>
      <c r="AN2742" s="520"/>
      <c r="AO2742" s="520"/>
    </row>
    <row r="2743" spans="3:41">
      <c r="C2743" s="520" t="s">
        <v>994</v>
      </c>
      <c r="D2743" s="64">
        <v>5639</v>
      </c>
      <c r="E2743" s="738" t="s">
        <v>1180</v>
      </c>
      <c r="F2743" s="620" t="s">
        <v>1181</v>
      </c>
      <c r="G2743" s="64" t="s">
        <v>4286</v>
      </c>
      <c r="H2743" s="64">
        <v>0</v>
      </c>
      <c r="I2743" s="64" t="s">
        <v>3474</v>
      </c>
      <c r="J2743" s="520">
        <v>1</v>
      </c>
      <c r="K2743" s="624">
        <v>45925</v>
      </c>
      <c r="L2743" s="520">
        <v>27</v>
      </c>
      <c r="M2743" s="625">
        <v>22</v>
      </c>
      <c r="N2743" s="838">
        <v>45952</v>
      </c>
      <c r="O2743" s="836">
        <v>45931</v>
      </c>
      <c r="P2743" s="837">
        <v>6</v>
      </c>
      <c r="Q2743" s="409" t="s">
        <v>85</v>
      </c>
      <c r="R2743" s="409" t="s">
        <v>124</v>
      </c>
      <c r="S2743" s="409" t="s">
        <v>85</v>
      </c>
      <c r="T2743" s="409" t="s">
        <v>87</v>
      </c>
      <c r="U2743" s="409">
        <v>22</v>
      </c>
      <c r="V2743" s="417" t="s">
        <v>118</v>
      </c>
      <c r="W2743" s="409" t="s">
        <v>124</v>
      </c>
      <c r="X2743" s="417" t="s">
        <v>125</v>
      </c>
      <c r="Y2743" s="409" t="s">
        <v>132</v>
      </c>
      <c r="Z2743" s="409">
        <v>30</v>
      </c>
      <c r="AA2743" s="423" t="s">
        <v>127</v>
      </c>
      <c r="AB2743" s="409">
        <v>2024</v>
      </c>
      <c r="AC2743" s="424"/>
      <c r="AD2743" s="522"/>
      <c r="AE2743" s="637" t="s">
        <v>101</v>
      </c>
      <c r="AF2743" s="634">
        <v>45841</v>
      </c>
      <c r="AG2743" s="634">
        <v>45931</v>
      </c>
      <c r="AH2743" s="520"/>
      <c r="AI2743" s="520" t="s">
        <v>153</v>
      </c>
      <c r="AJ2743" s="527"/>
      <c r="AK2743" s="520"/>
      <c r="AL2743" s="520"/>
      <c r="AM2743" s="527"/>
      <c r="AN2743" s="520"/>
      <c r="AO2743" s="520"/>
    </row>
    <row r="2744" spans="3:41">
      <c r="C2744" s="520" t="s">
        <v>994</v>
      </c>
      <c r="D2744" s="64">
        <v>5640</v>
      </c>
      <c r="E2744" s="738" t="s">
        <v>1180</v>
      </c>
      <c r="F2744" s="620" t="s">
        <v>1181</v>
      </c>
      <c r="G2744" s="64" t="s">
        <v>4286</v>
      </c>
      <c r="H2744" s="64">
        <v>0</v>
      </c>
      <c r="I2744" s="64" t="s">
        <v>3474</v>
      </c>
      <c r="J2744" s="520">
        <v>1</v>
      </c>
      <c r="K2744" s="624">
        <v>45925</v>
      </c>
      <c r="L2744" s="520">
        <v>27</v>
      </c>
      <c r="M2744" s="625">
        <v>23</v>
      </c>
      <c r="N2744" s="838">
        <v>45952</v>
      </c>
      <c r="O2744" s="836">
        <v>45931</v>
      </c>
      <c r="P2744" s="837">
        <v>6</v>
      </c>
      <c r="Q2744" s="409" t="s">
        <v>85</v>
      </c>
      <c r="R2744" s="409" t="s">
        <v>124</v>
      </c>
      <c r="S2744" s="409" t="s">
        <v>85</v>
      </c>
      <c r="T2744" s="409" t="s">
        <v>87</v>
      </c>
      <c r="U2744" s="409">
        <v>23</v>
      </c>
      <c r="V2744" s="417" t="s">
        <v>118</v>
      </c>
      <c r="W2744" s="409" t="s">
        <v>124</v>
      </c>
      <c r="X2744" s="417" t="s">
        <v>125</v>
      </c>
      <c r="Y2744" s="409" t="s">
        <v>133</v>
      </c>
      <c r="Z2744" s="409">
        <v>30</v>
      </c>
      <c r="AA2744" s="423" t="s">
        <v>127</v>
      </c>
      <c r="AB2744" s="409">
        <v>2024</v>
      </c>
      <c r="AC2744" s="424"/>
      <c r="AD2744" s="522"/>
      <c r="AE2744" s="637" t="s">
        <v>101</v>
      </c>
      <c r="AF2744" s="634">
        <v>45841</v>
      </c>
      <c r="AG2744" s="634">
        <v>45931</v>
      </c>
      <c r="AH2744" s="520"/>
      <c r="AI2744" s="520" t="s">
        <v>153</v>
      </c>
      <c r="AJ2744" s="527"/>
      <c r="AK2744" s="520"/>
      <c r="AL2744" s="520"/>
      <c r="AM2744" s="527"/>
      <c r="AN2744" s="520"/>
      <c r="AO2744" s="520"/>
    </row>
    <row r="2745" spans="3:41">
      <c r="C2745" s="520" t="s">
        <v>994</v>
      </c>
      <c r="D2745" s="491">
        <v>5703</v>
      </c>
      <c r="E2745" s="81" t="s">
        <v>742</v>
      </c>
      <c r="F2745" s="69" t="s">
        <v>4164</v>
      </c>
      <c r="G2745" s="490" t="s">
        <v>153</v>
      </c>
      <c r="H2745" s="494">
        <v>973</v>
      </c>
      <c r="I2745" s="520" t="s">
        <v>154</v>
      </c>
      <c r="J2745" s="520">
        <v>1</v>
      </c>
      <c r="K2745" s="509">
        <v>45923</v>
      </c>
      <c r="L2745" s="494">
        <v>6</v>
      </c>
      <c r="M2745" s="510">
        <v>77</v>
      </c>
      <c r="N2745" s="835">
        <v>45929</v>
      </c>
      <c r="O2745" s="836">
        <v>45931</v>
      </c>
      <c r="P2745" s="837">
        <v>8</v>
      </c>
      <c r="Q2745" s="409" t="s">
        <v>160</v>
      </c>
      <c r="R2745" s="409" t="s">
        <v>214</v>
      </c>
      <c r="S2745" s="409" t="s">
        <v>124</v>
      </c>
      <c r="T2745" s="409" t="s">
        <v>138</v>
      </c>
      <c r="U2745" s="409">
        <v>77</v>
      </c>
      <c r="V2745" s="417" t="s">
        <v>284</v>
      </c>
      <c r="W2745" s="417" t="s">
        <v>124</v>
      </c>
      <c r="X2745" s="417" t="s">
        <v>357</v>
      </c>
      <c r="Y2745" s="409" t="s">
        <v>363</v>
      </c>
      <c r="Z2745" s="409">
        <v>10</v>
      </c>
      <c r="AA2745" s="423" t="s">
        <v>143</v>
      </c>
      <c r="AB2745" s="409">
        <v>2024</v>
      </c>
      <c r="AC2745" s="424">
        <v>36000</v>
      </c>
      <c r="AD2745" s="522">
        <v>36000</v>
      </c>
      <c r="AE2745" s="637" t="s">
        <v>101</v>
      </c>
      <c r="AF2745" s="442">
        <v>45874</v>
      </c>
      <c r="AG2745" s="442">
        <v>45931</v>
      </c>
      <c r="AH2745" s="333"/>
      <c r="AI2745" s="490"/>
      <c r="AJ2745" s="527"/>
      <c r="AK2745" s="333"/>
      <c r="AL2745" s="490"/>
      <c r="AM2745" s="527"/>
      <c r="AN2745" s="333"/>
      <c r="AO2745" s="490"/>
    </row>
    <row r="2746" spans="3:41">
      <c r="C2746" s="520" t="s">
        <v>994</v>
      </c>
      <c r="D2746" s="67">
        <v>5696</v>
      </c>
      <c r="E2746" s="750" t="s">
        <v>742</v>
      </c>
      <c r="F2746" s="69" t="s">
        <v>4164</v>
      </c>
      <c r="G2746" s="48" t="s">
        <v>1475</v>
      </c>
      <c r="H2746" s="48">
        <v>4342</v>
      </c>
      <c r="I2746" s="520" t="s">
        <v>154</v>
      </c>
      <c r="J2746" s="520">
        <v>1</v>
      </c>
      <c r="K2746" s="509">
        <v>45901</v>
      </c>
      <c r="L2746" s="494">
        <v>27</v>
      </c>
      <c r="M2746" s="510">
        <v>136</v>
      </c>
      <c r="N2746" s="835">
        <v>45928</v>
      </c>
      <c r="O2746" s="836">
        <v>45931</v>
      </c>
      <c r="P2746" s="837">
        <v>30</v>
      </c>
      <c r="Q2746" s="409" t="s">
        <v>85</v>
      </c>
      <c r="R2746" s="409" t="s">
        <v>85</v>
      </c>
      <c r="S2746" s="409" t="s">
        <v>85</v>
      </c>
      <c r="T2746" s="409" t="s">
        <v>138</v>
      </c>
      <c r="U2746" s="561">
        <v>136</v>
      </c>
      <c r="V2746" s="417" t="s">
        <v>236</v>
      </c>
      <c r="W2746" s="417" t="s">
        <v>406</v>
      </c>
      <c r="X2746" s="417" t="s">
        <v>574</v>
      </c>
      <c r="Y2746" s="409" t="s">
        <v>575</v>
      </c>
      <c r="Z2746" s="409">
        <v>50</v>
      </c>
      <c r="AA2746" s="423" t="s">
        <v>227</v>
      </c>
      <c r="AB2746" s="409">
        <v>2018</v>
      </c>
      <c r="AC2746" s="524"/>
      <c r="AD2746" s="524"/>
      <c r="AE2746" s="823" t="s">
        <v>101</v>
      </c>
      <c r="AF2746" s="442">
        <v>45873</v>
      </c>
      <c r="AG2746" s="442">
        <v>45931</v>
      </c>
      <c r="AH2746" s="333"/>
      <c r="AI2746" s="490"/>
      <c r="AJ2746" s="527"/>
      <c r="AK2746" s="333"/>
      <c r="AL2746" s="490"/>
      <c r="AM2746" s="527"/>
      <c r="AN2746" s="333"/>
      <c r="AO2746" s="490"/>
    </row>
    <row r="2747" spans="3:41">
      <c r="C2747" s="520" t="s">
        <v>994</v>
      </c>
      <c r="D2747" s="67">
        <v>5695</v>
      </c>
      <c r="E2747" s="81" t="s">
        <v>742</v>
      </c>
      <c r="F2747" s="69" t="s">
        <v>4164</v>
      </c>
      <c r="G2747" s="48" t="s">
        <v>1475</v>
      </c>
      <c r="H2747" s="48">
        <v>6430</v>
      </c>
      <c r="I2747" s="520" t="s">
        <v>154</v>
      </c>
      <c r="J2747" s="520">
        <v>1</v>
      </c>
      <c r="K2747" s="509">
        <v>45901</v>
      </c>
      <c r="L2747" s="491">
        <v>27</v>
      </c>
      <c r="M2747" s="510">
        <v>164</v>
      </c>
      <c r="N2747" s="835">
        <v>45928</v>
      </c>
      <c r="O2747" s="836">
        <v>45931</v>
      </c>
      <c r="P2747" s="837">
        <v>30</v>
      </c>
      <c r="Q2747" s="409" t="s">
        <v>85</v>
      </c>
      <c r="R2747" s="409" t="s">
        <v>214</v>
      </c>
      <c r="S2747" s="409" t="s">
        <v>85</v>
      </c>
      <c r="T2747" s="409" t="s">
        <v>138</v>
      </c>
      <c r="U2747" s="561">
        <v>164</v>
      </c>
      <c r="V2747" s="417" t="s">
        <v>236</v>
      </c>
      <c r="W2747" s="417" t="s">
        <v>406</v>
      </c>
      <c r="X2747" s="417" t="s">
        <v>238</v>
      </c>
      <c r="Y2747" s="423" t="s">
        <v>689</v>
      </c>
      <c r="Z2747" s="409">
        <v>50</v>
      </c>
      <c r="AA2747" s="423" t="s">
        <v>227</v>
      </c>
      <c r="AB2747" s="409">
        <v>2018</v>
      </c>
      <c r="AC2747" s="424">
        <v>12000</v>
      </c>
      <c r="AD2747" s="614">
        <v>15000</v>
      </c>
      <c r="AE2747" s="823" t="s">
        <v>101</v>
      </c>
      <c r="AF2747" s="442">
        <v>45873</v>
      </c>
      <c r="AG2747" s="442">
        <v>45931</v>
      </c>
      <c r="AH2747" s="333"/>
      <c r="AI2747" s="490"/>
      <c r="AJ2747" s="527"/>
      <c r="AK2747" s="333"/>
      <c r="AL2747" s="490"/>
      <c r="AM2747" s="527"/>
      <c r="AN2747" s="333"/>
      <c r="AO2747" s="490"/>
    </row>
    <row r="2748" spans="3:41">
      <c r="C2748" s="520" t="s">
        <v>994</v>
      </c>
      <c r="D2748" s="67">
        <v>5824</v>
      </c>
      <c r="E2748" s="81" t="s">
        <v>4537</v>
      </c>
      <c r="F2748" s="81" t="s">
        <v>4537</v>
      </c>
      <c r="G2748" s="48" t="s">
        <v>4543</v>
      </c>
      <c r="H2748" s="48">
        <v>783</v>
      </c>
      <c r="I2748" s="64" t="s">
        <v>3946</v>
      </c>
      <c r="J2748" s="520">
        <v>1</v>
      </c>
      <c r="K2748" s="509">
        <v>45918</v>
      </c>
      <c r="L2748" s="48">
        <v>13</v>
      </c>
      <c r="M2748" s="104">
        <v>129</v>
      </c>
      <c r="N2748" s="835">
        <f>K2748+L2748</f>
        <v>45931</v>
      </c>
      <c r="O2748" s="836">
        <f ca="1">TODAY()</f>
        <v>45957</v>
      </c>
      <c r="P2748" s="837">
        <f ca="1">O2748-K2748</f>
        <v>39</v>
      </c>
      <c r="Q2748" s="409" t="s">
        <v>85</v>
      </c>
      <c r="R2748" s="409" t="s">
        <v>85</v>
      </c>
      <c r="S2748" s="409" t="s">
        <v>85</v>
      </c>
      <c r="T2748" s="409" t="s">
        <v>87</v>
      </c>
      <c r="U2748" s="409">
        <v>129</v>
      </c>
      <c r="V2748" s="417" t="s">
        <v>88</v>
      </c>
      <c r="W2748" s="417" t="s">
        <v>89</v>
      </c>
      <c r="X2748" s="417" t="s">
        <v>550</v>
      </c>
      <c r="Y2748" s="409" t="s">
        <v>551</v>
      </c>
      <c r="Z2748" s="409">
        <v>10</v>
      </c>
      <c r="AA2748" s="423" t="s">
        <v>92</v>
      </c>
      <c r="AB2748" s="409">
        <v>2016</v>
      </c>
      <c r="AC2748" s="424">
        <v>33000</v>
      </c>
      <c r="AD2748" s="522">
        <v>33000</v>
      </c>
      <c r="AE2748" s="637" t="s">
        <v>101</v>
      </c>
      <c r="AF2748" s="442">
        <v>45918</v>
      </c>
      <c r="AG2748" s="442">
        <v>45932</v>
      </c>
      <c r="AH2748" s="334"/>
      <c r="AI2748" s="490"/>
      <c r="AJ2748" s="334"/>
      <c r="AK2748" s="334"/>
      <c r="AL2748" s="490"/>
      <c r="AM2748" s="527"/>
      <c r="AN2748" s="492"/>
      <c r="AO2748" s="490"/>
    </row>
    <row r="2749" spans="3:41">
      <c r="C2749" s="520" t="s">
        <v>994</v>
      </c>
      <c r="D2749" s="491">
        <v>5621</v>
      </c>
      <c r="E2749" s="504" t="s">
        <v>1217</v>
      </c>
      <c r="F2749" s="493" t="s">
        <v>1217</v>
      </c>
      <c r="G2749" s="494" t="s">
        <v>4254</v>
      </c>
      <c r="H2749" s="494">
        <v>441</v>
      </c>
      <c r="I2749" s="520" t="s">
        <v>154</v>
      </c>
      <c r="J2749" s="520">
        <v>1</v>
      </c>
      <c r="K2749" s="509">
        <v>45922</v>
      </c>
      <c r="L2749" s="494">
        <v>6</v>
      </c>
      <c r="M2749" s="409">
        <v>95</v>
      </c>
      <c r="N2749" s="835">
        <f>K2749+L2749</f>
        <v>45928</v>
      </c>
      <c r="O2749" s="836">
        <f ca="1">TODAY()</f>
        <v>45957</v>
      </c>
      <c r="P2749" s="837">
        <f ca="1">O2749-K2749</f>
        <v>35</v>
      </c>
      <c r="Q2749" s="409" t="s">
        <v>85</v>
      </c>
      <c r="R2749" s="409" t="s">
        <v>320</v>
      </c>
      <c r="S2749" s="409" t="s">
        <v>85</v>
      </c>
      <c r="T2749" s="409" t="s">
        <v>87</v>
      </c>
      <c r="U2749" s="561">
        <v>95</v>
      </c>
      <c r="V2749" s="417" t="s">
        <v>169</v>
      </c>
      <c r="W2749" s="417" t="s">
        <v>89</v>
      </c>
      <c r="X2749" s="417" t="s">
        <v>321</v>
      </c>
      <c r="Y2749" s="409" t="s">
        <v>402</v>
      </c>
      <c r="Z2749" s="409">
        <v>30</v>
      </c>
      <c r="AA2749" s="423" t="s">
        <v>227</v>
      </c>
      <c r="AB2749" s="409">
        <v>2018</v>
      </c>
      <c r="AC2749" s="524">
        <v>18000</v>
      </c>
      <c r="AD2749" s="522">
        <v>19500</v>
      </c>
      <c r="AE2749" s="637" t="s">
        <v>101</v>
      </c>
      <c r="AF2749" s="442">
        <v>45832</v>
      </c>
      <c r="AG2749" s="442">
        <v>45933</v>
      </c>
      <c r="AH2749" s="333"/>
      <c r="AI2749" s="490" t="s">
        <v>1469</v>
      </c>
      <c r="AJ2749" s="527" t="s">
        <v>4133</v>
      </c>
      <c r="AK2749" s="333" t="s">
        <v>4132</v>
      </c>
      <c r="AL2749" s="490" t="s">
        <v>4134</v>
      </c>
      <c r="AM2749" s="527" t="s">
        <v>4133</v>
      </c>
      <c r="AN2749" s="333" t="s">
        <v>4132</v>
      </c>
      <c r="AO2749" s="490" t="s">
        <v>4134</v>
      </c>
    </row>
    <row r="2750" spans="3:41" ht="17.25" customHeight="1">
      <c r="C2750" s="520" t="s">
        <v>994</v>
      </c>
      <c r="D2750" s="769">
        <v>5823</v>
      </c>
      <c r="E2750" s="750" t="s">
        <v>1486</v>
      </c>
      <c r="F2750" s="750" t="s">
        <v>1486</v>
      </c>
      <c r="G2750" s="48" t="s">
        <v>4526</v>
      </c>
      <c r="H2750" s="769">
        <v>495</v>
      </c>
      <c r="I2750" s="520" t="s">
        <v>154</v>
      </c>
      <c r="J2750" s="520">
        <v>1</v>
      </c>
      <c r="K2750" s="96">
        <v>45917</v>
      </c>
      <c r="L2750" s="64">
        <v>27</v>
      </c>
      <c r="M2750" s="625">
        <v>37</v>
      </c>
      <c r="N2750" s="838">
        <f t="shared" ref="N2750" si="46">K2750+L2750</f>
        <v>45944</v>
      </c>
      <c r="O2750" s="836">
        <f t="shared" ref="O2750" ca="1" si="47">TODAY()</f>
        <v>45957</v>
      </c>
      <c r="P2750" s="837">
        <f t="shared" ref="P2750" ca="1" si="48">O2750-K2750</f>
        <v>40</v>
      </c>
      <c r="Q2750" s="409" t="s">
        <v>85</v>
      </c>
      <c r="R2750" s="409" t="s">
        <v>85</v>
      </c>
      <c r="S2750" s="409" t="s">
        <v>85</v>
      </c>
      <c r="T2750" s="409" t="s">
        <v>138</v>
      </c>
      <c r="U2750" s="409">
        <v>37</v>
      </c>
      <c r="V2750" s="417" t="s">
        <v>186</v>
      </c>
      <c r="W2750" s="417" t="s">
        <v>174</v>
      </c>
      <c r="X2750" s="417" t="s">
        <v>187</v>
      </c>
      <c r="Y2750" s="409" t="s">
        <v>196</v>
      </c>
      <c r="Z2750" s="409">
        <v>10</v>
      </c>
      <c r="AA2750" s="423" t="s">
        <v>189</v>
      </c>
      <c r="AB2750" s="409">
        <v>2024</v>
      </c>
      <c r="AC2750" s="424"/>
      <c r="AD2750" s="522"/>
      <c r="AE2750" s="824" t="s">
        <v>101</v>
      </c>
      <c r="AF2750" s="630">
        <v>45917</v>
      </c>
      <c r="AG2750" s="630">
        <v>45933</v>
      </c>
      <c r="AH2750" s="582" t="s">
        <v>4616</v>
      </c>
      <c r="AI2750" s="582" t="s">
        <v>197</v>
      </c>
      <c r="AJ2750" s="582"/>
      <c r="AK2750" s="582"/>
      <c r="AL2750" s="582" t="s">
        <v>197</v>
      </c>
      <c r="AM2750" s="618" t="s">
        <v>4528</v>
      </c>
      <c r="AN2750" s="619" t="s">
        <v>4527</v>
      </c>
      <c r="AO2750" s="582">
        <v>9222115149</v>
      </c>
    </row>
    <row r="2751" spans="3:41">
      <c r="C2751" s="520" t="s">
        <v>994</v>
      </c>
      <c r="D2751" s="67">
        <v>5818</v>
      </c>
      <c r="E2751" s="504" t="s">
        <v>267</v>
      </c>
      <c r="F2751" s="493" t="s">
        <v>1100</v>
      </c>
      <c r="G2751" s="494" t="s">
        <v>2596</v>
      </c>
      <c r="H2751" s="48">
        <v>1012</v>
      </c>
      <c r="I2751" s="520" t="s">
        <v>154</v>
      </c>
      <c r="J2751" s="520">
        <v>1</v>
      </c>
      <c r="K2751" s="101">
        <v>45923</v>
      </c>
      <c r="L2751" s="48">
        <v>29</v>
      </c>
      <c r="M2751" s="104">
        <v>59</v>
      </c>
      <c r="N2751" s="835">
        <f>K2751+L2751</f>
        <v>45952</v>
      </c>
      <c r="O2751" s="836">
        <f ca="1">TODAY()</f>
        <v>45957</v>
      </c>
      <c r="P2751" s="837">
        <f ca="1">O2751-K2751</f>
        <v>34</v>
      </c>
      <c r="Q2751" s="409" t="s">
        <v>160</v>
      </c>
      <c r="R2751" s="409" t="s">
        <v>86</v>
      </c>
      <c r="S2751" s="409" t="s">
        <v>86</v>
      </c>
      <c r="T2751" s="409" t="s">
        <v>138</v>
      </c>
      <c r="U2751" s="561">
        <v>59</v>
      </c>
      <c r="V2751" s="417" t="s">
        <v>284</v>
      </c>
      <c r="W2751" s="417" t="s">
        <v>174</v>
      </c>
      <c r="X2751" s="417" t="s">
        <v>291</v>
      </c>
      <c r="Y2751" s="409" t="s">
        <v>300</v>
      </c>
      <c r="Z2751" s="409">
        <v>10</v>
      </c>
      <c r="AA2751" s="423" t="s">
        <v>143</v>
      </c>
      <c r="AB2751" s="409">
        <v>2024</v>
      </c>
      <c r="AC2751" s="424">
        <v>33000</v>
      </c>
      <c r="AD2751" s="522">
        <v>39020</v>
      </c>
      <c r="AE2751" s="503" t="s">
        <v>101</v>
      </c>
      <c r="AF2751" s="442">
        <v>45915</v>
      </c>
      <c r="AG2751" s="442">
        <v>45933</v>
      </c>
      <c r="AH2751" s="582" t="s">
        <v>4608</v>
      </c>
      <c r="AI2751" s="490"/>
      <c r="AJ2751" s="442"/>
      <c r="AK2751" s="333"/>
      <c r="AL2751" s="490"/>
      <c r="AM2751" s="603"/>
      <c r="AN2751" s="503"/>
      <c r="AO2751" s="490"/>
    </row>
    <row r="2752" spans="3:41" ht="18.75" customHeight="1">
      <c r="C2752" s="520" t="s">
        <v>994</v>
      </c>
      <c r="D2752" s="491">
        <v>5803</v>
      </c>
      <c r="E2752" s="504" t="s">
        <v>4346</v>
      </c>
      <c r="F2752" s="493" t="s">
        <v>4344</v>
      </c>
      <c r="G2752" s="494" t="s">
        <v>4345</v>
      </c>
      <c r="H2752" s="494">
        <v>542</v>
      </c>
      <c r="I2752" s="520" t="s">
        <v>110</v>
      </c>
      <c r="J2752" s="520">
        <v>1</v>
      </c>
      <c r="K2752" s="96">
        <v>45915</v>
      </c>
      <c r="L2752" s="48">
        <v>20</v>
      </c>
      <c r="M2752" s="510">
        <v>109</v>
      </c>
      <c r="N2752" s="835">
        <v>45935</v>
      </c>
      <c r="O2752" s="836">
        <v>45936</v>
      </c>
      <c r="P2752" s="837">
        <v>21</v>
      </c>
      <c r="Q2752" s="409" t="s">
        <v>85</v>
      </c>
      <c r="R2752" s="409" t="s">
        <v>214</v>
      </c>
      <c r="S2752" s="409" t="s">
        <v>85</v>
      </c>
      <c r="T2752" s="409" t="s">
        <v>138</v>
      </c>
      <c r="U2752" s="409">
        <v>109</v>
      </c>
      <c r="V2752" s="417" t="s">
        <v>223</v>
      </c>
      <c r="W2752" s="695" t="s">
        <v>224</v>
      </c>
      <c r="X2752" s="417" t="s">
        <v>469</v>
      </c>
      <c r="Y2752" s="696" t="s">
        <v>470</v>
      </c>
      <c r="Z2752" s="409">
        <v>70</v>
      </c>
      <c r="AA2752" s="423" t="s">
        <v>227</v>
      </c>
      <c r="AB2752" s="409">
        <v>2019</v>
      </c>
      <c r="AC2752" s="424">
        <v>24000</v>
      </c>
      <c r="AD2752" s="522">
        <v>24000</v>
      </c>
      <c r="AE2752" s="637" t="s">
        <v>101</v>
      </c>
      <c r="AF2752" s="442">
        <v>45863</v>
      </c>
      <c r="AG2752" s="442">
        <v>45934</v>
      </c>
      <c r="AH2752" s="333"/>
      <c r="AI2752" s="520" t="s">
        <v>503</v>
      </c>
      <c r="AJ2752" s="334"/>
      <c r="AK2752" s="333"/>
      <c r="AL2752" s="520" t="s">
        <v>503</v>
      </c>
      <c r="AM2752" s="671" t="s">
        <v>4501</v>
      </c>
      <c r="AN2752" s="520" t="s">
        <v>4502</v>
      </c>
      <c r="AO2752" s="520" t="s">
        <v>4503</v>
      </c>
    </row>
    <row r="2753" spans="3:41" ht="20.25" customHeight="1">
      <c r="C2753" s="520" t="s">
        <v>994</v>
      </c>
      <c r="D2753" s="67">
        <v>5796</v>
      </c>
      <c r="E2753" s="750" t="s">
        <v>4346</v>
      </c>
      <c r="F2753" s="69" t="s">
        <v>4344</v>
      </c>
      <c r="G2753" s="48" t="s">
        <v>4345</v>
      </c>
      <c r="H2753" s="48">
        <v>145</v>
      </c>
      <c r="I2753" s="520" t="s">
        <v>110</v>
      </c>
      <c r="J2753" s="520">
        <v>1</v>
      </c>
      <c r="K2753" s="96">
        <v>45918</v>
      </c>
      <c r="L2753" s="48">
        <v>13</v>
      </c>
      <c r="M2753" s="510">
        <v>71</v>
      </c>
      <c r="N2753" s="835">
        <v>45931</v>
      </c>
      <c r="O2753" s="836">
        <v>45936</v>
      </c>
      <c r="P2753" s="837">
        <v>18</v>
      </c>
      <c r="Q2753" s="409" t="s">
        <v>85</v>
      </c>
      <c r="R2753" s="409" t="s">
        <v>85</v>
      </c>
      <c r="S2753" s="409" t="s">
        <v>85</v>
      </c>
      <c r="T2753" s="409" t="s">
        <v>138</v>
      </c>
      <c r="U2753" s="561">
        <v>71</v>
      </c>
      <c r="V2753" s="417" t="s">
        <v>223</v>
      </c>
      <c r="W2753" s="417" t="s">
        <v>224</v>
      </c>
      <c r="X2753" s="417" t="s">
        <v>326</v>
      </c>
      <c r="Y2753" s="409" t="s">
        <v>327</v>
      </c>
      <c r="Z2753" s="409">
        <v>70</v>
      </c>
      <c r="AA2753" s="423" t="s">
        <v>227</v>
      </c>
      <c r="AB2753" s="409">
        <v>2017</v>
      </c>
      <c r="AC2753" s="524"/>
      <c r="AD2753" s="581"/>
      <c r="AE2753" s="637" t="s">
        <v>101</v>
      </c>
      <c r="AF2753" s="634">
        <v>45904</v>
      </c>
      <c r="AG2753" s="442">
        <v>45934</v>
      </c>
      <c r="AH2753" s="334"/>
      <c r="AI2753" s="520" t="s">
        <v>503</v>
      </c>
      <c r="AJ2753" s="334"/>
      <c r="AK2753" s="334"/>
      <c r="AL2753" s="520" t="s">
        <v>503</v>
      </c>
      <c r="AM2753" s="671" t="s">
        <v>4501</v>
      </c>
      <c r="AN2753" s="520" t="s">
        <v>4502</v>
      </c>
      <c r="AO2753" s="520" t="s">
        <v>4503</v>
      </c>
    </row>
    <row r="2754" spans="3:41">
      <c r="C2754" s="520" t="s">
        <v>994</v>
      </c>
      <c r="D2754" s="491">
        <v>5681</v>
      </c>
      <c r="E2754" s="504" t="s">
        <v>4346</v>
      </c>
      <c r="F2754" s="493" t="s">
        <v>4344</v>
      </c>
      <c r="G2754" s="494" t="s">
        <v>4345</v>
      </c>
      <c r="H2754" s="494">
        <v>3368</v>
      </c>
      <c r="I2754" s="520" t="s">
        <v>110</v>
      </c>
      <c r="J2754" s="520">
        <v>1</v>
      </c>
      <c r="K2754" s="509">
        <v>45922</v>
      </c>
      <c r="L2754" s="494">
        <v>20</v>
      </c>
      <c r="M2754" s="510">
        <v>43</v>
      </c>
      <c r="N2754" s="838">
        <v>45942</v>
      </c>
      <c r="O2754" s="836">
        <v>45936</v>
      </c>
      <c r="P2754" s="837">
        <v>14</v>
      </c>
      <c r="Q2754" s="409" t="s">
        <v>85</v>
      </c>
      <c r="R2754" s="409" t="s">
        <v>85</v>
      </c>
      <c r="S2754" s="409" t="s">
        <v>85</v>
      </c>
      <c r="T2754" s="409" t="s">
        <v>138</v>
      </c>
      <c r="U2754" s="561">
        <v>43</v>
      </c>
      <c r="V2754" s="417" t="s">
        <v>223</v>
      </c>
      <c r="W2754" s="417" t="s">
        <v>224</v>
      </c>
      <c r="X2754" s="417" t="s">
        <v>225</v>
      </c>
      <c r="Y2754" s="409" t="s">
        <v>228</v>
      </c>
      <c r="Z2754" s="409">
        <v>70</v>
      </c>
      <c r="AA2754" s="423" t="s">
        <v>227</v>
      </c>
      <c r="AB2754" s="409">
        <v>2018</v>
      </c>
      <c r="AC2754" s="524">
        <v>24000</v>
      </c>
      <c r="AD2754" s="522">
        <v>0</v>
      </c>
      <c r="AE2754" s="637" t="s">
        <v>101</v>
      </c>
      <c r="AF2754" s="442">
        <v>45866</v>
      </c>
      <c r="AG2754" s="442">
        <v>45934</v>
      </c>
      <c r="AH2754" s="333"/>
      <c r="AI2754" s="490" t="s">
        <v>197</v>
      </c>
      <c r="AJ2754" s="334"/>
      <c r="AK2754" s="333"/>
      <c r="AL2754" s="490" t="s">
        <v>197</v>
      </c>
      <c r="AM2754" s="527"/>
      <c r="AN2754" s="333"/>
      <c r="AO2754" s="490"/>
    </row>
    <row r="2755" spans="3:41">
      <c r="C2755" s="520" t="s">
        <v>994</v>
      </c>
      <c r="D2755" s="64">
        <v>5857</v>
      </c>
      <c r="E2755" s="750" t="s">
        <v>4586</v>
      </c>
      <c r="F2755" s="68" t="s">
        <v>4587</v>
      </c>
      <c r="G2755" s="48" t="s">
        <v>531</v>
      </c>
      <c r="H2755" s="64">
        <v>1233</v>
      </c>
      <c r="I2755" s="64" t="s">
        <v>3946</v>
      </c>
      <c r="J2755" s="520">
        <v>1</v>
      </c>
      <c r="K2755" s="624">
        <v>45930</v>
      </c>
      <c r="L2755" s="520">
        <v>6</v>
      </c>
      <c r="M2755" s="510">
        <v>159</v>
      </c>
      <c r="N2755" s="838">
        <f t="shared" ref="N2755" si="49">K2755+L2755</f>
        <v>45936</v>
      </c>
      <c r="O2755" s="836">
        <f t="shared" ref="O2755" ca="1" si="50">TODAY()</f>
        <v>45957</v>
      </c>
      <c r="P2755" s="837">
        <f t="shared" ref="P2755" ca="1" si="51">O2755-K2755</f>
        <v>27</v>
      </c>
      <c r="Q2755" s="409" t="s">
        <v>85</v>
      </c>
      <c r="R2755" s="409" t="s">
        <v>85</v>
      </c>
      <c r="S2755" s="409" t="s">
        <v>616</v>
      </c>
      <c r="T2755" s="409" t="s">
        <v>138</v>
      </c>
      <c r="U2755" s="561">
        <v>159</v>
      </c>
      <c r="V2755" s="417" t="s">
        <v>617</v>
      </c>
      <c r="W2755" s="417" t="s">
        <v>146</v>
      </c>
      <c r="X2755" s="417" t="s">
        <v>618</v>
      </c>
      <c r="Y2755" s="409">
        <v>161000335</v>
      </c>
      <c r="Z2755" s="510">
        <v>60</v>
      </c>
      <c r="AA2755" s="628" t="s">
        <v>148</v>
      </c>
      <c r="AB2755" s="409">
        <v>2016</v>
      </c>
      <c r="AC2755" s="524"/>
      <c r="AD2755" s="522"/>
      <c r="AE2755" s="503" t="s">
        <v>101</v>
      </c>
      <c r="AF2755" s="442">
        <v>45930</v>
      </c>
      <c r="AG2755" s="442">
        <v>45936</v>
      </c>
      <c r="AH2755" s="333"/>
      <c r="AI2755" s="490"/>
      <c r="AJ2755" s="527"/>
      <c r="AK2755" s="333"/>
      <c r="AL2755" s="490"/>
    </row>
    <row r="2756" spans="3:41">
      <c r="C2756" s="520" t="s">
        <v>994</v>
      </c>
      <c r="D2756" s="491">
        <v>5834</v>
      </c>
      <c r="E2756" s="504" t="s">
        <v>742</v>
      </c>
      <c r="F2756" s="493" t="s">
        <v>4164</v>
      </c>
      <c r="G2756" s="494" t="s">
        <v>1660</v>
      </c>
      <c r="H2756" s="494">
        <v>6990</v>
      </c>
      <c r="I2756" s="520" t="s">
        <v>154</v>
      </c>
      <c r="J2756" s="520">
        <v>1</v>
      </c>
      <c r="K2756" s="624">
        <v>45922</v>
      </c>
      <c r="L2756" s="494">
        <v>13</v>
      </c>
      <c r="M2756" s="510">
        <v>125</v>
      </c>
      <c r="N2756" s="835">
        <f>K2756+L2756</f>
        <v>45935</v>
      </c>
      <c r="O2756" s="836">
        <v>45818</v>
      </c>
      <c r="P2756" s="837">
        <v>13</v>
      </c>
      <c r="Q2756" s="409" t="s">
        <v>85</v>
      </c>
      <c r="R2756" s="409" t="s">
        <v>320</v>
      </c>
      <c r="S2756" s="409" t="s">
        <v>85</v>
      </c>
      <c r="T2756" s="409" t="s">
        <v>138</v>
      </c>
      <c r="U2756" s="409">
        <v>125</v>
      </c>
      <c r="V2756" s="417" t="s">
        <v>284</v>
      </c>
      <c r="W2756" s="417" t="s">
        <v>89</v>
      </c>
      <c r="X2756" s="417" t="s">
        <v>396</v>
      </c>
      <c r="Y2756" s="409" t="s">
        <v>540</v>
      </c>
      <c r="Z2756" s="409">
        <v>10</v>
      </c>
      <c r="AA2756" s="423" t="s">
        <v>143</v>
      </c>
      <c r="AB2756" s="409">
        <v>2014</v>
      </c>
      <c r="AC2756" s="524">
        <v>33000</v>
      </c>
      <c r="AD2756" s="522">
        <v>35200</v>
      </c>
      <c r="AE2756" s="637" t="s">
        <v>101</v>
      </c>
      <c r="AF2756" s="634">
        <v>45922</v>
      </c>
      <c r="AG2756" s="442">
        <v>45937</v>
      </c>
      <c r="AH2756" s="637"/>
      <c r="AI2756" s="634"/>
      <c r="AJ2756" s="334"/>
      <c r="AK2756" s="333"/>
      <c r="AL2756" s="72" t="s">
        <v>503</v>
      </c>
      <c r="AM2756" s="616" t="s">
        <v>4559</v>
      </c>
      <c r="AN2756" s="333" t="s">
        <v>4560</v>
      </c>
      <c r="AO2756" s="490">
        <v>8115550568</v>
      </c>
    </row>
    <row r="2757" spans="3:41">
      <c r="C2757" s="520" t="s">
        <v>994</v>
      </c>
      <c r="D2757" s="64">
        <v>5851</v>
      </c>
      <c r="E2757" s="750" t="s">
        <v>737</v>
      </c>
      <c r="F2757" s="65" t="s">
        <v>1298</v>
      </c>
      <c r="G2757" s="64" t="s">
        <v>109</v>
      </c>
      <c r="H2757" s="64">
        <v>1456</v>
      </c>
      <c r="I2757" s="520" t="s">
        <v>3474</v>
      </c>
      <c r="J2757" s="520">
        <v>1</v>
      </c>
      <c r="K2757" s="96">
        <v>45929</v>
      </c>
      <c r="L2757" s="520">
        <v>6</v>
      </c>
      <c r="M2757" s="625">
        <v>7</v>
      </c>
      <c r="N2757" s="852">
        <f t="shared" ref="N2757:N2758" si="52">K2757+L2757</f>
        <v>45935</v>
      </c>
      <c r="O2757" s="836">
        <f t="shared" ref="O2757:O2758" ca="1" si="53">TODAY()</f>
        <v>45957</v>
      </c>
      <c r="P2757" s="837">
        <f t="shared" ref="P2757:P2758" ca="1" si="54">O2757-K2757</f>
        <v>28</v>
      </c>
      <c r="Q2757" s="409" t="s">
        <v>85</v>
      </c>
      <c r="R2757" s="409" t="s">
        <v>85</v>
      </c>
      <c r="S2757" s="409" t="s">
        <v>86</v>
      </c>
      <c r="T2757" s="409" t="s">
        <v>87</v>
      </c>
      <c r="U2757" s="409">
        <v>7</v>
      </c>
      <c r="V2757" s="563" t="s">
        <v>88</v>
      </c>
      <c r="W2757" s="417" t="s">
        <v>89</v>
      </c>
      <c r="X2757" s="417" t="s">
        <v>90</v>
      </c>
      <c r="Y2757" s="409" t="s">
        <v>111</v>
      </c>
      <c r="Z2757" s="409">
        <v>10</v>
      </c>
      <c r="AA2757" s="423" t="s">
        <v>92</v>
      </c>
      <c r="AB2757" s="409">
        <v>2016</v>
      </c>
      <c r="AC2757" s="424"/>
      <c r="AD2757" s="522"/>
      <c r="AE2757" s="619" t="s">
        <v>101</v>
      </c>
      <c r="AF2757" s="630">
        <v>45929</v>
      </c>
      <c r="AG2757" s="630">
        <v>45937</v>
      </c>
      <c r="AH2757" s="582"/>
      <c r="AI2757" s="582"/>
      <c r="AJ2757" s="582"/>
      <c r="AK2757" s="582"/>
      <c r="AL2757" s="120"/>
      <c r="AM2757" s="858"/>
      <c r="AN2757" s="582"/>
      <c r="AO2757" s="582"/>
    </row>
    <row r="2758" spans="3:41">
      <c r="C2758" s="520" t="s">
        <v>994</v>
      </c>
      <c r="D2758" s="769">
        <v>5862</v>
      </c>
      <c r="E2758" s="81" t="s">
        <v>151</v>
      </c>
      <c r="F2758" s="69" t="s">
        <v>152</v>
      </c>
      <c r="G2758" s="48" t="s">
        <v>743</v>
      </c>
      <c r="H2758" s="769">
        <v>172</v>
      </c>
      <c r="I2758" s="520" t="s">
        <v>154</v>
      </c>
      <c r="J2758" s="520">
        <v>1</v>
      </c>
      <c r="K2758" s="96">
        <v>45934</v>
      </c>
      <c r="L2758" s="64">
        <v>6</v>
      </c>
      <c r="M2758" s="97">
        <v>34</v>
      </c>
      <c r="N2758" s="838">
        <f t="shared" si="52"/>
        <v>45940</v>
      </c>
      <c r="O2758" s="836">
        <f t="shared" ca="1" si="53"/>
        <v>45957</v>
      </c>
      <c r="P2758" s="837">
        <f t="shared" ca="1" si="54"/>
        <v>23</v>
      </c>
      <c r="Q2758" s="409" t="s">
        <v>85</v>
      </c>
      <c r="R2758" s="409" t="s">
        <v>85</v>
      </c>
      <c r="S2758" s="409" t="s">
        <v>85</v>
      </c>
      <c r="T2758" s="409" t="s">
        <v>87</v>
      </c>
      <c r="U2758" s="409">
        <v>34</v>
      </c>
      <c r="V2758" s="417" t="s">
        <v>173</v>
      </c>
      <c r="W2758" s="417" t="s">
        <v>174</v>
      </c>
      <c r="X2758" s="417" t="s">
        <v>175</v>
      </c>
      <c r="Y2758" s="409" t="s">
        <v>176</v>
      </c>
      <c r="Z2758" s="409">
        <v>10</v>
      </c>
      <c r="AA2758" s="423" t="s">
        <v>177</v>
      </c>
      <c r="AB2758" s="409">
        <v>2024</v>
      </c>
      <c r="AC2758" s="424"/>
      <c r="AD2758" s="522"/>
      <c r="AE2758" s="824" t="s">
        <v>101</v>
      </c>
      <c r="AF2758" s="630">
        <v>45934</v>
      </c>
      <c r="AG2758" s="630">
        <v>45936</v>
      </c>
      <c r="AH2758" s="582"/>
      <c r="AI2758" s="582" t="s">
        <v>660</v>
      </c>
      <c r="AJ2758" s="632"/>
      <c r="AK2758" s="582"/>
      <c r="AL2758" s="120"/>
      <c r="AM2758" s="858"/>
      <c r="AN2758" s="582"/>
      <c r="AO2758" s="582"/>
    </row>
    <row r="2759" spans="3:41">
      <c r="C2759" s="520" t="s">
        <v>994</v>
      </c>
      <c r="D2759" s="67">
        <v>5654</v>
      </c>
      <c r="E2759" s="81" t="s">
        <v>742</v>
      </c>
      <c r="F2759" s="68" t="s">
        <v>4370</v>
      </c>
      <c r="G2759" s="72" t="s">
        <v>4307</v>
      </c>
      <c r="H2759" s="48">
        <v>3433</v>
      </c>
      <c r="I2759" s="520" t="s">
        <v>154</v>
      </c>
      <c r="J2759" s="520">
        <v>1</v>
      </c>
      <c r="K2759" s="509">
        <v>45908</v>
      </c>
      <c r="L2759" s="494">
        <v>27</v>
      </c>
      <c r="M2759" s="510">
        <v>96</v>
      </c>
      <c r="N2759" s="835">
        <v>45935</v>
      </c>
      <c r="O2759" s="836">
        <v>45937</v>
      </c>
      <c r="P2759" s="837">
        <v>29</v>
      </c>
      <c r="Q2759" s="409" t="s">
        <v>85</v>
      </c>
      <c r="R2759" s="409" t="s">
        <v>85</v>
      </c>
      <c r="S2759" s="409" t="s">
        <v>85</v>
      </c>
      <c r="T2759" s="409" t="s">
        <v>138</v>
      </c>
      <c r="U2759" s="561">
        <v>96</v>
      </c>
      <c r="V2759" s="417" t="s">
        <v>236</v>
      </c>
      <c r="W2759" s="417" t="s">
        <v>406</v>
      </c>
      <c r="X2759" s="417" t="s">
        <v>407</v>
      </c>
      <c r="Y2759" s="409" t="s">
        <v>408</v>
      </c>
      <c r="Z2759" s="409">
        <v>50</v>
      </c>
      <c r="AA2759" s="423" t="s">
        <v>227</v>
      </c>
      <c r="AB2759" s="409">
        <v>2018</v>
      </c>
      <c r="AC2759" s="424"/>
      <c r="AD2759" s="522">
        <v>0</v>
      </c>
      <c r="AE2759" s="823" t="s">
        <v>101</v>
      </c>
      <c r="AF2759" s="442">
        <v>45852</v>
      </c>
      <c r="AG2759" s="442">
        <v>45937</v>
      </c>
      <c r="AH2759" s="333"/>
      <c r="AI2759" s="490" t="s">
        <v>153</v>
      </c>
      <c r="AJ2759" s="527" t="s">
        <v>4308</v>
      </c>
      <c r="AK2759" s="333" t="s">
        <v>3229</v>
      </c>
      <c r="AL2759" s="72">
        <v>8120027840</v>
      </c>
      <c r="AM2759" s="529" t="s">
        <v>4308</v>
      </c>
      <c r="AN2759" s="333" t="s">
        <v>3229</v>
      </c>
      <c r="AO2759" s="490">
        <v>8120027840</v>
      </c>
    </row>
    <row r="2760" spans="3:41">
      <c r="C2760" s="520" t="s">
        <v>994</v>
      </c>
      <c r="D2760" s="67">
        <v>5793</v>
      </c>
      <c r="E2760" s="81" t="s">
        <v>193</v>
      </c>
      <c r="F2760" s="504" t="s">
        <v>193</v>
      </c>
      <c r="G2760" s="48" t="s">
        <v>153</v>
      </c>
      <c r="H2760" s="48">
        <v>5967</v>
      </c>
      <c r="I2760" s="520" t="s">
        <v>154</v>
      </c>
      <c r="J2760" s="520">
        <v>1</v>
      </c>
      <c r="K2760" s="101">
        <v>45932</v>
      </c>
      <c r="L2760" s="48">
        <v>3</v>
      </c>
      <c r="M2760" s="510">
        <v>135</v>
      </c>
      <c r="N2760" s="835">
        <v>45935</v>
      </c>
      <c r="O2760" s="836">
        <v>45937</v>
      </c>
      <c r="P2760" s="837">
        <v>5</v>
      </c>
      <c r="Q2760" s="409" t="s">
        <v>85</v>
      </c>
      <c r="R2760" s="409" t="s">
        <v>320</v>
      </c>
      <c r="S2760" s="409" t="s">
        <v>85</v>
      </c>
      <c r="T2760" s="409" t="s">
        <v>138</v>
      </c>
      <c r="U2760" s="626">
        <v>135</v>
      </c>
      <c r="V2760" s="417" t="s">
        <v>284</v>
      </c>
      <c r="W2760" s="417" t="s">
        <v>89</v>
      </c>
      <c r="X2760" s="417" t="s">
        <v>396</v>
      </c>
      <c r="Y2760" s="409" t="s">
        <v>571</v>
      </c>
      <c r="Z2760" s="409">
        <v>10</v>
      </c>
      <c r="AA2760" s="423" t="s">
        <v>143</v>
      </c>
      <c r="AB2760" s="409">
        <v>2015</v>
      </c>
      <c r="AC2760" s="524">
        <v>33000</v>
      </c>
      <c r="AD2760" s="522">
        <v>35200</v>
      </c>
      <c r="AE2760" s="503" t="s">
        <v>101</v>
      </c>
      <c r="AF2760" s="442">
        <v>45904</v>
      </c>
      <c r="AG2760" s="442">
        <v>45937</v>
      </c>
      <c r="AH2760" s="334"/>
      <c r="AI2760" s="550"/>
      <c r="AJ2760" s="528"/>
      <c r="AK2760" s="334"/>
      <c r="AL2760" s="132"/>
      <c r="AM2760" s="859"/>
      <c r="AN2760" s="334"/>
      <c r="AO2760" s="442"/>
    </row>
    <row r="2761" spans="3:41">
      <c r="C2761" s="520" t="s">
        <v>994</v>
      </c>
      <c r="D2761" s="491">
        <v>5655</v>
      </c>
      <c r="E2761" s="81" t="s">
        <v>742</v>
      </c>
      <c r="F2761" s="68" t="s">
        <v>4306</v>
      </c>
      <c r="G2761" s="72" t="s">
        <v>4307</v>
      </c>
      <c r="H2761" s="494">
        <v>6205</v>
      </c>
      <c r="I2761" s="520" t="s">
        <v>154</v>
      </c>
      <c r="J2761" s="520">
        <v>1</v>
      </c>
      <c r="K2761" s="509">
        <v>45908</v>
      </c>
      <c r="L2761" s="491">
        <v>27</v>
      </c>
      <c r="M2761" s="510">
        <v>170</v>
      </c>
      <c r="N2761" s="835">
        <v>45935</v>
      </c>
      <c r="O2761" s="836">
        <v>45937</v>
      </c>
      <c r="P2761" s="837">
        <v>0</v>
      </c>
      <c r="Q2761" s="409" t="s">
        <v>85</v>
      </c>
      <c r="R2761" s="409" t="s">
        <v>214</v>
      </c>
      <c r="S2761" s="409" t="s">
        <v>85</v>
      </c>
      <c r="T2761" s="409" t="s">
        <v>138</v>
      </c>
      <c r="U2761" s="561">
        <v>170</v>
      </c>
      <c r="V2761" s="417" t="s">
        <v>236</v>
      </c>
      <c r="W2761" s="417" t="s">
        <v>406</v>
      </c>
      <c r="X2761" s="417" t="s">
        <v>238</v>
      </c>
      <c r="Y2761" s="423" t="s">
        <v>707</v>
      </c>
      <c r="Z2761" s="409">
        <v>50</v>
      </c>
      <c r="AA2761" s="423" t="s">
        <v>227</v>
      </c>
      <c r="AB2761" s="409">
        <v>2018</v>
      </c>
      <c r="AC2761" s="424">
        <v>12000</v>
      </c>
      <c r="AD2761" s="522">
        <v>12000</v>
      </c>
      <c r="AE2761" s="823" t="s">
        <v>101</v>
      </c>
      <c r="AF2761" s="442">
        <v>45852</v>
      </c>
      <c r="AG2761" s="442">
        <v>45937</v>
      </c>
      <c r="AH2761" s="333"/>
      <c r="AI2761" s="490" t="s">
        <v>153</v>
      </c>
      <c r="AJ2761" s="527" t="s">
        <v>4308</v>
      </c>
      <c r="AK2761" s="333" t="s">
        <v>3229</v>
      </c>
      <c r="AL2761" s="72">
        <v>8120027840</v>
      </c>
      <c r="AM2761" s="529" t="s">
        <v>4308</v>
      </c>
      <c r="AN2761" s="333" t="s">
        <v>3229</v>
      </c>
      <c r="AO2761" s="490">
        <v>8120027840</v>
      </c>
    </row>
    <row r="2762" spans="3:41" ht="13.5" customHeight="1">
      <c r="C2762" s="520" t="s">
        <v>994</v>
      </c>
      <c r="D2762" s="64">
        <v>5801</v>
      </c>
      <c r="E2762" s="750" t="s">
        <v>4346</v>
      </c>
      <c r="F2762" s="69" t="s">
        <v>4344</v>
      </c>
      <c r="G2762" s="64" t="s">
        <v>4345</v>
      </c>
      <c r="H2762" s="64">
        <v>1841</v>
      </c>
      <c r="I2762" s="64" t="s">
        <v>110</v>
      </c>
      <c r="J2762" s="520">
        <v>1</v>
      </c>
      <c r="K2762" s="96">
        <v>45915</v>
      </c>
      <c r="L2762" s="520">
        <v>20</v>
      </c>
      <c r="M2762" s="625">
        <v>3</v>
      </c>
      <c r="N2762" s="835">
        <v>45935</v>
      </c>
      <c r="O2762" s="836">
        <v>45938</v>
      </c>
      <c r="P2762" s="837">
        <v>23</v>
      </c>
      <c r="Q2762" s="409" t="s">
        <v>85</v>
      </c>
      <c r="R2762" s="409" t="s">
        <v>85</v>
      </c>
      <c r="S2762" s="409" t="s">
        <v>86</v>
      </c>
      <c r="T2762" s="409" t="s">
        <v>87</v>
      </c>
      <c r="U2762" s="409">
        <v>3</v>
      </c>
      <c r="V2762" s="563" t="s">
        <v>88</v>
      </c>
      <c r="W2762" s="417" t="s">
        <v>89</v>
      </c>
      <c r="X2762" s="417" t="s">
        <v>90</v>
      </c>
      <c r="Y2762" s="409" t="s">
        <v>93</v>
      </c>
      <c r="Z2762" s="409">
        <v>10</v>
      </c>
      <c r="AA2762" s="423" t="s">
        <v>92</v>
      </c>
      <c r="AB2762" s="409">
        <v>2016</v>
      </c>
      <c r="AC2762" s="424"/>
      <c r="AD2762" s="522"/>
      <c r="AE2762" s="637" t="s">
        <v>101</v>
      </c>
      <c r="AF2762" s="634">
        <v>45908</v>
      </c>
      <c r="AG2762" s="634">
        <v>45937</v>
      </c>
      <c r="AH2762" s="520"/>
      <c r="AI2762" s="520" t="s">
        <v>503</v>
      </c>
      <c r="AJ2762" s="671" t="s">
        <v>4501</v>
      </c>
      <c r="AK2762" s="520" t="s">
        <v>4502</v>
      </c>
      <c r="AL2762" s="64" t="s">
        <v>4503</v>
      </c>
      <c r="AM2762" s="860" t="s">
        <v>4501</v>
      </c>
      <c r="AN2762" s="520" t="s">
        <v>4502</v>
      </c>
      <c r="AO2762" s="520" t="s">
        <v>4503</v>
      </c>
    </row>
    <row r="2763" spans="3:41" ht="13.5" customHeight="1">
      <c r="C2763" s="520" t="s">
        <v>994</v>
      </c>
      <c r="D2763" s="772">
        <v>5802</v>
      </c>
      <c r="E2763" s="770" t="s">
        <v>4346</v>
      </c>
      <c r="F2763" s="69" t="s">
        <v>4344</v>
      </c>
      <c r="G2763" s="388" t="s">
        <v>4345</v>
      </c>
      <c r="H2763" s="388">
        <v>1412</v>
      </c>
      <c r="I2763" s="64" t="s">
        <v>110</v>
      </c>
      <c r="J2763" s="520">
        <v>1</v>
      </c>
      <c r="K2763" s="96">
        <v>45915</v>
      </c>
      <c r="L2763" s="48">
        <v>20</v>
      </c>
      <c r="M2763" s="104">
        <v>98</v>
      </c>
      <c r="N2763" s="835">
        <v>45935</v>
      </c>
      <c r="O2763" s="836">
        <v>45938</v>
      </c>
      <c r="P2763" s="837">
        <v>23</v>
      </c>
      <c r="Q2763" s="409" t="s">
        <v>85</v>
      </c>
      <c r="R2763" s="409" t="s">
        <v>86</v>
      </c>
      <c r="S2763" s="409" t="s">
        <v>85</v>
      </c>
      <c r="T2763" s="409" t="s">
        <v>87</v>
      </c>
      <c r="U2763" s="693">
        <v>98</v>
      </c>
      <c r="V2763" s="417" t="s">
        <v>88</v>
      </c>
      <c r="W2763" s="417" t="s">
        <v>89</v>
      </c>
      <c r="X2763" s="417" t="s">
        <v>90</v>
      </c>
      <c r="Y2763" s="409" t="s">
        <v>427</v>
      </c>
      <c r="Z2763" s="409">
        <v>10</v>
      </c>
      <c r="AA2763" s="423" t="s">
        <v>163</v>
      </c>
      <c r="AB2763" s="409">
        <v>2016</v>
      </c>
      <c r="AC2763" s="524">
        <v>27000</v>
      </c>
      <c r="AD2763" s="522">
        <v>9833.33</v>
      </c>
      <c r="AE2763" s="637" t="s">
        <v>101</v>
      </c>
      <c r="AF2763" s="442">
        <v>45908</v>
      </c>
      <c r="AG2763" s="442">
        <v>45937</v>
      </c>
      <c r="AH2763" s="333"/>
      <c r="AI2763" s="520" t="s">
        <v>503</v>
      </c>
      <c r="AJ2763" s="671" t="s">
        <v>4501</v>
      </c>
      <c r="AK2763" s="520" t="s">
        <v>4502</v>
      </c>
      <c r="AL2763" s="64" t="s">
        <v>4503</v>
      </c>
      <c r="AM2763" s="860" t="s">
        <v>4501</v>
      </c>
      <c r="AN2763" s="520" t="s">
        <v>4502</v>
      </c>
      <c r="AO2763" s="520" t="s">
        <v>4503</v>
      </c>
    </row>
    <row r="2764" spans="3:41" ht="15" customHeight="1">
      <c r="C2764" s="520" t="s">
        <v>994</v>
      </c>
      <c r="D2764" s="64">
        <v>5794</v>
      </c>
      <c r="E2764" s="750" t="s">
        <v>4346</v>
      </c>
      <c r="F2764" s="69" t="s">
        <v>4344</v>
      </c>
      <c r="G2764" s="48" t="s">
        <v>4345</v>
      </c>
      <c r="H2764" s="64">
        <v>1675</v>
      </c>
      <c r="I2764" s="64" t="s">
        <v>110</v>
      </c>
      <c r="J2764" s="520">
        <v>1</v>
      </c>
      <c r="K2764" s="96">
        <v>45918</v>
      </c>
      <c r="L2764" s="64">
        <v>13</v>
      </c>
      <c r="M2764" s="625">
        <v>6</v>
      </c>
      <c r="N2764" s="835">
        <v>45931</v>
      </c>
      <c r="O2764" s="836">
        <v>45939</v>
      </c>
      <c r="P2764" s="837">
        <v>21</v>
      </c>
      <c r="Q2764" s="409" t="s">
        <v>85</v>
      </c>
      <c r="R2764" s="409" t="s">
        <v>85</v>
      </c>
      <c r="S2764" s="409" t="s">
        <v>86</v>
      </c>
      <c r="T2764" s="409" t="s">
        <v>87</v>
      </c>
      <c r="U2764" s="409">
        <v>6</v>
      </c>
      <c r="V2764" s="563" t="s">
        <v>88</v>
      </c>
      <c r="W2764" s="417" t="s">
        <v>89</v>
      </c>
      <c r="X2764" s="417" t="s">
        <v>90</v>
      </c>
      <c r="Y2764" s="409" t="s">
        <v>106</v>
      </c>
      <c r="Z2764" s="409">
        <v>10</v>
      </c>
      <c r="AA2764" s="423" t="s">
        <v>92</v>
      </c>
      <c r="AB2764" s="409">
        <v>2016</v>
      </c>
      <c r="AC2764" s="424"/>
      <c r="AD2764" s="522"/>
      <c r="AE2764" s="637" t="s">
        <v>101</v>
      </c>
      <c r="AF2764" s="634">
        <v>45904</v>
      </c>
      <c r="AG2764" s="634">
        <v>45938</v>
      </c>
      <c r="AH2764" s="520"/>
      <c r="AI2764" s="520" t="s">
        <v>503</v>
      </c>
      <c r="AJ2764" s="671" t="s">
        <v>4501</v>
      </c>
      <c r="AK2764" s="520" t="s">
        <v>4502</v>
      </c>
      <c r="AL2764" s="64" t="s">
        <v>4503</v>
      </c>
      <c r="AM2764" s="860" t="s">
        <v>4501</v>
      </c>
      <c r="AN2764" s="520" t="s">
        <v>4502</v>
      </c>
      <c r="AO2764" s="520" t="s">
        <v>4503</v>
      </c>
    </row>
    <row r="2765" spans="3:41" ht="14.25" customHeight="1">
      <c r="C2765" s="520" t="s">
        <v>994</v>
      </c>
      <c r="D2765" s="67">
        <v>5795</v>
      </c>
      <c r="E2765" s="750" t="s">
        <v>4346</v>
      </c>
      <c r="F2765" s="69" t="s">
        <v>4344</v>
      </c>
      <c r="G2765" s="48" t="s">
        <v>4345</v>
      </c>
      <c r="H2765" s="48">
        <v>1620</v>
      </c>
      <c r="I2765" s="64" t="s">
        <v>110</v>
      </c>
      <c r="J2765" s="520">
        <v>1</v>
      </c>
      <c r="K2765" s="101">
        <v>45918</v>
      </c>
      <c r="L2765" s="48">
        <v>13</v>
      </c>
      <c r="M2765" s="625">
        <v>8</v>
      </c>
      <c r="N2765" s="835">
        <v>45931</v>
      </c>
      <c r="O2765" s="836">
        <v>45939</v>
      </c>
      <c r="P2765" s="837">
        <v>21</v>
      </c>
      <c r="Q2765" s="409" t="s">
        <v>85</v>
      </c>
      <c r="R2765" s="409" t="s">
        <v>85</v>
      </c>
      <c r="S2765" s="409" t="s">
        <v>86</v>
      </c>
      <c r="T2765" s="409" t="s">
        <v>87</v>
      </c>
      <c r="U2765" s="409">
        <v>8</v>
      </c>
      <c r="V2765" s="563" t="s">
        <v>88</v>
      </c>
      <c r="W2765" s="417" t="s">
        <v>89</v>
      </c>
      <c r="X2765" s="417" t="s">
        <v>90</v>
      </c>
      <c r="Y2765" s="409" t="s">
        <v>112</v>
      </c>
      <c r="Z2765" s="409">
        <v>10</v>
      </c>
      <c r="AA2765" s="423" t="s">
        <v>92</v>
      </c>
      <c r="AB2765" s="409">
        <v>2016</v>
      </c>
      <c r="AC2765" s="424"/>
      <c r="AD2765" s="522"/>
      <c r="AE2765" s="637" t="s">
        <v>101</v>
      </c>
      <c r="AF2765" s="634">
        <v>45904</v>
      </c>
      <c r="AG2765" s="634">
        <v>45938</v>
      </c>
      <c r="AH2765" s="520"/>
      <c r="AI2765" s="520" t="s">
        <v>503</v>
      </c>
      <c r="AJ2765" s="671" t="s">
        <v>4501</v>
      </c>
      <c r="AK2765" s="520" t="s">
        <v>4502</v>
      </c>
      <c r="AL2765" s="64" t="s">
        <v>4503</v>
      </c>
      <c r="AM2765" s="860" t="s">
        <v>4501</v>
      </c>
      <c r="AN2765" s="520" t="s">
        <v>4502</v>
      </c>
      <c r="AO2765" s="520" t="s">
        <v>4503</v>
      </c>
    </row>
    <row r="2766" spans="3:41">
      <c r="C2766" s="520" t="s">
        <v>994</v>
      </c>
      <c r="D2766" s="67">
        <v>5680</v>
      </c>
      <c r="E2766" s="81" t="s">
        <v>4346</v>
      </c>
      <c r="F2766" s="69" t="s">
        <v>4344</v>
      </c>
      <c r="G2766" s="48" t="s">
        <v>4345</v>
      </c>
      <c r="H2766" s="48">
        <v>2610</v>
      </c>
      <c r="I2766" s="64" t="s">
        <v>110</v>
      </c>
      <c r="J2766" s="520">
        <v>1</v>
      </c>
      <c r="K2766" s="509">
        <v>45922</v>
      </c>
      <c r="L2766" s="494">
        <v>20</v>
      </c>
      <c r="M2766" s="510">
        <v>42</v>
      </c>
      <c r="N2766" s="838">
        <v>45942</v>
      </c>
      <c r="O2766" s="836">
        <v>45939</v>
      </c>
      <c r="P2766" s="837">
        <v>17</v>
      </c>
      <c r="Q2766" s="409" t="s">
        <v>85</v>
      </c>
      <c r="R2766" s="409" t="s">
        <v>85</v>
      </c>
      <c r="S2766" s="409" t="s">
        <v>85</v>
      </c>
      <c r="T2766" s="409" t="s">
        <v>138</v>
      </c>
      <c r="U2766" s="561">
        <v>42</v>
      </c>
      <c r="V2766" s="417" t="s">
        <v>223</v>
      </c>
      <c r="W2766" s="417" t="s">
        <v>224</v>
      </c>
      <c r="X2766" s="417" t="s">
        <v>225</v>
      </c>
      <c r="Y2766" s="409" t="s">
        <v>226</v>
      </c>
      <c r="Z2766" s="409">
        <v>70</v>
      </c>
      <c r="AA2766" s="423" t="s">
        <v>227</v>
      </c>
      <c r="AB2766" s="409">
        <v>2018</v>
      </c>
      <c r="AC2766" s="524">
        <v>24000</v>
      </c>
      <c r="AD2766" s="522">
        <v>0</v>
      </c>
      <c r="AE2766" s="503" t="s">
        <v>101</v>
      </c>
      <c r="AF2766" s="442">
        <v>45866</v>
      </c>
      <c r="AG2766" s="442">
        <v>45938</v>
      </c>
      <c r="AH2766" s="333"/>
      <c r="AI2766" s="490" t="s">
        <v>197</v>
      </c>
      <c r="AJ2766" s="527"/>
      <c r="AK2766" s="333"/>
      <c r="AL2766" s="72"/>
      <c r="AM2766" s="529"/>
      <c r="AN2766" s="333"/>
      <c r="AO2766" s="490"/>
    </row>
    <row r="2767" spans="3:41" ht="15" customHeight="1">
      <c r="C2767" s="520" t="s">
        <v>994</v>
      </c>
      <c r="D2767" s="67">
        <v>5804</v>
      </c>
      <c r="E2767" s="81" t="s">
        <v>4346</v>
      </c>
      <c r="F2767" s="69" t="s">
        <v>4344</v>
      </c>
      <c r="G2767" s="48" t="s">
        <v>4345</v>
      </c>
      <c r="H2767" s="48">
        <v>1516</v>
      </c>
      <c r="I2767" s="64" t="s">
        <v>110</v>
      </c>
      <c r="J2767" s="520">
        <v>1</v>
      </c>
      <c r="K2767" s="96">
        <v>45915</v>
      </c>
      <c r="L2767" s="48">
        <v>20</v>
      </c>
      <c r="M2767" s="104">
        <v>142</v>
      </c>
      <c r="N2767" s="835">
        <v>45935</v>
      </c>
      <c r="O2767" s="836">
        <v>45939</v>
      </c>
      <c r="P2767" s="837">
        <v>24</v>
      </c>
      <c r="Q2767" s="409" t="s">
        <v>85</v>
      </c>
      <c r="R2767" s="409" t="s">
        <v>86</v>
      </c>
      <c r="S2767" s="409" t="s">
        <v>85</v>
      </c>
      <c r="T2767" s="409" t="s">
        <v>87</v>
      </c>
      <c r="U2767" s="561">
        <v>142</v>
      </c>
      <c r="V2767" s="417" t="s">
        <v>88</v>
      </c>
      <c r="W2767" s="417" t="s">
        <v>89</v>
      </c>
      <c r="X2767" s="417" t="s">
        <v>90</v>
      </c>
      <c r="Y2767" s="409" t="s">
        <v>597</v>
      </c>
      <c r="Z2767" s="409">
        <v>10</v>
      </c>
      <c r="AA2767" s="423" t="s">
        <v>163</v>
      </c>
      <c r="AB2767" s="409">
        <v>2016</v>
      </c>
      <c r="AC2767" s="524">
        <v>27000</v>
      </c>
      <c r="AD2767" s="524">
        <v>36000</v>
      </c>
      <c r="AE2767" s="823" t="s">
        <v>101</v>
      </c>
      <c r="AF2767" s="442">
        <v>45908</v>
      </c>
      <c r="AG2767" s="442">
        <v>45938</v>
      </c>
      <c r="AH2767" s="333"/>
      <c r="AI2767" s="520" t="s">
        <v>503</v>
      </c>
      <c r="AJ2767" s="671" t="s">
        <v>4501</v>
      </c>
      <c r="AK2767" s="520" t="s">
        <v>4502</v>
      </c>
      <c r="AL2767" s="64" t="s">
        <v>4503</v>
      </c>
      <c r="AM2767" s="860" t="s">
        <v>4501</v>
      </c>
      <c r="AN2767" s="520" t="s">
        <v>4502</v>
      </c>
      <c r="AO2767" s="520" t="s">
        <v>4503</v>
      </c>
    </row>
    <row r="2768" spans="3:41">
      <c r="C2768" s="520" t="s">
        <v>994</v>
      </c>
      <c r="D2768" s="491">
        <v>5753</v>
      </c>
      <c r="E2768" s="504" t="s">
        <v>4166</v>
      </c>
      <c r="F2768" s="493" t="s">
        <v>4166</v>
      </c>
      <c r="G2768" s="494" t="s">
        <v>208</v>
      </c>
      <c r="H2768" s="494">
        <v>6523</v>
      </c>
      <c r="I2768" s="520" t="s">
        <v>154</v>
      </c>
      <c r="J2768" s="520">
        <v>1</v>
      </c>
      <c r="K2768" s="509">
        <v>45930</v>
      </c>
      <c r="L2768" s="494">
        <v>27</v>
      </c>
      <c r="M2768" s="510">
        <v>150</v>
      </c>
      <c r="N2768" s="838">
        <v>45957</v>
      </c>
      <c r="O2768" s="836">
        <v>45939</v>
      </c>
      <c r="P2768" s="837">
        <v>9</v>
      </c>
      <c r="Q2768" s="409" t="s">
        <v>85</v>
      </c>
      <c r="R2768" s="409" t="s">
        <v>320</v>
      </c>
      <c r="S2768" s="409" t="s">
        <v>85</v>
      </c>
      <c r="T2768" s="409" t="s">
        <v>138</v>
      </c>
      <c r="U2768" s="561">
        <v>150</v>
      </c>
      <c r="V2768" s="417" t="s">
        <v>284</v>
      </c>
      <c r="W2768" s="417" t="s">
        <v>89</v>
      </c>
      <c r="X2768" s="417" t="s">
        <v>396</v>
      </c>
      <c r="Y2768" s="409" t="s">
        <v>638</v>
      </c>
      <c r="Z2768" s="409">
        <v>10</v>
      </c>
      <c r="AA2768" s="423" t="s">
        <v>143</v>
      </c>
      <c r="AB2768" s="409">
        <v>2014</v>
      </c>
      <c r="AC2768" s="524">
        <v>33000</v>
      </c>
      <c r="AD2768" s="524">
        <v>33000</v>
      </c>
      <c r="AE2768" s="629" t="s">
        <v>101</v>
      </c>
      <c r="AF2768" s="526">
        <v>45796</v>
      </c>
      <c r="AG2768" s="442">
        <v>45938</v>
      </c>
      <c r="AH2768" s="334"/>
      <c r="AI2768" s="490"/>
      <c r="AJ2768" s="527"/>
      <c r="AK2768" s="333"/>
      <c r="AL2768" s="72"/>
      <c r="AM2768" s="529"/>
      <c r="AN2768" s="333"/>
      <c r="AO2768" s="490"/>
    </row>
    <row r="2769" spans="3:41" ht="15.75" customHeight="1">
      <c r="C2769" s="520" t="s">
        <v>994</v>
      </c>
      <c r="D2769" s="67">
        <v>5797</v>
      </c>
      <c r="E2769" s="750" t="s">
        <v>4346</v>
      </c>
      <c r="F2769" s="69" t="s">
        <v>4344</v>
      </c>
      <c r="G2769" s="48" t="s">
        <v>4345</v>
      </c>
      <c r="H2769" s="48">
        <v>910</v>
      </c>
      <c r="I2769" s="64" t="s">
        <v>110</v>
      </c>
      <c r="J2769" s="520">
        <v>1</v>
      </c>
      <c r="K2769" s="624">
        <v>45918</v>
      </c>
      <c r="L2769" s="520">
        <v>13</v>
      </c>
      <c r="M2769" s="510">
        <v>217</v>
      </c>
      <c r="N2769" s="835">
        <f t="shared" ref="N2769:N2770" si="55">K2769+L2769</f>
        <v>45931</v>
      </c>
      <c r="O2769" s="836">
        <f t="shared" ref="O2769:O2770" ca="1" si="56">TODAY()</f>
        <v>45957</v>
      </c>
      <c r="P2769" s="839">
        <f t="shared" ref="P2769:P2770" ca="1" si="57">O2769-K2769</f>
        <v>39</v>
      </c>
      <c r="Q2769" s="409" t="s">
        <v>810</v>
      </c>
      <c r="R2769" s="409" t="s">
        <v>85</v>
      </c>
      <c r="S2769" s="409" t="s">
        <v>832</v>
      </c>
      <c r="T2769" s="409" t="s">
        <v>87</v>
      </c>
      <c r="U2769" s="409">
        <v>217</v>
      </c>
      <c r="V2769" s="417" t="s">
        <v>833</v>
      </c>
      <c r="W2769" s="417" t="s">
        <v>89</v>
      </c>
      <c r="X2769" s="417" t="s">
        <v>834</v>
      </c>
      <c r="Y2769" s="694" t="s">
        <v>4205</v>
      </c>
      <c r="Z2769" s="409">
        <v>30</v>
      </c>
      <c r="AA2769" s="423" t="s">
        <v>92</v>
      </c>
      <c r="AB2769" s="409"/>
      <c r="AC2769" s="524"/>
      <c r="AD2769" s="522">
        <v>0</v>
      </c>
      <c r="AE2769" s="637" t="s">
        <v>101</v>
      </c>
      <c r="AF2769" s="634">
        <v>45904</v>
      </c>
      <c r="AG2769" s="523">
        <v>45938</v>
      </c>
      <c r="AH2769" s="333"/>
      <c r="AI2769" s="520" t="s">
        <v>503</v>
      </c>
      <c r="AJ2769" s="671" t="s">
        <v>4501</v>
      </c>
      <c r="AK2769" s="520" t="s">
        <v>4502</v>
      </c>
      <c r="AL2769" s="64" t="s">
        <v>4503</v>
      </c>
      <c r="AM2769" s="860" t="s">
        <v>4501</v>
      </c>
      <c r="AN2769" s="520" t="s">
        <v>4502</v>
      </c>
      <c r="AO2769" s="520" t="s">
        <v>4503</v>
      </c>
    </row>
    <row r="2770" spans="3:41">
      <c r="C2770" s="520" t="s">
        <v>994</v>
      </c>
      <c r="D2770" s="67">
        <v>5852</v>
      </c>
      <c r="E2770" s="81" t="s">
        <v>4582</v>
      </c>
      <c r="F2770" s="503" t="s">
        <v>4581</v>
      </c>
      <c r="G2770" s="48" t="s">
        <v>4310</v>
      </c>
      <c r="H2770" s="48">
        <v>447</v>
      </c>
      <c r="I2770" s="520" t="s">
        <v>3474</v>
      </c>
      <c r="J2770" s="520">
        <v>1</v>
      </c>
      <c r="K2770" s="101">
        <v>45929</v>
      </c>
      <c r="L2770" s="48">
        <v>6</v>
      </c>
      <c r="M2770" s="104">
        <v>204</v>
      </c>
      <c r="N2770" s="838">
        <f t="shared" si="55"/>
        <v>45935</v>
      </c>
      <c r="O2770" s="836">
        <f t="shared" ca="1" si="56"/>
        <v>45957</v>
      </c>
      <c r="P2770" s="837">
        <f t="shared" ca="1" si="57"/>
        <v>28</v>
      </c>
      <c r="Q2770" s="409" t="s">
        <v>160</v>
      </c>
      <c r="R2770" s="409" t="s">
        <v>86</v>
      </c>
      <c r="S2770" s="409" t="s">
        <v>86</v>
      </c>
      <c r="T2770" s="409" t="s">
        <v>87</v>
      </c>
      <c r="U2770" s="409">
        <v>204</v>
      </c>
      <c r="V2770" s="417" t="s">
        <v>88</v>
      </c>
      <c r="W2770" s="417" t="s">
        <v>89</v>
      </c>
      <c r="X2770" s="417" t="s">
        <v>586</v>
      </c>
      <c r="Y2770" s="423" t="s">
        <v>841</v>
      </c>
      <c r="Z2770" s="409">
        <v>10</v>
      </c>
      <c r="AA2770" s="423" t="s">
        <v>227</v>
      </c>
      <c r="AB2770" s="409">
        <v>2023</v>
      </c>
      <c r="AC2770" s="424">
        <v>33000</v>
      </c>
      <c r="AD2770" s="522">
        <v>35200</v>
      </c>
      <c r="AE2770" s="503" t="s">
        <v>101</v>
      </c>
      <c r="AF2770" s="442">
        <v>45929</v>
      </c>
      <c r="AG2770" s="523">
        <v>45938</v>
      </c>
      <c r="AH2770" s="333"/>
      <c r="AI2770" s="490"/>
      <c r="AJ2770" s="527"/>
      <c r="AK2770" s="333"/>
      <c r="AL2770" s="72"/>
    </row>
    <row r="2771" spans="3:41">
      <c r="C2771" s="520" t="s">
        <v>994</v>
      </c>
      <c r="D2771" s="491">
        <v>5610</v>
      </c>
      <c r="E2771" s="504" t="s">
        <v>4166</v>
      </c>
      <c r="F2771" s="493" t="s">
        <v>4166</v>
      </c>
      <c r="G2771" s="494" t="s">
        <v>251</v>
      </c>
      <c r="H2771" s="494">
        <v>7417</v>
      </c>
      <c r="I2771" s="520" t="s">
        <v>154</v>
      </c>
      <c r="J2771" s="520">
        <v>1</v>
      </c>
      <c r="K2771" s="509">
        <v>45911</v>
      </c>
      <c r="L2771" s="494">
        <v>27</v>
      </c>
      <c r="M2771" s="510">
        <v>104</v>
      </c>
      <c r="N2771" s="838">
        <v>45938</v>
      </c>
      <c r="O2771" s="836">
        <v>45940</v>
      </c>
      <c r="P2771" s="837">
        <v>29</v>
      </c>
      <c r="Q2771" s="409" t="s">
        <v>85</v>
      </c>
      <c r="R2771" s="409" t="s">
        <v>320</v>
      </c>
      <c r="S2771" s="409" t="s">
        <v>85</v>
      </c>
      <c r="T2771" s="409" t="s">
        <v>138</v>
      </c>
      <c r="U2771" s="409">
        <v>104</v>
      </c>
      <c r="V2771" s="417" t="s">
        <v>284</v>
      </c>
      <c r="W2771" s="417" t="s">
        <v>89</v>
      </c>
      <c r="X2771" s="417" t="s">
        <v>396</v>
      </c>
      <c r="Y2771" s="409" t="s">
        <v>449</v>
      </c>
      <c r="Z2771" s="409">
        <v>10</v>
      </c>
      <c r="AA2771" s="423" t="s">
        <v>143</v>
      </c>
      <c r="AB2771" s="409">
        <v>2014</v>
      </c>
      <c r="AC2771" s="524">
        <v>33000</v>
      </c>
      <c r="AD2771" s="524">
        <v>28000</v>
      </c>
      <c r="AE2771" s="503" t="s">
        <v>101</v>
      </c>
      <c r="AF2771" s="442">
        <v>45825</v>
      </c>
      <c r="AG2771" s="523">
        <v>45939</v>
      </c>
      <c r="AH2771" s="334"/>
      <c r="AI2771" s="442" t="s">
        <v>251</v>
      </c>
      <c r="AJ2771" s="334"/>
      <c r="AK2771" s="334"/>
      <c r="AL2771" s="132" t="s">
        <v>251</v>
      </c>
      <c r="AM2771" s="529" t="s">
        <v>4234</v>
      </c>
      <c r="AN2771" s="333" t="s">
        <v>4235</v>
      </c>
      <c r="AO2771" s="490">
        <v>3112852664</v>
      </c>
    </row>
    <row r="2772" spans="3:41">
      <c r="C2772" s="520" t="s">
        <v>994</v>
      </c>
      <c r="D2772" s="67">
        <v>5400</v>
      </c>
      <c r="E2772" s="81" t="s">
        <v>722</v>
      </c>
      <c r="F2772" s="68" t="s">
        <v>722</v>
      </c>
      <c r="G2772" s="48" t="s">
        <v>723</v>
      </c>
      <c r="H2772" s="48">
        <v>1118</v>
      </c>
      <c r="I2772" s="520" t="s">
        <v>154</v>
      </c>
      <c r="J2772" s="520">
        <v>1</v>
      </c>
      <c r="K2772" s="101">
        <v>45848</v>
      </c>
      <c r="L2772" s="48">
        <v>27</v>
      </c>
      <c r="M2772" s="104">
        <v>178</v>
      </c>
      <c r="N2772" s="835">
        <v>45875</v>
      </c>
      <c r="O2772" s="836">
        <v>45579</v>
      </c>
      <c r="P2772" s="837">
        <v>15</v>
      </c>
      <c r="Q2772" s="409" t="s">
        <v>85</v>
      </c>
      <c r="R2772" s="409" t="s">
        <v>320</v>
      </c>
      <c r="S2772" s="409" t="s">
        <v>85</v>
      </c>
      <c r="T2772" s="409" t="s">
        <v>87</v>
      </c>
      <c r="U2772" s="561">
        <v>178</v>
      </c>
      <c r="V2772" s="417" t="s">
        <v>88</v>
      </c>
      <c r="W2772" s="417" t="s">
        <v>89</v>
      </c>
      <c r="X2772" s="417" t="s">
        <v>90</v>
      </c>
      <c r="Y2772" s="423" t="s">
        <v>724</v>
      </c>
      <c r="Z2772" s="409">
        <v>10</v>
      </c>
      <c r="AA2772" s="423" t="s">
        <v>163</v>
      </c>
      <c r="AB2772" s="409">
        <v>2016</v>
      </c>
      <c r="AC2772" s="524">
        <v>27000</v>
      </c>
      <c r="AD2772" s="524">
        <v>24000</v>
      </c>
      <c r="AE2772" s="823" t="s">
        <v>101</v>
      </c>
      <c r="AF2772" s="442">
        <v>45708</v>
      </c>
      <c r="AG2772" s="523">
        <v>45939</v>
      </c>
      <c r="AH2772" s="333" t="s">
        <v>4625</v>
      </c>
      <c r="AI2772" s="490" t="s">
        <v>197</v>
      </c>
      <c r="AJ2772" s="334"/>
      <c r="AK2772" s="333"/>
      <c r="AL2772" s="72" t="s">
        <v>197</v>
      </c>
      <c r="AM2772" s="529" t="s">
        <v>725</v>
      </c>
      <c r="AN2772" s="333" t="s">
        <v>726</v>
      </c>
      <c r="AO2772" s="490" t="s">
        <v>727</v>
      </c>
    </row>
    <row r="2773" spans="3:41">
      <c r="C2773" s="520" t="s">
        <v>994</v>
      </c>
      <c r="D2773" s="67">
        <v>5859</v>
      </c>
      <c r="E2773" s="81" t="s">
        <v>954</v>
      </c>
      <c r="F2773" s="73" t="s">
        <v>955</v>
      </c>
      <c r="G2773" s="48" t="s">
        <v>954</v>
      </c>
      <c r="H2773" s="48">
        <v>830</v>
      </c>
      <c r="I2773" s="64" t="s">
        <v>3474</v>
      </c>
      <c r="J2773" s="64">
        <v>1</v>
      </c>
      <c r="K2773" s="101">
        <v>45930</v>
      </c>
      <c r="L2773" s="48">
        <v>1</v>
      </c>
      <c r="M2773" s="104">
        <v>208</v>
      </c>
      <c r="N2773" s="855">
        <f t="shared" ref="N2773:N2774" si="58">K2773+L2773</f>
        <v>45931</v>
      </c>
      <c r="O2773" s="856">
        <f t="shared" ref="O2773:O2774" ca="1" si="59">TODAY()</f>
        <v>45957</v>
      </c>
      <c r="P2773" s="857">
        <f t="shared" ref="P2773:P2774" ca="1" si="60">O2773-K2773</f>
        <v>27</v>
      </c>
      <c r="Q2773" s="66" t="s">
        <v>160</v>
      </c>
      <c r="R2773" s="66" t="s">
        <v>86</v>
      </c>
      <c r="S2773" s="66" t="s">
        <v>86</v>
      </c>
      <c r="T2773" s="66" t="s">
        <v>87</v>
      </c>
      <c r="U2773" s="66">
        <v>208</v>
      </c>
      <c r="V2773" s="88" t="s">
        <v>88</v>
      </c>
      <c r="W2773" s="88" t="s">
        <v>89</v>
      </c>
      <c r="X2773" s="88" t="s">
        <v>586</v>
      </c>
      <c r="Y2773" s="117" t="s">
        <v>860</v>
      </c>
      <c r="Z2773" s="66">
        <v>10</v>
      </c>
      <c r="AA2773" s="117" t="s">
        <v>227</v>
      </c>
      <c r="AB2773" s="66"/>
      <c r="AC2773" s="130">
        <v>33000</v>
      </c>
      <c r="AD2773" s="130">
        <v>9000</v>
      </c>
      <c r="AE2773" s="773" t="s">
        <v>101</v>
      </c>
      <c r="AF2773" s="132">
        <v>45930</v>
      </c>
      <c r="AG2773" s="127">
        <v>45940</v>
      </c>
      <c r="AH2773" s="144"/>
      <c r="AI2773" s="72"/>
      <c r="AJ2773" s="144"/>
      <c r="AK2773" s="144"/>
      <c r="AL2773" s="72"/>
      <c r="AM2773" s="861"/>
      <c r="AN2773" s="333"/>
      <c r="AO2773" s="490"/>
    </row>
    <row r="2774" spans="3:41">
      <c r="C2774" s="520" t="s">
        <v>994</v>
      </c>
      <c r="D2774" s="494">
        <v>5481</v>
      </c>
      <c r="E2774" s="504" t="s">
        <v>229</v>
      </c>
      <c r="F2774" s="493" t="s">
        <v>230</v>
      </c>
      <c r="G2774" s="490" t="s">
        <v>231</v>
      </c>
      <c r="H2774" s="494">
        <v>3542</v>
      </c>
      <c r="I2774" s="520" t="s">
        <v>3474</v>
      </c>
      <c r="J2774" s="520">
        <v>1</v>
      </c>
      <c r="K2774" s="509">
        <v>45929</v>
      </c>
      <c r="L2774" s="494">
        <v>27</v>
      </c>
      <c r="M2774" s="510">
        <v>44</v>
      </c>
      <c r="N2774" s="838">
        <f t="shared" si="58"/>
        <v>45956</v>
      </c>
      <c r="O2774" s="836">
        <f t="shared" ca="1" si="59"/>
        <v>45957</v>
      </c>
      <c r="P2774" s="837">
        <f t="shared" ca="1" si="60"/>
        <v>28</v>
      </c>
      <c r="Q2774" s="409" t="s">
        <v>85</v>
      </c>
      <c r="R2774" s="409" t="s">
        <v>85</v>
      </c>
      <c r="S2774" s="409" t="s">
        <v>85</v>
      </c>
      <c r="T2774" s="409" t="s">
        <v>138</v>
      </c>
      <c r="U2774" s="561">
        <v>44</v>
      </c>
      <c r="V2774" s="417" t="s">
        <v>223</v>
      </c>
      <c r="W2774" s="417" t="s">
        <v>224</v>
      </c>
      <c r="X2774" s="417" t="s">
        <v>225</v>
      </c>
      <c r="Y2774" s="409" t="s">
        <v>232</v>
      </c>
      <c r="Z2774" s="409">
        <v>70</v>
      </c>
      <c r="AA2774" s="423" t="s">
        <v>227</v>
      </c>
      <c r="AB2774" s="409"/>
      <c r="AC2774" s="524">
        <v>24000</v>
      </c>
      <c r="AD2774" s="522">
        <v>0</v>
      </c>
      <c r="AE2774" s="503" t="s">
        <v>101</v>
      </c>
      <c r="AF2774" s="442">
        <v>45761</v>
      </c>
      <c r="AG2774" s="442">
        <v>45941</v>
      </c>
      <c r="AH2774" s="333"/>
      <c r="AI2774" s="490" t="s">
        <v>153</v>
      </c>
      <c r="AJ2774" s="527" t="s">
        <v>233</v>
      </c>
      <c r="AK2774" s="333" t="s">
        <v>234</v>
      </c>
      <c r="AL2774" s="490">
        <v>8120006126</v>
      </c>
      <c r="AM2774" s="527" t="s">
        <v>233</v>
      </c>
      <c r="AN2774" s="333" t="s">
        <v>234</v>
      </c>
      <c r="AO2774" s="490">
        <v>8120006126</v>
      </c>
    </row>
    <row r="2775" spans="3:41">
      <c r="C2775" s="520" t="s">
        <v>994</v>
      </c>
      <c r="D2775" s="67">
        <v>5785</v>
      </c>
      <c r="E2775" s="81" t="s">
        <v>4231</v>
      </c>
      <c r="F2775" s="69" t="s">
        <v>4231</v>
      </c>
      <c r="G2775" s="48" t="s">
        <v>4465</v>
      </c>
      <c r="H2775" s="48">
        <v>4823</v>
      </c>
      <c r="I2775" s="64" t="s">
        <v>110</v>
      </c>
      <c r="J2775" s="520">
        <v>1</v>
      </c>
      <c r="K2775" s="101">
        <v>45930</v>
      </c>
      <c r="L2775" s="48">
        <v>6</v>
      </c>
      <c r="M2775" s="510">
        <v>198</v>
      </c>
      <c r="N2775" s="838">
        <f>K2775+L2775</f>
        <v>45936</v>
      </c>
      <c r="O2775" s="836">
        <f ca="1">TODAY()</f>
        <v>45957</v>
      </c>
      <c r="P2775" s="837">
        <f ca="1">O2775-K2775</f>
        <v>27</v>
      </c>
      <c r="Q2775" s="409" t="s">
        <v>85</v>
      </c>
      <c r="R2775" s="409" t="s">
        <v>85</v>
      </c>
      <c r="S2775" s="409" t="s">
        <v>811</v>
      </c>
      <c r="T2775" s="409" t="s">
        <v>138</v>
      </c>
      <c r="U2775" s="409">
        <v>198</v>
      </c>
      <c r="V2775" s="417" t="s">
        <v>284</v>
      </c>
      <c r="W2775" s="417" t="s">
        <v>89</v>
      </c>
      <c r="X2775" s="417" t="s">
        <v>396</v>
      </c>
      <c r="Y2775" s="423" t="s">
        <v>812</v>
      </c>
      <c r="Z2775" s="409">
        <v>10</v>
      </c>
      <c r="AA2775" s="423" t="s">
        <v>143</v>
      </c>
      <c r="AB2775" s="409">
        <v>2016</v>
      </c>
      <c r="AC2775" s="424"/>
      <c r="AD2775" s="522">
        <v>0</v>
      </c>
      <c r="AE2775" s="503" t="s">
        <v>101</v>
      </c>
      <c r="AF2775" s="442">
        <v>45902</v>
      </c>
      <c r="AG2775" s="442">
        <v>45943</v>
      </c>
      <c r="AH2775" s="333"/>
      <c r="AI2775" s="490"/>
      <c r="AJ2775" s="334"/>
      <c r="AK2775" s="333"/>
      <c r="AL2775" s="490"/>
      <c r="AM2775" s="527"/>
      <c r="AN2775" s="333"/>
      <c r="AO2775" s="490"/>
    </row>
    <row r="2776" spans="3:41">
      <c r="C2776" s="520" t="s">
        <v>994</v>
      </c>
      <c r="D2776" s="491">
        <v>5874</v>
      </c>
      <c r="E2776" s="504" t="s">
        <v>472</v>
      </c>
      <c r="F2776" s="771" t="s">
        <v>152</v>
      </c>
      <c r="G2776" s="494" t="s">
        <v>4623</v>
      </c>
      <c r="H2776" s="494">
        <v>7022</v>
      </c>
      <c r="I2776" s="520" t="s">
        <v>154</v>
      </c>
      <c r="J2776" s="520">
        <v>1</v>
      </c>
      <c r="K2776" s="624">
        <v>45938</v>
      </c>
      <c r="L2776" s="494">
        <v>1</v>
      </c>
      <c r="M2776" s="510">
        <v>125</v>
      </c>
      <c r="N2776" s="835">
        <v>45939</v>
      </c>
      <c r="O2776" s="836">
        <v>45818</v>
      </c>
      <c r="P2776" s="837">
        <v>13</v>
      </c>
      <c r="Q2776" s="409" t="s">
        <v>85</v>
      </c>
      <c r="R2776" s="409" t="s">
        <v>320</v>
      </c>
      <c r="S2776" s="409" t="s">
        <v>85</v>
      </c>
      <c r="T2776" s="409" t="s">
        <v>138</v>
      </c>
      <c r="U2776" s="409">
        <v>125</v>
      </c>
      <c r="V2776" s="417" t="s">
        <v>284</v>
      </c>
      <c r="W2776" s="417" t="s">
        <v>89</v>
      </c>
      <c r="X2776" s="417" t="s">
        <v>396</v>
      </c>
      <c r="Y2776" s="409" t="s">
        <v>540</v>
      </c>
      <c r="Z2776" s="409">
        <v>10</v>
      </c>
      <c r="AA2776" s="423" t="s">
        <v>143</v>
      </c>
      <c r="AB2776" s="409">
        <v>2014</v>
      </c>
      <c r="AC2776" s="524">
        <v>33000</v>
      </c>
      <c r="AD2776" s="522">
        <v>35200</v>
      </c>
      <c r="AE2776" s="637" t="s">
        <v>101</v>
      </c>
      <c r="AF2776" s="634">
        <v>45937</v>
      </c>
      <c r="AG2776" s="442">
        <v>45943</v>
      </c>
      <c r="AH2776" s="333"/>
      <c r="AI2776" s="490"/>
      <c r="AJ2776" s="334"/>
      <c r="AK2776" s="333"/>
      <c r="AL2776" s="490"/>
      <c r="AM2776" s="333"/>
      <c r="AN2776" s="333"/>
      <c r="AO2776" s="490"/>
    </row>
    <row r="2777" spans="3:41">
      <c r="C2777" s="520" t="s">
        <v>994</v>
      </c>
      <c r="D2777" s="491">
        <v>5558</v>
      </c>
      <c r="E2777" s="81" t="s">
        <v>276</v>
      </c>
      <c r="F2777" s="81" t="s">
        <v>277</v>
      </c>
      <c r="G2777" s="48" t="s">
        <v>278</v>
      </c>
      <c r="H2777" s="48">
        <v>6889</v>
      </c>
      <c r="I2777" s="64" t="s">
        <v>110</v>
      </c>
      <c r="J2777" s="520">
        <v>1</v>
      </c>
      <c r="K2777" s="101">
        <v>45918</v>
      </c>
      <c r="L2777" s="494">
        <v>27</v>
      </c>
      <c r="M2777" s="510">
        <v>269</v>
      </c>
      <c r="N2777" s="838">
        <v>45945</v>
      </c>
      <c r="O2777" s="836">
        <v>45944</v>
      </c>
      <c r="P2777" s="840">
        <v>26</v>
      </c>
      <c r="Q2777" s="409" t="s">
        <v>85</v>
      </c>
      <c r="R2777" s="409" t="s">
        <v>86</v>
      </c>
      <c r="S2777" s="409" t="s">
        <v>85</v>
      </c>
      <c r="T2777" s="137" t="s">
        <v>138</v>
      </c>
      <c r="U2777" s="409">
        <v>269</v>
      </c>
      <c r="V2777" s="417" t="s">
        <v>284</v>
      </c>
      <c r="W2777" s="417" t="s">
        <v>89</v>
      </c>
      <c r="X2777" s="417" t="s">
        <v>979</v>
      </c>
      <c r="Y2777" s="423" t="s">
        <v>981</v>
      </c>
      <c r="Z2777" s="409">
        <v>20</v>
      </c>
      <c r="AA2777" s="423" t="s">
        <v>143</v>
      </c>
      <c r="AB2777" s="409">
        <v>2016</v>
      </c>
      <c r="AC2777" s="524"/>
      <c r="AD2777" s="522">
        <v>0</v>
      </c>
      <c r="AE2777" s="503" t="s">
        <v>101</v>
      </c>
      <c r="AF2777" s="442">
        <v>45853</v>
      </c>
      <c r="AG2777" s="442">
        <v>45943</v>
      </c>
      <c r="AH2777" s="333"/>
      <c r="AI2777" s="490" t="s">
        <v>251</v>
      </c>
      <c r="AJ2777" s="334"/>
      <c r="AK2777" s="333"/>
      <c r="AL2777" s="490" t="s">
        <v>251</v>
      </c>
      <c r="AM2777" s="527" t="s">
        <v>281</v>
      </c>
      <c r="AN2777" s="333" t="s">
        <v>282</v>
      </c>
      <c r="AO2777" s="490" t="s">
        <v>283</v>
      </c>
    </row>
    <row r="2778" spans="3:41">
      <c r="C2778" s="520" t="s">
        <v>994</v>
      </c>
      <c r="D2778" s="67">
        <v>5887</v>
      </c>
      <c r="E2778" s="81" t="s">
        <v>1915</v>
      </c>
      <c r="F2778" s="68" t="s">
        <v>1854</v>
      </c>
      <c r="G2778" s="72" t="s">
        <v>153</v>
      </c>
      <c r="H2778" s="48">
        <v>3798</v>
      </c>
      <c r="I2778" s="64" t="s">
        <v>3474</v>
      </c>
      <c r="J2778" s="64">
        <v>1</v>
      </c>
      <c r="K2778" s="101">
        <v>45943</v>
      </c>
      <c r="L2778" s="48">
        <v>1</v>
      </c>
      <c r="M2778" s="104">
        <v>96</v>
      </c>
      <c r="N2778" s="855">
        <v>45944</v>
      </c>
      <c r="O2778" s="856">
        <v>45945</v>
      </c>
      <c r="P2778" s="857">
        <v>2</v>
      </c>
      <c r="Q2778" s="66" t="s">
        <v>85</v>
      </c>
      <c r="R2778" s="66" t="s">
        <v>85</v>
      </c>
      <c r="S2778" s="66" t="s">
        <v>85</v>
      </c>
      <c r="T2778" s="66" t="s">
        <v>138</v>
      </c>
      <c r="U2778" s="113">
        <v>96</v>
      </c>
      <c r="V2778" s="88" t="s">
        <v>236</v>
      </c>
      <c r="W2778" s="88" t="s">
        <v>406</v>
      </c>
      <c r="X2778" s="88" t="s">
        <v>407</v>
      </c>
      <c r="Y2778" s="66" t="s">
        <v>408</v>
      </c>
      <c r="Z2778" s="66">
        <v>50</v>
      </c>
      <c r="AA2778" s="117" t="s">
        <v>227</v>
      </c>
      <c r="AB2778" s="66">
        <v>2018</v>
      </c>
      <c r="AC2778" s="118"/>
      <c r="AD2778" s="119">
        <v>0</v>
      </c>
      <c r="AE2778" s="823" t="s">
        <v>101</v>
      </c>
      <c r="AF2778" s="442">
        <v>45943</v>
      </c>
      <c r="AG2778" s="442">
        <v>45944</v>
      </c>
      <c r="AH2778" s="333"/>
      <c r="AI2778" s="490" t="s">
        <v>153</v>
      </c>
      <c r="AJ2778" s="527" t="s">
        <v>4633</v>
      </c>
      <c r="AK2778" s="333" t="s">
        <v>4634</v>
      </c>
      <c r="AL2778" s="490">
        <v>9821296311</v>
      </c>
      <c r="AM2778" s="527" t="s">
        <v>4633</v>
      </c>
      <c r="AN2778" s="333" t="s">
        <v>4634</v>
      </c>
      <c r="AO2778" s="490">
        <v>9821296311</v>
      </c>
    </row>
    <row r="2779" spans="3:41">
      <c r="C2779" s="520" t="s">
        <v>994</v>
      </c>
      <c r="D2779" s="67">
        <v>5783</v>
      </c>
      <c r="E2779" s="81" t="s">
        <v>332</v>
      </c>
      <c r="F2779" s="69" t="s">
        <v>333</v>
      </c>
      <c r="G2779" s="48" t="s">
        <v>334</v>
      </c>
      <c r="H2779" s="48">
        <v>1409</v>
      </c>
      <c r="I2779" s="64" t="s">
        <v>3474</v>
      </c>
      <c r="J2779" s="64">
        <v>1</v>
      </c>
      <c r="K2779" s="101">
        <v>45927</v>
      </c>
      <c r="L2779" s="48">
        <v>27</v>
      </c>
      <c r="M2779" s="104">
        <v>122</v>
      </c>
      <c r="N2779" s="862">
        <v>45954</v>
      </c>
      <c r="O2779" s="856">
        <v>45945</v>
      </c>
      <c r="P2779" s="857">
        <v>18</v>
      </c>
      <c r="Q2779" s="66" t="s">
        <v>85</v>
      </c>
      <c r="R2779" s="66" t="s">
        <v>320</v>
      </c>
      <c r="S2779" s="66" t="s">
        <v>85</v>
      </c>
      <c r="T2779" s="66" t="s">
        <v>138</v>
      </c>
      <c r="U2779" s="66">
        <v>122</v>
      </c>
      <c r="V2779" s="88" t="s">
        <v>139</v>
      </c>
      <c r="W2779" s="88" t="s">
        <v>335</v>
      </c>
      <c r="X2779" s="88" t="s">
        <v>336</v>
      </c>
      <c r="Y2779" s="66" t="s">
        <v>527</v>
      </c>
      <c r="Z2779" s="66">
        <v>40</v>
      </c>
      <c r="AA2779" s="117" t="s">
        <v>227</v>
      </c>
      <c r="AB2779" s="66">
        <v>2022</v>
      </c>
      <c r="AC2779" s="118">
        <v>30000</v>
      </c>
      <c r="AD2779" s="119">
        <v>33000</v>
      </c>
      <c r="AE2779" s="490" t="s">
        <v>101</v>
      </c>
      <c r="AF2779" s="442">
        <v>45899</v>
      </c>
      <c r="AG2779" s="442">
        <v>45944</v>
      </c>
      <c r="AH2779" s="333"/>
      <c r="AI2779" s="333"/>
      <c r="AJ2779" s="527"/>
      <c r="AK2779" s="333"/>
      <c r="AL2779" s="490"/>
      <c r="AM2779" s="527"/>
      <c r="AN2779" s="333"/>
      <c r="AO2779" s="490"/>
    </row>
    <row r="2780" spans="3:41">
      <c r="C2780" s="520" t="s">
        <v>994</v>
      </c>
      <c r="D2780" s="67">
        <v>5882</v>
      </c>
      <c r="E2780" s="81" t="s">
        <v>4225</v>
      </c>
      <c r="F2780" s="81" t="s">
        <v>4225</v>
      </c>
      <c r="G2780" s="48" t="s">
        <v>4629</v>
      </c>
      <c r="H2780" s="48">
        <v>9357</v>
      </c>
      <c r="I2780" s="48" t="s">
        <v>4630</v>
      </c>
      <c r="J2780" s="520">
        <v>1</v>
      </c>
      <c r="K2780" s="101">
        <v>45943</v>
      </c>
      <c r="L2780" s="48">
        <v>1</v>
      </c>
      <c r="M2780" s="510">
        <v>147</v>
      </c>
      <c r="N2780" s="838">
        <v>45944</v>
      </c>
      <c r="O2780" s="836">
        <v>45945</v>
      </c>
      <c r="P2780" s="837">
        <v>2</v>
      </c>
      <c r="Q2780" s="409" t="s">
        <v>85</v>
      </c>
      <c r="R2780" s="409" t="s">
        <v>85</v>
      </c>
      <c r="S2780" s="409" t="s">
        <v>616</v>
      </c>
      <c r="T2780" s="409" t="s">
        <v>138</v>
      </c>
      <c r="U2780" s="561">
        <v>147</v>
      </c>
      <c r="V2780" s="417" t="s">
        <v>617</v>
      </c>
      <c r="W2780" s="417" t="s">
        <v>146</v>
      </c>
      <c r="X2780" s="417" t="s">
        <v>618</v>
      </c>
      <c r="Y2780" s="409">
        <v>181005992</v>
      </c>
      <c r="Z2780" s="409">
        <v>60</v>
      </c>
      <c r="AA2780" s="423" t="s">
        <v>148</v>
      </c>
      <c r="AB2780" s="409">
        <v>2018</v>
      </c>
      <c r="AC2780" s="524"/>
      <c r="AD2780" s="522"/>
      <c r="AE2780" s="622" t="s">
        <v>101</v>
      </c>
      <c r="AF2780" s="334">
        <v>45943</v>
      </c>
      <c r="AG2780" s="442">
        <v>45944</v>
      </c>
      <c r="AH2780" s="333"/>
      <c r="AI2780" s="333" t="s">
        <v>4631</v>
      </c>
      <c r="AJ2780" s="527"/>
      <c r="AK2780" s="333" t="s">
        <v>4225</v>
      </c>
      <c r="AL2780" s="333">
        <v>8136768838</v>
      </c>
      <c r="AM2780" s="527"/>
      <c r="AN2780" s="333" t="s">
        <v>4225</v>
      </c>
      <c r="AO2780" s="333">
        <v>8136768838</v>
      </c>
    </row>
    <row r="2781" spans="3:41">
      <c r="C2781" s="520" t="s">
        <v>994</v>
      </c>
      <c r="D2781" s="67">
        <v>5888</v>
      </c>
      <c r="E2781" s="81" t="s">
        <v>1915</v>
      </c>
      <c r="F2781" s="69" t="s">
        <v>1854</v>
      </c>
      <c r="G2781" s="48" t="s">
        <v>153</v>
      </c>
      <c r="H2781" s="48">
        <v>6432</v>
      </c>
      <c r="I2781" s="64" t="s">
        <v>3474</v>
      </c>
      <c r="J2781" s="64">
        <v>1</v>
      </c>
      <c r="K2781" s="101">
        <v>45943</v>
      </c>
      <c r="L2781" s="67">
        <v>1</v>
      </c>
      <c r="M2781" s="104">
        <v>164</v>
      </c>
      <c r="N2781" s="855">
        <v>45944</v>
      </c>
      <c r="O2781" s="856">
        <v>45945</v>
      </c>
      <c r="P2781" s="857">
        <v>2</v>
      </c>
      <c r="Q2781" s="66" t="s">
        <v>85</v>
      </c>
      <c r="R2781" s="66" t="s">
        <v>214</v>
      </c>
      <c r="S2781" s="66" t="s">
        <v>85</v>
      </c>
      <c r="T2781" s="66" t="s">
        <v>138</v>
      </c>
      <c r="U2781" s="113">
        <v>164</v>
      </c>
      <c r="V2781" s="88" t="s">
        <v>236</v>
      </c>
      <c r="W2781" s="88" t="s">
        <v>406</v>
      </c>
      <c r="X2781" s="88" t="s">
        <v>238</v>
      </c>
      <c r="Y2781" s="117" t="s">
        <v>689</v>
      </c>
      <c r="Z2781" s="66">
        <v>50</v>
      </c>
      <c r="AA2781" s="117" t="s">
        <v>227</v>
      </c>
      <c r="AB2781" s="66">
        <v>2018</v>
      </c>
      <c r="AC2781" s="118">
        <v>12000</v>
      </c>
      <c r="AD2781" s="135">
        <v>15000</v>
      </c>
      <c r="AE2781" s="823" t="s">
        <v>101</v>
      </c>
      <c r="AF2781" s="442">
        <v>45943</v>
      </c>
      <c r="AG2781" s="442">
        <v>45944</v>
      </c>
      <c r="AH2781" s="333"/>
      <c r="AI2781" s="490" t="s">
        <v>153</v>
      </c>
      <c r="AJ2781" s="527" t="s">
        <v>4633</v>
      </c>
      <c r="AK2781" s="333" t="s">
        <v>4634</v>
      </c>
      <c r="AL2781" s="490">
        <v>9821296311</v>
      </c>
      <c r="AM2781" s="527" t="s">
        <v>4633</v>
      </c>
      <c r="AN2781" s="333" t="s">
        <v>4634</v>
      </c>
      <c r="AO2781" s="490">
        <v>9821296311</v>
      </c>
    </row>
    <row r="2782" spans="3:41">
      <c r="C2782" s="520" t="s">
        <v>994</v>
      </c>
      <c r="D2782" s="67">
        <v>5805</v>
      </c>
      <c r="E2782" s="81" t="s">
        <v>4481</v>
      </c>
      <c r="F2782" s="81" t="s">
        <v>4481</v>
      </c>
      <c r="G2782" s="48" t="s">
        <v>153</v>
      </c>
      <c r="H2782" s="48">
        <v>2255</v>
      </c>
      <c r="I2782" s="520" t="s">
        <v>154</v>
      </c>
      <c r="J2782" s="520">
        <v>1</v>
      </c>
      <c r="K2782" s="231">
        <v>45923</v>
      </c>
      <c r="L2782" s="48">
        <v>13</v>
      </c>
      <c r="M2782" s="510">
        <v>220</v>
      </c>
      <c r="N2782" s="835">
        <v>45936</v>
      </c>
      <c r="O2782" s="836">
        <v>45945</v>
      </c>
      <c r="P2782" s="839">
        <v>22</v>
      </c>
      <c r="Q2782" s="409" t="s">
        <v>810</v>
      </c>
      <c r="R2782" s="409" t="s">
        <v>85</v>
      </c>
      <c r="S2782" s="409" t="s">
        <v>832</v>
      </c>
      <c r="T2782" s="409" t="s">
        <v>87</v>
      </c>
      <c r="U2782" s="409">
        <v>220</v>
      </c>
      <c r="V2782" s="417" t="s">
        <v>88</v>
      </c>
      <c r="W2782" s="417" t="s">
        <v>89</v>
      </c>
      <c r="X2782" s="417" t="s">
        <v>586</v>
      </c>
      <c r="Y2782" s="423" t="s">
        <v>909</v>
      </c>
      <c r="Z2782" s="409">
        <v>10</v>
      </c>
      <c r="AA2782" s="423" t="s">
        <v>227</v>
      </c>
      <c r="AB2782" s="409">
        <v>2011</v>
      </c>
      <c r="AC2782" s="424"/>
      <c r="AD2782" s="524"/>
      <c r="AE2782" s="620" t="s">
        <v>101</v>
      </c>
      <c r="AF2782" s="526">
        <v>45909</v>
      </c>
      <c r="AG2782" s="442">
        <v>45944</v>
      </c>
      <c r="AH2782" s="333"/>
      <c r="AI2782" s="490"/>
      <c r="AJ2782" s="527"/>
      <c r="AK2782" s="333"/>
      <c r="AL2782" s="490"/>
      <c r="AM2782" s="527"/>
      <c r="AN2782" s="333"/>
      <c r="AO2782" s="490"/>
    </row>
    <row r="2783" spans="3:41">
      <c r="C2783" s="520" t="s">
        <v>994</v>
      </c>
      <c r="D2783" s="48">
        <v>5885</v>
      </c>
      <c r="E2783" s="81" t="s">
        <v>4639</v>
      </c>
      <c r="F2783" s="81" t="s">
        <v>4632</v>
      </c>
      <c r="G2783" s="72" t="s">
        <v>529</v>
      </c>
      <c r="H2783" s="48"/>
      <c r="I2783" s="72" t="s">
        <v>3474</v>
      </c>
      <c r="J2783" s="64">
        <v>1</v>
      </c>
      <c r="K2783" s="834">
        <v>45943</v>
      </c>
      <c r="L2783" s="48">
        <v>6</v>
      </c>
      <c r="M2783" s="104">
        <v>277</v>
      </c>
      <c r="N2783" s="855">
        <v>45949</v>
      </c>
      <c r="O2783" s="856">
        <v>45945</v>
      </c>
      <c r="P2783" s="857">
        <v>2</v>
      </c>
      <c r="Q2783" s="66" t="s">
        <v>85</v>
      </c>
      <c r="R2783" s="66" t="s">
        <v>85</v>
      </c>
      <c r="S2783" s="66" t="s">
        <v>86</v>
      </c>
      <c r="T2783" s="66" t="s">
        <v>87</v>
      </c>
      <c r="U2783" s="104">
        <v>277</v>
      </c>
      <c r="V2783" s="88" t="s">
        <v>169</v>
      </c>
      <c r="W2783" s="88" t="s">
        <v>89</v>
      </c>
      <c r="X2783" s="88" t="s">
        <v>834</v>
      </c>
      <c r="Y2783" s="66" t="s">
        <v>4442</v>
      </c>
      <c r="Z2783" s="66"/>
      <c r="AA2783" s="117"/>
      <c r="AB2783" s="66"/>
      <c r="AC2783" s="130"/>
      <c r="AD2783" s="119">
        <v>0</v>
      </c>
      <c r="AE2783" s="503" t="s">
        <v>101</v>
      </c>
      <c r="AF2783" s="622">
        <v>45943</v>
      </c>
      <c r="AG2783" s="442">
        <v>45944</v>
      </c>
      <c r="AH2783" s="503"/>
      <c r="AI2783" s="503"/>
      <c r="AJ2783" s="503"/>
      <c r="AK2783" s="503"/>
      <c r="AL2783" s="503"/>
      <c r="AM2783" s="503"/>
      <c r="AN2783" s="503"/>
      <c r="AO2783" s="503"/>
    </row>
    <row r="2784" spans="3:41" ht="18" customHeight="1">
      <c r="C2784" s="520" t="s">
        <v>994</v>
      </c>
      <c r="D2784" s="769">
        <v>5823</v>
      </c>
      <c r="E2784" s="750" t="s">
        <v>1486</v>
      </c>
      <c r="F2784" s="750" t="s">
        <v>1486</v>
      </c>
      <c r="G2784" s="48" t="s">
        <v>4526</v>
      </c>
      <c r="H2784" s="769">
        <v>33</v>
      </c>
      <c r="I2784" s="520" t="s">
        <v>154</v>
      </c>
      <c r="J2784" s="520">
        <v>1</v>
      </c>
      <c r="K2784" s="96">
        <v>45917</v>
      </c>
      <c r="L2784" s="64">
        <v>27</v>
      </c>
      <c r="M2784" s="625">
        <v>35</v>
      </c>
      <c r="N2784" s="835">
        <f t="shared" ref="N2784" si="61">K2784+L2784</f>
        <v>45944</v>
      </c>
      <c r="O2784" s="836">
        <f t="shared" ref="O2784:O2786" ca="1" si="62">TODAY()</f>
        <v>45957</v>
      </c>
      <c r="P2784" s="837">
        <f t="shared" ref="P2784" ca="1" si="63">O2784-K2784</f>
        <v>40</v>
      </c>
      <c r="Q2784" s="409" t="s">
        <v>85</v>
      </c>
      <c r="R2784" s="409" t="s">
        <v>85</v>
      </c>
      <c r="S2784" s="409" t="s">
        <v>85</v>
      </c>
      <c r="T2784" s="409" t="s">
        <v>87</v>
      </c>
      <c r="U2784" s="409">
        <v>35</v>
      </c>
      <c r="V2784" s="417" t="s">
        <v>173</v>
      </c>
      <c r="W2784" s="417" t="s">
        <v>174</v>
      </c>
      <c r="X2784" s="417" t="s">
        <v>175</v>
      </c>
      <c r="Y2784" s="409" t="s">
        <v>182</v>
      </c>
      <c r="Z2784" s="409">
        <v>10</v>
      </c>
      <c r="AA2784" s="423" t="s">
        <v>177</v>
      </c>
      <c r="AB2784" s="409">
        <v>2024</v>
      </c>
      <c r="AC2784" s="424"/>
      <c r="AD2784" s="522"/>
      <c r="AE2784" s="824" t="s">
        <v>101</v>
      </c>
      <c r="AF2784" s="634">
        <v>45934</v>
      </c>
      <c r="AG2784" s="634">
        <v>45944</v>
      </c>
      <c r="AH2784" s="520"/>
      <c r="AI2784" s="582" t="s">
        <v>197</v>
      </c>
      <c r="AJ2784" s="618" t="s">
        <v>4528</v>
      </c>
      <c r="AK2784" s="619" t="s">
        <v>4527</v>
      </c>
      <c r="AL2784" s="582">
        <v>9222115149</v>
      </c>
      <c r="AM2784" s="503"/>
      <c r="AN2784" s="503"/>
      <c r="AO2784" s="503"/>
    </row>
    <row r="2785" spans="3:41">
      <c r="C2785" s="520" t="s">
        <v>994</v>
      </c>
      <c r="D2785" s="67">
        <v>5865</v>
      </c>
      <c r="E2785" s="81" t="s">
        <v>742</v>
      </c>
      <c r="F2785" s="81" t="s">
        <v>4164</v>
      </c>
      <c r="G2785" s="48" t="s">
        <v>1492</v>
      </c>
      <c r="H2785" s="48">
        <v>3204</v>
      </c>
      <c r="I2785" s="520" t="s">
        <v>154</v>
      </c>
      <c r="J2785" s="520">
        <v>1</v>
      </c>
      <c r="K2785" s="101">
        <v>45934</v>
      </c>
      <c r="L2785" s="48">
        <v>27</v>
      </c>
      <c r="M2785" s="510">
        <v>268</v>
      </c>
      <c r="N2785" s="838">
        <f t="shared" ref="N2785:N2786" si="64">K2785+L2785</f>
        <v>45961</v>
      </c>
      <c r="O2785" s="836">
        <f t="shared" ca="1" si="62"/>
        <v>45957</v>
      </c>
      <c r="P2785" s="837">
        <f t="shared" ref="P2785:P2786" ca="1" si="65">O2785-K2785</f>
        <v>23</v>
      </c>
      <c r="Q2785" s="409" t="s">
        <v>85</v>
      </c>
      <c r="R2785" s="409" t="s">
        <v>86</v>
      </c>
      <c r="S2785" s="409" t="s">
        <v>85</v>
      </c>
      <c r="T2785" s="137" t="s">
        <v>138</v>
      </c>
      <c r="U2785" s="409">
        <v>268</v>
      </c>
      <c r="V2785" s="417" t="s">
        <v>284</v>
      </c>
      <c r="W2785" s="417" t="s">
        <v>89</v>
      </c>
      <c r="X2785" s="417" t="s">
        <v>979</v>
      </c>
      <c r="Y2785" s="409" t="s">
        <v>980</v>
      </c>
      <c r="Z2785" s="409">
        <v>20</v>
      </c>
      <c r="AA2785" s="423" t="s">
        <v>143</v>
      </c>
      <c r="AB2785" s="409">
        <v>2016</v>
      </c>
      <c r="AC2785" s="424"/>
      <c r="AD2785" s="522"/>
      <c r="AE2785" s="503" t="s">
        <v>101</v>
      </c>
      <c r="AF2785" s="523">
        <v>45934</v>
      </c>
      <c r="AG2785" s="442">
        <v>45945</v>
      </c>
      <c r="AH2785" s="333" t="s">
        <v>4642</v>
      </c>
      <c r="AI2785" s="490" t="s">
        <v>102</v>
      </c>
      <c r="AJ2785" s="334"/>
      <c r="AK2785" s="333"/>
      <c r="AL2785" s="490" t="s">
        <v>102</v>
      </c>
      <c r="AM2785" s="333" t="s">
        <v>4611</v>
      </c>
      <c r="AN2785" s="333" t="s">
        <v>4610</v>
      </c>
      <c r="AO2785" s="490">
        <v>8123199902</v>
      </c>
    </row>
    <row r="2786" spans="3:41">
      <c r="C2786" s="520" t="s">
        <v>994</v>
      </c>
      <c r="D2786" s="772">
        <v>5879</v>
      </c>
      <c r="E2786" s="750" t="s">
        <v>472</v>
      </c>
      <c r="F2786" s="68" t="s">
        <v>152</v>
      </c>
      <c r="G2786" s="48" t="s">
        <v>4105</v>
      </c>
      <c r="H2786" s="388">
        <v>833</v>
      </c>
      <c r="I2786" s="520" t="s">
        <v>154</v>
      </c>
      <c r="J2786" s="520">
        <v>1</v>
      </c>
      <c r="K2786" s="101">
        <v>45941</v>
      </c>
      <c r="L2786" s="48">
        <v>1</v>
      </c>
      <c r="M2786" s="104">
        <v>208</v>
      </c>
      <c r="N2786" s="835">
        <f t="shared" si="64"/>
        <v>45942</v>
      </c>
      <c r="O2786" s="836">
        <f t="shared" ca="1" si="62"/>
        <v>45957</v>
      </c>
      <c r="P2786" s="837">
        <f t="shared" ca="1" si="65"/>
        <v>16</v>
      </c>
      <c r="Q2786" s="409" t="s">
        <v>160</v>
      </c>
      <c r="R2786" s="409" t="s">
        <v>86</v>
      </c>
      <c r="S2786" s="409" t="s">
        <v>86</v>
      </c>
      <c r="T2786" s="409" t="s">
        <v>87</v>
      </c>
      <c r="U2786" s="409">
        <v>208</v>
      </c>
      <c r="V2786" s="417" t="s">
        <v>88</v>
      </c>
      <c r="W2786" s="417" t="s">
        <v>89</v>
      </c>
      <c r="X2786" s="417" t="s">
        <v>586</v>
      </c>
      <c r="Y2786" s="423" t="s">
        <v>860</v>
      </c>
      <c r="Z2786" s="409">
        <v>10</v>
      </c>
      <c r="AA2786" s="423" t="s">
        <v>227</v>
      </c>
      <c r="AB2786" s="409"/>
      <c r="AC2786" s="524">
        <v>33000</v>
      </c>
      <c r="AD2786" s="524">
        <v>9000</v>
      </c>
      <c r="AE2786" s="637" t="s">
        <v>101</v>
      </c>
      <c r="AF2786" s="442">
        <v>45941</v>
      </c>
      <c r="AG2786" s="442">
        <v>45945</v>
      </c>
      <c r="AH2786" s="334"/>
      <c r="AI2786" s="490"/>
      <c r="AJ2786" s="334"/>
      <c r="AK2786" s="334"/>
      <c r="AL2786" s="490"/>
      <c r="AM2786" s="520"/>
      <c r="AN2786" s="333"/>
      <c r="AO2786" s="490"/>
    </row>
    <row r="2787" spans="3:41">
      <c r="C2787" s="520" t="s">
        <v>994</v>
      </c>
      <c r="D2787" s="64">
        <v>5849</v>
      </c>
      <c r="E2787" s="750" t="s">
        <v>4406</v>
      </c>
      <c r="F2787" s="65" t="s">
        <v>4579</v>
      </c>
      <c r="G2787" s="64" t="s">
        <v>4580</v>
      </c>
      <c r="H2787" s="64">
        <v>610</v>
      </c>
      <c r="I2787" s="64" t="s">
        <v>3474</v>
      </c>
      <c r="J2787" s="64">
        <v>1</v>
      </c>
      <c r="K2787" s="96">
        <v>45929</v>
      </c>
      <c r="L2787" s="64">
        <v>13</v>
      </c>
      <c r="M2787" s="104">
        <v>202</v>
      </c>
      <c r="N2787" s="855">
        <v>45942</v>
      </c>
      <c r="O2787" s="856">
        <v>45946</v>
      </c>
      <c r="P2787" s="857">
        <v>17</v>
      </c>
      <c r="Q2787" s="66" t="s">
        <v>810</v>
      </c>
      <c r="R2787" s="66" t="s">
        <v>85</v>
      </c>
      <c r="S2787" s="66" t="s">
        <v>832</v>
      </c>
      <c r="T2787" s="66" t="s">
        <v>87</v>
      </c>
      <c r="U2787" s="66">
        <v>202</v>
      </c>
      <c r="V2787" s="88" t="s">
        <v>833</v>
      </c>
      <c r="W2787" s="88" t="s">
        <v>89</v>
      </c>
      <c r="X2787" s="88" t="s">
        <v>834</v>
      </c>
      <c r="Y2787" s="117" t="s">
        <v>835</v>
      </c>
      <c r="Z2787" s="66">
        <v>30</v>
      </c>
      <c r="AA2787" s="117" t="s">
        <v>92</v>
      </c>
      <c r="AB2787" s="66"/>
      <c r="AC2787" s="118"/>
      <c r="AD2787" s="119">
        <v>0</v>
      </c>
      <c r="AE2787" s="637" t="s">
        <v>101</v>
      </c>
      <c r="AF2787" s="442">
        <v>45929</v>
      </c>
      <c r="AG2787" s="442">
        <v>45945</v>
      </c>
      <c r="AH2787" s="333"/>
      <c r="AI2787" s="490"/>
      <c r="AJ2787" s="334"/>
      <c r="AK2787" s="333"/>
      <c r="AL2787" s="490"/>
      <c r="AM2787" s="520"/>
      <c r="AN2787" s="333"/>
      <c r="AO2787" s="490"/>
    </row>
    <row r="2788" spans="3:41">
      <c r="C2788" s="520" t="s">
        <v>994</v>
      </c>
      <c r="D2788" s="67">
        <v>5850</v>
      </c>
      <c r="E2788" s="750" t="s">
        <v>4406</v>
      </c>
      <c r="F2788" s="65" t="s">
        <v>4579</v>
      </c>
      <c r="G2788" s="64" t="s">
        <v>4580</v>
      </c>
      <c r="H2788" s="48">
        <v>283</v>
      </c>
      <c r="I2788" s="64" t="s">
        <v>3474</v>
      </c>
      <c r="J2788" s="64">
        <v>1</v>
      </c>
      <c r="K2788" s="96">
        <v>45929</v>
      </c>
      <c r="L2788" s="64">
        <v>13</v>
      </c>
      <c r="M2788" s="104">
        <v>227</v>
      </c>
      <c r="N2788" s="855">
        <v>45942</v>
      </c>
      <c r="O2788" s="856">
        <v>45946</v>
      </c>
      <c r="P2788" s="857">
        <v>17</v>
      </c>
      <c r="Q2788" s="66" t="s">
        <v>810</v>
      </c>
      <c r="R2788" s="66" t="s">
        <v>214</v>
      </c>
      <c r="S2788" s="66" t="s">
        <v>832</v>
      </c>
      <c r="T2788" s="66" t="s">
        <v>87</v>
      </c>
      <c r="U2788" s="66">
        <v>227</v>
      </c>
      <c r="V2788" s="88" t="s">
        <v>169</v>
      </c>
      <c r="W2788" s="88" t="s">
        <v>89</v>
      </c>
      <c r="X2788" s="88" t="s">
        <v>834</v>
      </c>
      <c r="Y2788" s="250" t="s">
        <v>916</v>
      </c>
      <c r="Z2788" s="66">
        <v>30</v>
      </c>
      <c r="AA2788" s="117" t="s">
        <v>92</v>
      </c>
      <c r="AB2788" s="66">
        <v>2012</v>
      </c>
      <c r="AC2788" s="130">
        <v>18000</v>
      </c>
      <c r="AD2788" s="130">
        <v>18000</v>
      </c>
      <c r="AE2788" s="637" t="s">
        <v>101</v>
      </c>
      <c r="AF2788" s="634">
        <v>45929</v>
      </c>
      <c r="AG2788" s="442">
        <v>45945</v>
      </c>
      <c r="AH2788" s="333"/>
      <c r="AI2788" s="333"/>
      <c r="AJ2788" s="334"/>
      <c r="AK2788" s="333"/>
      <c r="AL2788" s="333"/>
      <c r="AM2788" s="527"/>
      <c r="AN2788" s="333"/>
      <c r="AO2788" s="490"/>
    </row>
    <row r="2789" spans="3:41">
      <c r="C2789" s="520" t="s">
        <v>994</v>
      </c>
      <c r="D2789" s="520">
        <v>5598</v>
      </c>
      <c r="E2789" s="738" t="s">
        <v>4223</v>
      </c>
      <c r="F2789" s="620" t="s">
        <v>4224</v>
      </c>
      <c r="G2789" s="520" t="s">
        <v>1664</v>
      </c>
      <c r="H2789" s="520">
        <v>0</v>
      </c>
      <c r="I2789" s="64" t="s">
        <v>3946</v>
      </c>
      <c r="J2789" s="520">
        <v>1</v>
      </c>
      <c r="K2789" s="624">
        <v>45933</v>
      </c>
      <c r="L2789" s="520">
        <v>27</v>
      </c>
      <c r="M2789" s="625">
        <v>17</v>
      </c>
      <c r="N2789" s="838">
        <v>45960</v>
      </c>
      <c r="O2789" s="836">
        <v>45947</v>
      </c>
      <c r="P2789" s="837">
        <v>14</v>
      </c>
      <c r="Q2789" s="409" t="s">
        <v>85</v>
      </c>
      <c r="R2789" s="409" t="s">
        <v>124</v>
      </c>
      <c r="S2789" s="409" t="s">
        <v>85</v>
      </c>
      <c r="T2789" s="409" t="s">
        <v>87</v>
      </c>
      <c r="U2789" s="409">
        <v>17</v>
      </c>
      <c r="V2789" s="417" t="s">
        <v>118</v>
      </c>
      <c r="W2789" s="409" t="s">
        <v>124</v>
      </c>
      <c r="X2789" s="417" t="s">
        <v>125</v>
      </c>
      <c r="Y2789" s="409" t="s">
        <v>126</v>
      </c>
      <c r="Z2789" s="409">
        <v>30</v>
      </c>
      <c r="AA2789" s="423" t="s">
        <v>127</v>
      </c>
      <c r="AB2789" s="409">
        <v>2024</v>
      </c>
      <c r="AC2789" s="424"/>
      <c r="AD2789" s="522"/>
      <c r="AE2789" s="637" t="s">
        <v>101</v>
      </c>
      <c r="AF2789" s="634">
        <v>45821</v>
      </c>
      <c r="AG2789" s="634">
        <v>45946</v>
      </c>
      <c r="AH2789" s="520"/>
      <c r="AI2789" s="490" t="s">
        <v>395</v>
      </c>
      <c r="AJ2789" s="603" t="s">
        <v>4394</v>
      </c>
      <c r="AK2789" s="520"/>
      <c r="AL2789" s="520"/>
      <c r="AM2789" s="603" t="s">
        <v>4394</v>
      </c>
      <c r="AN2789" s="520"/>
      <c r="AO2789" s="520"/>
    </row>
    <row r="2790" spans="3:41">
      <c r="C2790" s="520" t="s">
        <v>994</v>
      </c>
      <c r="D2790" s="520">
        <v>5698</v>
      </c>
      <c r="E2790" s="738" t="s">
        <v>2085</v>
      </c>
      <c r="F2790" s="503" t="s">
        <v>2085</v>
      </c>
      <c r="G2790" s="48" t="s">
        <v>1664</v>
      </c>
      <c r="H2790" s="520">
        <v>6</v>
      </c>
      <c r="I2790" s="520" t="s">
        <v>154</v>
      </c>
      <c r="J2790" s="520">
        <v>1</v>
      </c>
      <c r="K2790" s="624">
        <v>45910</v>
      </c>
      <c r="L2790" s="520">
        <v>27</v>
      </c>
      <c r="M2790" s="625">
        <v>21</v>
      </c>
      <c r="N2790" s="835">
        <v>45937</v>
      </c>
      <c r="O2790" s="836">
        <v>45947</v>
      </c>
      <c r="P2790" s="837">
        <v>37</v>
      </c>
      <c r="Q2790" s="409" t="s">
        <v>85</v>
      </c>
      <c r="R2790" s="409" t="s">
        <v>124</v>
      </c>
      <c r="S2790" s="409" t="s">
        <v>85</v>
      </c>
      <c r="T2790" s="409" t="s">
        <v>87</v>
      </c>
      <c r="U2790" s="409">
        <v>21</v>
      </c>
      <c r="V2790" s="417" t="s">
        <v>118</v>
      </c>
      <c r="W2790" s="409" t="s">
        <v>124</v>
      </c>
      <c r="X2790" s="417" t="s">
        <v>125</v>
      </c>
      <c r="Y2790" s="409" t="s">
        <v>131</v>
      </c>
      <c r="Z2790" s="409">
        <v>30</v>
      </c>
      <c r="AA2790" s="423" t="s">
        <v>127</v>
      </c>
      <c r="AB2790" s="409">
        <v>2024</v>
      </c>
      <c r="AC2790" s="424"/>
      <c r="AD2790" s="522"/>
      <c r="AE2790" s="637" t="s">
        <v>101</v>
      </c>
      <c r="AF2790" s="634">
        <v>45874</v>
      </c>
      <c r="AG2790" s="634">
        <v>45946</v>
      </c>
      <c r="AH2790" s="520"/>
      <c r="AI2790" s="490" t="s">
        <v>395</v>
      </c>
      <c r="AJ2790" s="603" t="s">
        <v>4394</v>
      </c>
      <c r="AK2790" s="520"/>
      <c r="AL2790" s="520"/>
      <c r="AM2790" s="603" t="s">
        <v>4394</v>
      </c>
      <c r="AN2790" s="520"/>
      <c r="AO2790" s="520"/>
    </row>
    <row r="2791" spans="3:41">
      <c r="C2791" s="520" t="s">
        <v>994</v>
      </c>
      <c r="D2791" s="67">
        <v>5858</v>
      </c>
      <c r="E2791" s="750" t="s">
        <v>4591</v>
      </c>
      <c r="F2791" s="750" t="s">
        <v>4591</v>
      </c>
      <c r="G2791" s="64" t="s">
        <v>529</v>
      </c>
      <c r="H2791" s="64">
        <v>2012</v>
      </c>
      <c r="I2791" s="64" t="s">
        <v>3474</v>
      </c>
      <c r="J2791" s="64">
        <v>1</v>
      </c>
      <c r="K2791" s="96">
        <v>45937</v>
      </c>
      <c r="L2791" s="64">
        <v>6</v>
      </c>
      <c r="M2791" s="97">
        <v>32</v>
      </c>
      <c r="N2791" s="855">
        <v>45943</v>
      </c>
      <c r="O2791" s="856">
        <v>45947</v>
      </c>
      <c r="P2791" s="857">
        <v>10</v>
      </c>
      <c r="Q2791" s="66" t="s">
        <v>160</v>
      </c>
      <c r="R2791" s="66" t="s">
        <v>86</v>
      </c>
      <c r="S2791" s="66" t="s">
        <v>86</v>
      </c>
      <c r="T2791" s="66" t="s">
        <v>138</v>
      </c>
      <c r="U2791" s="66">
        <v>32</v>
      </c>
      <c r="V2791" s="88" t="s">
        <v>118</v>
      </c>
      <c r="W2791" s="88" t="s">
        <v>89</v>
      </c>
      <c r="X2791" s="88" t="s">
        <v>167</v>
      </c>
      <c r="Y2791" s="66" t="s">
        <v>168</v>
      </c>
      <c r="Z2791" s="66">
        <v>30</v>
      </c>
      <c r="AA2791" s="117" t="s">
        <v>127</v>
      </c>
      <c r="AB2791" s="66"/>
      <c r="AC2791" s="118"/>
      <c r="AD2791" s="119"/>
      <c r="AE2791" s="637" t="s">
        <v>101</v>
      </c>
      <c r="AF2791" s="630">
        <v>45930</v>
      </c>
      <c r="AG2791" s="630">
        <v>45946</v>
      </c>
      <c r="AH2791" s="582"/>
      <c r="AI2791" s="582"/>
      <c r="AJ2791" s="632"/>
      <c r="AK2791" s="582"/>
      <c r="AL2791" s="582"/>
      <c r="AM2791" s="632"/>
      <c r="AN2791" s="582"/>
      <c r="AO2791" s="582"/>
    </row>
    <row r="2792" spans="3:41">
      <c r="C2792" s="520" t="s">
        <v>994</v>
      </c>
      <c r="D2792" s="67">
        <v>5832</v>
      </c>
      <c r="E2792" s="81" t="s">
        <v>229</v>
      </c>
      <c r="F2792" s="69" t="s">
        <v>4550</v>
      </c>
      <c r="G2792" s="48" t="s">
        <v>1364</v>
      </c>
      <c r="H2792" s="48">
        <v>783</v>
      </c>
      <c r="I2792" s="64" t="s">
        <v>3474</v>
      </c>
      <c r="J2792" s="64">
        <v>1</v>
      </c>
      <c r="K2792" s="101">
        <v>45922</v>
      </c>
      <c r="L2792" s="48">
        <v>27</v>
      </c>
      <c r="M2792" s="104">
        <v>78</v>
      </c>
      <c r="N2792" s="855">
        <v>45949</v>
      </c>
      <c r="O2792" s="856">
        <v>45947</v>
      </c>
      <c r="P2792" s="857">
        <v>25</v>
      </c>
      <c r="Q2792" s="66" t="s">
        <v>160</v>
      </c>
      <c r="R2792" s="66" t="s">
        <v>214</v>
      </c>
      <c r="S2792" s="66" t="s">
        <v>124</v>
      </c>
      <c r="T2792" s="66" t="s">
        <v>138</v>
      </c>
      <c r="U2792" s="66">
        <v>78</v>
      </c>
      <c r="V2792" s="88" t="s">
        <v>284</v>
      </c>
      <c r="W2792" s="88" t="s">
        <v>124</v>
      </c>
      <c r="X2792" s="88" t="s">
        <v>357</v>
      </c>
      <c r="Y2792" s="66" t="s">
        <v>367</v>
      </c>
      <c r="Z2792" s="66">
        <v>10</v>
      </c>
      <c r="AA2792" s="117" t="s">
        <v>143</v>
      </c>
      <c r="AB2792" s="66">
        <v>2024</v>
      </c>
      <c r="AC2792" s="118">
        <v>36000</v>
      </c>
      <c r="AD2792" s="119">
        <v>52500</v>
      </c>
      <c r="AE2792" s="503" t="s">
        <v>101</v>
      </c>
      <c r="AF2792" s="442">
        <v>45922</v>
      </c>
      <c r="AG2792" s="442">
        <v>45947</v>
      </c>
      <c r="AH2792" s="333"/>
      <c r="AI2792" s="490" t="s">
        <v>102</v>
      </c>
      <c r="AJ2792" s="527" t="s">
        <v>4551</v>
      </c>
      <c r="AK2792" s="333" t="s">
        <v>4552</v>
      </c>
      <c r="AL2792" s="490">
        <v>8261512572</v>
      </c>
      <c r="AM2792" s="527" t="s">
        <v>4551</v>
      </c>
      <c r="AN2792" s="333" t="s">
        <v>4552</v>
      </c>
      <c r="AO2792" s="490">
        <v>8261512572</v>
      </c>
    </row>
    <row r="2793" spans="3:41">
      <c r="C2793" s="520" t="s">
        <v>994</v>
      </c>
      <c r="D2793" s="67">
        <v>5764</v>
      </c>
      <c r="E2793" s="81" t="s">
        <v>229</v>
      </c>
      <c r="F2793" s="69" t="s">
        <v>229</v>
      </c>
      <c r="G2793" s="48" t="s">
        <v>4429</v>
      </c>
      <c r="H2793" s="48">
        <v>7452</v>
      </c>
      <c r="I2793" s="64" t="s">
        <v>3474</v>
      </c>
      <c r="J2793" s="64">
        <v>1</v>
      </c>
      <c r="K2793" s="101">
        <v>45923</v>
      </c>
      <c r="L2793" s="48">
        <v>27</v>
      </c>
      <c r="M2793" s="104">
        <v>151</v>
      </c>
      <c r="N2793" s="862">
        <v>45950</v>
      </c>
      <c r="O2793" s="856">
        <v>45947</v>
      </c>
      <c r="P2793" s="857">
        <v>24</v>
      </c>
      <c r="Q2793" s="66" t="s">
        <v>85</v>
      </c>
      <c r="R2793" s="66" t="s">
        <v>320</v>
      </c>
      <c r="S2793" s="66" t="s">
        <v>85</v>
      </c>
      <c r="T2793" s="66" t="s">
        <v>138</v>
      </c>
      <c r="U2793" s="113">
        <v>151</v>
      </c>
      <c r="V2793" s="88" t="s">
        <v>284</v>
      </c>
      <c r="W2793" s="88" t="s">
        <v>89</v>
      </c>
      <c r="X2793" s="88" t="s">
        <v>396</v>
      </c>
      <c r="Y2793" s="66" t="s">
        <v>644</v>
      </c>
      <c r="Z2793" s="66">
        <v>10</v>
      </c>
      <c r="AA2793" s="117" t="s">
        <v>143</v>
      </c>
      <c r="AB2793" s="66">
        <v>2014</v>
      </c>
      <c r="AC2793" s="130">
        <v>33000</v>
      </c>
      <c r="AD2793" s="119">
        <v>35200</v>
      </c>
      <c r="AE2793" s="637" t="s">
        <v>101</v>
      </c>
      <c r="AF2793" s="442">
        <v>45895</v>
      </c>
      <c r="AG2793" s="442">
        <v>45947</v>
      </c>
      <c r="AH2793" s="333"/>
      <c r="AI2793" s="490" t="s">
        <v>102</v>
      </c>
      <c r="AJ2793" s="527" t="s">
        <v>4493</v>
      </c>
      <c r="AK2793" s="333" t="s">
        <v>2985</v>
      </c>
      <c r="AL2793" s="490" t="s">
        <v>2986</v>
      </c>
      <c r="AM2793" s="527" t="s">
        <v>4493</v>
      </c>
      <c r="AN2793" s="333" t="s">
        <v>2985</v>
      </c>
      <c r="AO2793" s="490" t="s">
        <v>2986</v>
      </c>
    </row>
    <row r="2794" spans="3:41">
      <c r="C2794" s="520" t="s">
        <v>994</v>
      </c>
      <c r="D2794" s="67">
        <v>5886</v>
      </c>
      <c r="E2794" s="81" t="s">
        <v>229</v>
      </c>
      <c r="F2794" s="69" t="s">
        <v>229</v>
      </c>
      <c r="G2794" s="48" t="s">
        <v>1364</v>
      </c>
      <c r="H2794" s="48">
        <v>3888</v>
      </c>
      <c r="I2794" s="64" t="s">
        <v>3474</v>
      </c>
      <c r="J2794" s="64">
        <v>1</v>
      </c>
      <c r="K2794" s="101">
        <v>45943</v>
      </c>
      <c r="L2794" s="48">
        <v>6</v>
      </c>
      <c r="M2794" s="104">
        <v>175</v>
      </c>
      <c r="N2794" s="855">
        <v>45949</v>
      </c>
      <c r="O2794" s="856">
        <v>45947</v>
      </c>
      <c r="P2794" s="872">
        <v>4</v>
      </c>
      <c r="Q2794" s="66" t="s">
        <v>85</v>
      </c>
      <c r="R2794" s="66" t="s">
        <v>320</v>
      </c>
      <c r="S2794" s="66" t="s">
        <v>85</v>
      </c>
      <c r="T2794" s="66" t="s">
        <v>138</v>
      </c>
      <c r="U2794" s="113">
        <v>175</v>
      </c>
      <c r="V2794" s="88" t="s">
        <v>284</v>
      </c>
      <c r="W2794" s="88" t="s">
        <v>89</v>
      </c>
      <c r="X2794" s="88" t="s">
        <v>417</v>
      </c>
      <c r="Y2794" s="117" t="s">
        <v>716</v>
      </c>
      <c r="Z2794" s="66">
        <v>10</v>
      </c>
      <c r="AA2794" s="117" t="s">
        <v>189</v>
      </c>
      <c r="AB2794" s="66">
        <v>2012</v>
      </c>
      <c r="AC2794" s="130">
        <v>51000</v>
      </c>
      <c r="AD2794" s="130">
        <v>54000</v>
      </c>
      <c r="AE2794" s="503" t="s">
        <v>101</v>
      </c>
      <c r="AF2794" s="442">
        <v>45943</v>
      </c>
      <c r="AG2794" s="442">
        <v>45947</v>
      </c>
      <c r="AH2794" s="334"/>
      <c r="AI2794" s="523"/>
      <c r="AJ2794" s="528"/>
      <c r="AK2794" s="334"/>
      <c r="AL2794" s="490"/>
      <c r="AM2794" s="528"/>
      <c r="AN2794" s="334"/>
      <c r="AO2794" s="490"/>
    </row>
    <row r="2795" spans="3:41">
      <c r="C2795" s="520" t="s">
        <v>994</v>
      </c>
      <c r="D2795" s="48">
        <v>5881</v>
      </c>
      <c r="E2795" s="81" t="s">
        <v>4637</v>
      </c>
      <c r="F2795" s="81" t="s">
        <v>4637</v>
      </c>
      <c r="G2795" s="72" t="s">
        <v>529</v>
      </c>
      <c r="H2795" s="48"/>
      <c r="I2795" s="64" t="s">
        <v>3474</v>
      </c>
      <c r="J2795" s="64">
        <v>1</v>
      </c>
      <c r="K2795" s="834">
        <v>45943</v>
      </c>
      <c r="L2795" s="48">
        <v>1</v>
      </c>
      <c r="M2795" s="104">
        <v>201</v>
      </c>
      <c r="N2795" s="855">
        <f t="shared" ref="N2795" si="66">K2795+L2795</f>
        <v>45944</v>
      </c>
      <c r="O2795" s="856">
        <f t="shared" ref="O2795" ca="1" si="67">TODAY()</f>
        <v>45957</v>
      </c>
      <c r="P2795" s="857">
        <f t="shared" ref="P2795" ca="1" si="68">O2795-K2795</f>
        <v>14</v>
      </c>
      <c r="Q2795" s="66" t="s">
        <v>810</v>
      </c>
      <c r="R2795" s="66" t="s">
        <v>85</v>
      </c>
      <c r="S2795" s="66" t="s">
        <v>811</v>
      </c>
      <c r="T2795" s="66" t="s">
        <v>138</v>
      </c>
      <c r="U2795" s="104">
        <v>201</v>
      </c>
      <c r="V2795" s="88" t="s">
        <v>983</v>
      </c>
      <c r="W2795" s="88" t="s">
        <v>89</v>
      </c>
      <c r="X2795" s="88" t="s">
        <v>984</v>
      </c>
      <c r="Y2795" s="117" t="s">
        <v>4253</v>
      </c>
      <c r="Z2795" s="66"/>
      <c r="AA2795" s="117"/>
      <c r="AB2795" s="66">
        <v>2018</v>
      </c>
      <c r="AC2795" s="118"/>
      <c r="AD2795" s="119"/>
      <c r="AE2795" s="637" t="s">
        <v>101</v>
      </c>
      <c r="AF2795" s="442">
        <v>45943</v>
      </c>
      <c r="AG2795" s="442">
        <v>45947</v>
      </c>
      <c r="AH2795" s="333"/>
      <c r="AI2795" s="490"/>
      <c r="AJ2795" s="334"/>
      <c r="AK2795" s="333"/>
      <c r="AL2795" s="490"/>
      <c r="AM2795" s="527"/>
      <c r="AN2795" s="333"/>
      <c r="AO2795" s="490"/>
    </row>
    <row r="2796" spans="3:41">
      <c r="C2796" s="520" t="s">
        <v>994</v>
      </c>
      <c r="D2796" s="67">
        <v>5597</v>
      </c>
      <c r="E2796" s="81" t="s">
        <v>4057</v>
      </c>
      <c r="F2796" s="69" t="s">
        <v>4058</v>
      </c>
      <c r="G2796" s="48" t="s">
        <v>4218</v>
      </c>
      <c r="H2796" s="48">
        <v>4809</v>
      </c>
      <c r="I2796" s="64" t="s">
        <v>154</v>
      </c>
      <c r="J2796" s="64">
        <v>1</v>
      </c>
      <c r="K2796" s="101">
        <v>45875</v>
      </c>
      <c r="L2796" s="48">
        <v>27</v>
      </c>
      <c r="M2796" s="97">
        <v>27</v>
      </c>
      <c r="N2796" s="863">
        <f>K2796+L2796</f>
        <v>45902</v>
      </c>
      <c r="O2796" s="856">
        <f ca="1">TODAY()</f>
        <v>45957</v>
      </c>
      <c r="P2796" s="857">
        <f ca="1">O2796-K2796</f>
        <v>82</v>
      </c>
      <c r="Q2796" s="66" t="s">
        <v>85</v>
      </c>
      <c r="R2796" s="66" t="s">
        <v>85</v>
      </c>
      <c r="S2796" s="66" t="s">
        <v>85</v>
      </c>
      <c r="T2796" s="66" t="s">
        <v>138</v>
      </c>
      <c r="U2796" s="66">
        <v>27</v>
      </c>
      <c r="V2796" s="88" t="s">
        <v>139</v>
      </c>
      <c r="W2796" s="88" t="s">
        <v>140</v>
      </c>
      <c r="X2796" s="88" t="s">
        <v>141</v>
      </c>
      <c r="Y2796" s="66" t="s">
        <v>142</v>
      </c>
      <c r="Z2796" s="66">
        <v>40</v>
      </c>
      <c r="AA2796" s="117" t="s">
        <v>143</v>
      </c>
      <c r="AB2796" s="66"/>
      <c r="AC2796" s="118"/>
      <c r="AD2796" s="119"/>
      <c r="AE2796" s="637" t="s">
        <v>101</v>
      </c>
      <c r="AF2796" s="122">
        <v>45820</v>
      </c>
      <c r="AG2796" s="122">
        <v>45947</v>
      </c>
      <c r="AH2796" s="520"/>
      <c r="AI2796" s="520" t="s">
        <v>4218</v>
      </c>
      <c r="AJ2796" s="527" t="s">
        <v>4394</v>
      </c>
      <c r="AK2796" s="520"/>
      <c r="AL2796" s="520"/>
      <c r="AM2796" s="527" t="s">
        <v>4394</v>
      </c>
      <c r="AN2796" s="520"/>
      <c r="AO2796" s="520"/>
    </row>
    <row r="2797" spans="3:41">
      <c r="C2797" s="520" t="s">
        <v>994</v>
      </c>
      <c r="D2797" s="67">
        <v>5829</v>
      </c>
      <c r="E2797" s="81" t="s">
        <v>4537</v>
      </c>
      <c r="F2797" s="81" t="s">
        <v>4537</v>
      </c>
      <c r="G2797" s="48" t="s">
        <v>4624</v>
      </c>
      <c r="H2797" s="48">
        <v>1632</v>
      </c>
      <c r="I2797" s="64" t="s">
        <v>3946</v>
      </c>
      <c r="J2797" s="64">
        <v>1</v>
      </c>
      <c r="K2797" s="101">
        <v>45933</v>
      </c>
      <c r="L2797" s="48">
        <v>13</v>
      </c>
      <c r="M2797" s="104">
        <v>120</v>
      </c>
      <c r="N2797" s="855">
        <f>K2797+L2797</f>
        <v>45946</v>
      </c>
      <c r="O2797" s="856">
        <f ca="1">TODAY()</f>
        <v>45957</v>
      </c>
      <c r="P2797" s="857">
        <f ca="1">O2797-K2797</f>
        <v>24</v>
      </c>
      <c r="Q2797" s="66" t="s">
        <v>85</v>
      </c>
      <c r="R2797" s="66" t="s">
        <v>86</v>
      </c>
      <c r="S2797" s="66" t="s">
        <v>85</v>
      </c>
      <c r="T2797" s="66" t="s">
        <v>138</v>
      </c>
      <c r="U2797" s="66">
        <v>120</v>
      </c>
      <c r="V2797" s="88" t="s">
        <v>169</v>
      </c>
      <c r="W2797" s="88" t="s">
        <v>89</v>
      </c>
      <c r="X2797" s="88" t="s">
        <v>167</v>
      </c>
      <c r="Y2797" s="124" t="s">
        <v>4424</v>
      </c>
      <c r="Z2797" s="66">
        <v>30</v>
      </c>
      <c r="AA2797" s="117" t="s">
        <v>127</v>
      </c>
      <c r="AB2797" s="66">
        <v>2015</v>
      </c>
      <c r="AC2797" s="118"/>
      <c r="AD2797" s="119"/>
      <c r="AE2797" s="637" t="s">
        <v>101</v>
      </c>
      <c r="AF2797" s="132">
        <v>45919</v>
      </c>
      <c r="AG2797" s="132">
        <v>45950</v>
      </c>
      <c r="AH2797" s="333"/>
      <c r="AI2797" s="333" t="s">
        <v>262</v>
      </c>
      <c r="AJ2797" s="333" t="s">
        <v>4548</v>
      </c>
      <c r="AK2797" s="333"/>
      <c r="AL2797" s="490"/>
      <c r="AM2797" s="333" t="s">
        <v>4548</v>
      </c>
      <c r="AN2797" s="333"/>
      <c r="AO2797" s="490"/>
    </row>
    <row r="2798" spans="3:41">
      <c r="C2798" s="520" t="s">
        <v>994</v>
      </c>
      <c r="D2798" s="67">
        <v>5845</v>
      </c>
      <c r="E2798" s="81" t="s">
        <v>4563</v>
      </c>
      <c r="F2798" s="69" t="s">
        <v>4563</v>
      </c>
      <c r="G2798" s="64" t="s">
        <v>1554</v>
      </c>
      <c r="H2798" s="72">
        <v>2901</v>
      </c>
      <c r="I2798" s="64" t="s">
        <v>3946</v>
      </c>
      <c r="J2798" s="64">
        <v>1</v>
      </c>
      <c r="K2798" s="101">
        <v>45926</v>
      </c>
      <c r="L2798" s="67">
        <v>6</v>
      </c>
      <c r="M2798" s="104">
        <v>139</v>
      </c>
      <c r="N2798" s="855">
        <f>K2798+L2798</f>
        <v>45932</v>
      </c>
      <c r="O2798" s="856">
        <f ca="1">TODAY()</f>
        <v>45957</v>
      </c>
      <c r="P2798" s="857">
        <f ca="1">O2798-K2798</f>
        <v>31</v>
      </c>
      <c r="Q2798" s="66" t="s">
        <v>85</v>
      </c>
      <c r="R2798" s="66" t="s">
        <v>86</v>
      </c>
      <c r="S2798" s="66" t="s">
        <v>85</v>
      </c>
      <c r="T2798" s="66" t="s">
        <v>87</v>
      </c>
      <c r="U2798" s="170">
        <v>139</v>
      </c>
      <c r="V2798" s="88" t="s">
        <v>169</v>
      </c>
      <c r="W2798" s="88" t="s">
        <v>89</v>
      </c>
      <c r="X2798" s="88" t="s">
        <v>4466</v>
      </c>
      <c r="Y2798" s="66" t="s">
        <v>4467</v>
      </c>
      <c r="Z2798" s="66"/>
      <c r="AA2798" s="117"/>
      <c r="AB2798" s="66">
        <v>2017</v>
      </c>
      <c r="AC2798" s="130"/>
      <c r="AD2798" s="119"/>
      <c r="AE2798" s="637" t="s">
        <v>101</v>
      </c>
      <c r="AF2798" s="123">
        <v>45926</v>
      </c>
      <c r="AG2798" s="123">
        <v>45950</v>
      </c>
      <c r="AH2798" s="582"/>
      <c r="AI2798" s="763"/>
      <c r="AJ2798" s="123"/>
      <c r="AK2798" s="582"/>
      <c r="AL2798" s="763"/>
      <c r="AM2798" s="764"/>
      <c r="AN2798" s="763"/>
      <c r="AO2798" s="763"/>
    </row>
    <row r="2799" spans="3:41">
      <c r="C2799" s="520" t="s">
        <v>994</v>
      </c>
      <c r="D2799" s="67">
        <v>5891</v>
      </c>
      <c r="E2799" s="750" t="s">
        <v>4422</v>
      </c>
      <c r="F2799" s="81" t="s">
        <v>4422</v>
      </c>
      <c r="G2799" s="48" t="s">
        <v>4643</v>
      </c>
      <c r="H2799" s="64"/>
      <c r="I2799" s="64" t="s">
        <v>154</v>
      </c>
      <c r="J2799" s="64">
        <v>1</v>
      </c>
      <c r="K2799" s="96">
        <v>45945</v>
      </c>
      <c r="L2799" s="64">
        <v>27</v>
      </c>
      <c r="M2799" s="104">
        <v>268</v>
      </c>
      <c r="N2799" s="862">
        <f t="shared" ref="N2799" si="69">K2799+L2799</f>
        <v>45972</v>
      </c>
      <c r="O2799" s="856">
        <f t="shared" ref="O2799" ca="1" si="70">TODAY()</f>
        <v>45957</v>
      </c>
      <c r="P2799" s="857">
        <f t="shared" ref="P2799" ca="1" si="71">O2799-K2799</f>
        <v>12</v>
      </c>
      <c r="Q2799" s="66" t="s">
        <v>85</v>
      </c>
      <c r="R2799" s="66" t="s">
        <v>86</v>
      </c>
      <c r="S2799" s="66" t="s">
        <v>85</v>
      </c>
      <c r="T2799" s="66" t="s">
        <v>138</v>
      </c>
      <c r="U2799" s="66">
        <v>268</v>
      </c>
      <c r="V2799" s="88" t="s">
        <v>284</v>
      </c>
      <c r="W2799" s="88" t="s">
        <v>89</v>
      </c>
      <c r="X2799" s="88" t="s">
        <v>979</v>
      </c>
      <c r="Y2799" s="66" t="s">
        <v>980</v>
      </c>
      <c r="Z2799" s="66">
        <v>20</v>
      </c>
      <c r="AA2799" s="117" t="s">
        <v>143</v>
      </c>
      <c r="AB2799" s="66">
        <v>2016</v>
      </c>
      <c r="AC2799" s="118"/>
      <c r="AD2799" s="119"/>
      <c r="AE2799" s="637" t="s">
        <v>101</v>
      </c>
      <c r="AF2799" s="292">
        <v>45945</v>
      </c>
      <c r="AG2799" s="127">
        <v>45951</v>
      </c>
      <c r="AH2799" s="144"/>
      <c r="AI2799" s="333"/>
      <c r="AJ2799" s="144"/>
      <c r="AK2799" s="333"/>
      <c r="AL2799" s="490"/>
      <c r="AM2799" s="333"/>
      <c r="AN2799" s="333"/>
      <c r="AO2799" s="490"/>
    </row>
    <row r="2800" spans="3:41">
      <c r="C2800" s="520" t="s">
        <v>994</v>
      </c>
      <c r="D2800" s="67">
        <v>5872</v>
      </c>
      <c r="E2800" s="81" t="s">
        <v>472</v>
      </c>
      <c r="F2800" s="81" t="s">
        <v>152</v>
      </c>
      <c r="G2800" s="48" t="s">
        <v>1602</v>
      </c>
      <c r="H2800" s="48">
        <v>1776</v>
      </c>
      <c r="I2800" s="520" t="s">
        <v>154</v>
      </c>
      <c r="J2800" s="520">
        <v>1</v>
      </c>
      <c r="K2800" s="101">
        <v>45936</v>
      </c>
      <c r="L2800" s="48">
        <v>6</v>
      </c>
      <c r="M2800" s="104">
        <v>129</v>
      </c>
      <c r="N2800" s="835">
        <v>45942</v>
      </c>
      <c r="O2800" s="836">
        <v>45890</v>
      </c>
      <c r="P2800" s="837">
        <v>11</v>
      </c>
      <c r="Q2800" s="409" t="s">
        <v>85</v>
      </c>
      <c r="R2800" s="409" t="s">
        <v>85</v>
      </c>
      <c r="S2800" s="409" t="s">
        <v>85</v>
      </c>
      <c r="T2800" s="409" t="s">
        <v>87</v>
      </c>
      <c r="U2800" s="409">
        <v>129</v>
      </c>
      <c r="V2800" s="417" t="s">
        <v>88</v>
      </c>
      <c r="W2800" s="417" t="s">
        <v>89</v>
      </c>
      <c r="X2800" s="417" t="s">
        <v>550</v>
      </c>
      <c r="Y2800" s="409" t="s">
        <v>551</v>
      </c>
      <c r="Z2800" s="409">
        <v>10</v>
      </c>
      <c r="AA2800" s="423" t="s">
        <v>92</v>
      </c>
      <c r="AB2800" s="409">
        <v>2016</v>
      </c>
      <c r="AC2800" s="424">
        <v>33000</v>
      </c>
      <c r="AD2800" s="522">
        <v>33000</v>
      </c>
      <c r="AE2800" s="637" t="s">
        <v>101</v>
      </c>
      <c r="AF2800" s="442">
        <v>45936</v>
      </c>
      <c r="AG2800" s="442">
        <v>45948</v>
      </c>
      <c r="AH2800" s="334"/>
      <c r="AI2800" s="490"/>
      <c r="AJ2800" s="334"/>
      <c r="AK2800" s="334"/>
      <c r="AL2800" s="490"/>
    </row>
    <row r="2801" spans="3:41">
      <c r="C2801" s="520" t="s">
        <v>994</v>
      </c>
      <c r="D2801" s="67">
        <v>5906</v>
      </c>
      <c r="E2801" s="81" t="s">
        <v>229</v>
      </c>
      <c r="F2801" s="69" t="s">
        <v>229</v>
      </c>
      <c r="G2801" s="48" t="s">
        <v>1021</v>
      </c>
      <c r="H2801" s="48">
        <v>6673</v>
      </c>
      <c r="I2801" s="64" t="s">
        <v>3474</v>
      </c>
      <c r="J2801" s="64">
        <v>1</v>
      </c>
      <c r="K2801" s="101">
        <v>45951</v>
      </c>
      <c r="L2801" s="48">
        <v>13</v>
      </c>
      <c r="M2801" s="104">
        <v>150</v>
      </c>
      <c r="N2801" s="862">
        <v>45964</v>
      </c>
      <c r="O2801" s="856">
        <v>45951</v>
      </c>
      <c r="P2801" s="857">
        <v>0</v>
      </c>
      <c r="Q2801" s="66" t="s">
        <v>85</v>
      </c>
      <c r="R2801" s="66" t="s">
        <v>320</v>
      </c>
      <c r="S2801" s="66" t="s">
        <v>85</v>
      </c>
      <c r="T2801" s="66" t="s">
        <v>138</v>
      </c>
      <c r="U2801" s="113">
        <v>150</v>
      </c>
      <c r="V2801" s="88" t="s">
        <v>284</v>
      </c>
      <c r="W2801" s="88" t="s">
        <v>89</v>
      </c>
      <c r="X2801" s="88" t="s">
        <v>396</v>
      </c>
      <c r="Y2801" s="66" t="s">
        <v>638</v>
      </c>
      <c r="Z2801" s="66">
        <v>10</v>
      </c>
      <c r="AA2801" s="117" t="s">
        <v>143</v>
      </c>
      <c r="AB2801" s="66">
        <v>2014</v>
      </c>
      <c r="AC2801" s="130">
        <v>33000</v>
      </c>
      <c r="AD2801" s="130">
        <v>33000</v>
      </c>
      <c r="AE2801" s="637" t="s">
        <v>101</v>
      </c>
      <c r="AF2801" s="260">
        <v>45951</v>
      </c>
      <c r="AG2801" s="132">
        <v>45951</v>
      </c>
      <c r="AH2801" s="334"/>
      <c r="AI2801" s="490"/>
      <c r="AJ2801" s="527"/>
      <c r="AK2801" s="333"/>
      <c r="AL2801" s="490"/>
      <c r="AM2801" s="527"/>
      <c r="AN2801" s="333"/>
      <c r="AO2801" s="490"/>
    </row>
    <row r="2802" spans="3:41">
      <c r="C2802" s="520" t="s">
        <v>994</v>
      </c>
      <c r="D2802" s="67">
        <v>5815</v>
      </c>
      <c r="E2802" s="81" t="s">
        <v>673</v>
      </c>
      <c r="F2802" s="69" t="s">
        <v>4521</v>
      </c>
      <c r="G2802" s="48" t="s">
        <v>208</v>
      </c>
      <c r="H2802" s="48">
        <v>2725</v>
      </c>
      <c r="I2802" s="64" t="s">
        <v>3474</v>
      </c>
      <c r="J2802" s="64">
        <v>1</v>
      </c>
      <c r="K2802" s="101">
        <v>45943</v>
      </c>
      <c r="L2802" s="48">
        <v>6</v>
      </c>
      <c r="M2802" s="104">
        <v>157</v>
      </c>
      <c r="N2802" s="855">
        <v>45949</v>
      </c>
      <c r="O2802" s="856">
        <v>45951</v>
      </c>
      <c r="P2802" s="857">
        <v>8</v>
      </c>
      <c r="Q2802" s="66" t="s">
        <v>85</v>
      </c>
      <c r="R2802" s="66" t="s">
        <v>320</v>
      </c>
      <c r="S2802" s="66" t="s">
        <v>85</v>
      </c>
      <c r="T2802" s="66" t="s">
        <v>87</v>
      </c>
      <c r="U2802" s="113">
        <v>157</v>
      </c>
      <c r="V2802" s="88" t="s">
        <v>88</v>
      </c>
      <c r="W2802" s="88" t="s">
        <v>89</v>
      </c>
      <c r="X2802" s="88" t="s">
        <v>586</v>
      </c>
      <c r="Y2802" s="66" t="s">
        <v>675</v>
      </c>
      <c r="Z2802" s="66">
        <v>10</v>
      </c>
      <c r="AA2802" s="117" t="s">
        <v>227</v>
      </c>
      <c r="AB2802" s="66">
        <v>2016</v>
      </c>
      <c r="AC2802" s="130">
        <v>33000</v>
      </c>
      <c r="AD2802" s="119">
        <v>35200</v>
      </c>
      <c r="AE2802" s="637" t="s">
        <v>101</v>
      </c>
      <c r="AF2802" s="132">
        <v>45915</v>
      </c>
      <c r="AG2802" s="132">
        <v>45951</v>
      </c>
      <c r="AH2802" s="533"/>
      <c r="AI2802" s="547" t="s">
        <v>208</v>
      </c>
      <c r="AJ2802" s="527" t="s">
        <v>4522</v>
      </c>
      <c r="AK2802" s="333" t="s">
        <v>4521</v>
      </c>
      <c r="AL2802" s="490">
        <v>8111789915</v>
      </c>
      <c r="AM2802" s="527" t="s">
        <v>4522</v>
      </c>
      <c r="AN2802" s="333" t="s">
        <v>4521</v>
      </c>
      <c r="AO2802" s="490">
        <v>8111789915</v>
      </c>
    </row>
    <row r="2803" spans="3:41">
      <c r="C2803" s="520" t="s">
        <v>994</v>
      </c>
      <c r="D2803" s="67">
        <v>5670</v>
      </c>
      <c r="E2803" s="81" t="s">
        <v>229</v>
      </c>
      <c r="F2803" s="69" t="s">
        <v>229</v>
      </c>
      <c r="G2803" s="48" t="s">
        <v>531</v>
      </c>
      <c r="H2803" s="48">
        <v>8925</v>
      </c>
      <c r="I2803" s="64" t="s">
        <v>3474</v>
      </c>
      <c r="J2803" s="64">
        <v>1</v>
      </c>
      <c r="K2803" s="101">
        <v>45943</v>
      </c>
      <c r="L2803" s="48">
        <v>6</v>
      </c>
      <c r="M2803" s="104">
        <v>171</v>
      </c>
      <c r="N2803" s="855">
        <v>45949</v>
      </c>
      <c r="O2803" s="856">
        <v>45951</v>
      </c>
      <c r="P2803" s="857">
        <v>8</v>
      </c>
      <c r="Q2803" s="66" t="s">
        <v>85</v>
      </c>
      <c r="R2803" s="66" t="s">
        <v>214</v>
      </c>
      <c r="S2803" s="66" t="s">
        <v>85</v>
      </c>
      <c r="T2803" s="66" t="s">
        <v>138</v>
      </c>
      <c r="U2803" s="113">
        <v>171</v>
      </c>
      <c r="V2803" s="88" t="s">
        <v>223</v>
      </c>
      <c r="W2803" s="88" t="s">
        <v>224</v>
      </c>
      <c r="X2803" s="88" t="s">
        <v>469</v>
      </c>
      <c r="Y2803" s="117" t="s">
        <v>711</v>
      </c>
      <c r="Z2803" s="66">
        <v>70</v>
      </c>
      <c r="AA2803" s="117" t="s">
        <v>227</v>
      </c>
      <c r="AB2803" s="66">
        <v>2015</v>
      </c>
      <c r="AC2803" s="130">
        <v>24000</v>
      </c>
      <c r="AD2803" s="119">
        <v>24000</v>
      </c>
      <c r="AE2803" s="637" t="s">
        <v>101</v>
      </c>
      <c r="AF2803" s="132">
        <v>45859</v>
      </c>
      <c r="AG2803" s="132">
        <v>45951</v>
      </c>
      <c r="AH2803" s="333"/>
      <c r="AI2803" s="490" t="s">
        <v>531</v>
      </c>
      <c r="AJ2803" s="527" t="s">
        <v>4494</v>
      </c>
      <c r="AK2803" s="333" t="s">
        <v>2985</v>
      </c>
      <c r="AL2803" s="490" t="s">
        <v>2986</v>
      </c>
      <c r="AM2803" s="527" t="s">
        <v>4494</v>
      </c>
      <c r="AN2803" s="333" t="s">
        <v>2985</v>
      </c>
      <c r="AO2803" s="490" t="s">
        <v>2986</v>
      </c>
    </row>
    <row r="2804" spans="3:41">
      <c r="C2804" s="520" t="s">
        <v>994</v>
      </c>
      <c r="D2804" s="67">
        <v>5891</v>
      </c>
      <c r="E2804" s="750" t="s">
        <v>4422</v>
      </c>
      <c r="F2804" s="81" t="s">
        <v>4422</v>
      </c>
      <c r="G2804" s="48" t="s">
        <v>4643</v>
      </c>
      <c r="H2804" s="64">
        <v>3907</v>
      </c>
      <c r="I2804" s="64" t="s">
        <v>154</v>
      </c>
      <c r="J2804" s="64">
        <v>1</v>
      </c>
      <c r="K2804" s="96">
        <v>45945</v>
      </c>
      <c r="L2804" s="64">
        <v>27</v>
      </c>
      <c r="M2804" s="104">
        <v>175</v>
      </c>
      <c r="N2804" s="862">
        <f>K2804+L2804</f>
        <v>45972</v>
      </c>
      <c r="O2804" s="856">
        <f ca="1">TODAY()</f>
        <v>45957</v>
      </c>
      <c r="P2804" s="872">
        <f ca="1">O2804-K2804</f>
        <v>12</v>
      </c>
      <c r="Q2804" s="66" t="s">
        <v>85</v>
      </c>
      <c r="R2804" s="66" t="s">
        <v>320</v>
      </c>
      <c r="S2804" s="66" t="s">
        <v>85</v>
      </c>
      <c r="T2804" s="66" t="s">
        <v>138</v>
      </c>
      <c r="U2804" s="113">
        <v>175</v>
      </c>
      <c r="V2804" s="88" t="s">
        <v>284</v>
      </c>
      <c r="W2804" s="88" t="s">
        <v>89</v>
      </c>
      <c r="X2804" s="88" t="s">
        <v>417</v>
      </c>
      <c r="Y2804" s="117" t="s">
        <v>716</v>
      </c>
      <c r="Z2804" s="66">
        <v>10</v>
      </c>
      <c r="AA2804" s="117" t="s">
        <v>189</v>
      </c>
      <c r="AB2804" s="66">
        <v>2012</v>
      </c>
      <c r="AC2804" s="130">
        <v>51000</v>
      </c>
      <c r="AD2804" s="130">
        <v>54000</v>
      </c>
      <c r="AE2804" s="637" t="s">
        <v>101</v>
      </c>
      <c r="AF2804" s="132">
        <v>45950</v>
      </c>
      <c r="AG2804" s="127">
        <v>45951</v>
      </c>
      <c r="AH2804" s="334"/>
      <c r="AI2804" s="523"/>
      <c r="AJ2804" s="528"/>
      <c r="AK2804" s="334"/>
      <c r="AL2804" s="490"/>
    </row>
    <row r="2805" spans="3:41">
      <c r="C2805" s="520" t="s">
        <v>994</v>
      </c>
      <c r="D2805" s="67">
        <v>5898</v>
      </c>
      <c r="E2805" s="81" t="s">
        <v>4652</v>
      </c>
      <c r="F2805" s="81" t="s">
        <v>4652</v>
      </c>
      <c r="G2805" s="72" t="s">
        <v>4653</v>
      </c>
      <c r="H2805" s="48">
        <v>3806</v>
      </c>
      <c r="I2805" s="64" t="s">
        <v>3474</v>
      </c>
      <c r="J2805" s="64">
        <v>1</v>
      </c>
      <c r="K2805" s="101">
        <v>45948</v>
      </c>
      <c r="L2805" s="48">
        <v>1</v>
      </c>
      <c r="M2805" s="104">
        <v>96</v>
      </c>
      <c r="N2805" s="862">
        <v>45949</v>
      </c>
      <c r="O2805" s="856">
        <v>45953</v>
      </c>
      <c r="P2805" s="857">
        <v>5</v>
      </c>
      <c r="Q2805" s="66" t="s">
        <v>85</v>
      </c>
      <c r="R2805" s="66" t="s">
        <v>85</v>
      </c>
      <c r="S2805" s="66" t="s">
        <v>85</v>
      </c>
      <c r="T2805" s="66" t="s">
        <v>138</v>
      </c>
      <c r="U2805" s="113">
        <v>96</v>
      </c>
      <c r="V2805" s="88" t="s">
        <v>236</v>
      </c>
      <c r="W2805" s="88" t="s">
        <v>406</v>
      </c>
      <c r="X2805" s="88" t="s">
        <v>407</v>
      </c>
      <c r="Y2805" s="66" t="s">
        <v>408</v>
      </c>
      <c r="Z2805" s="66">
        <v>50</v>
      </c>
      <c r="AA2805" s="117" t="s">
        <v>227</v>
      </c>
      <c r="AB2805" s="66">
        <v>2018</v>
      </c>
      <c r="AC2805" s="118"/>
      <c r="AD2805" s="119">
        <v>0</v>
      </c>
      <c r="AE2805" s="637" t="s">
        <v>101</v>
      </c>
      <c r="AF2805" s="132">
        <v>45948</v>
      </c>
      <c r="AG2805" s="132">
        <v>45952</v>
      </c>
      <c r="AH2805" s="333"/>
      <c r="AI2805" s="490"/>
      <c r="AJ2805" s="527"/>
      <c r="AK2805" s="333"/>
      <c r="AL2805" s="490"/>
      <c r="AM2805" s="527"/>
      <c r="AN2805" s="333"/>
      <c r="AO2805" s="490"/>
    </row>
    <row r="2806" spans="3:41">
      <c r="C2806" s="520" t="s">
        <v>994</v>
      </c>
      <c r="D2806" s="67">
        <v>5899</v>
      </c>
      <c r="E2806" s="81" t="s">
        <v>4652</v>
      </c>
      <c r="F2806" s="81" t="s">
        <v>4652</v>
      </c>
      <c r="G2806" s="72" t="s">
        <v>4653</v>
      </c>
      <c r="H2806" s="48">
        <v>4411</v>
      </c>
      <c r="I2806" s="64" t="s">
        <v>3474</v>
      </c>
      <c r="J2806" s="64">
        <v>1</v>
      </c>
      <c r="K2806" s="101">
        <v>45948</v>
      </c>
      <c r="L2806" s="48">
        <v>1</v>
      </c>
      <c r="M2806" s="104">
        <v>136</v>
      </c>
      <c r="N2806" s="862">
        <v>45949</v>
      </c>
      <c r="O2806" s="856">
        <v>45953</v>
      </c>
      <c r="P2806" s="857">
        <v>5</v>
      </c>
      <c r="Q2806" s="66" t="s">
        <v>85</v>
      </c>
      <c r="R2806" s="66" t="s">
        <v>85</v>
      </c>
      <c r="S2806" s="66" t="s">
        <v>85</v>
      </c>
      <c r="T2806" s="66" t="s">
        <v>138</v>
      </c>
      <c r="U2806" s="113">
        <v>136</v>
      </c>
      <c r="V2806" s="88" t="s">
        <v>236</v>
      </c>
      <c r="W2806" s="88" t="s">
        <v>406</v>
      </c>
      <c r="X2806" s="88" t="s">
        <v>574</v>
      </c>
      <c r="Y2806" s="66" t="s">
        <v>575</v>
      </c>
      <c r="Z2806" s="66">
        <v>50</v>
      </c>
      <c r="AA2806" s="117" t="s">
        <v>227</v>
      </c>
      <c r="AB2806" s="66">
        <v>2018</v>
      </c>
      <c r="AC2806" s="130"/>
      <c r="AD2806" s="130"/>
      <c r="AE2806" s="637" t="s">
        <v>101</v>
      </c>
      <c r="AF2806" s="132">
        <v>45948</v>
      </c>
      <c r="AG2806" s="132">
        <v>45952</v>
      </c>
      <c r="AH2806" s="333"/>
      <c r="AI2806" s="490"/>
      <c r="AJ2806" s="527"/>
      <c r="AK2806" s="333"/>
      <c r="AL2806" s="490"/>
      <c r="AM2806" s="527"/>
      <c r="AN2806" s="333"/>
      <c r="AO2806" s="490"/>
    </row>
    <row r="2807" spans="3:41">
      <c r="C2807" s="520" t="s">
        <v>994</v>
      </c>
      <c r="D2807" s="67">
        <v>5900</v>
      </c>
      <c r="E2807" s="81" t="s">
        <v>4652</v>
      </c>
      <c r="F2807" s="81" t="s">
        <v>4652</v>
      </c>
      <c r="G2807" s="72" t="s">
        <v>4653</v>
      </c>
      <c r="H2807" s="48">
        <v>6441</v>
      </c>
      <c r="I2807" s="64" t="s">
        <v>3474</v>
      </c>
      <c r="J2807" s="64">
        <v>1</v>
      </c>
      <c r="K2807" s="101">
        <v>45948</v>
      </c>
      <c r="L2807" s="67">
        <v>1</v>
      </c>
      <c r="M2807" s="104">
        <v>164</v>
      </c>
      <c r="N2807" s="862">
        <v>45949</v>
      </c>
      <c r="O2807" s="856">
        <v>45953</v>
      </c>
      <c r="P2807" s="857">
        <v>5</v>
      </c>
      <c r="Q2807" s="66" t="s">
        <v>85</v>
      </c>
      <c r="R2807" s="66" t="s">
        <v>214</v>
      </c>
      <c r="S2807" s="66" t="s">
        <v>85</v>
      </c>
      <c r="T2807" s="66" t="s">
        <v>138</v>
      </c>
      <c r="U2807" s="113">
        <v>164</v>
      </c>
      <c r="V2807" s="88" t="s">
        <v>236</v>
      </c>
      <c r="W2807" s="88" t="s">
        <v>406</v>
      </c>
      <c r="X2807" s="88" t="s">
        <v>238</v>
      </c>
      <c r="Y2807" s="117" t="s">
        <v>689</v>
      </c>
      <c r="Z2807" s="66">
        <v>50</v>
      </c>
      <c r="AA2807" s="117" t="s">
        <v>227</v>
      </c>
      <c r="AB2807" s="66">
        <v>2018</v>
      </c>
      <c r="AC2807" s="118">
        <v>12000</v>
      </c>
      <c r="AD2807" s="135">
        <v>15000</v>
      </c>
      <c r="AE2807" s="637" t="s">
        <v>101</v>
      </c>
      <c r="AF2807" s="132">
        <v>45948</v>
      </c>
      <c r="AG2807" s="132">
        <v>45952</v>
      </c>
      <c r="AH2807" s="333"/>
      <c r="AI2807" s="490"/>
      <c r="AJ2807" s="527"/>
      <c r="AK2807" s="333"/>
      <c r="AL2807" s="490"/>
      <c r="AM2807" s="527"/>
      <c r="AN2807" s="333"/>
      <c r="AO2807" s="490"/>
    </row>
    <row r="2808" spans="3:41">
      <c r="C2808" s="520" t="s">
        <v>994</v>
      </c>
      <c r="D2808" s="67">
        <v>5901</v>
      </c>
      <c r="E2808" s="81" t="s">
        <v>4652</v>
      </c>
      <c r="F2808" s="81" t="s">
        <v>4652</v>
      </c>
      <c r="G2808" s="72" t="s">
        <v>4653</v>
      </c>
      <c r="H2808" s="48">
        <v>6556</v>
      </c>
      <c r="I2808" s="64" t="s">
        <v>3474</v>
      </c>
      <c r="J2808" s="64">
        <v>1</v>
      </c>
      <c r="K2808" s="101">
        <v>45948</v>
      </c>
      <c r="L2808" s="67">
        <v>1</v>
      </c>
      <c r="M2808" s="104">
        <v>170</v>
      </c>
      <c r="N2808" s="862">
        <v>45949</v>
      </c>
      <c r="O2808" s="856">
        <v>45953</v>
      </c>
      <c r="P2808" s="857">
        <v>0</v>
      </c>
      <c r="Q2808" s="66" t="s">
        <v>85</v>
      </c>
      <c r="R2808" s="66" t="s">
        <v>214</v>
      </c>
      <c r="S2808" s="66" t="s">
        <v>85</v>
      </c>
      <c r="T2808" s="66" t="s">
        <v>138</v>
      </c>
      <c r="U2808" s="113">
        <v>170</v>
      </c>
      <c r="V2808" s="88" t="s">
        <v>236</v>
      </c>
      <c r="W2808" s="88" t="s">
        <v>406</v>
      </c>
      <c r="X2808" s="88" t="s">
        <v>238</v>
      </c>
      <c r="Y2808" s="117" t="s">
        <v>707</v>
      </c>
      <c r="Z2808" s="66">
        <v>50</v>
      </c>
      <c r="AA2808" s="117" t="s">
        <v>227</v>
      </c>
      <c r="AB2808" s="66">
        <v>2018</v>
      </c>
      <c r="AC2808" s="118">
        <v>12000</v>
      </c>
      <c r="AD2808" s="119">
        <v>12000</v>
      </c>
      <c r="AE2808" s="637" t="s">
        <v>101</v>
      </c>
      <c r="AF2808" s="132">
        <v>45948</v>
      </c>
      <c r="AG2808" s="132">
        <v>45952</v>
      </c>
      <c r="AH2808" s="333"/>
      <c r="AI2808" s="490"/>
      <c r="AJ2808" s="527"/>
      <c r="AK2808" s="333"/>
      <c r="AL2808" s="490"/>
      <c r="AM2808" s="527"/>
      <c r="AN2808" s="333"/>
      <c r="AO2808" s="490"/>
    </row>
    <row r="2809" spans="3:41">
      <c r="C2809" s="520" t="s">
        <v>994</v>
      </c>
      <c r="D2809" s="67">
        <v>5897</v>
      </c>
      <c r="E2809" s="81" t="s">
        <v>4203</v>
      </c>
      <c r="F2809" s="81" t="s">
        <v>4203</v>
      </c>
      <c r="G2809" s="48" t="s">
        <v>208</v>
      </c>
      <c r="H2809" s="48">
        <v>845</v>
      </c>
      <c r="I2809" s="64" t="s">
        <v>3474</v>
      </c>
      <c r="J2809" s="64">
        <v>1</v>
      </c>
      <c r="K2809" s="101">
        <v>45947</v>
      </c>
      <c r="L2809" s="48">
        <v>27</v>
      </c>
      <c r="M2809" s="104">
        <v>78</v>
      </c>
      <c r="N2809" s="862">
        <f>K2809+L2809</f>
        <v>45974</v>
      </c>
      <c r="O2809" s="856">
        <f ca="1">TODAY()</f>
        <v>45957</v>
      </c>
      <c r="P2809" s="857">
        <f ca="1">O2809-K2809</f>
        <v>10</v>
      </c>
      <c r="Q2809" s="66" t="s">
        <v>160</v>
      </c>
      <c r="R2809" s="66" t="s">
        <v>214</v>
      </c>
      <c r="S2809" s="66" t="s">
        <v>124</v>
      </c>
      <c r="T2809" s="66" t="s">
        <v>138</v>
      </c>
      <c r="U2809" s="66">
        <v>78</v>
      </c>
      <c r="V2809" s="88" t="s">
        <v>284</v>
      </c>
      <c r="W2809" s="88" t="s">
        <v>124</v>
      </c>
      <c r="X2809" s="88" t="s">
        <v>357</v>
      </c>
      <c r="Y2809" s="66" t="s">
        <v>367</v>
      </c>
      <c r="Z2809" s="66">
        <v>10</v>
      </c>
      <c r="AA2809" s="117" t="s">
        <v>143</v>
      </c>
      <c r="AB2809" s="66">
        <v>2024</v>
      </c>
      <c r="AC2809" s="118">
        <v>36000</v>
      </c>
      <c r="AD2809" s="119">
        <v>52500</v>
      </c>
      <c r="AE2809" s="637" t="s">
        <v>101</v>
      </c>
      <c r="AF2809" s="132">
        <v>45947</v>
      </c>
      <c r="AG2809" s="132">
        <v>45952</v>
      </c>
      <c r="AH2809" s="333" t="s">
        <v>4685</v>
      </c>
      <c r="AI2809" s="490"/>
      <c r="AJ2809" s="144"/>
      <c r="AK2809" s="333"/>
      <c r="AL2809" s="490"/>
      <c r="AM2809" s="527"/>
      <c r="AN2809" s="333"/>
      <c r="AO2809" s="490"/>
    </row>
    <row r="2810" spans="3:41">
      <c r="C2810" s="520" t="s">
        <v>994</v>
      </c>
      <c r="D2810" s="67">
        <v>5817</v>
      </c>
      <c r="E2810" s="81" t="s">
        <v>267</v>
      </c>
      <c r="F2810" s="69" t="s">
        <v>1100</v>
      </c>
      <c r="G2810" s="48" t="s">
        <v>2596</v>
      </c>
      <c r="H2810" s="48">
        <v>802</v>
      </c>
      <c r="I2810" s="64" t="s">
        <v>154</v>
      </c>
      <c r="J2810" s="64">
        <v>1</v>
      </c>
      <c r="K2810" s="101">
        <v>45923</v>
      </c>
      <c r="L2810" s="48">
        <v>29</v>
      </c>
      <c r="M2810" s="104">
        <v>58</v>
      </c>
      <c r="N2810" s="855">
        <v>45952</v>
      </c>
      <c r="O2810" s="856">
        <v>45953</v>
      </c>
      <c r="P2810" s="857">
        <v>30</v>
      </c>
      <c r="Q2810" s="66" t="s">
        <v>160</v>
      </c>
      <c r="R2810" s="66" t="s">
        <v>86</v>
      </c>
      <c r="S2810" s="66" t="s">
        <v>86</v>
      </c>
      <c r="T2810" s="66" t="s">
        <v>138</v>
      </c>
      <c r="U2810" s="113">
        <v>58</v>
      </c>
      <c r="V2810" s="88" t="s">
        <v>284</v>
      </c>
      <c r="W2810" s="88" t="s">
        <v>174</v>
      </c>
      <c r="X2810" s="88" t="s">
        <v>291</v>
      </c>
      <c r="Y2810" s="66" t="s">
        <v>292</v>
      </c>
      <c r="Z2810" s="66">
        <v>10</v>
      </c>
      <c r="AA2810" s="117" t="s">
        <v>143</v>
      </c>
      <c r="AB2810" s="66">
        <v>2024</v>
      </c>
      <c r="AC2810" s="118">
        <v>33000</v>
      </c>
      <c r="AD2810" s="119">
        <v>39200</v>
      </c>
      <c r="AE2810" s="637" t="s">
        <v>101</v>
      </c>
      <c r="AF2810" s="132">
        <v>45915</v>
      </c>
      <c r="AG2810" s="132">
        <v>45953</v>
      </c>
      <c r="AH2810" s="882"/>
      <c r="AI2810" s="132"/>
      <c r="AJ2810" s="144"/>
      <c r="AK2810" s="333"/>
      <c r="AL2810" s="490"/>
      <c r="AM2810" s="527"/>
      <c r="AN2810" s="333"/>
      <c r="AO2810" s="490"/>
    </row>
    <row r="2811" spans="3:41">
      <c r="C2811" s="520" t="s">
        <v>994</v>
      </c>
      <c r="D2811" s="67">
        <v>5820</v>
      </c>
      <c r="E2811" s="81" t="s">
        <v>267</v>
      </c>
      <c r="F2811" s="69" t="s">
        <v>1100</v>
      </c>
      <c r="G2811" s="48" t="s">
        <v>2596</v>
      </c>
      <c r="H2811" s="48">
        <v>1080</v>
      </c>
      <c r="I2811" s="64" t="s">
        <v>154</v>
      </c>
      <c r="J2811" s="64">
        <v>1</v>
      </c>
      <c r="K2811" s="101">
        <v>45923</v>
      </c>
      <c r="L2811" s="48">
        <v>29</v>
      </c>
      <c r="M2811" s="104">
        <v>60</v>
      </c>
      <c r="N2811" s="855">
        <v>45952</v>
      </c>
      <c r="O2811" s="856">
        <v>45953</v>
      </c>
      <c r="P2811" s="857">
        <v>30</v>
      </c>
      <c r="Q2811" s="66" t="s">
        <v>160</v>
      </c>
      <c r="R2811" s="66" t="s">
        <v>86</v>
      </c>
      <c r="S2811" s="66" t="s">
        <v>86</v>
      </c>
      <c r="T2811" s="66" t="s">
        <v>138</v>
      </c>
      <c r="U2811" s="113">
        <v>60</v>
      </c>
      <c r="V2811" s="88" t="s">
        <v>284</v>
      </c>
      <c r="W2811" s="88" t="s">
        <v>174</v>
      </c>
      <c r="X2811" s="88" t="s">
        <v>291</v>
      </c>
      <c r="Y2811" s="66" t="s">
        <v>305</v>
      </c>
      <c r="Z2811" s="66">
        <v>10</v>
      </c>
      <c r="AA2811" s="117" t="s">
        <v>143</v>
      </c>
      <c r="AB2811" s="66">
        <v>2024</v>
      </c>
      <c r="AC2811" s="119">
        <v>33000</v>
      </c>
      <c r="AD2811" s="119">
        <v>33000</v>
      </c>
      <c r="AE2811" s="637" t="s">
        <v>101</v>
      </c>
      <c r="AF2811" s="132">
        <v>45915</v>
      </c>
      <c r="AG2811" s="132">
        <v>45953</v>
      </c>
      <c r="AH2811" s="73"/>
      <c r="AI2811" s="132"/>
      <c r="AJ2811" s="144"/>
      <c r="AK2811" s="333"/>
      <c r="AL2811" s="490"/>
      <c r="AM2811" s="527"/>
      <c r="AN2811" s="333"/>
      <c r="AO2811" s="490"/>
    </row>
    <row r="2812" spans="3:41">
      <c r="C2812" s="520" t="s">
        <v>994</v>
      </c>
      <c r="D2812" s="67">
        <v>5819</v>
      </c>
      <c r="E2812" s="81" t="s">
        <v>267</v>
      </c>
      <c r="F2812" s="69" t="s">
        <v>1100</v>
      </c>
      <c r="G2812" s="48" t="s">
        <v>2596</v>
      </c>
      <c r="H2812" s="48">
        <v>1142</v>
      </c>
      <c r="I2812" s="64" t="s">
        <v>154</v>
      </c>
      <c r="J2812" s="64">
        <v>1</v>
      </c>
      <c r="K2812" s="101">
        <v>45923</v>
      </c>
      <c r="L2812" s="48">
        <v>29</v>
      </c>
      <c r="M2812" s="104">
        <v>61</v>
      </c>
      <c r="N2812" s="855">
        <v>45952</v>
      </c>
      <c r="O2812" s="856">
        <v>45953</v>
      </c>
      <c r="P2812" s="857">
        <v>30</v>
      </c>
      <c r="Q2812" s="66" t="s">
        <v>160</v>
      </c>
      <c r="R2812" s="66" t="s">
        <v>86</v>
      </c>
      <c r="S2812" s="66" t="s">
        <v>86</v>
      </c>
      <c r="T2812" s="66" t="s">
        <v>138</v>
      </c>
      <c r="U2812" s="113">
        <v>61</v>
      </c>
      <c r="V2812" s="88" t="s">
        <v>284</v>
      </c>
      <c r="W2812" s="88" t="s">
        <v>174</v>
      </c>
      <c r="X2812" s="88" t="s">
        <v>291</v>
      </c>
      <c r="Y2812" s="66" t="s">
        <v>306</v>
      </c>
      <c r="Z2812" s="66">
        <v>10</v>
      </c>
      <c r="AA2812" s="117" t="s">
        <v>143</v>
      </c>
      <c r="AB2812" s="66">
        <v>2024</v>
      </c>
      <c r="AC2812" s="119">
        <v>33000</v>
      </c>
      <c r="AD2812" s="119">
        <v>33000</v>
      </c>
      <c r="AE2812" s="637" t="s">
        <v>101</v>
      </c>
      <c r="AF2812" s="132">
        <v>45915</v>
      </c>
      <c r="AG2812" s="132">
        <v>45953</v>
      </c>
      <c r="AH2812" s="73"/>
      <c r="AI2812" s="132"/>
      <c r="AJ2812" s="144"/>
      <c r="AK2812" s="333"/>
      <c r="AL2812" s="490"/>
      <c r="AM2812" s="527"/>
      <c r="AN2812" s="333"/>
      <c r="AO2812" s="490"/>
    </row>
    <row r="2813" spans="3:41">
      <c r="C2813" s="520" t="s">
        <v>994</v>
      </c>
      <c r="D2813" s="67">
        <v>5760</v>
      </c>
      <c r="E2813" s="81" t="s">
        <v>267</v>
      </c>
      <c r="F2813" s="69" t="s">
        <v>1100</v>
      </c>
      <c r="G2813" s="48" t="s">
        <v>2596</v>
      </c>
      <c r="H2813" s="48">
        <v>5929</v>
      </c>
      <c r="I2813" s="64" t="s">
        <v>154</v>
      </c>
      <c r="J2813" s="64">
        <v>1</v>
      </c>
      <c r="K2813" s="101">
        <v>45922</v>
      </c>
      <c r="L2813" s="48">
        <v>29</v>
      </c>
      <c r="M2813" s="104">
        <v>102</v>
      </c>
      <c r="N2813" s="855">
        <v>45951</v>
      </c>
      <c r="O2813" s="856">
        <v>45953</v>
      </c>
      <c r="P2813" s="857">
        <v>31</v>
      </c>
      <c r="Q2813" s="66" t="s">
        <v>85</v>
      </c>
      <c r="R2813" s="66" t="s">
        <v>320</v>
      </c>
      <c r="S2813" s="66" t="s">
        <v>85</v>
      </c>
      <c r="T2813" s="66" t="s">
        <v>138</v>
      </c>
      <c r="U2813" s="66">
        <v>102</v>
      </c>
      <c r="V2813" s="88" t="s">
        <v>284</v>
      </c>
      <c r="W2813" s="88" t="s">
        <v>89</v>
      </c>
      <c r="X2813" s="88" t="s">
        <v>396</v>
      </c>
      <c r="Y2813" s="66" t="s">
        <v>445</v>
      </c>
      <c r="Z2813" s="66">
        <v>10</v>
      </c>
      <c r="AA2813" s="117" t="s">
        <v>143</v>
      </c>
      <c r="AB2813" s="66">
        <v>2014</v>
      </c>
      <c r="AC2813" s="130">
        <v>33000</v>
      </c>
      <c r="AD2813" s="119">
        <v>33000</v>
      </c>
      <c r="AE2813" s="637" t="s">
        <v>101</v>
      </c>
      <c r="AF2813" s="132">
        <v>45891</v>
      </c>
      <c r="AG2813" s="132">
        <v>45953</v>
      </c>
      <c r="AH2813" s="882"/>
      <c r="AI2813" s="132"/>
      <c r="AJ2813" s="144"/>
      <c r="AK2813" s="333"/>
      <c r="AL2813" s="490"/>
      <c r="AM2813" s="527"/>
      <c r="AN2813" s="333"/>
      <c r="AO2813" s="490"/>
    </row>
    <row r="2814" spans="3:41">
      <c r="C2814" s="520" t="s">
        <v>994</v>
      </c>
      <c r="D2814" s="67">
        <v>5818</v>
      </c>
      <c r="E2814" s="81" t="s">
        <v>267</v>
      </c>
      <c r="F2814" s="69" t="s">
        <v>1100</v>
      </c>
      <c r="G2814" s="48" t="s">
        <v>2596</v>
      </c>
      <c r="H2814" s="48">
        <v>5246</v>
      </c>
      <c r="I2814" s="64" t="s">
        <v>154</v>
      </c>
      <c r="J2814" s="64">
        <v>1</v>
      </c>
      <c r="K2814" s="101">
        <v>45923</v>
      </c>
      <c r="L2814" s="48">
        <v>29</v>
      </c>
      <c r="M2814" s="104">
        <v>115</v>
      </c>
      <c r="N2814" s="855">
        <v>45952</v>
      </c>
      <c r="O2814" s="856">
        <v>45953</v>
      </c>
      <c r="P2814" s="857">
        <v>30</v>
      </c>
      <c r="Q2814" s="66" t="s">
        <v>85</v>
      </c>
      <c r="R2814" s="66" t="s">
        <v>320</v>
      </c>
      <c r="S2814" s="66" t="s">
        <v>85</v>
      </c>
      <c r="T2814" s="66" t="s">
        <v>138</v>
      </c>
      <c r="U2814" s="66">
        <v>115</v>
      </c>
      <c r="V2814" s="88" t="s">
        <v>284</v>
      </c>
      <c r="W2814" s="88" t="s">
        <v>89</v>
      </c>
      <c r="X2814" s="88" t="s">
        <v>396</v>
      </c>
      <c r="Y2814" s="66" t="s">
        <v>502</v>
      </c>
      <c r="Z2814" s="66">
        <v>10</v>
      </c>
      <c r="AA2814" s="117" t="s">
        <v>143</v>
      </c>
      <c r="AB2814" s="66">
        <v>2017</v>
      </c>
      <c r="AC2814" s="130">
        <v>33000</v>
      </c>
      <c r="AD2814" s="130">
        <v>33200</v>
      </c>
      <c r="AE2814" s="637" t="s">
        <v>101</v>
      </c>
      <c r="AF2814" s="132">
        <v>45933</v>
      </c>
      <c r="AG2814" s="132">
        <v>45953</v>
      </c>
      <c r="AH2814" s="773"/>
      <c r="AI2814" s="132"/>
      <c r="AJ2814" s="144"/>
      <c r="AK2814" s="333"/>
      <c r="AL2814" s="490"/>
      <c r="AM2814" s="527"/>
      <c r="AN2814" s="333"/>
      <c r="AO2814" s="490"/>
    </row>
    <row r="2815" spans="3:41">
      <c r="C2815" s="520" t="s">
        <v>994</v>
      </c>
      <c r="D2815" s="67">
        <v>5761</v>
      </c>
      <c r="E2815" s="81" t="s">
        <v>267</v>
      </c>
      <c r="F2815" s="69" t="s">
        <v>1100</v>
      </c>
      <c r="G2815" s="48" t="s">
        <v>2596</v>
      </c>
      <c r="H2815" s="48">
        <v>6721</v>
      </c>
      <c r="I2815" s="64" t="s">
        <v>154</v>
      </c>
      <c r="J2815" s="64">
        <v>1</v>
      </c>
      <c r="K2815" s="101">
        <v>45922</v>
      </c>
      <c r="L2815" s="48">
        <v>29</v>
      </c>
      <c r="M2815" s="104">
        <v>130</v>
      </c>
      <c r="N2815" s="855">
        <v>45951</v>
      </c>
      <c r="O2815" s="856">
        <v>45953</v>
      </c>
      <c r="P2815" s="857">
        <v>31</v>
      </c>
      <c r="Q2815" s="66" t="s">
        <v>85</v>
      </c>
      <c r="R2815" s="66" t="s">
        <v>85</v>
      </c>
      <c r="S2815" s="66" t="s">
        <v>85</v>
      </c>
      <c r="T2815" s="66" t="s">
        <v>138</v>
      </c>
      <c r="U2815" s="51">
        <v>130</v>
      </c>
      <c r="V2815" s="88" t="s">
        <v>284</v>
      </c>
      <c r="W2815" s="88" t="s">
        <v>89</v>
      </c>
      <c r="X2815" s="88" t="s">
        <v>396</v>
      </c>
      <c r="Y2815" s="117" t="s">
        <v>555</v>
      </c>
      <c r="Z2815" s="66">
        <v>10</v>
      </c>
      <c r="AA2815" s="117" t="s">
        <v>143</v>
      </c>
      <c r="AB2815" s="66">
        <v>2014</v>
      </c>
      <c r="AC2815" s="118">
        <v>33000</v>
      </c>
      <c r="AD2815" s="119">
        <v>30000</v>
      </c>
      <c r="AE2815" s="637" t="s">
        <v>101</v>
      </c>
      <c r="AF2815" s="132">
        <v>45891</v>
      </c>
      <c r="AG2815" s="132">
        <v>45953</v>
      </c>
      <c r="AH2815" s="882"/>
      <c r="AI2815" s="132"/>
      <c r="AJ2815" s="144"/>
      <c r="AK2815" s="333"/>
      <c r="AL2815" s="490"/>
      <c r="AM2815" s="527"/>
      <c r="AN2815" s="333"/>
      <c r="AO2815" s="490"/>
    </row>
    <row r="2816" spans="3:41">
      <c r="C2816" s="520" t="s">
        <v>994</v>
      </c>
      <c r="D2816" s="67">
        <v>5778</v>
      </c>
      <c r="E2816" s="81" t="s">
        <v>4422</v>
      </c>
      <c r="F2816" s="69" t="s">
        <v>4423</v>
      </c>
      <c r="G2816" s="48" t="s">
        <v>4643</v>
      </c>
      <c r="H2816" s="48">
        <v>194</v>
      </c>
      <c r="I2816" s="64" t="s">
        <v>154</v>
      </c>
      <c r="J2816" s="64">
        <v>1</v>
      </c>
      <c r="K2816" s="101">
        <v>45926</v>
      </c>
      <c r="L2816" s="67">
        <v>27</v>
      </c>
      <c r="M2816" s="104">
        <v>116</v>
      </c>
      <c r="N2816" s="855">
        <v>45953</v>
      </c>
      <c r="O2816" s="856">
        <v>45955</v>
      </c>
      <c r="P2816" s="857">
        <v>29</v>
      </c>
      <c r="Q2816" s="66" t="s">
        <v>85</v>
      </c>
      <c r="R2816" s="66" t="s">
        <v>85</v>
      </c>
      <c r="S2816" s="66" t="s">
        <v>85</v>
      </c>
      <c r="T2816" s="66" t="s">
        <v>138</v>
      </c>
      <c r="U2816" s="66">
        <v>116</v>
      </c>
      <c r="V2816" s="88" t="s">
        <v>236</v>
      </c>
      <c r="W2816" s="88" t="s">
        <v>308</v>
      </c>
      <c r="X2816" s="88" t="s">
        <v>309</v>
      </c>
      <c r="Y2816" s="117" t="s">
        <v>508</v>
      </c>
      <c r="Z2816" s="66">
        <v>50</v>
      </c>
      <c r="AA2816" s="124" t="s">
        <v>227</v>
      </c>
      <c r="AB2816" s="66"/>
      <c r="AC2816" s="118">
        <v>12000</v>
      </c>
      <c r="AD2816" s="119">
        <v>12480</v>
      </c>
      <c r="AE2816" s="637" t="s">
        <v>101</v>
      </c>
      <c r="AF2816" s="132">
        <v>45898</v>
      </c>
      <c r="AG2816" s="132">
        <v>45954</v>
      </c>
      <c r="AH2816" s="333"/>
      <c r="AI2816" s="333"/>
      <c r="AJ2816" s="144"/>
      <c r="AK2816" s="333"/>
      <c r="AL2816" s="333"/>
      <c r="AM2816" s="527"/>
      <c r="AN2816" s="333"/>
      <c r="AO2816" s="490"/>
    </row>
    <row r="2817" spans="3:41">
      <c r="C2817" s="520" t="s">
        <v>994</v>
      </c>
      <c r="D2817" s="67">
        <v>5779</v>
      </c>
      <c r="E2817" s="81" t="s">
        <v>4422</v>
      </c>
      <c r="F2817" s="69" t="s">
        <v>4423</v>
      </c>
      <c r="G2817" s="48" t="s">
        <v>4643</v>
      </c>
      <c r="H2817" s="48">
        <v>9816</v>
      </c>
      <c r="I2817" s="64" t="s">
        <v>154</v>
      </c>
      <c r="J2817" s="64">
        <v>1</v>
      </c>
      <c r="K2817" s="101">
        <v>45926</v>
      </c>
      <c r="L2817" s="48">
        <v>27</v>
      </c>
      <c r="M2817" s="104">
        <v>174</v>
      </c>
      <c r="N2817" s="855">
        <v>45953</v>
      </c>
      <c r="O2817" s="856">
        <v>45955</v>
      </c>
      <c r="P2817" s="857">
        <v>29</v>
      </c>
      <c r="Q2817" s="66" t="s">
        <v>85</v>
      </c>
      <c r="R2817" s="66" t="s">
        <v>85</v>
      </c>
      <c r="S2817" s="66" t="s">
        <v>85</v>
      </c>
      <c r="T2817" s="66" t="s">
        <v>138</v>
      </c>
      <c r="U2817" s="113">
        <v>174</v>
      </c>
      <c r="V2817" s="88" t="s">
        <v>236</v>
      </c>
      <c r="W2817" s="88" t="s">
        <v>308</v>
      </c>
      <c r="X2817" s="248" t="s">
        <v>690</v>
      </c>
      <c r="Y2817" s="117" t="s">
        <v>715</v>
      </c>
      <c r="Z2817" s="104">
        <v>50</v>
      </c>
      <c r="AA2817" s="124" t="s">
        <v>227</v>
      </c>
      <c r="AB2817" s="66"/>
      <c r="AC2817" s="118">
        <v>12000</v>
      </c>
      <c r="AD2817" s="119">
        <v>12480</v>
      </c>
      <c r="AE2817" s="637" t="s">
        <v>101</v>
      </c>
      <c r="AF2817" s="132">
        <v>45898</v>
      </c>
      <c r="AG2817" s="132">
        <v>45954</v>
      </c>
      <c r="AH2817" s="333"/>
      <c r="AI2817" s="333"/>
      <c r="AJ2817" s="144"/>
      <c r="AK2817" s="333"/>
      <c r="AL2817" s="333"/>
      <c r="AM2817" s="528"/>
      <c r="AN2817" s="333"/>
      <c r="AO2817" s="490"/>
    </row>
    <row r="2818" spans="3:41">
      <c r="C2818" s="520" t="s">
        <v>994</v>
      </c>
      <c r="D2818" s="67">
        <v>5835</v>
      </c>
      <c r="E2818" s="750" t="s">
        <v>472</v>
      </c>
      <c r="F2818" s="68" t="s">
        <v>152</v>
      </c>
      <c r="G2818" s="64" t="s">
        <v>153</v>
      </c>
      <c r="H2818" s="64">
        <v>739</v>
      </c>
      <c r="I2818" s="64" t="s">
        <v>154</v>
      </c>
      <c r="J2818" s="64">
        <v>1</v>
      </c>
      <c r="K2818" s="96">
        <v>45938</v>
      </c>
      <c r="L2818" s="64">
        <v>14</v>
      </c>
      <c r="M2818" s="104">
        <v>203</v>
      </c>
      <c r="N2818" s="855">
        <v>45952</v>
      </c>
      <c r="O2818" s="856">
        <v>45955</v>
      </c>
      <c r="P2818" s="857">
        <v>17</v>
      </c>
      <c r="Q2818" s="66" t="s">
        <v>160</v>
      </c>
      <c r="R2818" s="66" t="s">
        <v>86</v>
      </c>
      <c r="S2818" s="66" t="s">
        <v>86</v>
      </c>
      <c r="T2818" s="66" t="s">
        <v>87</v>
      </c>
      <c r="U2818" s="66">
        <v>203</v>
      </c>
      <c r="V2818" s="88" t="s">
        <v>88</v>
      </c>
      <c r="W2818" s="88" t="s">
        <v>89</v>
      </c>
      <c r="X2818" s="88" t="s">
        <v>586</v>
      </c>
      <c r="Y2818" s="351" t="s">
        <v>837</v>
      </c>
      <c r="Z2818" s="66">
        <v>10</v>
      </c>
      <c r="AA2818" s="117" t="s">
        <v>227</v>
      </c>
      <c r="AB2818" s="66">
        <v>2023</v>
      </c>
      <c r="AC2818" s="118">
        <v>33000</v>
      </c>
      <c r="AD2818" s="119">
        <v>35200</v>
      </c>
      <c r="AE2818" s="637" t="s">
        <v>101</v>
      </c>
      <c r="AF2818" s="260">
        <v>45923</v>
      </c>
      <c r="AG2818" s="260">
        <v>45954</v>
      </c>
      <c r="AH2818" s="333"/>
      <c r="AI2818" s="490"/>
      <c r="AJ2818" s="283"/>
      <c r="AK2818" s="333"/>
      <c r="AL2818" s="490"/>
      <c r="AM2818" s="527"/>
      <c r="AN2818" s="333"/>
      <c r="AO2818" s="490"/>
    </row>
    <row r="2819" spans="3:41">
      <c r="C2819" s="520" t="s">
        <v>994</v>
      </c>
      <c r="D2819" s="64">
        <v>5896</v>
      </c>
      <c r="E2819" s="750" t="s">
        <v>4650</v>
      </c>
      <c r="F2819" s="750" t="s">
        <v>4650</v>
      </c>
      <c r="G2819" s="64" t="s">
        <v>4651</v>
      </c>
      <c r="H2819" s="64">
        <v>52</v>
      </c>
      <c r="I2819" s="64" t="s">
        <v>3946</v>
      </c>
      <c r="J2819" s="64">
        <v>1</v>
      </c>
      <c r="K2819" s="96">
        <v>45947</v>
      </c>
      <c r="L2819" s="64">
        <v>6</v>
      </c>
      <c r="M2819" s="97">
        <v>22</v>
      </c>
      <c r="N2819" s="855">
        <f>K2819+L2819</f>
        <v>45953</v>
      </c>
      <c r="O2819" s="856">
        <f ca="1">TODAY()</f>
        <v>45957</v>
      </c>
      <c r="P2819" s="857">
        <f ca="1">O2819-K2819</f>
        <v>10</v>
      </c>
      <c r="Q2819" s="66" t="s">
        <v>85</v>
      </c>
      <c r="R2819" s="66" t="s">
        <v>124</v>
      </c>
      <c r="S2819" s="66" t="s">
        <v>85</v>
      </c>
      <c r="T2819" s="66" t="s">
        <v>87</v>
      </c>
      <c r="U2819" s="66">
        <v>22</v>
      </c>
      <c r="V2819" s="88" t="s">
        <v>118</v>
      </c>
      <c r="W2819" s="66" t="s">
        <v>124</v>
      </c>
      <c r="X2819" s="88" t="s">
        <v>125</v>
      </c>
      <c r="Y2819" s="66" t="s">
        <v>132</v>
      </c>
      <c r="Z2819" s="66">
        <v>30</v>
      </c>
      <c r="AA2819" s="117" t="s">
        <v>127</v>
      </c>
      <c r="AB2819" s="66">
        <v>2024</v>
      </c>
      <c r="AC2819" s="118"/>
      <c r="AD2819" s="119"/>
      <c r="AE2819" s="773" t="s">
        <v>101</v>
      </c>
      <c r="AF2819" s="122">
        <v>45947</v>
      </c>
      <c r="AG2819" s="122">
        <v>45955</v>
      </c>
      <c r="AH2819" s="520"/>
      <c r="AI2819" s="520"/>
      <c r="AJ2819" s="64"/>
      <c r="AK2819" s="520"/>
      <c r="AL2819" s="520"/>
      <c r="AM2819" s="527"/>
      <c r="AN2819" s="520"/>
      <c r="AO2819" s="520"/>
    </row>
    <row r="2820" spans="3:41">
      <c r="C2820" s="520" t="s">
        <v>994</v>
      </c>
      <c r="D2820" s="67">
        <v>5584</v>
      </c>
      <c r="E2820" s="81" t="s">
        <v>742</v>
      </c>
      <c r="F2820" s="69" t="s">
        <v>4164</v>
      </c>
      <c r="G2820" s="48" t="s">
        <v>1660</v>
      </c>
      <c r="H2820" s="48">
        <v>5843</v>
      </c>
      <c r="I2820" s="64" t="s">
        <v>154</v>
      </c>
      <c r="J2820" s="64">
        <v>1</v>
      </c>
      <c r="K2820" s="101">
        <v>45939</v>
      </c>
      <c r="L2820" s="48">
        <v>13</v>
      </c>
      <c r="M2820" s="66">
        <v>192</v>
      </c>
      <c r="N2820" s="855">
        <f>K2820+L2820</f>
        <v>45952</v>
      </c>
      <c r="O2820" s="856">
        <f ca="1">TODAY()</f>
        <v>45957</v>
      </c>
      <c r="P2820" s="857">
        <f ca="1">O2820-K2820</f>
        <v>18</v>
      </c>
      <c r="Q2820" s="66" t="s">
        <v>85</v>
      </c>
      <c r="R2820" s="66" t="s">
        <v>86</v>
      </c>
      <c r="S2820" s="66" t="s">
        <v>85</v>
      </c>
      <c r="T2820" s="66" t="s">
        <v>138</v>
      </c>
      <c r="U2820" s="66">
        <v>192</v>
      </c>
      <c r="V2820" s="88" t="s">
        <v>284</v>
      </c>
      <c r="W2820" s="88" t="s">
        <v>89</v>
      </c>
      <c r="X2820" s="88" t="s">
        <v>396</v>
      </c>
      <c r="Y2820" s="117" t="s">
        <v>788</v>
      </c>
      <c r="Z2820" s="66">
        <v>10</v>
      </c>
      <c r="AA2820" s="117" t="s">
        <v>143</v>
      </c>
      <c r="AB2820" s="66">
        <v>2014</v>
      </c>
      <c r="AC2820" s="130">
        <v>33000</v>
      </c>
      <c r="AD2820" s="119">
        <v>33000</v>
      </c>
      <c r="AE2820" s="880" t="s">
        <v>101</v>
      </c>
      <c r="AF2820" s="132">
        <v>45813</v>
      </c>
      <c r="AG2820" s="132">
        <v>45955</v>
      </c>
      <c r="AH2820" s="333"/>
      <c r="AI2820" s="490" t="s">
        <v>503</v>
      </c>
      <c r="AJ2820" s="333" t="s">
        <v>4559</v>
      </c>
      <c r="AK2820" s="333"/>
      <c r="AL2820" s="490"/>
      <c r="AM2820" s="333" t="s">
        <v>4559</v>
      </c>
      <c r="AN2820" s="333"/>
      <c r="AO2820" s="490"/>
    </row>
  </sheetData>
  <autoFilter ref="B4:BU2809" xr:uid="{00000000-0009-0000-0000-000002000000}"/>
  <mergeCells count="2">
    <mergeCell ref="AJ1683:AL1683"/>
    <mergeCell ref="A1:L2"/>
  </mergeCells>
  <conditionalFormatting sqref="AM680:AN681 AT1864:AU1864 AQ1865:AR1865">
    <cfRule type="containsText" dxfId="118" priority="244" operator="containsText" text="SIN GPS">
      <formula>NOT(ISERROR(SEARCH("SIN GPS",AM680)))</formula>
    </cfRule>
    <cfRule type="containsText" dxfId="117" priority="245" operator="containsText" text="GPS">
      <formula>NOT(ISERROR(SEARCH("GPS",AM680)))</formula>
    </cfRule>
  </conditionalFormatting>
  <conditionalFormatting sqref="AN1907">
    <cfRule type="cellIs" dxfId="116" priority="70" operator="between">
      <formula>-1</formula>
      <formula>-30</formula>
    </cfRule>
    <cfRule type="cellIs" dxfId="115" priority="69" operator="between">
      <formula>8</formula>
      <formula>30</formula>
    </cfRule>
    <cfRule type="cellIs" dxfId="114" priority="71" operator="between">
      <formula>1</formula>
      <formula>7</formula>
    </cfRule>
  </conditionalFormatting>
  <conditionalFormatting sqref="AN679:AO679">
    <cfRule type="containsText" dxfId="113" priority="246" operator="containsText" text="SIN GPS">
      <formula>NOT(ISERROR(SEARCH("SIN GPS",AN679)))</formula>
    </cfRule>
    <cfRule type="containsText" dxfId="112" priority="247" operator="containsText" text="GPS">
      <formula>NOT(ISERROR(SEARCH("GPS",AN679)))</formula>
    </cfRule>
  </conditionalFormatting>
  <conditionalFormatting sqref="AO766:AP766">
    <cfRule type="containsText" dxfId="111" priority="243" operator="containsText" text="GPS">
      <formula>NOT(ISERROR(SEARCH("GPS",AO766)))</formula>
    </cfRule>
    <cfRule type="containsText" dxfId="110" priority="242" operator="containsText" text="SIN GPS">
      <formula>NOT(ISERROR(SEARCH("SIN GPS",AO766)))</formula>
    </cfRule>
  </conditionalFormatting>
  <conditionalFormatting sqref="AQ1814:AR1814">
    <cfRule type="containsText" dxfId="109" priority="232" operator="containsText" text="SIN GPS">
      <formula>NOT(ISERROR(SEARCH("SIN GPS",AQ1814)))</formula>
    </cfRule>
    <cfRule type="containsText" dxfId="108" priority="233" operator="containsText" text="GPS">
      <formula>NOT(ISERROR(SEARCH("GPS",AQ1814)))</formula>
    </cfRule>
  </conditionalFormatting>
  <conditionalFormatting sqref="AQ1855:AR1855">
    <cfRule type="containsText" dxfId="107" priority="224" operator="containsText" text="GPS">
      <formula>NOT(ISERROR(SEARCH("GPS",AQ1855)))</formula>
    </cfRule>
    <cfRule type="containsText" dxfId="106" priority="223" operator="containsText" text="SIN GPS">
      <formula>NOT(ISERROR(SEARCH("SIN GPS",AQ1855)))</formula>
    </cfRule>
  </conditionalFormatting>
  <conditionalFormatting sqref="AQ1857:AR1857">
    <cfRule type="containsText" dxfId="105" priority="220" operator="containsText" text="GPS">
      <formula>NOT(ISERROR(SEARCH("GPS",AQ1857)))</formula>
    </cfRule>
    <cfRule type="containsText" dxfId="104" priority="219" operator="containsText" text="SIN GPS">
      <formula>NOT(ISERROR(SEARCH("SIN GPS",AQ1857)))</formula>
    </cfRule>
  </conditionalFormatting>
  <conditionalFormatting sqref="AQ1860:AR1860">
    <cfRule type="containsText" dxfId="103" priority="206" operator="containsText" text="SIN GPS">
      <formula>NOT(ISERROR(SEARCH("SIN GPS",AQ1860)))</formula>
    </cfRule>
    <cfRule type="containsText" dxfId="102" priority="212" operator="containsText" text="GPS">
      <formula>NOT(ISERROR(SEARCH("GPS",AQ1860)))</formula>
    </cfRule>
  </conditionalFormatting>
  <conditionalFormatting sqref="AQ1863:AR1863">
    <cfRule type="containsText" dxfId="101" priority="203" operator="containsText" text="GPS">
      <formula>NOT(ISERROR(SEARCH("GPS",AQ1863)))</formula>
    </cfRule>
    <cfRule type="containsText" dxfId="100" priority="202" operator="containsText" text="SIN GPS">
      <formula>NOT(ISERROR(SEARCH("SIN GPS",AQ1863)))</formula>
    </cfRule>
  </conditionalFormatting>
  <conditionalFormatting sqref="AQ1886:AR1886">
    <cfRule type="containsText" dxfId="99" priority="97" operator="containsText" text="GPS">
      <formula>NOT(ISERROR(SEARCH("GPS",AQ1886)))</formula>
    </cfRule>
    <cfRule type="containsText" dxfId="98" priority="96" operator="containsText" text="SIN GPS">
      <formula>NOT(ISERROR(SEARCH("SIN GPS",AQ1886)))</formula>
    </cfRule>
  </conditionalFormatting>
  <conditionalFormatting sqref="AQ2338:AR2339">
    <cfRule type="containsText" dxfId="97" priority="10" operator="containsText" text="SIN GPS">
      <formula>NOT(ISERROR(SEARCH("SIN GPS",AQ2338)))</formula>
    </cfRule>
    <cfRule type="containsText" dxfId="96" priority="11" operator="containsText" text="GPS">
      <formula>NOT(ISERROR(SEARCH("GPS",AQ2338)))</formula>
    </cfRule>
  </conditionalFormatting>
  <conditionalFormatting sqref="AQ2341:AR2341">
    <cfRule type="containsText" dxfId="95" priority="8" operator="containsText" text="SIN GPS">
      <formula>NOT(ISERROR(SEARCH("SIN GPS",AQ2341)))</formula>
    </cfRule>
    <cfRule type="containsText" dxfId="94" priority="9" operator="containsText" text="GPS">
      <formula>NOT(ISERROR(SEARCH("GPS",AQ2341)))</formula>
    </cfRule>
  </conditionalFormatting>
  <conditionalFormatting sqref="AR1818:AS1818">
    <cfRule type="containsText" dxfId="93" priority="226" operator="containsText" text="GPS">
      <formula>NOT(ISERROR(SEARCH("GPS",AR1818)))</formula>
    </cfRule>
    <cfRule type="containsText" dxfId="92" priority="225" operator="containsText" text="SIN GPS">
      <formula>NOT(ISERROR(SEARCH("SIN GPS",AR1818)))</formula>
    </cfRule>
  </conditionalFormatting>
  <conditionalFormatting sqref="AT1813:AU1813">
    <cfRule type="containsText" dxfId="91" priority="237" operator="containsText" text="GPS">
      <formula>NOT(ISERROR(SEARCH("GPS",AT1813)))</formula>
    </cfRule>
    <cfRule type="containsText" dxfId="90" priority="236" operator="containsText" text="SIN GPS">
      <formula>NOT(ISERROR(SEARCH("SIN GPS",AT1813)))</formula>
    </cfRule>
    <cfRule type="containsText" dxfId="89" priority="239" operator="containsText" text="GPS">
      <formula>NOT(ISERROR(SEARCH("GPS",AT1813)))</formula>
    </cfRule>
    <cfRule type="containsText" dxfId="88" priority="238" operator="containsText" text="SIN GPS">
      <formula>NOT(ISERROR(SEARCH("SIN GPS",AT1813)))</formula>
    </cfRule>
  </conditionalFormatting>
  <conditionalFormatting sqref="AT1815:AU1816">
    <cfRule type="containsText" dxfId="87" priority="230" operator="containsText" text="SIN GPS">
      <formula>NOT(ISERROR(SEARCH("SIN GPS",AT1815)))</formula>
    </cfRule>
    <cfRule type="containsText" dxfId="86" priority="231" operator="containsText" text="GPS">
      <formula>NOT(ISERROR(SEARCH("GPS",AT1815)))</formula>
    </cfRule>
  </conditionalFormatting>
  <conditionalFormatting sqref="AT1856:AU1856">
    <cfRule type="containsText" dxfId="85" priority="222" operator="containsText" text="GPS">
      <formula>NOT(ISERROR(SEARCH("GPS",AT1856)))</formula>
    </cfRule>
    <cfRule type="containsText" dxfId="84" priority="221" operator="containsText" text="SIN GPS">
      <formula>NOT(ISERROR(SEARCH("SIN GPS",AT1856)))</formula>
    </cfRule>
  </conditionalFormatting>
  <conditionalFormatting sqref="AT1859:AU1859">
    <cfRule type="containsText" dxfId="83" priority="214" operator="containsText" text="GPS">
      <formula>NOT(ISERROR(SEARCH("GPS",AT1859)))</formula>
    </cfRule>
    <cfRule type="containsText" dxfId="82" priority="213" operator="containsText" text="SIN GPS">
      <formula>NOT(ISERROR(SEARCH("SIN GPS",AT1859)))</formula>
    </cfRule>
  </conditionalFormatting>
  <conditionalFormatting sqref="AT1862:AU1862">
    <cfRule type="containsText" dxfId="81" priority="205" operator="containsText" text="GPS">
      <formula>NOT(ISERROR(SEARCH("GPS",AT1862)))</formula>
    </cfRule>
    <cfRule type="containsText" dxfId="80" priority="204" operator="containsText" text="SIN GPS">
      <formula>NOT(ISERROR(SEARCH("SIN GPS",AT1862)))</formula>
    </cfRule>
  </conditionalFormatting>
  <conditionalFormatting sqref="AT1866:AU1871">
    <cfRule type="containsText" dxfId="79" priority="179" operator="containsText" text="GPS">
      <formula>NOT(ISERROR(SEARCH("GPS",AT1866)))</formula>
    </cfRule>
    <cfRule type="containsText" dxfId="78" priority="178" operator="containsText" text="SIN GPS">
      <formula>NOT(ISERROR(SEARCH("SIN GPS",AT1866)))</formula>
    </cfRule>
  </conditionalFormatting>
  <conditionalFormatting sqref="AT1886:AU1886">
    <cfRule type="containsText" dxfId="77" priority="101" operator="containsText" text="SIN GPS">
      <formula>NOT(ISERROR(SEARCH("SIN GPS",AT1886)))</formula>
    </cfRule>
    <cfRule type="containsText" dxfId="76" priority="102" operator="containsText" text="GPS">
      <formula>NOT(ISERROR(SEARCH("GPS",AT1886)))</formula>
    </cfRule>
  </conditionalFormatting>
  <conditionalFormatting sqref="AT1892:AU1892">
    <cfRule type="containsText" dxfId="75" priority="91" operator="containsText" text="SIN GPS">
      <formula>NOT(ISERROR(SEARCH("SIN GPS",AT1892)))</formula>
    </cfRule>
    <cfRule type="containsText" dxfId="74" priority="92" operator="containsText" text="GPS">
      <formula>NOT(ISERROR(SEARCH("GPS",AT1892)))</formula>
    </cfRule>
  </conditionalFormatting>
  <conditionalFormatting sqref="AT1915:AU1915">
    <cfRule type="containsText" dxfId="73" priority="38" operator="containsText" text="GPS">
      <formula>NOT(ISERROR(SEARCH("GPS",AT1915)))</formula>
    </cfRule>
    <cfRule type="containsText" dxfId="72" priority="37" operator="containsText" text="SIN GPS">
      <formula>NOT(ISERROR(SEARCH("SIN GPS",AT1915)))</formula>
    </cfRule>
  </conditionalFormatting>
  <conditionalFormatting sqref="AT1918:AU1919">
    <cfRule type="containsText" dxfId="71" priority="23" operator="containsText" text="GPS">
      <formula>NOT(ISERROR(SEARCH("GPS",AT1918)))</formula>
    </cfRule>
    <cfRule type="containsText" dxfId="70" priority="22" operator="containsText" text="SIN GPS">
      <formula>NOT(ISERROR(SEARCH("SIN GPS",AT1918)))</formula>
    </cfRule>
  </conditionalFormatting>
  <conditionalFormatting sqref="AT2081:AU2082">
    <cfRule type="containsText" dxfId="69" priority="19" operator="containsText" text="GPS">
      <formula>NOT(ISERROR(SEARCH("GPS",AT2081)))</formula>
    </cfRule>
    <cfRule type="containsText" dxfId="68" priority="18" operator="containsText" text="SIN GPS">
      <formula>NOT(ISERROR(SEARCH("SIN GPS",AT2081)))</formula>
    </cfRule>
  </conditionalFormatting>
  <conditionalFormatting sqref="AT2083:AU2083">
    <cfRule type="containsText" dxfId="67" priority="14" operator="containsText" text="SIN GPS">
      <formula>NOT(ISERROR(SEARCH("SIN GPS",AT2083)))</formula>
    </cfRule>
    <cfRule type="containsText" dxfId="66" priority="15" operator="containsText" text="GPS">
      <formula>NOT(ISERROR(SEARCH("GPS",AT2083)))</formula>
    </cfRule>
  </conditionalFormatting>
  <conditionalFormatting sqref="AT2351:AU2351">
    <cfRule type="containsText" dxfId="65" priority="6" operator="containsText" text="SIN GPS">
      <formula>NOT(ISERROR(SEARCH("SIN GPS",AT2351)))</formula>
    </cfRule>
    <cfRule type="containsText" dxfId="64" priority="7" operator="containsText" text="GPS">
      <formula>NOT(ISERROR(SEARCH("GPS",AT2351)))</formula>
    </cfRule>
  </conditionalFormatting>
  <conditionalFormatting sqref="AT2479:AU2479">
    <cfRule type="containsText" dxfId="63" priority="2" operator="containsText" text="GPS">
      <formula>NOT(ISERROR(SEARCH("GPS",AT2479)))</formula>
    </cfRule>
    <cfRule type="containsText" dxfId="62" priority="1" operator="containsText" text="SIN GPS">
      <formula>NOT(ISERROR(SEARCH("SIN GPS",AT2479)))</formula>
    </cfRule>
  </conditionalFormatting>
  <conditionalFormatting sqref="AT1872:AV1873">
    <cfRule type="containsText" dxfId="61" priority="169" operator="containsText" text="SIN GPS">
      <formula>NOT(ISERROR(SEARCH("SIN GPS",AT1872)))</formula>
    </cfRule>
    <cfRule type="containsText" dxfId="60" priority="170" operator="containsText" text="GPS">
      <formula>NOT(ISERROR(SEARCH("GPS",AT1872)))</formula>
    </cfRule>
  </conditionalFormatting>
  <conditionalFormatting sqref="AT1873:AV1878">
    <cfRule type="containsText" dxfId="59" priority="139" operator="containsText" text="SIN GPS">
      <formula>NOT(ISERROR(SEARCH("SIN GPS",AT1873)))</formula>
    </cfRule>
    <cfRule type="containsText" dxfId="58" priority="140" operator="containsText" text="GPS">
      <formula>NOT(ISERROR(SEARCH("GPS",AT1873)))</formula>
    </cfRule>
  </conditionalFormatting>
  <conditionalFormatting sqref="AT1880:AV1880">
    <cfRule type="containsText" dxfId="57" priority="136" operator="containsText" text="GPS">
      <formula>NOT(ISERROR(SEARCH("GPS",AT1880)))</formula>
    </cfRule>
    <cfRule type="containsText" dxfId="56" priority="135" operator="containsText" text="SIN GPS">
      <formula>NOT(ISERROR(SEARCH("SIN GPS",AT1880)))</formula>
    </cfRule>
  </conditionalFormatting>
  <conditionalFormatting sqref="AT1880:AV1882">
    <cfRule type="containsText" dxfId="55" priority="122" operator="containsText" text="GPS">
      <formula>NOT(ISERROR(SEARCH("GPS",AT1880)))</formula>
    </cfRule>
    <cfRule type="containsText" dxfId="54" priority="121" operator="containsText" text="SIN GPS">
      <formula>NOT(ISERROR(SEARCH("SIN GPS",AT1880)))</formula>
    </cfRule>
  </conditionalFormatting>
  <conditionalFormatting sqref="AT1882:AV1884">
    <cfRule type="containsText" dxfId="53" priority="106" operator="containsText" text="SIN GPS">
      <formula>NOT(ISERROR(SEARCH("SIN GPS",AT1882)))</formula>
    </cfRule>
    <cfRule type="containsText" dxfId="52" priority="107" operator="containsText" text="GPS">
      <formula>NOT(ISERROR(SEARCH("GPS",AT1882)))</formula>
    </cfRule>
  </conditionalFormatting>
  <conditionalFormatting sqref="AU2082">
    <cfRule type="containsText" dxfId="51" priority="16" operator="containsText" text="SIN GPS">
      <formula>NOT(ISERROR(SEARCH("SIN GPS",AU2082)))</formula>
    </cfRule>
    <cfRule type="containsText" dxfId="50" priority="17" operator="containsText" text="GPS">
      <formula>NOT(ISERROR(SEARCH("GPS",AU2082)))</formula>
    </cfRule>
  </conditionalFormatting>
  <conditionalFormatting sqref="AW1858:AX1858">
    <cfRule type="containsText" dxfId="49" priority="218" operator="containsText" text="GPS">
      <formula>NOT(ISERROR(SEARCH("GPS",AW1858)))</formula>
    </cfRule>
    <cfRule type="containsText" dxfId="48" priority="216" operator="containsText" text="GPS">
      <formula>NOT(ISERROR(SEARCH("GPS",AW1858)))</formula>
    </cfRule>
    <cfRule type="containsText" dxfId="47" priority="217" operator="containsText" text="SIN GPS">
      <formula>NOT(ISERROR(SEARCH("SIN GPS",AW1858)))</formula>
    </cfRule>
  </conditionalFormatting>
  <conditionalFormatting sqref="AY1302:AZ1302">
    <cfRule type="containsText" dxfId="46" priority="241" operator="containsText" text="GPS">
      <formula>NOT(ISERROR(SEARCH("GPS",AY1302)))</formula>
    </cfRule>
    <cfRule type="containsText" dxfId="45" priority="240" operator="containsText" text="SIN GPS">
      <formula>NOT(ISERROR(SEARCH("SIN GPS",AY1302)))</formula>
    </cfRule>
  </conditionalFormatting>
  <conditionalFormatting sqref="BI1860">
    <cfRule type="cellIs" dxfId="44" priority="208" operator="between">
      <formula>8</formula>
      <formula>30</formula>
    </cfRule>
    <cfRule type="cellIs" dxfId="43" priority="209" operator="between">
      <formula>-1</formula>
      <formula>-30</formula>
    </cfRule>
    <cfRule type="cellIs" dxfId="42" priority="210" operator="between">
      <formula>1</formula>
      <formula>7</formula>
    </cfRule>
  </conditionalFormatting>
  <conditionalFormatting sqref="BI1886">
    <cfRule type="cellIs" dxfId="41" priority="98" operator="between">
      <formula>8</formula>
      <formula>30</formula>
    </cfRule>
    <cfRule type="cellIs" dxfId="40" priority="99" operator="between">
      <formula>-1</formula>
      <formula>-30</formula>
    </cfRule>
    <cfRule type="cellIs" dxfId="39" priority="100" operator="between">
      <formula>1</formula>
      <formula>7</formula>
    </cfRule>
  </conditionalFormatting>
  <conditionalFormatting sqref="BJ1818">
    <cfRule type="cellIs" dxfId="38" priority="229" operator="between">
      <formula>1</formula>
      <formula>7</formula>
    </cfRule>
    <cfRule type="cellIs" dxfId="37" priority="228" operator="between">
      <formula>-1</formula>
      <formula>-30</formula>
    </cfRule>
    <cfRule type="cellIs" dxfId="36" priority="227" operator="between">
      <formula>8</formula>
      <formula>30</formula>
    </cfRule>
  </conditionalFormatting>
  <conditionalFormatting sqref="BL1868:BL1871">
    <cfRule type="cellIs" dxfId="35" priority="181" operator="between">
      <formula>-1</formula>
      <formula>-30</formula>
    </cfRule>
    <cfRule type="cellIs" dxfId="34" priority="180" operator="between">
      <formula>8</formula>
      <formula>30</formula>
    </cfRule>
    <cfRule type="cellIs" dxfId="33" priority="182" operator="between">
      <formula>1</formula>
      <formula>7</formula>
    </cfRule>
  </conditionalFormatting>
  <conditionalFormatting sqref="BL1886">
    <cfRule type="cellIs" dxfId="32" priority="104" operator="between">
      <formula>-1</formula>
      <formula>-30</formula>
    </cfRule>
    <cfRule type="cellIs" dxfId="31" priority="103" operator="between">
      <formula>8</formula>
      <formula>30</formula>
    </cfRule>
    <cfRule type="cellIs" dxfId="30" priority="105" operator="between">
      <formula>1</formula>
      <formula>7</formula>
    </cfRule>
  </conditionalFormatting>
  <conditionalFormatting sqref="BL1892">
    <cfRule type="cellIs" dxfId="29" priority="95" operator="between">
      <formula>1</formula>
      <formula>7</formula>
    </cfRule>
    <cfRule type="cellIs" dxfId="28" priority="94" operator="between">
      <formula>-1</formula>
      <formula>-30</formula>
    </cfRule>
    <cfRule type="cellIs" dxfId="27" priority="93" operator="between">
      <formula>8</formula>
      <formula>30</formula>
    </cfRule>
  </conditionalFormatting>
  <conditionalFormatting sqref="BL1915">
    <cfRule type="cellIs" dxfId="26" priority="41" operator="between">
      <formula>1</formula>
      <formula>7</formula>
    </cfRule>
    <cfRule type="cellIs" dxfId="25" priority="40" operator="between">
      <formula>-1</formula>
      <formula>-30</formula>
    </cfRule>
    <cfRule type="cellIs" dxfId="24" priority="39" operator="between">
      <formula>8</formula>
      <formula>30</formula>
    </cfRule>
  </conditionalFormatting>
  <conditionalFormatting sqref="BL1918:BL1919">
    <cfRule type="cellIs" dxfId="23" priority="26" operator="between">
      <formula>1</formula>
      <formula>7</formula>
    </cfRule>
    <cfRule type="cellIs" dxfId="22" priority="25" operator="between">
      <formula>-1</formula>
      <formula>-30</formula>
    </cfRule>
    <cfRule type="cellIs" dxfId="21" priority="24" operator="between">
      <formula>8</formula>
      <formula>30</formula>
    </cfRule>
  </conditionalFormatting>
  <conditionalFormatting sqref="BL2351">
    <cfRule type="cellIs" dxfId="20" priority="4" operator="between">
      <formula>-1</formula>
      <formula>-30</formula>
    </cfRule>
    <cfRule type="cellIs" dxfId="19" priority="5" operator="between">
      <formula>1</formula>
      <formula>7</formula>
    </cfRule>
    <cfRule type="cellIs" dxfId="18" priority="3" operator="between">
      <formula>8</formula>
      <formula>30</formula>
    </cfRule>
  </conditionalFormatting>
  <conditionalFormatting sqref="BM1872:BM1875">
    <cfRule type="cellIs" dxfId="17" priority="158" operator="between">
      <formula>1</formula>
      <formula>7</formula>
    </cfRule>
    <cfRule type="cellIs" dxfId="16" priority="157" operator="between">
      <formula>-1</formula>
      <formula>-30</formula>
    </cfRule>
    <cfRule type="cellIs" dxfId="15" priority="156" operator="between">
      <formula>8</formula>
      <formula>30</formula>
    </cfRule>
  </conditionalFormatting>
  <conditionalFormatting sqref="BM1877:BM1878">
    <cfRule type="cellIs" dxfId="14" priority="141" operator="between">
      <formula>8</formula>
      <formula>30</formula>
    </cfRule>
    <cfRule type="cellIs" dxfId="13" priority="143" operator="between">
      <formula>1</formula>
      <formula>7</formula>
    </cfRule>
    <cfRule type="cellIs" dxfId="12" priority="142" operator="between">
      <formula>-1</formula>
      <formula>-30</formula>
    </cfRule>
  </conditionalFormatting>
  <conditionalFormatting sqref="BM1883:BM1884">
    <cfRule type="cellIs" dxfId="11" priority="108" operator="between">
      <formula>8</formula>
      <formula>30</formula>
    </cfRule>
    <cfRule type="cellIs" dxfId="10" priority="110" operator="between">
      <formula>1</formula>
      <formula>7</formula>
    </cfRule>
    <cfRule type="cellIs" dxfId="9" priority="109" operator="between">
      <formula>-1</formula>
      <formula>-30</formula>
    </cfRule>
  </conditionalFormatting>
  <conditionalFormatting sqref="BN1876">
    <cfRule type="cellIs" dxfId="8" priority="153" operator="between">
      <formula>1</formula>
      <formula>7</formula>
    </cfRule>
    <cfRule type="cellIs" dxfId="7" priority="152" operator="between">
      <formula>-1</formula>
      <formula>-30</formula>
    </cfRule>
    <cfRule type="cellIs" dxfId="6" priority="151" operator="between">
      <formula>8</formula>
      <formula>30</formula>
    </cfRule>
  </conditionalFormatting>
  <conditionalFormatting sqref="BO1864:BO1865">
    <cfRule type="cellIs" dxfId="5" priority="196" operator="between">
      <formula>1</formula>
      <formula>7</formula>
    </cfRule>
    <cfRule type="cellIs" dxfId="4" priority="195" operator="between">
      <formula>-1</formula>
      <formula>-30</formula>
    </cfRule>
    <cfRule type="cellIs" dxfId="3" priority="194" operator="between">
      <formula>8</formula>
      <formula>30</formula>
    </cfRule>
  </conditionalFormatting>
  <conditionalFormatting sqref="BP1880:BP1882">
    <cfRule type="cellIs" dxfId="2" priority="119" operator="between">
      <formula>-1</formula>
      <formula>-30</formula>
    </cfRule>
    <cfRule type="cellIs" dxfId="1" priority="120" operator="between">
      <formula>1</formula>
      <formula>7</formula>
    </cfRule>
    <cfRule type="cellIs" dxfId="0" priority="118" operator="between">
      <formula>8</formula>
      <formula>30</formula>
    </cfRule>
  </conditionalFormatting>
  <dataValidations count="1">
    <dataValidation type="custom" allowBlank="1" showInputMessage="1" showErrorMessage="1" errorTitle="REVISAR" sqref="N34 N832 N869 N893" xr:uid="{00000000-0002-0000-0200-000000000000}">
      <formula1>N34-3</formula1>
    </dataValidation>
  </dataValidations>
  <hyperlinks>
    <hyperlink ref="AJ1667" r:id="rId1" xr:uid="{00000000-0004-0000-0200-000000000000}"/>
    <hyperlink ref="AJ1669" r:id="rId2" xr:uid="{00000000-0004-0000-0200-000001000000}"/>
    <hyperlink ref="AJ1670" r:id="rId3" xr:uid="{00000000-0004-0000-0200-000002000000}"/>
    <hyperlink ref="AJ1673" r:id="rId4" xr:uid="{00000000-0004-0000-0200-000003000000}"/>
    <hyperlink ref="AJ1674" r:id="rId5" xr:uid="{00000000-0004-0000-0200-000004000000}"/>
    <hyperlink ref="AJ1680" r:id="rId6" xr:uid="{00000000-0004-0000-0200-000005000000}"/>
    <hyperlink ref="AJ1681" r:id="rId7" xr:uid="{00000000-0004-0000-0200-000006000000}"/>
    <hyperlink ref="AJ1682" r:id="rId8" xr:uid="{00000000-0004-0000-0200-000007000000}"/>
    <hyperlink ref="AJ1684" r:id="rId9" xr:uid="{00000000-0004-0000-0200-000008000000}"/>
    <hyperlink ref="AJ1685" r:id="rId10" xr:uid="{00000000-0004-0000-0200-000009000000}"/>
    <hyperlink ref="AJ1686" r:id="rId11" xr:uid="{00000000-0004-0000-0200-00000A000000}"/>
    <hyperlink ref="AJ1687" r:id="rId12" xr:uid="{00000000-0004-0000-0200-00000B000000}"/>
    <hyperlink ref="AJ1688" r:id="rId13" xr:uid="{00000000-0004-0000-0200-00000C000000}"/>
    <hyperlink ref="AJ1689" r:id="rId14" xr:uid="{00000000-0004-0000-0200-00000D000000}"/>
    <hyperlink ref="AJ1690" r:id="rId15" xr:uid="{00000000-0004-0000-0200-00000E000000}"/>
    <hyperlink ref="AJ1691" r:id="rId16" xr:uid="{00000000-0004-0000-0200-00000F000000}"/>
    <hyperlink ref="AJ1693" r:id="rId17" xr:uid="{00000000-0004-0000-0200-000010000000}"/>
    <hyperlink ref="AJ1694" r:id="rId18" xr:uid="{00000000-0004-0000-0200-000011000000}"/>
    <hyperlink ref="AJ1696" r:id="rId19" xr:uid="{00000000-0004-0000-0200-000012000000}"/>
    <hyperlink ref="AJ1697" r:id="rId20" xr:uid="{00000000-0004-0000-0200-000013000000}"/>
    <hyperlink ref="AJ1698" r:id="rId21" xr:uid="{00000000-0004-0000-0200-000014000000}"/>
    <hyperlink ref="AJ1699" r:id="rId22" xr:uid="{00000000-0004-0000-0200-000015000000}"/>
    <hyperlink ref="AJ1700" r:id="rId23" xr:uid="{00000000-0004-0000-0200-000016000000}"/>
    <hyperlink ref="AJ1702" r:id="rId24" xr:uid="{00000000-0004-0000-0200-000017000000}"/>
    <hyperlink ref="AJ1703" r:id="rId25" xr:uid="{00000000-0004-0000-0200-000018000000}"/>
    <hyperlink ref="AJ1705" r:id="rId26" xr:uid="{00000000-0004-0000-0200-000019000000}"/>
    <hyperlink ref="AJ1706" r:id="rId27" xr:uid="{00000000-0004-0000-0200-00001A000000}"/>
    <hyperlink ref="AJ1708" r:id="rId28" xr:uid="{00000000-0004-0000-0200-00001B000000}"/>
    <hyperlink ref="AJ1709" r:id="rId29" xr:uid="{00000000-0004-0000-0200-00001C000000}"/>
    <hyperlink ref="AJ1710" r:id="rId30" xr:uid="{00000000-0004-0000-0200-00001D000000}"/>
    <hyperlink ref="AJ1713" r:id="rId31" display="https://www.google.com/search?q=sams+miguel+aleman&amp;oq=&amp;gs_lcrp=EgZjaHJvbWUqBggAEEUYOzIGCAAQRRg7MgYIARBFGDkyFwgCEC4YChhDGMcBGLEDGNEDGIAEGIoFMgoIAxAAGLEDGIAEMgoIBBAAGLEDGIAEMgoIBRAAGLEDGIAEMg0IBhAAGIMBGLEDGIAEMgYIBxAFGEDSAQgyMDIyajBqNKgCALACAA&amp;sourceid=chrome&amp;ie=UTF-8" xr:uid="{00000000-0004-0000-0200-00001E000000}"/>
    <hyperlink ref="AJ1715" r:id="rId32" xr:uid="{00000000-0004-0000-0200-00001F000000}"/>
    <hyperlink ref="AJ1716" r:id="rId33" xr:uid="{00000000-0004-0000-0200-000020000000}"/>
    <hyperlink ref="AJ1717" r:id="rId34" xr:uid="{00000000-0004-0000-0200-000021000000}"/>
    <hyperlink ref="AJ1718" r:id="rId35" xr:uid="{00000000-0004-0000-0200-000022000000}"/>
    <hyperlink ref="AJ1722" r:id="rId36" xr:uid="{00000000-0004-0000-0200-000023000000}"/>
    <hyperlink ref="AJ1723" r:id="rId37" xr:uid="{00000000-0004-0000-0200-000024000000}"/>
    <hyperlink ref="AJ1724" r:id="rId38" xr:uid="{00000000-0004-0000-0200-000025000000}"/>
    <hyperlink ref="AJ1727" r:id="rId39" xr:uid="{00000000-0004-0000-0200-000026000000}"/>
    <hyperlink ref="AJ1731" r:id="rId40" xr:uid="{00000000-0004-0000-0200-000027000000}"/>
    <hyperlink ref="AJ1732" r:id="rId41" xr:uid="{00000000-0004-0000-0200-000028000000}"/>
    <hyperlink ref="AJ1733" r:id="rId42" xr:uid="{00000000-0004-0000-0200-000029000000}"/>
    <hyperlink ref="AJ1734" r:id="rId43" xr:uid="{00000000-0004-0000-0200-00002A000000}"/>
    <hyperlink ref="AJ1735" r:id="rId44" xr:uid="{00000000-0004-0000-0200-00002B000000}"/>
    <hyperlink ref="AJ1736" r:id="rId45" xr:uid="{00000000-0004-0000-0200-00002C000000}"/>
    <hyperlink ref="AJ1737" r:id="rId46" xr:uid="{00000000-0004-0000-0200-00002D000000}"/>
    <hyperlink ref="AJ1741" r:id="rId47" xr:uid="{00000000-0004-0000-0200-00002E000000}"/>
    <hyperlink ref="AJ1750" r:id="rId48" xr:uid="{00000000-0004-0000-0200-00002F000000}"/>
    <hyperlink ref="AJ1757" r:id="rId49" xr:uid="{00000000-0004-0000-0200-000030000000}"/>
    <hyperlink ref="AJ1759" r:id="rId50" xr:uid="{00000000-0004-0000-0200-000031000000}"/>
    <hyperlink ref="AJ1761" r:id="rId51" xr:uid="{00000000-0004-0000-0200-000032000000}"/>
    <hyperlink ref="AJ1762" r:id="rId52" xr:uid="{00000000-0004-0000-0200-000033000000}"/>
    <hyperlink ref="AJ1767" r:id="rId53" xr:uid="{00000000-0004-0000-0200-000034000000}"/>
    <hyperlink ref="AJ1771" r:id="rId54" xr:uid="{00000000-0004-0000-0200-000035000000}"/>
    <hyperlink ref="AJ1772" r:id="rId55" xr:uid="{00000000-0004-0000-0200-000036000000}"/>
    <hyperlink ref="AJ1773" r:id="rId56" xr:uid="{00000000-0004-0000-0200-000037000000}"/>
    <hyperlink ref="AJ1774" r:id="rId57" xr:uid="{00000000-0004-0000-0200-000038000000}"/>
    <hyperlink ref="AJ1775" r:id="rId58" xr:uid="{00000000-0004-0000-0200-000039000000}"/>
    <hyperlink ref="AJ1778" r:id="rId59" xr:uid="{00000000-0004-0000-0200-00003A000000}"/>
    <hyperlink ref="AJ1779" r:id="rId60" xr:uid="{00000000-0004-0000-0200-00003B000000}"/>
    <hyperlink ref="AJ1780" r:id="rId61" xr:uid="{00000000-0004-0000-0200-00003C000000}"/>
    <hyperlink ref="AJ1781" r:id="rId62" xr:uid="{00000000-0004-0000-0200-00003D000000}"/>
    <hyperlink ref="AJ1783" r:id="rId63" display="https://www.google.com/maps/place/Toro+Company+de+M%C3%A9xico+S+de+RL+de+CV/@25.7266875,-100.1151875,15z/data=!4m14!1m7!3m6!1s0x8662e92faf6e4cc9:0x25a06310e336423c!2sThe+Toro+Company+Planta+Monterrey!8m2!3d25.7266875!4d-100.1151875!16s%2Fg%2F11k3qdzq38!3m5!1s0x8662e90027df3ce9:0x40e6300d7442c224!8m2!3d25.730856!4d-100.1173068!16s%2Fg%2F11vwph_b7g?entry=ttu" xr:uid="{00000000-0004-0000-0200-00003E000000}"/>
    <hyperlink ref="AJ1785" r:id="rId64" xr:uid="{00000000-0004-0000-0200-00003F000000}"/>
    <hyperlink ref="AJ1786" r:id="rId65" xr:uid="{00000000-0004-0000-0200-000040000000}"/>
    <hyperlink ref="AJ1787" r:id="rId66" xr:uid="{00000000-0004-0000-0200-000041000000}"/>
    <hyperlink ref="AJ1788" r:id="rId67" xr:uid="{00000000-0004-0000-0200-000042000000}"/>
    <hyperlink ref="AJ1789" r:id="rId68" xr:uid="{00000000-0004-0000-0200-000043000000}"/>
    <hyperlink ref="AJ1791" r:id="rId69" xr:uid="{00000000-0004-0000-0200-000044000000}"/>
    <hyperlink ref="AJ1792" r:id="rId70" xr:uid="{00000000-0004-0000-0200-000045000000}"/>
    <hyperlink ref="AJ1793" r:id="rId71" xr:uid="{00000000-0004-0000-0200-000046000000}"/>
    <hyperlink ref="AJ1794" r:id="rId72" xr:uid="{00000000-0004-0000-0200-000047000000}"/>
    <hyperlink ref="AJ1798" r:id="rId73" xr:uid="{00000000-0004-0000-0200-000048000000}"/>
    <hyperlink ref="AJ1799" r:id="rId74" xr:uid="{00000000-0004-0000-0200-000049000000}"/>
    <hyperlink ref="AJ1803" r:id="rId75" display="https://www.google.com/maps/place/OBRA+CONEKTA+4+BUSINESS+PARK/@25.7098123,-100.126414,19z/data=!4m12!1m5!3m4!2zMjXCsDQyJzM0LjkiTiAxMDDCsDA3JzM0LjQiVw!8m2!3d25.7096999!4d-100.1262209!3m5!1s0x8662e90033958e47:0x46815a016521f4ef!8m2!3d25.7096938!4d-100.1259839!16s%2Fg%2F11vzq01ydc!5m1!1e1?hl=es&amp;entry=ttu" xr:uid="{00000000-0004-0000-0200-00004A000000}"/>
    <hyperlink ref="AJ1804" r:id="rId76" xr:uid="{00000000-0004-0000-0200-00004B000000}"/>
    <hyperlink ref="AJ1805" r:id="rId77" xr:uid="{00000000-0004-0000-0200-00004C000000}"/>
    <hyperlink ref="AJ1806" r:id="rId78" xr:uid="{00000000-0004-0000-0200-00004D000000}"/>
    <hyperlink ref="AJ1807" r:id="rId79" xr:uid="{00000000-0004-0000-0200-00004E000000}"/>
    <hyperlink ref="AJ1808" r:id="rId80" xr:uid="{00000000-0004-0000-0200-00004F000000}"/>
    <hyperlink ref="AJ1811" r:id="rId81" xr:uid="{00000000-0004-0000-0200-000050000000}"/>
    <hyperlink ref="AJ1812" r:id="rId82" xr:uid="{00000000-0004-0000-0200-000051000000}"/>
    <hyperlink ref="AJ1814" r:id="rId83" xr:uid="{00000000-0004-0000-0200-000052000000}"/>
    <hyperlink ref="AM1815" r:id="rId84" xr:uid="{00000000-0004-0000-0200-000053000000}"/>
    <hyperlink ref="AM1816" r:id="rId85" xr:uid="{00000000-0004-0000-0200-000054000000}"/>
    <hyperlink ref="AJ1817" r:id="rId86" xr:uid="{00000000-0004-0000-0200-000055000000}"/>
    <hyperlink ref="AJ1821" r:id="rId87" xr:uid="{00000000-0004-0000-0200-000056000000}"/>
    <hyperlink ref="AJ1825" r:id="rId88" xr:uid="{00000000-0004-0000-0200-000057000000}"/>
    <hyperlink ref="AJ1827" r:id="rId89" xr:uid="{00000000-0004-0000-0200-000058000000}"/>
    <hyperlink ref="AJ1831" r:id="rId90" xr:uid="{00000000-0004-0000-0200-000059000000}"/>
    <hyperlink ref="AJ1832" r:id="rId91" display="https://www.google.com/maps/place/OBRA+CONEKTA+4+BUSINESS+PARK/@25.7098123,-100.126414,19z/data=!4m12!1m5!3m4!2zMjXCsDQyJzM0LjkiTiAxMDDCsDA3JzM0LjQiVw!8m2!3d25.7096999!4d-100.1262209!3m5!1s0x8662e90033958e47:0x46815a016521f4ef!8m2!3d25.7096938!4d-100.1259839!16s%2Fg%2F11vzq01ydc!5m1!1e1?hl=es&amp;entry=ttu" xr:uid="{00000000-0004-0000-0200-00005A000000}"/>
    <hyperlink ref="AJ1844" r:id="rId92" xr:uid="{00000000-0004-0000-0200-00005B000000}"/>
    <hyperlink ref="AJ1845" r:id="rId93" xr:uid="{00000000-0004-0000-0200-00005C000000}"/>
    <hyperlink ref="AJ1846" r:id="rId94" xr:uid="{00000000-0004-0000-0200-00005D000000}"/>
    <hyperlink ref="AJ1851" r:id="rId95" xr:uid="{00000000-0004-0000-0200-00005E000000}"/>
    <hyperlink ref="AJ1853" r:id="rId96" xr:uid="{00000000-0004-0000-0200-00005F000000}"/>
    <hyperlink ref="AJ1854" r:id="rId97" xr:uid="{00000000-0004-0000-0200-000060000000}"/>
    <hyperlink ref="AJ1855" r:id="rId98" xr:uid="{00000000-0004-0000-0200-000061000000}"/>
    <hyperlink ref="AM1856" r:id="rId99" xr:uid="{00000000-0004-0000-0200-000062000000}"/>
    <hyperlink ref="AJ1863" r:id="rId100" xr:uid="{00000000-0004-0000-0200-000063000000}"/>
    <hyperlink ref="AJ1865" r:id="rId101" xr:uid="{00000000-0004-0000-0200-000064000000}"/>
    <hyperlink ref="AM1867" r:id="rId102" xr:uid="{00000000-0004-0000-0200-000065000000}"/>
    <hyperlink ref="AM1868" r:id="rId103" xr:uid="{00000000-0004-0000-0200-000066000000}"/>
    <hyperlink ref="AM1870" r:id="rId104" xr:uid="{00000000-0004-0000-0200-000067000000}"/>
    <hyperlink ref="AM1888" r:id="rId105" xr:uid="{00000000-0004-0000-0200-000068000000}"/>
    <hyperlink ref="AM1889" r:id="rId106" xr:uid="{00000000-0004-0000-0200-000069000000}"/>
    <hyperlink ref="AJ1894" r:id="rId107" xr:uid="{00000000-0004-0000-0200-00006A000000}"/>
    <hyperlink ref="AJ1911" r:id="rId108" xr:uid="{00000000-0004-0000-0200-00006B000000}"/>
    <hyperlink ref="AJ1912" r:id="rId109" xr:uid="{00000000-0004-0000-0200-00006C000000}"/>
    <hyperlink ref="AJ1905" r:id="rId110" xr:uid="{00000000-0004-0000-0200-00006D000000}"/>
    <hyperlink ref="AJ1907" r:id="rId111" xr:uid="{00000000-0004-0000-0200-00006E000000}"/>
    <hyperlink ref="AJ1895" r:id="rId112" display="https://www.google.com/maps/place/PATIO+HG/@25.9482221,-100.2343158,18.25z/data=!4m14!1m7!3m6!1s0x8662eaae90db61f1:0x97986a628086f161!2sConmet+de+M%C3%A9xico,+S.+A.+de+C.+V.!8m2!3d25.946192!4d-100.2291374!16s%2Fg%2F1td53w6j!3m5!1s0x8662f38788bd460b:0xd935496c96b8ac5a!8m2!3d25.9490319!4d-100.2326039!16s%2Fg%2F11px05lj98?entry=ttu" xr:uid="{00000000-0004-0000-0200-00006F000000}"/>
    <hyperlink ref="AJ1898" r:id="rId113" xr:uid="{00000000-0004-0000-0200-000070000000}"/>
    <hyperlink ref="AJ1900" r:id="rId114" xr:uid="{00000000-0004-0000-0200-000071000000}"/>
    <hyperlink ref="AJ1901" r:id="rId115" xr:uid="{00000000-0004-0000-0200-000072000000}"/>
    <hyperlink ref="AJ1902" r:id="rId116" xr:uid="{00000000-0004-0000-0200-000073000000}"/>
    <hyperlink ref="AJ1916" r:id="rId117" xr:uid="{00000000-0004-0000-0200-000074000000}"/>
    <hyperlink ref="AJ1917" r:id="rId118" xr:uid="{00000000-0004-0000-0200-000075000000}"/>
    <hyperlink ref="AM1922" r:id="rId119" xr:uid="{00000000-0004-0000-0200-000076000000}"/>
    <hyperlink ref="AM1929" r:id="rId120" xr:uid="{00000000-0004-0000-0200-000077000000}"/>
    <hyperlink ref="AJ1929" r:id="rId121" xr:uid="{00000000-0004-0000-0200-000078000000}"/>
    <hyperlink ref="AM1930" r:id="rId122" xr:uid="{00000000-0004-0000-0200-000079000000}"/>
    <hyperlink ref="AJ1930" r:id="rId123" xr:uid="{00000000-0004-0000-0200-00007A000000}"/>
    <hyperlink ref="AM1931" r:id="rId124" xr:uid="{00000000-0004-0000-0200-00007B000000}"/>
    <hyperlink ref="AJ1931" r:id="rId125" xr:uid="{00000000-0004-0000-0200-00007C000000}"/>
    <hyperlink ref="AM1937" r:id="rId126" xr:uid="{00000000-0004-0000-0200-00007D000000}"/>
    <hyperlink ref="AJ1937" r:id="rId127" xr:uid="{00000000-0004-0000-0200-00007E000000}"/>
    <hyperlink ref="AM1939" r:id="rId128" xr:uid="{00000000-0004-0000-0200-00007F000000}"/>
    <hyperlink ref="AJ1939" r:id="rId129" xr:uid="{00000000-0004-0000-0200-000080000000}"/>
    <hyperlink ref="AM1942" r:id="rId130" xr:uid="{00000000-0004-0000-0200-000081000000}"/>
    <hyperlink ref="AJ1942" r:id="rId131" xr:uid="{00000000-0004-0000-0200-000082000000}"/>
    <hyperlink ref="AM1944" r:id="rId132" xr:uid="{00000000-0004-0000-0200-000083000000}"/>
    <hyperlink ref="AJ1944" r:id="rId133" xr:uid="{00000000-0004-0000-0200-000084000000}"/>
    <hyperlink ref="AM1945" r:id="rId134" xr:uid="{00000000-0004-0000-0200-000085000000}"/>
    <hyperlink ref="AJ1945" r:id="rId135" xr:uid="{00000000-0004-0000-0200-000086000000}"/>
    <hyperlink ref="AM1960" r:id="rId136" xr:uid="{00000000-0004-0000-0200-000087000000}"/>
    <hyperlink ref="AJ1960" r:id="rId137" xr:uid="{00000000-0004-0000-0200-000088000000}"/>
    <hyperlink ref="AJ1963" r:id="rId138" xr:uid="{00000000-0004-0000-0200-000089000000}"/>
    <hyperlink ref="AM1965" r:id="rId139" xr:uid="{00000000-0004-0000-0200-00008A000000}"/>
    <hyperlink ref="AJ1965" r:id="rId140" xr:uid="{00000000-0004-0000-0200-00008B000000}"/>
    <hyperlink ref="AM1968" r:id="rId141" xr:uid="{00000000-0004-0000-0200-00008C000000}"/>
    <hyperlink ref="AJ1968" r:id="rId142" xr:uid="{00000000-0004-0000-0200-00008D000000}"/>
    <hyperlink ref="AJ1969" r:id="rId143" xr:uid="{00000000-0004-0000-0200-00008E000000}"/>
    <hyperlink ref="AM1970" r:id="rId144" xr:uid="{00000000-0004-0000-0200-00008F000000}"/>
    <hyperlink ref="AJ1970" r:id="rId145" xr:uid="{00000000-0004-0000-0200-000090000000}"/>
    <hyperlink ref="AJ1973" r:id="rId146" xr:uid="{00000000-0004-0000-0200-000091000000}"/>
    <hyperlink ref="AM1982" r:id="rId147" xr:uid="{00000000-0004-0000-0200-000092000000}"/>
    <hyperlink ref="AJ1982" r:id="rId148" xr:uid="{00000000-0004-0000-0200-000093000000}"/>
    <hyperlink ref="AJ1983" r:id="rId149" xr:uid="{00000000-0004-0000-0200-000094000000}"/>
    <hyperlink ref="AM1984" r:id="rId150" xr:uid="{00000000-0004-0000-0200-000095000000}"/>
    <hyperlink ref="AJ1984" r:id="rId151" xr:uid="{00000000-0004-0000-0200-000096000000}"/>
    <hyperlink ref="AM1986" r:id="rId152" xr:uid="{00000000-0004-0000-0200-000097000000}"/>
    <hyperlink ref="AJ1986" r:id="rId153" xr:uid="{00000000-0004-0000-0200-000098000000}"/>
    <hyperlink ref="AM1991" r:id="rId154" xr:uid="{00000000-0004-0000-0200-000099000000}"/>
    <hyperlink ref="AJ1991" r:id="rId155" xr:uid="{00000000-0004-0000-0200-00009A000000}"/>
    <hyperlink ref="AM1995" r:id="rId156" xr:uid="{00000000-0004-0000-0200-00009B000000}"/>
    <hyperlink ref="AJ1995" r:id="rId157" xr:uid="{00000000-0004-0000-0200-00009C000000}"/>
    <hyperlink ref="AM1998" r:id="rId158" xr:uid="{00000000-0004-0000-0200-00009D000000}"/>
    <hyperlink ref="AJ1998" r:id="rId159" xr:uid="{00000000-0004-0000-0200-00009E000000}"/>
    <hyperlink ref="AM2003" r:id="rId160" xr:uid="{00000000-0004-0000-0200-00009F000000}"/>
    <hyperlink ref="AJ2003" r:id="rId161" xr:uid="{00000000-0004-0000-0200-0000A0000000}"/>
    <hyperlink ref="AM2016" r:id="rId162" xr:uid="{00000000-0004-0000-0200-0000A1000000}"/>
    <hyperlink ref="AJ2016" r:id="rId163" xr:uid="{00000000-0004-0000-0200-0000A2000000}"/>
    <hyperlink ref="AM2018" r:id="rId164" xr:uid="{00000000-0004-0000-0200-0000A3000000}"/>
    <hyperlink ref="AJ2018" r:id="rId165" xr:uid="{00000000-0004-0000-0200-0000A4000000}"/>
    <hyperlink ref="AM2019" r:id="rId166" xr:uid="{00000000-0004-0000-0200-0000A5000000}"/>
    <hyperlink ref="AJ2019" r:id="rId167" xr:uid="{00000000-0004-0000-0200-0000A6000000}"/>
    <hyperlink ref="AM2020" r:id="rId168" xr:uid="{00000000-0004-0000-0200-0000A7000000}"/>
    <hyperlink ref="AJ2020" r:id="rId169" xr:uid="{00000000-0004-0000-0200-0000A8000000}"/>
    <hyperlink ref="AM2021" r:id="rId170" xr:uid="{00000000-0004-0000-0200-0000A9000000}"/>
    <hyperlink ref="AJ2021" r:id="rId171" xr:uid="{00000000-0004-0000-0200-0000AA000000}"/>
    <hyperlink ref="AM2029" r:id="rId172" xr:uid="{00000000-0004-0000-0200-0000AB000000}"/>
    <hyperlink ref="AJ2029" r:id="rId173" xr:uid="{00000000-0004-0000-0200-0000AC000000}"/>
    <hyperlink ref="AM2032" r:id="rId174" xr:uid="{00000000-0004-0000-0200-0000AD000000}"/>
    <hyperlink ref="AM2033" r:id="rId175" xr:uid="{00000000-0004-0000-0200-0000AE000000}"/>
    <hyperlink ref="AM2034" r:id="rId176" xr:uid="{00000000-0004-0000-0200-0000AF000000}"/>
    <hyperlink ref="AJ2032" r:id="rId177" xr:uid="{00000000-0004-0000-0200-0000B0000000}"/>
    <hyperlink ref="AJ2033" r:id="rId178" xr:uid="{00000000-0004-0000-0200-0000B1000000}"/>
    <hyperlink ref="AJ2034" r:id="rId179" xr:uid="{00000000-0004-0000-0200-0000B2000000}"/>
    <hyperlink ref="AM2036" r:id="rId180" xr:uid="{00000000-0004-0000-0200-0000B3000000}"/>
    <hyperlink ref="AJ2036" r:id="rId181" xr:uid="{00000000-0004-0000-0200-0000B4000000}"/>
    <hyperlink ref="AM2037" r:id="rId182" display="https://www.google.com/maps/place/PATIO+HG/@25.9482221,-100.2343158,18.25z/data=!4m14!1m7!3m6!1s0x8662eaae90db61f1:0x97986a628086f161!2sConmet+de+M%C3%A9xico,+S.+A.+de+C.+V.!8m2!3d25.946192!4d-100.2291374!16s%2Fg%2F1td53w6j!3m5!1s0x8662f38788bd460b:0xd935496c96b8ac5a!8m2!3d25.9490319!4d-100.2326039!16s%2Fg%2F11px05lj98?entry=ttu" xr:uid="{00000000-0004-0000-0200-0000B5000000}"/>
    <hyperlink ref="AJ2037" r:id="rId183" display="https://www.google.com/maps/place/PATIO+HG/@25.9482221,-100.2343158,18.25z/data=!4m14!1m7!3m6!1s0x8662eaae90db61f1:0x97986a628086f161!2sConmet+de+M%C3%A9xico,+S.+A.+de+C.+V.!8m2!3d25.946192!4d-100.2291374!16s%2Fg%2F1td53w6j!3m5!1s0x8662f38788bd460b:0xd935496c96b8ac5a!8m2!3d25.9490319!4d-100.2326039!16s%2Fg%2F11px05lj98?entry=ttu" xr:uid="{00000000-0004-0000-0200-0000B6000000}"/>
    <hyperlink ref="AM2039" r:id="rId184" xr:uid="{00000000-0004-0000-0200-0000B7000000}"/>
    <hyperlink ref="AJ2039" r:id="rId185" xr:uid="{00000000-0004-0000-0200-0000B8000000}"/>
    <hyperlink ref="AM2040" r:id="rId186" xr:uid="{00000000-0004-0000-0200-0000B9000000}"/>
    <hyperlink ref="AJ2040" r:id="rId187" xr:uid="{00000000-0004-0000-0200-0000BA000000}"/>
    <hyperlink ref="AM2045" r:id="rId188" xr:uid="{00000000-0004-0000-0200-0000BB000000}"/>
    <hyperlink ref="AJ2045" r:id="rId189" xr:uid="{00000000-0004-0000-0200-0000BC000000}"/>
    <hyperlink ref="AM2048" r:id="rId190" xr:uid="{00000000-0004-0000-0200-0000BD000000}"/>
    <hyperlink ref="AJ2048" r:id="rId191" xr:uid="{00000000-0004-0000-0200-0000BE000000}"/>
    <hyperlink ref="AJ2047" r:id="rId192" xr:uid="{00000000-0004-0000-0200-0000BF000000}"/>
    <hyperlink ref="AM2049" r:id="rId193" xr:uid="{00000000-0004-0000-0200-0000C0000000}"/>
    <hyperlink ref="AJ2049" r:id="rId194" xr:uid="{00000000-0004-0000-0200-0000C1000000}"/>
    <hyperlink ref="AM2051" r:id="rId195" xr:uid="{00000000-0004-0000-0200-0000C2000000}"/>
    <hyperlink ref="AJ2051" r:id="rId196" xr:uid="{00000000-0004-0000-0200-0000C3000000}"/>
    <hyperlink ref="AM2052:AM2054" r:id="rId197" display="https://maps.app.goo.gl/HVyS9aEmVqQ3Apqp9" xr:uid="{00000000-0004-0000-0200-0000C4000000}"/>
    <hyperlink ref="AM2055" r:id="rId198" xr:uid="{00000000-0004-0000-0200-0000C5000000}"/>
    <hyperlink ref="AJ2052:AJ2054" r:id="rId199" display="https://maps.app.goo.gl/HVyS9aEmVqQ3Apqp9" xr:uid="{00000000-0004-0000-0200-0000C6000000}"/>
    <hyperlink ref="AJ2055" r:id="rId200" xr:uid="{00000000-0004-0000-0200-0000C7000000}"/>
    <hyperlink ref="AM2057" r:id="rId201" xr:uid="{00000000-0004-0000-0200-0000C8000000}"/>
    <hyperlink ref="AM2058" r:id="rId202" xr:uid="{00000000-0004-0000-0200-0000C9000000}"/>
    <hyperlink ref="AJ2057" r:id="rId203" xr:uid="{00000000-0004-0000-0200-0000CA000000}"/>
    <hyperlink ref="AJ2058" r:id="rId204" xr:uid="{00000000-0004-0000-0200-0000CB000000}"/>
    <hyperlink ref="AM2062" r:id="rId205" display="https://www.google.com/maps/place/PATIO+HG/@25.9482221,-100.2343158,18.25z/data=!4m14!1m7!3m6!1s0x8662eaae90db61f1:0x97986a628086f161!2sConmet+de+M%C3%A9xico,+S.+A.+de+C.+V.!8m2!3d25.946192!4d-100.2291374!16s%2Fg%2F1td53w6j!3m5!1s0x8662f38788bd460b:0xd935496c96b8ac5a!8m2!3d25.9490319!4d-100.2326039!16s%2Fg%2F11px05lj98?entry=ttu" xr:uid="{00000000-0004-0000-0200-0000CC000000}"/>
    <hyperlink ref="AJ2062" r:id="rId206" display="https://www.google.com/maps/place/PATIO+HG/@25.9482221,-100.2343158,18.25z/data=!4m14!1m7!3m6!1s0x8662eaae90db61f1:0x97986a628086f161!2sConmet+de+M%C3%A9xico,+S.+A.+de+C.+V.!8m2!3d25.946192!4d-100.2291374!16s%2Fg%2F1td53w6j!3m5!1s0x8662f38788bd460b:0xd935496c96b8ac5a!8m2!3d25.9490319!4d-100.2326039!16s%2Fg%2F11px05lj98?entry=ttu" xr:uid="{00000000-0004-0000-0200-0000CD000000}"/>
    <hyperlink ref="AM2065" r:id="rId207" xr:uid="{00000000-0004-0000-0200-0000CE000000}"/>
    <hyperlink ref="AJ2065" r:id="rId208" xr:uid="{00000000-0004-0000-0200-0000CF000000}"/>
    <hyperlink ref="AM2067" r:id="rId209" xr:uid="{00000000-0004-0000-0200-0000D0000000}"/>
    <hyperlink ref="AJ2067" r:id="rId210" xr:uid="{00000000-0004-0000-0200-0000D1000000}"/>
    <hyperlink ref="AM2070" r:id="rId211" display="https://www.google.com/maps/place/PATIO+HG/@25.9482221,-100.2343158,18.25z/data=!4m14!1m7!3m6!1s0x8662eaae90db61f1:0x97986a628086f161!2sConmet+de+M%C3%A9xico,+S.+A.+de+C.+V.!8m2!3d25.946192!4d-100.2291374!16s%2Fg%2F1td53w6j!3m5!1s0x8662f38788bd460b:0xd935496c96b8ac5a!8m2!3d25.9490319!4d-100.2326039!16s%2Fg%2F11px05lj98?entry=ttu" xr:uid="{00000000-0004-0000-0200-0000D2000000}"/>
    <hyperlink ref="AJ2070" r:id="rId212" display="https://www.google.com/maps/place/PATIO+HG/@25.9482221,-100.2343158,18.25z/data=!4m14!1m7!3m6!1s0x8662eaae90db61f1:0x97986a628086f161!2sConmet+de+M%C3%A9xico,+S.+A.+de+C.+V.!8m2!3d25.946192!4d-100.2291374!16s%2Fg%2F1td53w6j!3m5!1s0x8662f38788bd460b:0xd935496c96b8ac5a!8m2!3d25.9490319!4d-100.2326039!16s%2Fg%2F11px05lj98?entry=ttu" xr:uid="{00000000-0004-0000-0200-0000D3000000}"/>
    <hyperlink ref="AM2075" r:id="rId213" xr:uid="{00000000-0004-0000-0200-0000D4000000}"/>
    <hyperlink ref="AJ2075" r:id="rId214" xr:uid="{00000000-0004-0000-0200-0000D5000000}"/>
    <hyperlink ref="AM2076" r:id="rId215" xr:uid="{00000000-0004-0000-0200-0000D6000000}"/>
    <hyperlink ref="AJ2076" r:id="rId216" xr:uid="{00000000-0004-0000-0200-0000D7000000}"/>
    <hyperlink ref="AM2077" r:id="rId217" xr:uid="{00000000-0004-0000-0200-0000D8000000}"/>
    <hyperlink ref="AM2129" r:id="rId218" xr:uid="{00000000-0004-0000-0200-0000D9000000}"/>
    <hyperlink ref="AJ2129" r:id="rId219" xr:uid="{00000000-0004-0000-0200-0000DA000000}"/>
    <hyperlink ref="AM2130" r:id="rId220" xr:uid="{00000000-0004-0000-0200-0000DB000000}"/>
    <hyperlink ref="AJ2130" r:id="rId221" xr:uid="{00000000-0004-0000-0200-0000DC000000}"/>
    <hyperlink ref="AM2133" r:id="rId222" xr:uid="{00000000-0004-0000-0200-0000DD000000}"/>
    <hyperlink ref="AJ2133" r:id="rId223" xr:uid="{00000000-0004-0000-0200-0000DE000000}"/>
    <hyperlink ref="AM2134" r:id="rId224" xr:uid="{00000000-0004-0000-0200-0000DF000000}"/>
    <hyperlink ref="AJ2134" r:id="rId225" xr:uid="{00000000-0004-0000-0200-0000E0000000}"/>
    <hyperlink ref="AM2142" r:id="rId226" xr:uid="{00000000-0004-0000-0200-0000E1000000}"/>
    <hyperlink ref="AJ2142" r:id="rId227" xr:uid="{00000000-0004-0000-0200-0000E2000000}"/>
    <hyperlink ref="AM2148:AM2149" r:id="rId228" display="https://maps.app.goo.gl/HVyS9aEmVqQ3Apqp9" xr:uid="{00000000-0004-0000-0200-0000E3000000}"/>
    <hyperlink ref="AM2155" r:id="rId229" xr:uid="{00000000-0004-0000-0200-0000E4000000}"/>
    <hyperlink ref="AJ2155" r:id="rId230" xr:uid="{00000000-0004-0000-0200-0000E5000000}"/>
    <hyperlink ref="AM2167" r:id="rId231" xr:uid="{00000000-0004-0000-0200-0000E6000000}"/>
    <hyperlink ref="AJ2167" r:id="rId232" xr:uid="{00000000-0004-0000-0200-0000E7000000}"/>
    <hyperlink ref="AM2168" r:id="rId233" xr:uid="{00000000-0004-0000-0200-0000E8000000}"/>
    <hyperlink ref="AJ2168" r:id="rId234" xr:uid="{00000000-0004-0000-0200-0000E9000000}"/>
    <hyperlink ref="AM2169" r:id="rId235" xr:uid="{00000000-0004-0000-0200-0000EA000000}"/>
    <hyperlink ref="AJ2169" r:id="rId236" xr:uid="{00000000-0004-0000-0200-0000EB000000}"/>
    <hyperlink ref="AJ2170" r:id="rId237" xr:uid="{00000000-0004-0000-0200-0000EC000000}"/>
    <hyperlink ref="AM2175" r:id="rId238" xr:uid="{00000000-0004-0000-0200-0000ED000000}"/>
    <hyperlink ref="AM2177" r:id="rId239" xr:uid="{00000000-0004-0000-0200-0000EE000000}"/>
    <hyperlink ref="AJ2177" r:id="rId240" xr:uid="{00000000-0004-0000-0200-0000EF000000}"/>
    <hyperlink ref="AM2182" r:id="rId241" xr:uid="{00000000-0004-0000-0200-0000F0000000}"/>
    <hyperlink ref="AJ2182" r:id="rId242" xr:uid="{00000000-0004-0000-0200-0000F1000000}"/>
    <hyperlink ref="AM2193" r:id="rId243" xr:uid="{00000000-0004-0000-0200-0000F2000000}"/>
    <hyperlink ref="AM2195" r:id="rId244" xr:uid="{00000000-0004-0000-0200-0000F3000000}"/>
    <hyperlink ref="AJ2195" r:id="rId245" xr:uid="{00000000-0004-0000-0200-0000F4000000}"/>
    <hyperlink ref="AM2208" r:id="rId246" xr:uid="{00000000-0004-0000-0200-0000F5000000}"/>
    <hyperlink ref="AJ2208" r:id="rId247" xr:uid="{00000000-0004-0000-0200-0000F6000000}"/>
    <hyperlink ref="AM2216" r:id="rId248" xr:uid="{00000000-0004-0000-0200-0000F7000000}"/>
    <hyperlink ref="AJ2216" r:id="rId249" xr:uid="{00000000-0004-0000-0200-0000F8000000}"/>
    <hyperlink ref="AM2222" r:id="rId250" xr:uid="{00000000-0004-0000-0200-0000F9000000}"/>
    <hyperlink ref="AJ2222" r:id="rId251" xr:uid="{00000000-0004-0000-0200-0000FA000000}"/>
    <hyperlink ref="AM2233" r:id="rId252" xr:uid="{00000000-0004-0000-0200-0000FB000000}"/>
    <hyperlink ref="AJ2233" r:id="rId253" xr:uid="{00000000-0004-0000-0200-0000FC000000}"/>
    <hyperlink ref="AM2235" r:id="rId254" xr:uid="{00000000-0004-0000-0200-0000FD000000}"/>
    <hyperlink ref="AJ2235" r:id="rId255" xr:uid="{00000000-0004-0000-0200-0000FE000000}"/>
    <hyperlink ref="AM2241" r:id="rId256" xr:uid="{00000000-0004-0000-0200-0000FF000000}"/>
    <hyperlink ref="AJ2241" r:id="rId257" xr:uid="{00000000-0004-0000-0200-000000010000}"/>
    <hyperlink ref="AM2242" r:id="rId258" xr:uid="{00000000-0004-0000-0200-000001010000}"/>
    <hyperlink ref="AJ2242" r:id="rId259" xr:uid="{00000000-0004-0000-0200-000002010000}"/>
    <hyperlink ref="AM2245" r:id="rId260" xr:uid="{00000000-0004-0000-0200-000003010000}"/>
    <hyperlink ref="AJ2245" r:id="rId261" xr:uid="{00000000-0004-0000-0200-000004010000}"/>
    <hyperlink ref="AM2253" r:id="rId262" xr:uid="{00000000-0004-0000-0200-000005010000}"/>
    <hyperlink ref="AM2254" r:id="rId263" xr:uid="{00000000-0004-0000-0200-000006010000}"/>
    <hyperlink ref="AJ2253" r:id="rId264" xr:uid="{00000000-0004-0000-0200-000007010000}"/>
    <hyperlink ref="AJ2254" r:id="rId265" xr:uid="{00000000-0004-0000-0200-000008010000}"/>
    <hyperlink ref="AM2257" r:id="rId266" xr:uid="{00000000-0004-0000-0200-000009010000}"/>
    <hyperlink ref="AJ2257" r:id="rId267" xr:uid="{00000000-0004-0000-0200-00000A010000}"/>
    <hyperlink ref="AM2258" r:id="rId268" xr:uid="{00000000-0004-0000-0200-00000B010000}"/>
    <hyperlink ref="AJ2258" r:id="rId269" xr:uid="{00000000-0004-0000-0200-00000C010000}"/>
    <hyperlink ref="AM2261" r:id="rId270" xr:uid="{00000000-0004-0000-0200-00000D010000}"/>
    <hyperlink ref="AM2263" r:id="rId271" xr:uid="{00000000-0004-0000-0200-00000E010000}"/>
    <hyperlink ref="AM2264" r:id="rId272" xr:uid="{00000000-0004-0000-0200-00000F010000}"/>
    <hyperlink ref="AM2271" r:id="rId273" xr:uid="{00000000-0004-0000-0200-000010010000}"/>
    <hyperlink ref="AJ2271" r:id="rId274" xr:uid="{00000000-0004-0000-0200-000011010000}"/>
    <hyperlink ref="AM2278" r:id="rId275" xr:uid="{00000000-0004-0000-0200-000012010000}"/>
    <hyperlink ref="AJ2278" r:id="rId276" xr:uid="{00000000-0004-0000-0200-000013010000}"/>
    <hyperlink ref="AM2284" r:id="rId277" xr:uid="{00000000-0004-0000-0200-000014010000}"/>
    <hyperlink ref="AM2290" r:id="rId278" xr:uid="{00000000-0004-0000-0200-000015010000}"/>
    <hyperlink ref="AJ2290" r:id="rId279" xr:uid="{00000000-0004-0000-0200-000016010000}"/>
    <hyperlink ref="AM2296" r:id="rId280" xr:uid="{00000000-0004-0000-0200-000017010000}"/>
    <hyperlink ref="AJ2296" r:id="rId281" xr:uid="{00000000-0004-0000-0200-000018010000}"/>
    <hyperlink ref="AJ2301" r:id="rId282" xr:uid="{00000000-0004-0000-0200-000019010000}"/>
    <hyperlink ref="AM2304" r:id="rId283" xr:uid="{00000000-0004-0000-0200-00001A010000}"/>
    <hyperlink ref="AJ2304" r:id="rId284" xr:uid="{00000000-0004-0000-0200-00001B010000}"/>
    <hyperlink ref="AM2310" r:id="rId285" xr:uid="{00000000-0004-0000-0200-00001C010000}"/>
    <hyperlink ref="AM2312" r:id="rId286" xr:uid="{00000000-0004-0000-0200-00001D010000}"/>
    <hyperlink ref="AM2313" r:id="rId287" xr:uid="{00000000-0004-0000-0200-00001E010000}"/>
    <hyperlink ref="AM2317" r:id="rId288" xr:uid="{00000000-0004-0000-0200-00001F010000}"/>
    <hyperlink ref="AM2318" r:id="rId289" xr:uid="{00000000-0004-0000-0200-000020010000}"/>
    <hyperlink ref="AJ2317" r:id="rId290" xr:uid="{00000000-0004-0000-0200-000021010000}"/>
    <hyperlink ref="AJ2318" r:id="rId291" xr:uid="{00000000-0004-0000-0200-000022010000}"/>
    <hyperlink ref="AM2322" r:id="rId292" xr:uid="{00000000-0004-0000-0200-000023010000}"/>
    <hyperlink ref="AJ2322" r:id="rId293" xr:uid="{00000000-0004-0000-0200-000024010000}"/>
    <hyperlink ref="AM2327" r:id="rId294" xr:uid="{00000000-0004-0000-0200-000025010000}"/>
    <hyperlink ref="AJ2327" r:id="rId295" xr:uid="{00000000-0004-0000-0200-000026010000}"/>
    <hyperlink ref="AM2330" r:id="rId296" xr:uid="{00000000-0004-0000-0200-000027010000}"/>
    <hyperlink ref="AJ2330" r:id="rId297" xr:uid="{00000000-0004-0000-0200-000028010000}"/>
    <hyperlink ref="AM2331" r:id="rId298" xr:uid="{00000000-0004-0000-0200-000029010000}"/>
    <hyperlink ref="AJ2331" r:id="rId299" xr:uid="{00000000-0004-0000-0200-00002A010000}"/>
    <hyperlink ref="AJ2332" r:id="rId300" xr:uid="{00000000-0004-0000-0200-00002B010000}"/>
    <hyperlink ref="AM2335" r:id="rId301" xr:uid="{00000000-0004-0000-0200-00002C010000}"/>
    <hyperlink ref="AM2337" r:id="rId302" xr:uid="{00000000-0004-0000-0200-00002D010000}"/>
    <hyperlink ref="AJ2337" r:id="rId303" xr:uid="{00000000-0004-0000-0200-00002E010000}"/>
    <hyperlink ref="AJ2340" r:id="rId304" xr:uid="{00000000-0004-0000-0200-00002F010000}"/>
    <hyperlink ref="AJ2341" r:id="rId305" xr:uid="{00000000-0004-0000-0200-000030010000}"/>
    <hyperlink ref="AJ2344" r:id="rId306" xr:uid="{00000000-0004-0000-0200-000031010000}"/>
    <hyperlink ref="AJ2346" r:id="rId307" xr:uid="{00000000-0004-0000-0200-000032010000}"/>
    <hyperlink ref="AJ2348" r:id="rId308" xr:uid="{00000000-0004-0000-0200-000033010000}"/>
    <hyperlink ref="AJ2350" r:id="rId309" xr:uid="{00000000-0004-0000-0200-000034010000}"/>
    <hyperlink ref="AM2351" r:id="rId310" xr:uid="{00000000-0004-0000-0200-000035010000}"/>
    <hyperlink ref="AM2352" r:id="rId311" xr:uid="{9B29D5FC-6C0C-445E-BC79-606BD3C659E7}"/>
    <hyperlink ref="AJ2352" r:id="rId312" xr:uid="{F45D727A-4020-4274-AFB5-E353F0D30CC4}"/>
    <hyperlink ref="AJ2353" r:id="rId313" xr:uid="{31CFF2C9-8415-4298-8EE2-5AFDD3D0A2C7}"/>
    <hyperlink ref="AM2353" r:id="rId314" xr:uid="{C2E4A875-049C-4176-81C7-F6090F8DCF58}"/>
    <hyperlink ref="AM2355" r:id="rId315" xr:uid="{14281058-6620-46E5-BCAE-2B9C8EF99C8C}"/>
    <hyperlink ref="AJ2355" r:id="rId316" xr:uid="{F5597A24-B43D-4B3E-9927-7C16F9375F03}"/>
    <hyperlink ref="AM2359" r:id="rId317" xr:uid="{E7FF9190-EAFF-41E5-8236-89589FA2FFF7}"/>
    <hyperlink ref="AJ2359" r:id="rId318" xr:uid="{0D9FA514-DE4A-41F3-8463-7DF3DA819190}"/>
    <hyperlink ref="AM2360" r:id="rId319" xr:uid="{B35CA78F-CDBE-4F1D-BE99-9D8C6E840AD4}"/>
    <hyperlink ref="AM2361" r:id="rId320" xr:uid="{D31BF07C-4B7C-4B8C-A5AA-0C83CD3ABCFA}"/>
    <hyperlink ref="AJ2360" r:id="rId321" xr:uid="{D8A17DCB-29DA-40C5-AD61-B7812751B2C7}"/>
    <hyperlink ref="AJ2361" r:id="rId322" xr:uid="{17038782-021E-4565-9177-E03A68F9E759}"/>
    <hyperlink ref="AM2362" r:id="rId323" xr:uid="{3D0D3A98-4E7A-4BB2-8DD5-1BC6DA2BC69D}"/>
    <hyperlink ref="AM2363" r:id="rId324" xr:uid="{B9D833A8-E55F-40DC-843F-4717F7CD5F16}"/>
    <hyperlink ref="AM2364" r:id="rId325" xr:uid="{694C1E5C-CC1E-4E59-AE41-90EFE5DF941C}"/>
    <hyperlink ref="AJ2362" r:id="rId326" xr:uid="{B813C188-3734-4CDE-B160-908FBAE38EFA}"/>
    <hyperlink ref="AJ2363" r:id="rId327" xr:uid="{A38E250E-AC59-4D5A-9B6A-68BABF8A55CF}"/>
    <hyperlink ref="AJ2364" r:id="rId328" xr:uid="{8BCBD88B-EB82-4DFB-8489-00EA74884911}"/>
    <hyperlink ref="AM2365" r:id="rId329" xr:uid="{27572E07-B8BF-47D3-A212-26B2F249F31F}"/>
    <hyperlink ref="AJ2365" r:id="rId330" xr:uid="{56E65D73-D9F0-47AE-BA70-A3811EFEEAE5}"/>
    <hyperlink ref="AM2366" r:id="rId331" xr:uid="{FD91A310-749D-4162-B422-FFD99C7E37F1}"/>
    <hyperlink ref="AJ2366" r:id="rId332" xr:uid="{5732A4DB-F770-48EA-833E-F4E45D62EBE8}"/>
    <hyperlink ref="AM2367" r:id="rId333" xr:uid="{655DC23A-D1E3-439C-AEC4-2737511CABE7}"/>
    <hyperlink ref="AJ2367" r:id="rId334" xr:uid="{FFD53AA6-3807-4793-929F-F603BE72A458}"/>
    <hyperlink ref="AM2368" r:id="rId335" xr:uid="{BC2EEBC6-B236-4303-808F-243465C927DD}"/>
    <hyperlink ref="AM2369" r:id="rId336" xr:uid="{99C57E75-0815-4BC0-B042-D928D4990715}"/>
    <hyperlink ref="AJ2368" r:id="rId337" xr:uid="{F9240335-F7CB-4EEA-837B-12EC30A8E79E}"/>
    <hyperlink ref="AJ2369" r:id="rId338" xr:uid="{381540B3-9125-4F42-87EA-DA28C3E21AEE}"/>
    <hyperlink ref="AM2370" r:id="rId339" xr:uid="{0F1A7AD1-4B0B-4BC0-B263-C0B941EF099A}"/>
    <hyperlink ref="AM2371" r:id="rId340" xr:uid="{A14E3DCC-D773-48FA-B5C6-5EA149FEDDF0}"/>
    <hyperlink ref="AJ2370" r:id="rId341" xr:uid="{34D98CE7-DE54-4DF4-9451-8416CD43FAC9}"/>
    <hyperlink ref="AJ2371" r:id="rId342" xr:uid="{27C92544-C698-4A31-A6EC-803166DFDDB4}"/>
    <hyperlink ref="AM2374" r:id="rId343" xr:uid="{031569BD-C3F6-4282-AA90-5A6A08F4BCCD}"/>
    <hyperlink ref="AJ2374" r:id="rId344" xr:uid="{A20751B4-EC26-4B3C-BCC1-4BDC80B413D6}"/>
    <hyperlink ref="AM2378" r:id="rId345" xr:uid="{27450D52-8A5C-4541-A1CD-4C4930781DDB}"/>
    <hyperlink ref="AM2379" r:id="rId346" xr:uid="{F89C0AE5-D5F8-47A9-95F2-0F14FC73306F}"/>
    <hyperlink ref="AM2380" r:id="rId347" xr:uid="{2D85CB10-B93B-454A-8954-6848EAA8E9DE}"/>
    <hyperlink ref="AM2381" r:id="rId348" xr:uid="{3668EDA4-B860-41FA-9D43-84B26102A0B9}"/>
    <hyperlink ref="AM2382" r:id="rId349" xr:uid="{71251B8B-FD48-4646-B419-A2EEE2BD7AD7}"/>
    <hyperlink ref="AJ2378" r:id="rId350" xr:uid="{672365AF-8FA8-4523-B63D-FDC51F8019A4}"/>
    <hyperlink ref="AJ2379" r:id="rId351" xr:uid="{320AEB51-C2FF-448B-A9B4-0E9DEA89698E}"/>
    <hyperlink ref="AJ2380" r:id="rId352" xr:uid="{6428A4CE-6E26-440C-9D40-7951A232B229}"/>
    <hyperlink ref="AJ2381" r:id="rId353" xr:uid="{387F1D87-2A90-4FBD-AE86-F00731D1552B}"/>
    <hyperlink ref="AJ2382" r:id="rId354" xr:uid="{27C569D2-32DC-46A7-AD44-44A38E2A8C76}"/>
    <hyperlink ref="AM2383" r:id="rId355" xr:uid="{25C33032-3CF2-4629-A9FF-94AFBD591492}"/>
    <hyperlink ref="AJ2383" r:id="rId356" xr:uid="{C04B4850-2C94-4973-B6E0-B3B707D3431D}"/>
    <hyperlink ref="AM2386" r:id="rId357" xr:uid="{D9AD59FE-F37F-48E0-A3EF-5346FE1B12EF}"/>
    <hyperlink ref="AJ2386" r:id="rId358" xr:uid="{301FC343-8D11-495C-AC2E-5241FF0671E4}"/>
    <hyperlink ref="AM2387" r:id="rId359" xr:uid="{078E06BB-8095-48B7-BB69-356ABB4F3ED9}"/>
    <hyperlink ref="AJ2387" r:id="rId360" xr:uid="{8EB268DD-2678-47FB-A4F5-8CF6CEDD904D}"/>
    <hyperlink ref="AM2388" r:id="rId361" xr:uid="{46912753-B362-4CC6-BF46-20264517592C}"/>
    <hyperlink ref="AM2389" r:id="rId362" xr:uid="{4C181356-EA0B-4B4A-9ACD-F66227B6F92F}"/>
    <hyperlink ref="AM2390" r:id="rId363" xr:uid="{9702411E-7B61-45D6-AF7E-AD4E770C8DFE}"/>
    <hyperlink ref="AJ2388" r:id="rId364" xr:uid="{C3F72E10-0D07-40CF-977C-CF0A67BBD631}"/>
    <hyperlink ref="AJ2389" r:id="rId365" xr:uid="{6A6B8B34-B1CB-4DC1-B008-F1844DE8405A}"/>
    <hyperlink ref="AJ2390" r:id="rId366" xr:uid="{2B4025E2-11F2-4E62-830A-E895FDB5CAF6}"/>
    <hyperlink ref="AM2391" r:id="rId367" xr:uid="{CD183FE4-7259-4542-BCFC-3EDE0289D053}"/>
    <hyperlink ref="AJ2391" r:id="rId368" xr:uid="{9765EA1F-333B-48BD-9CA5-92EA6AD2A608}"/>
    <hyperlink ref="AM2392" r:id="rId369" xr:uid="{4DBA8575-36EA-4632-B693-C170F3E3235E}"/>
    <hyperlink ref="AM2393" r:id="rId370" xr:uid="{178AF108-8373-4DA2-A3BD-000312C76F21}"/>
    <hyperlink ref="AM2394" r:id="rId371" xr:uid="{AA8BB071-3C74-42CA-AD8C-0BF8443D3964}"/>
    <hyperlink ref="AM2395" r:id="rId372" xr:uid="{C26FCD87-EC74-4990-B865-BFD6F07D8FE2}"/>
    <hyperlink ref="AJ2395" r:id="rId373" xr:uid="{997B129B-80E8-4076-A491-16D867A8D464}"/>
    <hyperlink ref="AM2402" r:id="rId374" xr:uid="{28EAE347-9213-42A7-BC80-104D1A25E3B5}"/>
    <hyperlink ref="AM2404" r:id="rId375" xr:uid="{34701EAF-BC46-48B8-A796-FC03EFC3D92E}"/>
    <hyperlink ref="AM2405" r:id="rId376" xr:uid="{3D3B7113-6EDE-4F60-BAAC-CCDC73D14936}"/>
    <hyperlink ref="AJ2404" r:id="rId377" xr:uid="{CD83DFF5-0BD0-4894-AE9B-F831DA854FE9}"/>
    <hyperlink ref="AJ2405" r:id="rId378" xr:uid="{1A72D9E3-78D8-442C-AB71-16C942FEC5D5}"/>
    <hyperlink ref="AM2406" r:id="rId379" xr:uid="{1AA29E3E-5B5F-4A43-BD76-4CA11AABA8E7}"/>
    <hyperlink ref="AJ2406" r:id="rId380" xr:uid="{A0B77424-2399-4E65-AAC2-59AE146B6F8B}"/>
    <hyperlink ref="AM2407" r:id="rId381" xr:uid="{3A61A53E-E330-4755-8056-873B97C8CB46}"/>
    <hyperlink ref="AM2408" r:id="rId382" xr:uid="{AE941276-DB32-4252-93F6-9AE1CBFBB69B}"/>
    <hyperlink ref="AM2409" r:id="rId383" xr:uid="{E3D4CD3A-2316-45B4-8C3C-E2984B228637}"/>
    <hyperlink ref="AM2412" r:id="rId384" xr:uid="{9AD28275-181B-4857-8061-DDDED70F51E2}"/>
    <hyperlink ref="AM2413" r:id="rId385" xr:uid="{D7217D42-CCB7-483F-94C7-0C7F8AE8CF7F}"/>
    <hyperlink ref="AJ2407" r:id="rId386" xr:uid="{B07AB272-8034-4550-9876-F0AA8FEE1382}"/>
    <hyperlink ref="AJ2408" r:id="rId387" xr:uid="{E79E932E-C8F2-418C-8D60-B2626A05669C}"/>
    <hyperlink ref="AJ2409" r:id="rId388" xr:uid="{8EE6CADA-00C2-4E4B-B90C-AFFF16FD4491}"/>
    <hyperlink ref="AJ2412" r:id="rId389" xr:uid="{473F15C4-940F-44CA-9BD9-A72B90553BA6}"/>
    <hyperlink ref="AJ2413" r:id="rId390" xr:uid="{60B45A8F-03A4-4AFA-A98B-79F91FCF9238}"/>
    <hyperlink ref="AM2414" r:id="rId391" xr:uid="{F7CD9D24-B766-42FA-81DC-889A1D90A1D3}"/>
    <hyperlink ref="AJ2414" r:id="rId392" xr:uid="{EDE78A96-D169-432C-A497-C118B3B2E9ED}"/>
    <hyperlink ref="AM2416" r:id="rId393" xr:uid="{132B7620-6101-44BF-A476-D7929D95F2FD}"/>
    <hyperlink ref="AJ2416" r:id="rId394" xr:uid="{ABD293C5-4A48-42AE-9E58-865E69DFFF7A}"/>
    <hyperlink ref="AM2417" r:id="rId395" xr:uid="{2EA89D40-A057-458D-97A4-1BA35F08DBBB}"/>
    <hyperlink ref="AJ2417" r:id="rId396" xr:uid="{EF6B4F49-556B-41A7-8283-4CC7ED2722C3}"/>
    <hyperlink ref="AM2418" r:id="rId397" xr:uid="{6D7AAEF5-7FA5-4E0F-A79C-1548EC58F2F7}"/>
    <hyperlink ref="AJ2418" r:id="rId398" xr:uid="{6F33D767-EAB6-4579-B500-4DFD837BC3CC}"/>
    <hyperlink ref="AM2425" r:id="rId399" xr:uid="{8250C9A2-B21E-484F-AD4D-1B29BDE4CE1C}"/>
    <hyperlink ref="AJ2425" r:id="rId400" xr:uid="{CB791D3C-2968-4474-B43B-EA36B8C09AED}"/>
    <hyperlink ref="AM2427" r:id="rId401" xr:uid="{608692B0-0335-405D-B5A2-23F57E6E939E}"/>
    <hyperlink ref="AM2428" r:id="rId402" xr:uid="{C4B405C3-41A9-4B68-A0E4-27D2A68C72E2}"/>
    <hyperlink ref="AM2429" r:id="rId403" xr:uid="{ADF1D6D5-1E29-4790-AE5E-9703567D5D5A}"/>
    <hyperlink ref="AJ2429" r:id="rId404" xr:uid="{27555D72-611C-4B94-9D8F-1BFDDC6B2A78}"/>
    <hyperlink ref="AM2430" r:id="rId405" xr:uid="{7DD71115-E0DC-40F7-AC20-ACC1D440DA49}"/>
    <hyperlink ref="AJ2430" r:id="rId406" xr:uid="{2D768C8B-C446-4D6C-A2FF-E7C542E65100}"/>
    <hyperlink ref="AM2431" r:id="rId407" xr:uid="{9023700F-5FF8-4B5D-8EE0-42226838BF1A}"/>
    <hyperlink ref="AJ2431" r:id="rId408" xr:uid="{DAA96925-7C09-41A7-93C4-F3DD8E374F07}"/>
    <hyperlink ref="AM2437" r:id="rId409" xr:uid="{341DA913-AF95-4080-8019-D308FCD01443}"/>
    <hyperlink ref="AM2438" r:id="rId410" xr:uid="{228DCCE3-AADE-4907-BC26-D6A8E7A74D74}"/>
    <hyperlink ref="AJ2438" r:id="rId411" xr:uid="{A5878A62-A67D-4D8C-8981-C374B15405DB}"/>
    <hyperlink ref="AM2440" r:id="rId412" xr:uid="{70DE6EDD-FAD0-4AC9-A2BB-3B58566BF2EE}"/>
    <hyperlink ref="AJ2440" r:id="rId413" xr:uid="{F177274E-201D-491C-BD1D-B3DC3D63EBCC}"/>
    <hyperlink ref="AM2443" r:id="rId414" xr:uid="{091113BD-B75B-4797-804D-1C7E248944E9}"/>
    <hyperlink ref="AJ2443" r:id="rId415" xr:uid="{F2F6FD17-8F13-4B6A-91E4-CEB7FDF564F1}"/>
    <hyperlink ref="AM2446" r:id="rId416" xr:uid="{A897348C-5767-4AEF-ABA1-775F43346372}"/>
    <hyperlink ref="AM2447" r:id="rId417" xr:uid="{9D6A0A59-7746-4ACC-89DA-2A4F80A7B84C}"/>
    <hyperlink ref="AJ2446" r:id="rId418" xr:uid="{3B8FD47B-93AB-4795-82E8-4EB80E8F8005}"/>
    <hyperlink ref="AJ2447" r:id="rId419" xr:uid="{4226E0E7-C84D-4A73-A952-8E310EAB8A9D}"/>
    <hyperlink ref="AM2448" r:id="rId420" xr:uid="{12EDEC4A-C461-4686-8F65-DF62C19807EE}"/>
    <hyperlink ref="AJ2448" r:id="rId421" xr:uid="{63935020-DB14-4241-B2E7-EED6ECAF1240}"/>
    <hyperlink ref="AM2451" r:id="rId422" xr:uid="{6C6F9EF6-72C2-498B-9D58-93700FA5172D}"/>
    <hyperlink ref="AJ2451" r:id="rId423" xr:uid="{F7C90C34-BB6A-42D6-A21E-E190D9A2E859}"/>
    <hyperlink ref="AM2454" r:id="rId424" xr:uid="{5EE43CBF-5C51-4483-AB9C-F3CC893604ED}"/>
    <hyperlink ref="AJ2454" r:id="rId425" xr:uid="{AB08FBC9-98B9-4CCC-8BAD-22EA3505B3BB}"/>
    <hyperlink ref="AM2457" r:id="rId426" xr:uid="{FD1CA910-7247-4FB4-A009-CEF42F03C641}"/>
    <hyperlink ref="AJ2457" r:id="rId427" xr:uid="{27407EF0-0827-4C10-AC2B-F0FDBC96DAEE}"/>
    <hyperlink ref="AM2462" r:id="rId428" xr:uid="{D0136462-1973-42B4-AF94-1A9115E1968E}"/>
    <hyperlink ref="AJ2462" r:id="rId429" xr:uid="{C015B380-907E-4BC5-AA87-83BED805FF27}"/>
    <hyperlink ref="AM2463" r:id="rId430" xr:uid="{86EBE84A-9768-4FB0-8CC0-97A8D5A4792E}"/>
    <hyperlink ref="AM2464" r:id="rId431" xr:uid="{E93E1A69-9E2E-42B0-88B0-A746E7181DBB}"/>
    <hyperlink ref="AM2465" r:id="rId432" xr:uid="{1D532F6B-0AB9-425F-8917-2B6119CFF662}"/>
    <hyperlink ref="AJ2463" r:id="rId433" xr:uid="{AEB8066F-B4E3-49E8-8E23-8DC18E37B2A3}"/>
    <hyperlink ref="AJ2464" r:id="rId434" xr:uid="{47DAEC78-4A88-4963-B934-07F9272A351E}"/>
    <hyperlink ref="AJ2465" r:id="rId435" xr:uid="{8CE1F902-2FF3-4070-83C9-9F00A8F3445D}"/>
    <hyperlink ref="AM2470" r:id="rId436" xr:uid="{D739FDCB-12FB-4C55-9405-600D7F3C024A}"/>
    <hyperlink ref="AJ2470" r:id="rId437" xr:uid="{A905BFA2-2A5D-4510-98B6-05C4EE4044F3}"/>
    <hyperlink ref="AM2472" r:id="rId438" xr:uid="{D85C2CB2-94BA-44EC-8720-DAE8B883C068}"/>
    <hyperlink ref="AJ2472" r:id="rId439" xr:uid="{00000000-0004-0000-0100-00004E000000}"/>
    <hyperlink ref="AM2487" r:id="rId440" xr:uid="{52C8ED04-6469-4A1B-8C27-80CBC6B52817}"/>
    <hyperlink ref="AM2495" r:id="rId441" xr:uid="{3CDE2981-DFA3-4E6B-A678-1BDD5720834E}"/>
    <hyperlink ref="AM2496" r:id="rId442" xr:uid="{B8325B9F-DFE0-44D0-BF83-CB182657CAA8}"/>
    <hyperlink ref="AJ2495" r:id="rId443" xr:uid="{219AE246-324E-43C0-BE33-CD24ED93E396}"/>
    <hyperlink ref="AJ2496" r:id="rId444" xr:uid="{A093E13F-4F90-4AB7-A17F-FD0B2C12FDAB}"/>
    <hyperlink ref="AM2497" r:id="rId445" xr:uid="{083A7268-1DD9-4736-9F5B-0474FE5EDC72}"/>
    <hyperlink ref="AJ2497" r:id="rId446" xr:uid="{EF40B9D8-EE04-4C05-9579-CD01E4A70DBE}"/>
    <hyperlink ref="AM2503" r:id="rId447" xr:uid="{8582E024-14EE-4675-A86A-B26180519BC6}"/>
    <hyperlink ref="AM2504" r:id="rId448" xr:uid="{571BAA7B-A848-4301-ACB8-AA23333F917B}"/>
    <hyperlink ref="AM2507" r:id="rId449" xr:uid="{24CD5EA9-1BD3-4F44-822E-F7E3D9FAD270}"/>
    <hyperlink ref="AJ2503" r:id="rId450" xr:uid="{A88C1AB5-4BCD-4FBB-A91C-ADA35BADD390}"/>
    <hyperlink ref="AJ2504" r:id="rId451" xr:uid="{F62021B3-6EB7-44A4-86E9-8F32D6BC46B3}"/>
    <hyperlink ref="AJ2507" r:id="rId452" xr:uid="{8FE7F77E-4755-4C03-B33E-CC7DEB5EDFF9}"/>
    <hyperlink ref="AM2509" r:id="rId453" xr:uid="{73DC4713-D3CE-4E5C-A111-854530B4F1A3}"/>
    <hyperlink ref="AJ2509" r:id="rId454" xr:uid="{5CD23530-A0CF-46AA-B559-289B70155822}"/>
    <hyperlink ref="AM2511" r:id="rId455" xr:uid="{03176B25-6527-4C7E-A949-68E6A86C08F1}"/>
    <hyperlink ref="AJ2511" r:id="rId456" xr:uid="{346D5D13-D96D-4ED2-8A92-C808E7028F8B}"/>
    <hyperlink ref="AM2517" r:id="rId457" xr:uid="{F21D1ED0-EDD0-4539-825A-097995ED43BC}"/>
    <hyperlink ref="AJ2517" r:id="rId458" xr:uid="{6267650E-6D98-42BC-88E8-C75426D4D9C6}"/>
    <hyperlink ref="AM2521" r:id="rId459" xr:uid="{E2214211-0118-4462-AD08-B89DB807F38D}"/>
    <hyperlink ref="AM2524" r:id="rId460" xr:uid="{860A9B4D-A766-48CB-9842-729011AB18F1}"/>
    <hyperlink ref="AM2528" r:id="rId461" xr:uid="{6E82F2D9-4922-4D5C-9557-0744266C5272}"/>
    <hyperlink ref="AJ2528" r:id="rId462" xr:uid="{CAA640E8-ECFB-4D3D-9270-DA4EBE0C3AC4}"/>
    <hyperlink ref="AM2529" r:id="rId463" xr:uid="{E383DFD9-91CC-4E28-9AB1-7A816050F1A2}"/>
    <hyperlink ref="AM2530" r:id="rId464" xr:uid="{5A15F5F4-663B-43BF-9F29-A596E338DD6A}"/>
    <hyperlink ref="AJ2529" r:id="rId465" xr:uid="{DB81765C-1795-4B41-B959-CBE7299AF1FF}"/>
    <hyperlink ref="AJ2530" r:id="rId466" xr:uid="{A5D7A3CE-DBA2-45DF-827E-27A422B5AB59}"/>
    <hyperlink ref="AM2533" r:id="rId467" xr:uid="{C6477836-C7EC-43BC-B663-F4619B62B6A1}"/>
    <hyperlink ref="AJ2533" r:id="rId468" xr:uid="{F0739D24-AD13-4518-A45B-DD61134361E7}"/>
    <hyperlink ref="AJ2536" r:id="rId469" xr:uid="{AC5D0B89-BB33-434C-A8DB-5BC2FBBE72D2}"/>
    <hyperlink ref="AM2540" r:id="rId470" xr:uid="{F28E2B77-1C1F-4C09-A306-535153269E55}"/>
    <hyperlink ref="AJ2540" r:id="rId471" xr:uid="{CD5FD607-28F2-4DE9-A021-905BCDDFD417}"/>
    <hyperlink ref="AM2541" r:id="rId472" xr:uid="{2FD2C2C8-EF66-46F6-BDA0-9ECD90860623}"/>
    <hyperlink ref="AJ2541" r:id="rId473" xr:uid="{160AA5BD-AF56-4E0E-A364-88E9A545C935}"/>
    <hyperlink ref="AM2543" r:id="rId474" xr:uid="{9671C52A-2331-46A8-A21C-4952A552F271}"/>
    <hyperlink ref="AM2544" r:id="rId475" xr:uid="{93B2D058-B8E5-4BCF-8784-2CC3D9158B7F}"/>
    <hyperlink ref="AM2547" r:id="rId476" xr:uid="{7F8DE73E-DD67-42E6-B7B4-850D05BA3B2B}"/>
    <hyperlink ref="AJ2547" r:id="rId477" xr:uid="{D30F99DA-9D57-4A33-940C-1B4360D9B998}"/>
    <hyperlink ref="AJ2543" r:id="rId478" xr:uid="{0F6389CF-EDD7-4596-A8FD-C8376D1E93E7}"/>
    <hyperlink ref="AJ2544" r:id="rId479" xr:uid="{96730D6E-EFD9-4A86-99A0-EE0245A8CBC1}"/>
    <hyperlink ref="AJ2545" r:id="rId480" xr:uid="{94329960-F9C2-4A25-99B1-2575B7498726}"/>
    <hyperlink ref="AJ2546" r:id="rId481" xr:uid="{5AF7AC3C-1384-499A-947A-EB5E68654DE2}"/>
    <hyperlink ref="AM2578" r:id="rId482" xr:uid="{138E3C1D-CB15-4FC7-8104-78F40F0AD06E}"/>
    <hyperlink ref="AM2587" r:id="rId483" xr:uid="{C3C12BBB-538F-4BAF-8F43-C950131122BA}"/>
    <hyperlink ref="AM2589" r:id="rId484" xr:uid="{31EEFF74-6E27-448F-96EC-BEF5AD39CEDC}"/>
    <hyperlink ref="AJ2587" r:id="rId485" xr:uid="{A01316AC-8DAB-4972-BACE-233E616E2107}"/>
    <hyperlink ref="AJ2589" r:id="rId486" xr:uid="{1E36FFB4-18BB-4019-A7FC-754C82E2A7CD}"/>
    <hyperlink ref="AJ2585" r:id="rId487" xr:uid="{9A0CB5BE-F29E-4E5A-B5A1-77A4570ECFB9}"/>
    <hyperlink ref="AJ2588" r:id="rId488" xr:uid="{0D06BC28-09E7-4B63-9404-A349DF266C9B}"/>
    <hyperlink ref="AM2591" r:id="rId489" xr:uid="{A1796A36-409A-49AA-BE10-62422AD0AD75}"/>
    <hyperlink ref="AJ2591" r:id="rId490" xr:uid="{0092FF28-63DC-4F25-99FD-9E18C1315F54}"/>
    <hyperlink ref="AM2596" r:id="rId491" xr:uid="{31D88F12-A47A-4460-89D9-6BF1CD04A6F0}"/>
    <hyperlink ref="AM2597" r:id="rId492" xr:uid="{959DCB56-EA5B-4716-8F3B-FBB8EE14AF0E}"/>
    <hyperlink ref="AJ2596" r:id="rId493" xr:uid="{E5657F6F-8F1E-4784-ABB4-75C00D78228C}"/>
    <hyperlink ref="AJ2597" r:id="rId494" xr:uid="{90279C54-E3EA-4BEF-8087-51E3A9D2E934}"/>
    <hyperlink ref="AM2599" r:id="rId495" xr:uid="{31B13396-9C00-4439-A03F-62DDE7052D2C}"/>
    <hyperlink ref="AJ2599" r:id="rId496" xr:uid="{7B620E68-3430-4162-8248-48DE01238084}"/>
    <hyperlink ref="AM2602" r:id="rId497" xr:uid="{97B5B111-ABC2-4D81-A9B3-63723B44CBE8}"/>
    <hyperlink ref="AJ2602" r:id="rId498" xr:uid="{E46584DF-13F1-494E-B7FD-49BCD4E4AE9F}"/>
    <hyperlink ref="AM2604" r:id="rId499" xr:uid="{5D719837-6A3F-4E2B-BAA5-49851726ABEE}"/>
    <hyperlink ref="AJ2604" r:id="rId500" xr:uid="{5D15DEAA-3A7A-47FE-98C6-3EA6A175E7C5}"/>
    <hyperlink ref="AM2608" r:id="rId501" xr:uid="{35F4E9F7-4E25-4CB2-A34D-7FEE84716635}"/>
    <hyperlink ref="AM2609" r:id="rId502" xr:uid="{9F5C7213-1559-46DB-82BD-4D9A6AD8BDB6}"/>
    <hyperlink ref="AJ2608" r:id="rId503" xr:uid="{54EDDAF4-1736-42DF-9894-CE8347105938}"/>
    <hyperlink ref="AJ2609" r:id="rId504" xr:uid="{B020BE91-C3E1-4348-9EC9-A8AC58F6CC3E}"/>
    <hyperlink ref="AM2614" r:id="rId505" xr:uid="{D8CB47EC-35FF-48AE-AA35-A62CC132D738}"/>
    <hyperlink ref="AM2616" r:id="rId506" xr:uid="{E9D474CB-75A5-44B0-BD0F-8612C3D2A47B}"/>
    <hyperlink ref="AM2617" r:id="rId507" xr:uid="{199264C7-24DF-4F52-B3F9-F5D5B6EF6A4C}"/>
    <hyperlink ref="AJ2614" r:id="rId508" xr:uid="{451C186C-2647-4F20-BDA2-C16733A8C066}"/>
    <hyperlink ref="AJ2616" r:id="rId509" xr:uid="{8A212F61-598E-4A3F-AB99-8861000C1C31}"/>
    <hyperlink ref="AJ2617" r:id="rId510" xr:uid="{F2D62D51-271A-424B-A63E-8D007E1C5533}"/>
    <hyperlink ref="AM2621" r:id="rId511" xr:uid="{74CD3353-AEF6-4725-98AA-59DB3940497C}"/>
    <hyperlink ref="AJ2621" r:id="rId512" xr:uid="{4586B23F-A8AF-4E73-8842-13E21FA5BA0A}"/>
    <hyperlink ref="AM2622" r:id="rId513" xr:uid="{C657E6A2-0215-4CE7-A84F-D958C95006FD}"/>
    <hyperlink ref="AM2623" r:id="rId514" xr:uid="{8F46D5D6-36B2-426A-ADB0-FF583B68434D}"/>
    <hyperlink ref="AM2625" r:id="rId515" xr:uid="{DCCB6B62-212B-448C-BE3D-BA12288FCCC0}"/>
    <hyperlink ref="AJ2622" r:id="rId516" xr:uid="{561FE71D-489C-4181-936F-468B9BE38E1B}"/>
    <hyperlink ref="AJ2623" r:id="rId517" xr:uid="{D013028C-A4AF-40C8-9F44-BE043661F1AD}"/>
    <hyperlink ref="AJ2625" r:id="rId518" xr:uid="{C3718241-C682-4163-A992-226CBAB72986}"/>
    <hyperlink ref="AM2636" r:id="rId519" xr:uid="{D2D84A1A-2DE9-4997-876B-3A98F4FA792B}"/>
    <hyperlink ref="AJ2636" r:id="rId520" xr:uid="{7C26D69F-1C9D-48C9-A2FC-60D032F95297}"/>
    <hyperlink ref="AM2638" r:id="rId521" xr:uid="{D9C976ED-BC0F-434D-AF16-BBE764852482}"/>
    <hyperlink ref="AJ2638" r:id="rId522" xr:uid="{0159BFA5-8427-4A4E-AAF3-7D3552D28720}"/>
    <hyperlink ref="AM2654" r:id="rId523" xr:uid="{AA382852-DE55-4EB1-A7FC-FFB9355F2FC3}"/>
    <hyperlink ref="AJ2654" r:id="rId524" xr:uid="{2D84317C-0B9A-4CF2-9034-33D6F9107DD9}"/>
    <hyperlink ref="AM2660" r:id="rId525" xr:uid="{84AB8A59-42D5-4854-A807-2F3B90E20266}"/>
    <hyperlink ref="AM2662" r:id="rId526" xr:uid="{136F9DB2-DF84-4A07-B971-177E4C73DB83}"/>
    <hyperlink ref="AJ2660" r:id="rId527" xr:uid="{0DBE5549-AA8A-4C81-99D6-3F3FE10525A5}"/>
    <hyperlink ref="AJ2662" r:id="rId528" xr:uid="{7F2451F4-09AE-47B2-BB30-EAE255AC5C77}"/>
    <hyperlink ref="AM2693" r:id="rId529" xr:uid="{4DE44BDA-62BD-45CE-89A4-2939D0C5E37C}"/>
    <hyperlink ref="AJ2693" r:id="rId530" xr:uid="{F23C4450-F939-4194-A861-862126F6C3CB}"/>
    <hyperlink ref="AJ2702" r:id="rId531" xr:uid="{D090F048-E2A5-43FB-BF4D-0A02A6436618}"/>
    <hyperlink ref="AJ2703" r:id="rId532" xr:uid="{15B90877-EA02-41B8-952E-A441B6FAF0F7}"/>
    <hyperlink ref="AJ2716" r:id="rId533" xr:uid="{EBA5118C-24A5-40E1-AFF8-C3DC8AB104BC}"/>
    <hyperlink ref="AM2724" r:id="rId534" xr:uid="{7EE1B47F-D18E-458E-809E-9A82E8C7FC96}"/>
    <hyperlink ref="AM2729" r:id="rId535" xr:uid="{FE3294F8-7BE5-45B5-B8E2-5C863E96D928}"/>
    <hyperlink ref="AM2749" r:id="rId536" xr:uid="{81965A1F-2E75-4A08-914E-135732D04F54}"/>
    <hyperlink ref="AJ2749" r:id="rId537" xr:uid="{E718DC6A-5A32-4144-9C7C-6AE44F958907}"/>
    <hyperlink ref="AM2772" r:id="rId538" xr:uid="{3A947FCD-16BB-45C1-BD22-6F9C9AAC8B31}"/>
    <hyperlink ref="AM2792" r:id="rId539" xr:uid="{2ED45F4B-B1E0-4959-B026-14CD6CCF3ADC}"/>
    <hyperlink ref="AJ2792" r:id="rId540" xr:uid="{C0F65251-4FF6-404B-BF60-D11A5C45D3BB}"/>
    <hyperlink ref="AM2793" r:id="rId541" xr:uid="{3902CF79-7FCF-42F5-BED4-28058D878618}"/>
    <hyperlink ref="AJ2793" r:id="rId542" xr:uid="{16EBD529-FE7A-4E5D-B6EB-ED69DD160115}"/>
    <hyperlink ref="AM2803" r:id="rId543" xr:uid="{29E62B34-B9C5-4CE5-8292-A3050AB42D12}"/>
    <hyperlink ref="AJ2803" r:id="rId544" xr:uid="{D540DBF5-8EBC-4E72-8DD1-4ECCAFC014E7}"/>
  </hyperlinks>
  <pageMargins left="0.7" right="0.7" top="0.75" bottom="0.75" header="0.3" footer="0.3"/>
  <pageSetup orientation="portrait" r:id="rId5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>
    <pageSetUpPr fitToPage="1"/>
  </sheetPr>
  <dimension ref="B2:W97"/>
  <sheetViews>
    <sheetView workbookViewId="0">
      <selection activeCell="B2" sqref="B2:C2"/>
    </sheetView>
  </sheetViews>
  <sheetFormatPr baseColWidth="10" defaultColWidth="11.42578125" defaultRowHeight="15"/>
  <cols>
    <col min="1" max="1" width="11.42578125" style="38"/>
    <col min="2" max="2" width="30.140625" style="38" customWidth="1"/>
    <col min="3" max="3" width="19" style="38" customWidth="1"/>
    <col min="4" max="4" width="12.28515625" style="38" customWidth="1"/>
    <col min="5" max="5" width="15.140625" style="38" customWidth="1"/>
    <col min="6" max="8" width="11.42578125" style="38"/>
    <col min="9" max="10" width="11.42578125" style="13"/>
    <col min="11" max="11" width="22.5703125" style="13" customWidth="1"/>
    <col min="12" max="13" width="11.42578125" style="13"/>
    <col min="14" max="14" width="19.28515625" style="38" customWidth="1"/>
    <col min="15" max="15" width="22.85546875" style="38" customWidth="1"/>
    <col min="16" max="16384" width="11.42578125" style="38"/>
  </cols>
  <sheetData>
    <row r="2" spans="2:13" ht="18.75" customHeight="1">
      <c r="B2" s="920">
        <f ca="1">TODAY()</f>
        <v>45957</v>
      </c>
      <c r="C2" s="921"/>
    </row>
    <row r="4" spans="2:13" ht="30">
      <c r="B4" s="39" t="s">
        <v>26</v>
      </c>
      <c r="C4" s="39" t="s">
        <v>3966</v>
      </c>
      <c r="D4" s="39" t="s">
        <v>3967</v>
      </c>
      <c r="E4" s="40" t="s">
        <v>3968</v>
      </c>
      <c r="F4" s="40" t="s">
        <v>3969</v>
      </c>
    </row>
    <row r="5" spans="2:13">
      <c r="B5" s="41" t="s">
        <v>3474</v>
      </c>
      <c r="C5" s="42">
        <f>SUMIFS('CONTROL DE RENTAS'!V5:V307,'CONTROL DE RENTAS'!U5:U307,'RENTABILIDAD GLOBAL'!B5,'CONTROL DE RENTAS'!O5:O307,"DENTRO")</f>
        <v>38</v>
      </c>
      <c r="D5" s="43">
        <f>C5/$C$15</f>
        <v>0.14615384615384616</v>
      </c>
      <c r="E5" s="44">
        <f>+$C$15/5</f>
        <v>52</v>
      </c>
      <c r="F5" s="45">
        <f>C5-E5</f>
        <v>-14</v>
      </c>
    </row>
    <row r="6" spans="2:13">
      <c r="B6" s="41" t="s">
        <v>154</v>
      </c>
      <c r="C6" s="42">
        <f>SUMIFS('CONTROL DE RENTAS'!V5:V307,'CONTROL DE RENTAS'!U5:U307,'RENTABILIDAD GLOBAL'!B6,'CONTROL DE RENTAS'!O5:O307,"DENTRO")</f>
        <v>65</v>
      </c>
      <c r="D6" s="43">
        <f>C6/$C$15</f>
        <v>0.25</v>
      </c>
      <c r="E6" s="44">
        <f t="shared" ref="E6:E9" si="0">+$C$15/5</f>
        <v>52</v>
      </c>
      <c r="F6" s="45">
        <f>C6-E6</f>
        <v>13</v>
      </c>
    </row>
    <row r="7" spans="2:13">
      <c r="B7" s="41" t="s">
        <v>110</v>
      </c>
      <c r="C7" s="42">
        <f>SUMIFS('CONTROL DE RENTAS'!V5:V307,'CONTROL DE RENTAS'!U5:U307,'RENTABILIDAD GLOBAL'!B7,'CONTROL DE RENTAS'!O5:O307,"DENTRO")</f>
        <v>0</v>
      </c>
      <c r="D7" s="43">
        <f>C7/$C$15</f>
        <v>0</v>
      </c>
      <c r="E7" s="44">
        <f t="shared" si="0"/>
        <v>52</v>
      </c>
      <c r="F7" s="46">
        <f>C7-E7</f>
        <v>-52</v>
      </c>
      <c r="L7" s="910"/>
      <c r="M7" s="910"/>
    </row>
    <row r="8" spans="2:13">
      <c r="B8" s="41" t="s">
        <v>3946</v>
      </c>
      <c r="C8" s="42">
        <f>SUMIFS('CONTROL DE RENTAS'!V4:V306,'CONTROL DE RENTAS'!U4:U306,'RENTABILIDAD GLOBAL'!B8,'CONTROL DE RENTAS'!O4:O306,"DENTRO")</f>
        <v>32</v>
      </c>
      <c r="D8" s="43">
        <f>C8/$C$15</f>
        <v>0.12307692307692308</v>
      </c>
      <c r="E8" s="44">
        <f t="shared" si="0"/>
        <v>52</v>
      </c>
      <c r="F8" s="46">
        <f>C8-E8</f>
        <v>-20</v>
      </c>
    </row>
    <row r="9" spans="2:13">
      <c r="B9" s="41" t="s">
        <v>4630</v>
      </c>
      <c r="C9" s="42">
        <f>SUMIFS('CONTROL DE RENTAS'!V5:V307,'CONTROL DE RENTAS'!U5:U307,'RENTABILIDAD GLOBAL'!B9,'CONTROL DE RENTAS'!O5:O307,"DENTRO")</f>
        <v>0</v>
      </c>
      <c r="D9" s="43">
        <f>C9/$C$15</f>
        <v>0</v>
      </c>
      <c r="E9" s="44">
        <f t="shared" si="0"/>
        <v>52</v>
      </c>
      <c r="F9" s="46">
        <f>C9-E9</f>
        <v>-52</v>
      </c>
    </row>
    <row r="10" spans="2:13">
      <c r="C10" s="13"/>
      <c r="D10" s="13"/>
      <c r="E10" s="13"/>
      <c r="F10" s="13"/>
      <c r="M10" s="55"/>
    </row>
    <row r="11" spans="2:13">
      <c r="B11" s="47" t="s">
        <v>3970</v>
      </c>
      <c r="C11" s="48">
        <f>SUM(C5:C9)</f>
        <v>135</v>
      </c>
      <c r="D11" s="49">
        <f>C11/$C$15</f>
        <v>0.51923076923076927</v>
      </c>
      <c r="E11" s="48">
        <f>SUM(E5:E7)</f>
        <v>156</v>
      </c>
      <c r="F11" s="48">
        <f>C11-E11</f>
        <v>-21</v>
      </c>
      <c r="M11" s="55"/>
    </row>
    <row r="12" spans="2:13">
      <c r="B12" s="50" t="s">
        <v>3971</v>
      </c>
      <c r="C12" s="51" cm="1">
        <f t="array" ref="C12">SUM(SUMIFS('CONTROL DE RENTAS'!V2:V306,'CONTROL DE RENTAS'!O2:O306,$B$36:$B$37))</f>
        <v>75</v>
      </c>
      <c r="D12" s="52">
        <f>C12/$C$15</f>
        <v>0.28846153846153844</v>
      </c>
      <c r="E12" s="50"/>
      <c r="F12" s="53"/>
      <c r="M12" s="55"/>
    </row>
    <row r="13" spans="2:13">
      <c r="B13" s="41" t="s">
        <v>3972</v>
      </c>
      <c r="C13" s="42">
        <f>SUMIFS('CONTROL DE RENTAS'!V5:V307,'CONTROL DE RENTAS'!O5:O307,"TALLER EXTERNO")</f>
        <v>1</v>
      </c>
      <c r="D13" s="43">
        <f>C13/$C$15</f>
        <v>3.8461538461538464E-3</v>
      </c>
      <c r="E13" s="54"/>
      <c r="F13" s="45"/>
    </row>
    <row r="14" spans="2:13">
      <c r="B14" s="41" t="s">
        <v>3973</v>
      </c>
      <c r="C14" s="42">
        <f>SUM(SUMIFS('CONTROL DE RENTAS'!V5:V307,'CONTROL DE RENTAS'!O5:O307,"TALLER"))</f>
        <v>49</v>
      </c>
      <c r="D14" s="43">
        <f>C14/$C$15</f>
        <v>0.18846153846153846</v>
      </c>
      <c r="E14" s="54"/>
      <c r="F14" s="45"/>
    </row>
    <row r="15" spans="2:13" ht="18.75" customHeight="1">
      <c r="B15" s="41" t="s">
        <v>3974</v>
      </c>
      <c r="C15" s="42">
        <f>SUM(C11:C14)</f>
        <v>260</v>
      </c>
      <c r="D15" s="43">
        <f>C15/C15</f>
        <v>1</v>
      </c>
      <c r="E15" s="41"/>
      <c r="F15" s="41"/>
    </row>
    <row r="17" spans="2:18">
      <c r="B17" s="41" t="s">
        <v>3975</v>
      </c>
      <c r="C17" s="42">
        <f>SUMIFS('CONTROL DE RENTAS'!V5:V307,'CONTROL DE RENTAS'!AC5:AC307,"COMYMAQ")</f>
        <v>211</v>
      </c>
      <c r="D17" s="43">
        <f>C17/$C$15</f>
        <v>0.81153846153846154</v>
      </c>
      <c r="E17" s="54"/>
      <c r="F17" s="45"/>
    </row>
    <row r="18" spans="2:18">
      <c r="B18" s="41" t="s">
        <v>3976</v>
      </c>
      <c r="C18" s="42">
        <f>SUMIFS('CONTROL DE RENTAS'!V5:V307,'CONTROL DE RENTAS'!AC5:AC307,"LO")</f>
        <v>18</v>
      </c>
      <c r="D18" s="43">
        <f>C18/$C$15</f>
        <v>6.9230769230769235E-2</v>
      </c>
      <c r="E18" s="54"/>
      <c r="F18" s="45"/>
    </row>
    <row r="19" spans="2:18">
      <c r="B19" s="41" t="s">
        <v>3977</v>
      </c>
      <c r="C19" s="42">
        <f>C17+C18</f>
        <v>229</v>
      </c>
      <c r="D19" s="43">
        <f>D17+D18</f>
        <v>0.88076923076923075</v>
      </c>
      <c r="E19" s="54"/>
      <c r="F19" s="45"/>
    </row>
    <row r="20" spans="2:18">
      <c r="B20" s="41" t="s">
        <v>3978</v>
      </c>
      <c r="C20" s="42">
        <f>SUMIFS('CONTROL DE RENTAS'!V5:V307,'CONTROL DE RENTAS'!AC5:AC307,"SUBARRENDADAS")</f>
        <v>17</v>
      </c>
      <c r="D20" s="43">
        <f>C20/$C$15</f>
        <v>6.5384615384615388E-2</v>
      </c>
      <c r="E20" s="54"/>
      <c r="F20" s="45"/>
      <c r="Q20" s="910"/>
      <c r="R20" s="910"/>
    </row>
    <row r="21" spans="2:18">
      <c r="B21" s="41" t="s">
        <v>3979</v>
      </c>
      <c r="C21" s="42">
        <f>SUMIFS('CONTROL DE RENTAS'!V5:V307,'CONTROL DE RENTAS'!AC5:AC307,"CONTRATO ESPECIAL")</f>
        <v>14</v>
      </c>
      <c r="D21" s="43">
        <f>C21/$C$15</f>
        <v>5.3846153846153849E-2</v>
      </c>
      <c r="E21" s="54"/>
      <c r="F21" s="45"/>
      <c r="R21" s="56"/>
    </row>
    <row r="22" spans="2:18">
      <c r="B22" s="41" t="s">
        <v>3974</v>
      </c>
      <c r="C22" s="42">
        <f>SUM(C19:C21)</f>
        <v>260</v>
      </c>
      <c r="D22" s="43">
        <f>C22/C22</f>
        <v>1</v>
      </c>
      <c r="E22" s="54"/>
      <c r="F22" s="45"/>
    </row>
    <row r="32" spans="2:18">
      <c r="B32" s="38" t="s">
        <v>3980</v>
      </c>
    </row>
    <row r="33" spans="2:2">
      <c r="B33" s="38" t="s">
        <v>117</v>
      </c>
    </row>
    <row r="34" spans="2:2">
      <c r="B34" s="38" t="s">
        <v>1179</v>
      </c>
    </row>
    <row r="35" spans="2:2">
      <c r="B35" s="38" t="s">
        <v>3981</v>
      </c>
    </row>
    <row r="36" spans="2:2">
      <c r="B36" s="38" t="s">
        <v>84</v>
      </c>
    </row>
    <row r="37" spans="2:2">
      <c r="B37" s="38" t="s">
        <v>1179</v>
      </c>
    </row>
    <row r="65" spans="14:23">
      <c r="N65" s="38" t="s">
        <v>96</v>
      </c>
      <c r="O65" s="38">
        <v>4502</v>
      </c>
      <c r="P65" s="38" t="s">
        <v>1180</v>
      </c>
      <c r="Q65" s="38" t="s">
        <v>1181</v>
      </c>
      <c r="R65" s="38" t="s">
        <v>529</v>
      </c>
      <c r="S65" s="38">
        <v>376</v>
      </c>
      <c r="T65" s="38" t="s">
        <v>1151</v>
      </c>
      <c r="V65" s="57">
        <v>45169</v>
      </c>
      <c r="W65" s="38">
        <v>27</v>
      </c>
    </row>
    <row r="97" spans="15:23">
      <c r="O97" s="38">
        <v>4501</v>
      </c>
      <c r="P97" s="38" t="s">
        <v>151</v>
      </c>
      <c r="Q97" s="38" t="s">
        <v>513</v>
      </c>
      <c r="R97" s="38" t="s">
        <v>1478</v>
      </c>
      <c r="S97" s="38">
        <v>2394</v>
      </c>
      <c r="T97" s="38" t="s">
        <v>154</v>
      </c>
      <c r="V97" s="57">
        <v>45169</v>
      </c>
      <c r="W97" s="38">
        <v>29</v>
      </c>
    </row>
  </sheetData>
  <mergeCells count="3">
    <mergeCell ref="B2:C2"/>
    <mergeCell ref="L7:M7"/>
    <mergeCell ref="Q20:R20"/>
  </mergeCells>
  <pageMargins left="0.70866141732283505" right="0.70866141732283505" top="0.74803149606299202" bottom="0.74803149606299202" header="0.31496062992126" footer="0.31496062992126"/>
  <pageSetup paperSize="9" scale="3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N41"/>
  <sheetViews>
    <sheetView topLeftCell="A2" workbookViewId="0">
      <pane xSplit="4" ySplit="2" topLeftCell="E4" activePane="bottomRight" state="frozen"/>
      <selection pane="topRight"/>
      <selection pane="bottomLeft"/>
      <selection pane="bottomRight" activeCell="D38" sqref="D38"/>
    </sheetView>
  </sheetViews>
  <sheetFormatPr baseColWidth="10" defaultColWidth="11.42578125" defaultRowHeight="15"/>
  <cols>
    <col min="1" max="3" width="11.42578125" style="9"/>
    <col min="4" max="4" width="25.5703125" style="9" customWidth="1"/>
    <col min="5" max="5" width="10.28515625" style="9" customWidth="1"/>
    <col min="6" max="6" width="8.5703125" style="9" customWidth="1"/>
    <col min="7" max="7" width="11.42578125" style="9" customWidth="1"/>
    <col min="8" max="8" width="19.28515625" style="9" customWidth="1"/>
    <col min="9" max="9" width="9.140625" style="9" customWidth="1"/>
    <col min="10" max="10" width="12.42578125" style="9" customWidth="1"/>
    <col min="11" max="11" width="13" style="9" customWidth="1"/>
    <col min="12" max="12" width="12.5703125" style="9" customWidth="1"/>
    <col min="13" max="13" width="0.85546875" style="9" customWidth="1"/>
    <col min="14" max="16384" width="11.42578125" style="9"/>
  </cols>
  <sheetData>
    <row r="2" spans="2:14" ht="18" customHeight="1">
      <c r="B2" s="923">
        <f ca="1">TODAY()</f>
        <v>45957</v>
      </c>
      <c r="C2" s="923"/>
      <c r="D2" s="923"/>
      <c r="E2" s="923"/>
      <c r="F2" s="923"/>
      <c r="G2" s="923"/>
      <c r="H2" s="923"/>
      <c r="I2" s="923"/>
      <c r="J2" s="923"/>
      <c r="K2" s="923"/>
      <c r="L2" s="923"/>
    </row>
    <row r="3" spans="2:14" ht="30">
      <c r="B3" s="10" t="s">
        <v>42</v>
      </c>
      <c r="C3" s="11" t="s">
        <v>43</v>
      </c>
      <c r="D3" s="11" t="s">
        <v>3982</v>
      </c>
      <c r="E3" s="11" t="s">
        <v>3983</v>
      </c>
      <c r="F3" s="11" t="s">
        <v>96</v>
      </c>
      <c r="G3" s="11" t="s">
        <v>84</v>
      </c>
      <c r="H3" s="11" t="s">
        <v>117</v>
      </c>
      <c r="I3" s="11" t="s">
        <v>3984</v>
      </c>
      <c r="J3" s="26" t="s">
        <v>3985</v>
      </c>
      <c r="K3" s="26" t="s">
        <v>3986</v>
      </c>
      <c r="L3" s="27" t="s">
        <v>3987</v>
      </c>
      <c r="N3" s="28" t="s">
        <v>3988</v>
      </c>
    </row>
    <row r="4" spans="2:14">
      <c r="B4" s="12">
        <v>10</v>
      </c>
      <c r="C4" s="910" t="s">
        <v>3989</v>
      </c>
      <c r="D4" s="910"/>
      <c r="E4" s="12"/>
      <c r="F4" s="13"/>
      <c r="G4" s="13"/>
      <c r="H4" s="13"/>
      <c r="I4" s="16"/>
      <c r="J4" s="29">
        <f>SUM(F5:F14)/$E$41</f>
        <v>0.25668449197860965</v>
      </c>
    </row>
    <row r="5" spans="2:14">
      <c r="B5" s="14">
        <v>10</v>
      </c>
      <c r="C5" s="15" t="s">
        <v>227</v>
      </c>
      <c r="D5" s="16" t="s">
        <v>3990</v>
      </c>
      <c r="E5" s="14">
        <f>SUMIFS('CONTROL DE RENTAS'!$V$42:$V$336,'CONTROL DE RENTAS'!$AL$42:$AL$336,$B5,'CONTROL DE RENTAS'!$AM$42:$AM$336,$C5)</f>
        <v>18</v>
      </c>
      <c r="F5" s="16">
        <f>SUMIFS('CONTROL DE RENTAS'!$V$42:$V$336,'CONTROL DE RENTAS'!$AL$42:$AL$336,$B5,'CONTROL DE RENTAS'!$AM$42:$AM$336,$C5,'CONTROL DE RENTAS'!$O$42:$O$336,"DENTRO")</f>
        <v>16</v>
      </c>
      <c r="G5" s="16">
        <f>SUMIFS('CONTROL DE RENTAS'!$V$42:$V$336,'CONTROL DE RENTAS'!$AL$42:$AL$336,$B5,'CONTROL DE RENTAS'!$AM$42:$AM$336,$C5,'CONTROL DE RENTAS'!$O$42:$O$336,"DISPONIBLE")</f>
        <v>0</v>
      </c>
      <c r="H5" s="16" cm="1">
        <f t="array" ref="H5">SUM(SUMIFS('CONTROL DE RENTAS'!$V$42:$V$336,'CONTROL DE RENTAS'!$AL$42:$AL$336,$B5,'CONTROL DE RENTAS'!$AM$42:$AM$336,$C5,'CONTROL DE RENTAS'!$O$42:$O$336,'RENTABILIDAD GLOBAL'!$B$33:$B$35))</f>
        <v>2</v>
      </c>
      <c r="I5" s="30">
        <f t="shared" ref="I5:I14" si="0">$E5/$E$41</f>
        <v>9.6256684491978606E-2</v>
      </c>
      <c r="J5" s="31">
        <f t="shared" ref="J5:J14" si="1">$F5/$E$41</f>
        <v>8.5561497326203204E-2</v>
      </c>
      <c r="K5" s="31">
        <f t="shared" ref="K5:K14" si="2">$G5/$E$41</f>
        <v>0</v>
      </c>
      <c r="L5" s="31">
        <f t="shared" ref="L5:L14" si="3">$H5/$E$41</f>
        <v>1.06951871657754E-2</v>
      </c>
      <c r="N5" s="32">
        <f>+F5/E5</f>
        <v>0.88888888888888884</v>
      </c>
    </row>
    <row r="6" spans="2:14">
      <c r="B6" s="14">
        <v>10</v>
      </c>
      <c r="C6" s="15" t="s">
        <v>143</v>
      </c>
      <c r="D6" s="16" t="s">
        <v>3991</v>
      </c>
      <c r="E6" s="14">
        <f>SUMIFS('CONTROL DE RENTAS'!$V$42:$V$336,'CONTROL DE RENTAS'!$AL$42:$AL$336,$B6,'CONTROL DE RENTAS'!$AM$42:$AM$336,$C6)</f>
        <v>30</v>
      </c>
      <c r="F6" s="16">
        <f>SUMIFS('CONTROL DE RENTAS'!$V$42:$V$336,'CONTROL DE RENTAS'!$AL$42:$AL$336,$B6,'CONTROL DE RENTAS'!$AM$42:$AM$336,$C6,'CONTROL DE RENTAS'!$O$42:$O$336,"DENTRO")</f>
        <v>18</v>
      </c>
      <c r="G6" s="16">
        <f>SUMIFS('CONTROL DE RENTAS'!$V$42:$V$336,'CONTROL DE RENTAS'!$AL$42:$AL$336,$B6,'CONTROL DE RENTAS'!$AM$42:$AM$336,$C6,'CONTROL DE RENTAS'!$O$42:$O$336,"DISPONIBLE")</f>
        <v>3</v>
      </c>
      <c r="H6" s="16" cm="1">
        <f t="array" ref="H6">SUM(SUMIFS('CONTROL DE RENTAS'!$V$42:$V$336,'CONTROL DE RENTAS'!$AL$42:$AL$336,$B6,'CONTROL DE RENTAS'!$AM$42:$AM$336,$C6,'CONTROL DE RENTAS'!$O$42:$O$336,'RENTABILIDAD GLOBAL'!$B$33:$B$35))</f>
        <v>9</v>
      </c>
      <c r="I6" s="30">
        <f t="shared" si="0"/>
        <v>0.16042780748663102</v>
      </c>
      <c r="J6" s="31">
        <f t="shared" si="1"/>
        <v>9.6256684491978606E-2</v>
      </c>
      <c r="K6" s="31">
        <f t="shared" si="2"/>
        <v>1.6042780748663103E-2</v>
      </c>
      <c r="L6" s="31">
        <f t="shared" si="3"/>
        <v>4.8128342245989303E-2</v>
      </c>
      <c r="N6" s="32">
        <f>+F6/E6</f>
        <v>0.6</v>
      </c>
    </row>
    <row r="7" spans="2:14">
      <c r="B7" s="14">
        <v>10</v>
      </c>
      <c r="C7" s="15" t="s">
        <v>92</v>
      </c>
      <c r="D7" s="16" t="s">
        <v>3992</v>
      </c>
      <c r="E7" s="14">
        <f>SUMIFS('CONTROL DE RENTAS'!$V$42:$V$336,'CONTROL DE RENTAS'!$AL$42:$AL$336,$B7,'CONTROL DE RENTAS'!$AM$42:$AM$336,$C7)</f>
        <v>7</v>
      </c>
      <c r="F7" s="16">
        <f>SUMIFS('CONTROL DE RENTAS'!$V$42:$V$336,'CONTROL DE RENTAS'!$AL$42:$AL$336,$B7,'CONTROL DE RENTAS'!$AM$42:$AM$336,$C7,'CONTROL DE RENTAS'!$O$42:$O$336,"DENTRO")</f>
        <v>5</v>
      </c>
      <c r="G7" s="16">
        <f>SUMIFS('CONTROL DE RENTAS'!$V$42:$V$336,'CONTROL DE RENTAS'!$AL$42:$AL$336,$B7,'CONTROL DE RENTAS'!$AM$42:$AM$336,$C7,'CONTROL DE RENTAS'!$O$42:$O$336,"DISPONIBLE")</f>
        <v>1</v>
      </c>
      <c r="H7" s="16" cm="1">
        <f t="array" ref="H7">SUM(SUMIFS('CONTROL DE RENTAS'!$V$42:$V$336,'CONTROL DE RENTAS'!$AL$42:$AL$336,$B7,'CONTROL DE RENTAS'!$AM$42:$AM$336,$C7,'CONTROL DE RENTAS'!$O$42:$O$336,'RENTABILIDAD GLOBAL'!$B$33:$B$35))</f>
        <v>1</v>
      </c>
      <c r="I7" s="30">
        <f t="shared" si="0"/>
        <v>3.7433155080213901E-2</v>
      </c>
      <c r="J7" s="31">
        <f t="shared" si="1"/>
        <v>2.6737967914438502E-2</v>
      </c>
      <c r="K7" s="31">
        <f t="shared" si="2"/>
        <v>5.3475935828877002E-3</v>
      </c>
      <c r="L7" s="31">
        <f t="shared" si="3"/>
        <v>5.3475935828877002E-3</v>
      </c>
      <c r="N7" s="32">
        <f t="shared" ref="N7:N12" si="4">+F7/E7</f>
        <v>0.7142857142857143</v>
      </c>
    </row>
    <row r="8" spans="2:14">
      <c r="B8" s="14">
        <v>10</v>
      </c>
      <c r="C8" s="15" t="s">
        <v>244</v>
      </c>
      <c r="D8" s="16" t="s">
        <v>3993</v>
      </c>
      <c r="E8" s="14">
        <f>SUMIFS('CONTROL DE RENTAS'!$V$42:$V$336,'CONTROL DE RENTAS'!$AL$42:$AL$336,$B8,'CONTROL DE RENTAS'!$AM$42:$AM$336,$C8)</f>
        <v>1</v>
      </c>
      <c r="F8" s="16">
        <f>SUMIFS('CONTROL DE RENTAS'!$V$42:$V$336,'CONTROL DE RENTAS'!$AL$42:$AL$336,$B8,'CONTROL DE RENTAS'!$AM$42:$AM$336,$C8,'CONTROL DE RENTAS'!$O$42:$O$336,"DENTRO")</f>
        <v>1</v>
      </c>
      <c r="G8" s="16">
        <f>SUMIFS('CONTROL DE RENTAS'!$V$42:$V$336,'CONTROL DE RENTAS'!$AL$42:$AL$336,$B8,'CONTROL DE RENTAS'!$AM$42:$AM$336,$C8,'CONTROL DE RENTAS'!$O$42:$O$336,"DISPONIBLE")</f>
        <v>0</v>
      </c>
      <c r="H8" s="16" cm="1">
        <f t="array" ref="H8">SUM(SUMIFS('CONTROL DE RENTAS'!$V$42:$V$336,'CONTROL DE RENTAS'!$AL$42:$AL$336,$B8,'CONTROL DE RENTAS'!$AM$42:$AM$336,$C8,'CONTROL DE RENTAS'!$O$42:$O$336,'RENTABILIDAD GLOBAL'!$B$33:$B$35))</f>
        <v>0</v>
      </c>
      <c r="I8" s="30">
        <f t="shared" si="0"/>
        <v>5.3475935828877002E-3</v>
      </c>
      <c r="J8" s="31">
        <f t="shared" si="1"/>
        <v>5.3475935828877002E-3</v>
      </c>
      <c r="K8" s="31">
        <f t="shared" si="2"/>
        <v>0</v>
      </c>
      <c r="L8" s="31">
        <f t="shared" si="3"/>
        <v>0</v>
      </c>
      <c r="N8" s="32">
        <f t="shared" si="4"/>
        <v>1</v>
      </c>
    </row>
    <row r="9" spans="2:14">
      <c r="B9" s="14">
        <v>10</v>
      </c>
      <c r="C9" s="15" t="s">
        <v>127</v>
      </c>
      <c r="D9" s="16" t="s">
        <v>3994</v>
      </c>
      <c r="E9" s="14">
        <f>SUMIFS('CONTROL DE RENTAS'!$V$42:$V$336,'CONTROL DE RENTAS'!$AL$42:$AL$336,$B9,'CONTROL DE RENTAS'!$AM$42:$AM$336,$C9)</f>
        <v>0</v>
      </c>
      <c r="F9" s="16">
        <f>SUMIFS('CONTROL DE RENTAS'!$V$42:$V$336,'CONTROL DE RENTAS'!$AL$42:$AL$336,$B9,'CONTROL DE RENTAS'!$AM$42:$AM$336,$C9,'CONTROL DE RENTAS'!$O$42:$O$336,"DENTRO")</f>
        <v>0</v>
      </c>
      <c r="G9" s="16">
        <f>SUMIFS('CONTROL DE RENTAS'!$V$42:$V$336,'CONTROL DE RENTAS'!$AL$42:$AL$336,$B9,'CONTROL DE RENTAS'!$AM$42:$AM$336,$C9,'CONTROL DE RENTAS'!$O$42:$O$336,"DISPONIBLE")</f>
        <v>0</v>
      </c>
      <c r="H9" s="16" cm="1">
        <f t="array" ref="H9">SUM(SUMIFS('CONTROL DE RENTAS'!$V$42:$V$336,'CONTROL DE RENTAS'!$AL$42:$AL$336,$B9,'CONTROL DE RENTAS'!$AM$42:$AM$336,$C9,'CONTROL DE RENTAS'!$O$42:$O$336,'RENTABILIDAD GLOBAL'!$B$33:$B$35))</f>
        <v>0</v>
      </c>
      <c r="I9" s="30">
        <f t="shared" si="0"/>
        <v>0</v>
      </c>
      <c r="J9" s="31">
        <f t="shared" si="1"/>
        <v>0</v>
      </c>
      <c r="K9" s="31">
        <f t="shared" si="2"/>
        <v>0</v>
      </c>
      <c r="L9" s="31">
        <f t="shared" si="3"/>
        <v>0</v>
      </c>
      <c r="N9" s="32">
        <v>0</v>
      </c>
    </row>
    <row r="10" spans="2:14">
      <c r="B10" s="14">
        <v>10</v>
      </c>
      <c r="C10" s="15" t="s">
        <v>163</v>
      </c>
      <c r="D10" s="16" t="s">
        <v>3995</v>
      </c>
      <c r="E10" s="14">
        <f>SUMIFS('CONTROL DE RENTAS'!$V$42:$V$336,'CONTROL DE RENTAS'!$AL$42:$AL$336,$B10,'CONTROL DE RENTAS'!$AM$42:$AM$336,$C10)</f>
        <v>5</v>
      </c>
      <c r="F10" s="16">
        <f>SUMIFS('CONTROL DE RENTAS'!$V$42:$V$336,'CONTROL DE RENTAS'!$AL$42:$AL$336,$B10,'CONTROL DE RENTAS'!$AM$42:$AM$336,$C10,'CONTROL DE RENTAS'!$O$42:$O$336,"DENTRO")</f>
        <v>0</v>
      </c>
      <c r="G10" s="16">
        <f>SUMIFS('CONTROL DE RENTAS'!$V$42:$V$336,'CONTROL DE RENTAS'!$AL$42:$AL$336,$B10,'CONTROL DE RENTAS'!$AM$42:$AM$336,$C10,'CONTROL DE RENTAS'!$O$42:$O$336,"DISPONIBLE")</f>
        <v>4</v>
      </c>
      <c r="H10" s="16" cm="1">
        <f t="array" ref="H10">SUM(SUMIFS('CONTROL DE RENTAS'!$V$42:$V$336,'CONTROL DE RENTAS'!$AL$42:$AL$336,$B10,'CONTROL DE RENTAS'!$AM$42:$AM$336,$C10,'CONTROL DE RENTAS'!$O$42:$O$336,'RENTABILIDAD GLOBAL'!$B$33:$B$35))</f>
        <v>1</v>
      </c>
      <c r="I10" s="30">
        <f t="shared" si="0"/>
        <v>2.6737967914438502E-2</v>
      </c>
      <c r="J10" s="31">
        <f t="shared" si="1"/>
        <v>0</v>
      </c>
      <c r="K10" s="31">
        <f t="shared" si="2"/>
        <v>2.1390374331550801E-2</v>
      </c>
      <c r="L10" s="31">
        <f t="shared" si="3"/>
        <v>5.3475935828877002E-3</v>
      </c>
      <c r="N10" s="32">
        <f t="shared" si="4"/>
        <v>0</v>
      </c>
    </row>
    <row r="11" spans="2:14">
      <c r="B11" s="14">
        <v>10</v>
      </c>
      <c r="C11" s="15" t="s">
        <v>434</v>
      </c>
      <c r="D11" s="16" t="s">
        <v>3996</v>
      </c>
      <c r="E11" s="14">
        <f>SUMIFS('CONTROL DE RENTAS'!$V$42:$V$336,'CONTROL DE RENTAS'!$AL$42:$AL$336,$B11,'CONTROL DE RENTAS'!$AM$42:$AM$336,$C11)</f>
        <v>1</v>
      </c>
      <c r="F11" s="16">
        <f>SUMIFS('CONTROL DE RENTAS'!$V$42:$V$336,'CONTROL DE RENTAS'!$AL$42:$AL$336,$B11,'CONTROL DE RENTAS'!$AM$42:$AM$336,$C11,'CONTROL DE RENTAS'!$O$42:$O$336,"DENTRO")</f>
        <v>1</v>
      </c>
      <c r="G11" s="16">
        <f>SUMIFS('CONTROL DE RENTAS'!$V$42:$V$336,'CONTROL DE RENTAS'!$AL$42:$AL$336,$B11,'CONTROL DE RENTAS'!$AM$42:$AM$336,$C11,'CONTROL DE RENTAS'!$O$42:$O$336,"DISPONIBLE")</f>
        <v>0</v>
      </c>
      <c r="H11" s="16" cm="1">
        <f t="array" ref="H11">SUM(SUMIFS('CONTROL DE RENTAS'!$V$42:$V$336,'CONTROL DE RENTAS'!$AL$42:$AL$336,$B11,'CONTROL DE RENTAS'!$AM$42:$AM$336,$C11,'CONTROL DE RENTAS'!$O$42:$O$336,'RENTABILIDAD GLOBAL'!$B$33:$B$35))</f>
        <v>0</v>
      </c>
      <c r="I11" s="30">
        <f t="shared" si="0"/>
        <v>5.3475935828877002E-3</v>
      </c>
      <c r="J11" s="31">
        <f t="shared" si="1"/>
        <v>5.3475935828877002E-3</v>
      </c>
      <c r="K11" s="31">
        <f t="shared" si="2"/>
        <v>0</v>
      </c>
      <c r="L11" s="31">
        <f t="shared" si="3"/>
        <v>0</v>
      </c>
      <c r="N11" s="32">
        <f t="shared" si="4"/>
        <v>1</v>
      </c>
    </row>
    <row r="12" spans="2:14">
      <c r="B12" s="14">
        <v>10</v>
      </c>
      <c r="C12" s="15" t="s">
        <v>189</v>
      </c>
      <c r="D12" s="16" t="s">
        <v>3997</v>
      </c>
      <c r="E12" s="14">
        <f>SUMIFS('CONTROL DE RENTAS'!$V$42:$V$336,'CONTROL DE RENTAS'!$AL$42:$AL$336,$B12,'CONTROL DE RENTAS'!$AM$42:$AM$336,$C12)</f>
        <v>8</v>
      </c>
      <c r="F12" s="16">
        <f>SUMIFS('CONTROL DE RENTAS'!$V$42:$V$336,'CONTROL DE RENTAS'!$AL$42:$AL$336,$B12,'CONTROL DE RENTAS'!$AM$42:$AM$336,$C12,'CONTROL DE RENTAS'!$O$42:$O$336,"DENTRO")</f>
        <v>7</v>
      </c>
      <c r="G12" s="16">
        <f>SUMIFS('CONTROL DE RENTAS'!$V$42:$V$336,'CONTROL DE RENTAS'!$AL$42:$AL$336,$B12,'CONTROL DE RENTAS'!$AM$42:$AM$336,$C12,'CONTROL DE RENTAS'!$O$42:$O$336,"DISPONIBLE")</f>
        <v>0</v>
      </c>
      <c r="H12" s="16" cm="1">
        <f t="array" ref="H12">SUM(SUMIFS('CONTROL DE RENTAS'!$V$42:$V$336,'CONTROL DE RENTAS'!$AL$42:$AL$336,$B12,'CONTROL DE RENTAS'!$AM$42:$AM$336,$C12,'CONTROL DE RENTAS'!$O$42:$O$336,'RENTABILIDAD GLOBAL'!$B$33:$B$35))</f>
        <v>1</v>
      </c>
      <c r="I12" s="30">
        <f t="shared" si="0"/>
        <v>4.2780748663101602E-2</v>
      </c>
      <c r="J12" s="31">
        <f t="shared" si="1"/>
        <v>3.7433155080213901E-2</v>
      </c>
      <c r="K12" s="31">
        <f t="shared" si="2"/>
        <v>0</v>
      </c>
      <c r="L12" s="31">
        <f t="shared" si="3"/>
        <v>5.3475935828877002E-3</v>
      </c>
      <c r="N12" s="32">
        <f t="shared" si="4"/>
        <v>0.875</v>
      </c>
    </row>
    <row r="13" spans="2:14">
      <c r="B13" s="14">
        <v>10</v>
      </c>
      <c r="C13" s="15" t="s">
        <v>177</v>
      </c>
      <c r="D13" s="16" t="s">
        <v>3998</v>
      </c>
      <c r="E13" s="14">
        <f>SUMIFS('CONTROL DE RENTAS'!$V$42:$V$336,'CONTROL DE RENTAS'!$AL$42:$AL$336,$B13,'CONTROL DE RENTAS'!$AM$42:$AM$336,$C13)</f>
        <v>0</v>
      </c>
      <c r="F13" s="16">
        <f>SUMIFS('CONTROL DE RENTAS'!$V$42:$V$336,'CONTROL DE RENTAS'!$AL$42:$AL$336,$B13,'CONTROL DE RENTAS'!$AM$42:$AM$336,$C13,'CONTROL DE RENTAS'!$O$42:$O$336,"DENTRO")</f>
        <v>0</v>
      </c>
      <c r="G13" s="16">
        <f>SUMIFS('CONTROL DE RENTAS'!$V$42:$V$336,'CONTROL DE RENTAS'!$AL$42:$AL$336,$B13,'CONTROL DE RENTAS'!$AM$42:$AM$336,$C13,'CONTROL DE RENTAS'!$O$42:$O$336,"DISPONIBLE")</f>
        <v>0</v>
      </c>
      <c r="H13" s="16" cm="1">
        <f t="array" ref="H13">SUM(SUMIFS('CONTROL DE RENTAS'!$V$42:$V$336,'CONTROL DE RENTAS'!$AL$42:$AL$336,$B13,'CONTROL DE RENTAS'!$AM$42:$AM$336,$C13,'CONTROL DE RENTAS'!$O$42:$O$336,'RENTABILIDAD GLOBAL'!$B$33:$B$35))</f>
        <v>0</v>
      </c>
      <c r="I13" s="30">
        <f t="shared" si="0"/>
        <v>0</v>
      </c>
      <c r="J13" s="31">
        <f t="shared" si="1"/>
        <v>0</v>
      </c>
      <c r="K13" s="31">
        <f t="shared" si="2"/>
        <v>0</v>
      </c>
      <c r="L13" s="31">
        <f t="shared" si="3"/>
        <v>0</v>
      </c>
      <c r="N13" s="32">
        <v>0</v>
      </c>
    </row>
    <row r="14" spans="2:14">
      <c r="B14" s="14">
        <v>10</v>
      </c>
      <c r="C14" s="15" t="s">
        <v>287</v>
      </c>
      <c r="D14" s="16" t="s">
        <v>3999</v>
      </c>
      <c r="E14" s="14">
        <f>SUMIFS('CONTROL DE RENTAS'!$V$42:$V$336,'CONTROL DE RENTAS'!$AL$42:$AL$336,$B14,'CONTROL DE RENTAS'!$AM$42:$AM$336,$C14)</f>
        <v>1</v>
      </c>
      <c r="F14" s="16">
        <f>SUMIFS('CONTROL DE RENTAS'!$V$42:$V$336,'CONTROL DE RENTAS'!$AL$42:$AL$336,$B14,'CONTROL DE RENTAS'!$AM$42:$AM$336,$C14,'CONTROL DE RENTAS'!$O$42:$O$336,"DENTRO")</f>
        <v>0</v>
      </c>
      <c r="G14" s="16">
        <f>SUMIFS('CONTROL DE RENTAS'!$V$42:$V$336,'CONTROL DE RENTAS'!$AL$42:$AL$336,$B14,'CONTROL DE RENTAS'!$AM$42:$AM$336,$C14,'CONTROL DE RENTAS'!$O$42:$O$336,"DISPONIBLE")</f>
        <v>0</v>
      </c>
      <c r="H14" s="16" cm="1">
        <f t="array" ref="H14">SUM(SUMIFS('CONTROL DE RENTAS'!$V$42:$V$336,'CONTROL DE RENTAS'!$AL$42:$AL$336,$B14,'CONTROL DE RENTAS'!$AM$42:$AM$336,$C14,'CONTROL DE RENTAS'!$O$42:$O$336,'RENTABILIDAD GLOBAL'!$B$33:$B$35))</f>
        <v>1</v>
      </c>
      <c r="I14" s="30">
        <f t="shared" si="0"/>
        <v>5.3475935828877002E-3</v>
      </c>
      <c r="J14" s="31">
        <f t="shared" si="1"/>
        <v>0</v>
      </c>
      <c r="K14" s="31">
        <f t="shared" si="2"/>
        <v>0</v>
      </c>
      <c r="L14" s="31">
        <f t="shared" si="3"/>
        <v>5.3475935828877002E-3</v>
      </c>
      <c r="N14" s="32">
        <v>0</v>
      </c>
    </row>
    <row r="15" spans="2:14">
      <c r="B15" s="17">
        <v>20</v>
      </c>
      <c r="C15" s="922" t="s">
        <v>4000</v>
      </c>
      <c r="D15" s="922"/>
      <c r="E15" s="19"/>
      <c r="F15" s="18"/>
      <c r="G15" s="20">
        <f>SUMIFS('CONTROL DE RENTAS'!$V$43:$V$336,'CONTROL DE RENTAS'!$AL$43:$AL$336,$B15,'CONTROL DE RENTAS'!$AM$43:$AM$336,$C15,'CONTROL DE RENTAS'!$O$43:$O$336,"DISPONIBLE")</f>
        <v>0</v>
      </c>
      <c r="H15" s="18"/>
      <c r="I15" s="20"/>
      <c r="J15" s="29">
        <f>SUM(F16:F17)/$E$41</f>
        <v>2.6737967914438502E-2</v>
      </c>
      <c r="K15" s="24"/>
      <c r="L15" s="24"/>
      <c r="N15" s="16"/>
    </row>
    <row r="16" spans="2:14">
      <c r="B16" s="21">
        <v>20</v>
      </c>
      <c r="C16" s="22" t="s">
        <v>227</v>
      </c>
      <c r="D16" s="23" t="s">
        <v>3997</v>
      </c>
      <c r="E16" s="14">
        <f>SUMIFS('CONTROL DE RENTAS'!$V$42:$V$336,'CONTROL DE RENTAS'!$AL$42:$AL$336,$B16,'CONTROL DE RENTAS'!$AM$42:$AM$336,$C16)</f>
        <v>5</v>
      </c>
      <c r="F16" s="16">
        <f>SUMIFS('CONTROL DE RENTAS'!$V$42:$V$336,'CONTROL DE RENTAS'!$AL$42:$AL$336,$B16,'CONTROL DE RENTAS'!$AM$42:$AM$336,$C16,'CONTROL DE RENTAS'!$O$42:$O$336,"DENTRO")</f>
        <v>3</v>
      </c>
      <c r="G16" s="16">
        <f>SUMIFS('CONTROL DE RENTAS'!$V$42:$V$336,'CONTROL DE RENTAS'!$AL$42:$AL$336,$B16,'CONTROL DE RENTAS'!$AM$42:$AM$336,$C16,'CONTROL DE RENTAS'!$O$42:$O$336,"DISPONIBLE")</f>
        <v>0</v>
      </c>
      <c r="H16" s="16" cm="1">
        <f t="array" ref="H16">SUM(SUMIFS('CONTROL DE RENTAS'!$V$42:$V$336,'CONTROL DE RENTAS'!$AL$42:$AL$336,$B16,'CONTROL DE RENTAS'!$AM$42:$AM$336,$C16,'CONTROL DE RENTAS'!$O$42:$O$336,'RENTABILIDAD GLOBAL'!$B$33:$B$35))</f>
        <v>2</v>
      </c>
      <c r="I16" s="33">
        <f>$E16/$E$41</f>
        <v>2.6737967914438502E-2</v>
      </c>
      <c r="J16" s="34">
        <f>$F16/$E$41</f>
        <v>1.6042780748663103E-2</v>
      </c>
      <c r="K16" s="31">
        <f>$G16/$E$41</f>
        <v>0</v>
      </c>
      <c r="L16" s="31">
        <f>$H16/$E$41</f>
        <v>1.06951871657754E-2</v>
      </c>
      <c r="N16" s="32">
        <f>+F16/E16</f>
        <v>0.6</v>
      </c>
    </row>
    <row r="17" spans="2:14">
      <c r="B17" s="14">
        <v>20</v>
      </c>
      <c r="C17" s="15" t="s">
        <v>143</v>
      </c>
      <c r="D17" s="23" t="s">
        <v>4001</v>
      </c>
      <c r="E17" s="14">
        <f>SUMIFS('CONTROL DE RENTAS'!$V$42:$V$336,'CONTROL DE RENTAS'!$AL$42:$AL$336,$B17,'CONTROL DE RENTAS'!$AM$42:$AM$336,$C17)</f>
        <v>5</v>
      </c>
      <c r="F17" s="16">
        <f>SUMIFS('CONTROL DE RENTAS'!$V$42:$V$336,'CONTROL DE RENTAS'!$AL$42:$AL$336,$B17,'CONTROL DE RENTAS'!$AM$42:$AM$336,$C17,'CONTROL DE RENTAS'!$O$42:$O$336,"DENTRO")</f>
        <v>2</v>
      </c>
      <c r="G17" s="16">
        <f>SUMIFS('CONTROL DE RENTAS'!$V$42:$V$336,'CONTROL DE RENTAS'!$AL$42:$AL$336,$B17,'CONTROL DE RENTAS'!$AM$42:$AM$336,$C17,'CONTROL DE RENTAS'!$O$42:$O$336,"DISPONIBLE")</f>
        <v>0</v>
      </c>
      <c r="H17" s="16" cm="1">
        <f t="array" ref="H17">SUM(SUMIFS('CONTROL DE RENTAS'!$V$42:$V$336,'CONTROL DE RENTAS'!$AL$42:$AL$336,$B17,'CONTROL DE RENTAS'!$AM$42:$AM$336,$C17,'CONTROL DE RENTAS'!$O$42:$O$336,'RENTABILIDAD GLOBAL'!$B$33:$B$35))</f>
        <v>3</v>
      </c>
      <c r="I17" s="33">
        <f>$E17/$E$41</f>
        <v>2.6737967914438502E-2</v>
      </c>
      <c r="J17" s="34">
        <f>$F17/$E$41</f>
        <v>1.06951871657754E-2</v>
      </c>
      <c r="K17" s="31">
        <f>$G17/$E$41</f>
        <v>0</v>
      </c>
      <c r="L17" s="31">
        <f>$H17/$E$41</f>
        <v>1.6042780748663103E-2</v>
      </c>
      <c r="N17" s="32">
        <f>+F17/E17</f>
        <v>0.4</v>
      </c>
    </row>
    <row r="18" spans="2:14">
      <c r="B18" s="17">
        <v>30</v>
      </c>
      <c r="C18" s="922" t="s">
        <v>4002</v>
      </c>
      <c r="D18" s="922"/>
      <c r="E18" s="19"/>
      <c r="F18" s="18"/>
      <c r="G18" s="20">
        <f>SUMIFS('CONTROL DE RENTAS'!$V$43:$V$336,'CONTROL DE RENTAS'!$AL$43:$AL$336,$B18,'CONTROL DE RENTAS'!$AM$43:$AM$336,$C18,'CONTROL DE RENTAS'!$O$43:$O$336,"DISPONIBLE")</f>
        <v>0</v>
      </c>
      <c r="H18" s="18"/>
      <c r="I18" s="20"/>
      <c r="J18" s="29">
        <f>SUM(F19:F23)/$E$41</f>
        <v>7.4866310160427801E-2</v>
      </c>
      <c r="K18" s="24"/>
      <c r="L18" s="24"/>
      <c r="N18" s="16"/>
    </row>
    <row r="19" spans="2:14">
      <c r="B19" s="14">
        <v>30</v>
      </c>
      <c r="C19" s="15" t="s">
        <v>227</v>
      </c>
      <c r="D19" s="16" t="s">
        <v>4003</v>
      </c>
      <c r="E19" s="14">
        <f>SUMIFS('CONTROL DE RENTAS'!$V$42:$V$336,'CONTROL DE RENTAS'!$AL$42:$AL$336,$B19,'CONTROL DE RENTAS'!$AM$42:$AM$336,$C19)</f>
        <v>7</v>
      </c>
      <c r="F19" s="16">
        <f>SUMIFS('CONTROL DE RENTAS'!$V$42:$V$336,'CONTROL DE RENTAS'!$AL$42:$AL$336,$B19,'CONTROL DE RENTAS'!$AM$42:$AM$336,$C19,'CONTROL DE RENTAS'!$O$42:$O$336,"DENTRO")</f>
        <v>7</v>
      </c>
      <c r="G19" s="16">
        <f>SUMIFS('CONTROL DE RENTAS'!$V$42:$V$336,'CONTROL DE RENTAS'!$AL$42:$AL$336,$B19,'CONTROL DE RENTAS'!$AM$42:$AM$336,$C19,'CONTROL DE RENTAS'!$O$42:$O$336,"DISPONIBLE")</f>
        <v>0</v>
      </c>
      <c r="H19" s="16" cm="1">
        <f t="array" ref="H19">SUM(SUMIFS('CONTROL DE RENTAS'!$V$42:$V$336,'CONTROL DE RENTAS'!$AL$42:$AL$336,$B19,'CONTROL DE RENTAS'!$AM$42:$AM$336,$C19,'CONTROL DE RENTAS'!$O$42:$O$336,'RENTABILIDAD GLOBAL'!$B$33:$B$35))</f>
        <v>0</v>
      </c>
      <c r="I19" s="30">
        <f>$E19/$E$41</f>
        <v>3.7433155080213901E-2</v>
      </c>
      <c r="J19" s="31">
        <f>$F19/$E$41</f>
        <v>3.7433155080213901E-2</v>
      </c>
      <c r="K19" s="31">
        <f>$G19/$E$41</f>
        <v>0</v>
      </c>
      <c r="L19" s="31">
        <f>$H19/$E$41</f>
        <v>0</v>
      </c>
      <c r="N19" s="32">
        <f>+F19/E19</f>
        <v>1</v>
      </c>
    </row>
    <row r="20" spans="2:14">
      <c r="B20" s="14">
        <v>30</v>
      </c>
      <c r="C20" s="15" t="s">
        <v>143</v>
      </c>
      <c r="D20" s="16" t="s">
        <v>4004</v>
      </c>
      <c r="E20" s="14">
        <f>SUMIFS('CONTROL DE RENTAS'!$V$42:$V$336,'CONTROL DE RENTAS'!$AL$42:$AL$336,$B20,'CONTROL DE RENTAS'!$AM$42:$AM$336,$C20)</f>
        <v>1</v>
      </c>
      <c r="F20" s="16">
        <f>SUMIFS('CONTROL DE RENTAS'!$V$42:$V$336,'CONTROL DE RENTAS'!$AL$42:$AL$336,$B20,'CONTROL DE RENTAS'!$AM$42:$AM$336,$C20,'CONTROL DE RENTAS'!$O$42:$O$336,"DENTRO")</f>
        <v>1</v>
      </c>
      <c r="G20" s="16">
        <f>SUMIFS('CONTROL DE RENTAS'!$V$42:$V$336,'CONTROL DE RENTAS'!$AL$42:$AL$336,$B20,'CONTROL DE RENTAS'!$AM$42:$AM$336,$C20,'CONTROL DE RENTAS'!$O$42:$O$336,"DISPONIBLE")</f>
        <v>0</v>
      </c>
      <c r="H20" s="16" cm="1">
        <f t="array" ref="H20">SUM(SUMIFS('CONTROL DE RENTAS'!$V$42:$V$336,'CONTROL DE RENTAS'!$AL$42:$AL$336,$B20,'CONTROL DE RENTAS'!$AM$42:$AM$336,$C20,'CONTROL DE RENTAS'!$O$42:$O$336,'RENTABILIDAD GLOBAL'!$B$33:$B$35))</f>
        <v>0</v>
      </c>
      <c r="I20" s="30">
        <f>$E20/$E$41</f>
        <v>5.3475935828877002E-3</v>
      </c>
      <c r="J20" s="31">
        <f>$F20/$E$41</f>
        <v>5.3475935828877002E-3</v>
      </c>
      <c r="K20" s="31">
        <f>$G20/$E$41</f>
        <v>0</v>
      </c>
      <c r="L20" s="31">
        <f>$H20/$E$41</f>
        <v>0</v>
      </c>
      <c r="N20" s="32">
        <f>+F20/E20</f>
        <v>1</v>
      </c>
    </row>
    <row r="21" spans="2:14">
      <c r="B21" s="14">
        <v>30</v>
      </c>
      <c r="C21" s="15" t="s">
        <v>92</v>
      </c>
      <c r="D21" s="16" t="s">
        <v>4005</v>
      </c>
      <c r="E21" s="14">
        <f>SUMIFS('CONTROL DE RENTAS'!$V$42:$V$336,'CONTROL DE RENTAS'!$AL$42:$AL$336,$B21,'CONTROL DE RENTAS'!$AM$42:$AM$336,$C21)</f>
        <v>4</v>
      </c>
      <c r="F21" s="16">
        <f>SUMIFS('CONTROL DE RENTAS'!$V$42:$V$336,'CONTROL DE RENTAS'!$AL$42:$AL$336,$B21,'CONTROL DE RENTAS'!$AM$42:$AM$336,$C21,'CONTROL DE RENTAS'!$O$42:$O$336,"DENTRO")</f>
        <v>0</v>
      </c>
      <c r="G21" s="16">
        <f>SUMIFS('CONTROL DE RENTAS'!$V$42:$V$336,'CONTROL DE RENTAS'!$AL$42:$AL$336,$B21,'CONTROL DE RENTAS'!$AM$42:$AM$336,$C21,'CONTROL DE RENTAS'!$O$42:$O$336,"DISPONIBLE")</f>
        <v>2</v>
      </c>
      <c r="H21" s="16" cm="1">
        <f t="array" ref="H21">SUM(SUMIFS('CONTROL DE RENTAS'!$V$42:$V$336,'CONTROL DE RENTAS'!$AL$42:$AL$336,$B21,'CONTROL DE RENTAS'!$AM$42:$AM$336,$C21,'CONTROL DE RENTAS'!$O$42:$O$336,'RENTABILIDAD GLOBAL'!$B$33:$B$35))</f>
        <v>2</v>
      </c>
      <c r="I21" s="30">
        <f>$E21/$E$41</f>
        <v>2.1390374331550801E-2</v>
      </c>
      <c r="J21" s="31">
        <f>$F21/$E$41</f>
        <v>0</v>
      </c>
      <c r="K21" s="31">
        <f>$G21/$E$41</f>
        <v>1.06951871657754E-2</v>
      </c>
      <c r="L21" s="31">
        <f>$H21/$E$41</f>
        <v>1.06951871657754E-2</v>
      </c>
      <c r="N21" s="32">
        <f>+F21/E21</f>
        <v>0</v>
      </c>
    </row>
    <row r="22" spans="2:14">
      <c r="B22" s="14">
        <v>30</v>
      </c>
      <c r="C22" s="15" t="s">
        <v>244</v>
      </c>
      <c r="D22" s="16" t="s">
        <v>4006</v>
      </c>
      <c r="E22" s="14">
        <f>SUMIFS('CONTROL DE RENTAS'!$V$42:$V$336,'CONTROL DE RENTAS'!$AL$42:$AL$336,$B22,'CONTROL DE RENTAS'!$AM$42:$AM$336,$C22)</f>
        <v>7</v>
      </c>
      <c r="F22" s="16">
        <f>SUMIFS('CONTROL DE RENTAS'!$V$42:$V$336,'CONTROL DE RENTAS'!$AL$42:$AL$336,$B22,'CONTROL DE RENTAS'!$AM$42:$AM$336,$C22,'CONTROL DE RENTAS'!$O$42:$O$336,"DENTRO")</f>
        <v>4</v>
      </c>
      <c r="G22" s="16">
        <f>SUMIFS('CONTROL DE RENTAS'!$V$42:$V$336,'CONTROL DE RENTAS'!$AL$42:$AL$336,$B22,'CONTROL DE RENTAS'!$AM$42:$AM$336,$C22,'CONTROL DE RENTAS'!$O$42:$O$336,"DISPONIBLE")</f>
        <v>3</v>
      </c>
      <c r="H22" s="16" cm="1">
        <f t="array" ref="H22">SUM(SUMIFS('CONTROL DE RENTAS'!$V$42:$V$336,'CONTROL DE RENTAS'!$AL$42:$AL$336,$B22,'CONTROL DE RENTAS'!$AM$42:$AM$336,$C22,'CONTROL DE RENTAS'!$O$42:$O$336,'RENTABILIDAD GLOBAL'!$B$33:$B$35))</f>
        <v>0</v>
      </c>
      <c r="I22" s="33">
        <f>$E22/$E$41</f>
        <v>3.7433155080213901E-2</v>
      </c>
      <c r="J22" s="34">
        <f>$F22/$E$41</f>
        <v>2.1390374331550801E-2</v>
      </c>
      <c r="K22" s="31">
        <f>$G22/$E$41</f>
        <v>1.6042780748663103E-2</v>
      </c>
      <c r="L22" s="31">
        <f>$H22/$E$41</f>
        <v>0</v>
      </c>
      <c r="N22" s="32">
        <f>+F22/E22</f>
        <v>0.5714285714285714</v>
      </c>
    </row>
    <row r="23" spans="2:14">
      <c r="B23" s="14">
        <v>30</v>
      </c>
      <c r="C23" s="15" t="s">
        <v>127</v>
      </c>
      <c r="D23" s="16" t="s">
        <v>4007</v>
      </c>
      <c r="E23" s="14">
        <f>SUMIFS('CONTROL DE RENTAS'!$V$42:$V$336,'CONTROL DE RENTAS'!$AL$42:$AL$336,$B23,'CONTROL DE RENTAS'!$AM$42:$AM$336,$C23)</f>
        <v>3</v>
      </c>
      <c r="F23" s="16">
        <f>SUMIFS('CONTROL DE RENTAS'!$V$42:$V$336,'CONTROL DE RENTAS'!$AL$42:$AL$336,$B23,'CONTROL DE RENTAS'!$AM$42:$AM$336,$C23,'CONTROL DE RENTAS'!$O$42:$O$336,"DENTRO")</f>
        <v>2</v>
      </c>
      <c r="G23" s="16">
        <f>SUMIFS('CONTROL DE RENTAS'!$V$42:$V$336,'CONTROL DE RENTAS'!$AL$42:$AL$336,$B23,'CONTROL DE RENTAS'!$AM$42:$AM$336,$C23,'CONTROL DE RENTAS'!$O$42:$O$336,"DISPONIBLE")</f>
        <v>1</v>
      </c>
      <c r="H23" s="16" cm="1">
        <f t="array" ref="H23">SUM(SUMIFS('CONTROL DE RENTAS'!$V$42:$V$336,'CONTROL DE RENTAS'!$AL$42:$AL$336,$B23,'CONTROL DE RENTAS'!$AM$42:$AM$336,$C23,'CONTROL DE RENTAS'!$O$42:$O$336,'RENTABILIDAD GLOBAL'!$B$33:$B$35))</f>
        <v>0</v>
      </c>
      <c r="I23" s="33">
        <f>$E23/$E$41</f>
        <v>1.6042780748663103E-2</v>
      </c>
      <c r="J23" s="34">
        <f>$F23/$E$41</f>
        <v>1.06951871657754E-2</v>
      </c>
      <c r="K23" s="31">
        <f>$G23/$E$41</f>
        <v>5.3475935828877002E-3</v>
      </c>
      <c r="L23" s="31">
        <f>$H23/$E$41</f>
        <v>0</v>
      </c>
      <c r="N23" s="32">
        <f>+F23/E23</f>
        <v>0.66666666666666663</v>
      </c>
    </row>
    <row r="24" spans="2:14">
      <c r="B24" s="17">
        <v>40</v>
      </c>
      <c r="C24" s="922" t="s">
        <v>4008</v>
      </c>
      <c r="D24" s="922"/>
      <c r="E24" s="19"/>
      <c r="F24" s="18"/>
      <c r="G24" s="20">
        <f>SUMIFS('CONTROL DE RENTAS'!$V$43:$V$336,'CONTROL DE RENTAS'!$AL$43:$AL$336,$B24,'CONTROL DE RENTAS'!$AM$43:$AM$336,$C24,'CONTROL DE RENTAS'!$O$43:$O$336,"DISPONIBLE")</f>
        <v>0</v>
      </c>
      <c r="H24" s="18"/>
      <c r="I24" s="24"/>
      <c r="J24" s="29">
        <f>SUM(F25:F26)/$E$41</f>
        <v>1.06951871657754E-2</v>
      </c>
      <c r="K24" s="24"/>
      <c r="L24" s="24"/>
      <c r="N24" s="16"/>
    </row>
    <row r="25" spans="2:14">
      <c r="B25" s="21">
        <v>40</v>
      </c>
      <c r="C25" s="22" t="s">
        <v>227</v>
      </c>
      <c r="D25" s="23" t="s">
        <v>4009</v>
      </c>
      <c r="E25" s="14">
        <f>SUMIFS('CONTROL DE RENTAS'!$V$42:$V$336,'CONTROL DE RENTAS'!$AL$42:$AL$336,$B25,'CONTROL DE RENTAS'!$AM$42:$AM$336,$C25)</f>
        <v>7</v>
      </c>
      <c r="F25" s="16">
        <f>SUMIFS('CONTROL DE RENTAS'!$V$42:$V$336,'CONTROL DE RENTAS'!$AL$42:$AL$336,$B25,'CONTROL DE RENTAS'!$AM$42:$AM$336,$C25,'CONTROL DE RENTAS'!$O$42:$O$336,"DENTRO")</f>
        <v>1</v>
      </c>
      <c r="G25" s="16">
        <f>SUMIFS('CONTROL DE RENTAS'!$V$42:$V$336,'CONTROL DE RENTAS'!$AL$42:$AL$336,$B25,'CONTROL DE RENTAS'!$AM$42:$AM$336,$C25,'CONTROL DE RENTAS'!$O$42:$O$336,"DISPONIBLE")</f>
        <v>6</v>
      </c>
      <c r="H25" s="16" cm="1">
        <f t="array" ref="H25">SUM(SUMIFS('CONTROL DE RENTAS'!$V$42:$V$336,'CONTROL DE RENTAS'!$AL$42:$AL$336,$B25,'CONTROL DE RENTAS'!$AM$42:$AM$336,$C25,'CONTROL DE RENTAS'!$O$42:$O$336,'RENTABILIDAD GLOBAL'!$B$33:$B$35))</f>
        <v>0</v>
      </c>
      <c r="I25" s="33">
        <f>$E25/$E$41</f>
        <v>3.7433155080213901E-2</v>
      </c>
      <c r="J25" s="34">
        <f>$F25/$E$41</f>
        <v>5.3475935828877002E-3</v>
      </c>
      <c r="K25" s="31">
        <f>$G25/$E$41</f>
        <v>3.2085561497326207E-2</v>
      </c>
      <c r="L25" s="31">
        <f>$H25/$E$41</f>
        <v>0</v>
      </c>
      <c r="N25" s="32">
        <f>+F25/E25</f>
        <v>0.14285714285714285</v>
      </c>
    </row>
    <row r="26" spans="2:14">
      <c r="B26" s="14">
        <v>40</v>
      </c>
      <c r="C26" s="15" t="s">
        <v>143</v>
      </c>
      <c r="D26" s="23" t="s">
        <v>4010</v>
      </c>
      <c r="E26" s="14">
        <f>SUMIFS('CONTROL DE RENTAS'!$V$42:$V$336,'CONTROL DE RENTAS'!$AL$42:$AL$336,$B26,'CONTROL DE RENTAS'!$AM$42:$AM$336,$C26)</f>
        <v>4</v>
      </c>
      <c r="F26" s="16">
        <f>SUMIFS('CONTROL DE RENTAS'!$V$42:$V$336,'CONTROL DE RENTAS'!$AL$42:$AL$336,$B26,'CONTROL DE RENTAS'!$AM$42:$AM$336,$C26,'CONTROL DE RENTAS'!$O$42:$O$336,"DENTRO")</f>
        <v>1</v>
      </c>
      <c r="G26" s="16">
        <f>SUMIFS('CONTROL DE RENTAS'!$V$42:$V$336,'CONTROL DE RENTAS'!$AL$42:$AL$336,$B26,'CONTROL DE RENTAS'!$AM$42:$AM$336,$C26,'CONTROL DE RENTAS'!$O$42:$O$336,"DISPONIBLE")</f>
        <v>1</v>
      </c>
      <c r="H26" s="16" cm="1">
        <f t="array" ref="H26">SUM(SUMIFS('CONTROL DE RENTAS'!$V$42:$V$336,'CONTROL DE RENTAS'!$AL$42:$AL$336,$B26,'CONTROL DE RENTAS'!$AM$42:$AM$336,$C26,'CONTROL DE RENTAS'!$O$42:$O$336,'RENTABILIDAD GLOBAL'!$B$33:$B$35))</f>
        <v>2</v>
      </c>
      <c r="I26" s="33">
        <f>$E26/$E$41</f>
        <v>2.1390374331550801E-2</v>
      </c>
      <c r="J26" s="34">
        <f>$F26/$E$41</f>
        <v>5.3475935828877002E-3</v>
      </c>
      <c r="K26" s="31">
        <f>$G26/$E$41</f>
        <v>5.3475935828877002E-3</v>
      </c>
      <c r="L26" s="31">
        <f>$H26/$E$41</f>
        <v>1.06951871657754E-2</v>
      </c>
      <c r="N26" s="32">
        <f>+F26/E26</f>
        <v>0.25</v>
      </c>
    </row>
    <row r="27" spans="2:14">
      <c r="B27" s="17">
        <v>50</v>
      </c>
      <c r="C27" s="922" t="s">
        <v>236</v>
      </c>
      <c r="D27" s="922"/>
      <c r="E27" s="19"/>
      <c r="F27" s="18"/>
      <c r="G27" s="20">
        <f>SUMIFS('CONTROL DE RENTAS'!$V$43:$V$336,'CONTROL DE RENTAS'!$AL$43:$AL$336,$B27,'CONTROL DE RENTAS'!$AM$43:$AM$336,$C27,'CONTROL DE RENTAS'!$O$43:$O$336,"DISPONIBLE")</f>
        <v>0</v>
      </c>
      <c r="H27" s="18"/>
      <c r="I27" s="24"/>
      <c r="J27" s="29">
        <f>SUM(F28:F28)/$E$41</f>
        <v>5.8823529411764705E-2</v>
      </c>
      <c r="K27" s="24"/>
      <c r="L27" s="24"/>
      <c r="N27" s="16"/>
    </row>
    <row r="28" spans="2:14">
      <c r="B28" s="21">
        <v>50</v>
      </c>
      <c r="C28" s="22" t="s">
        <v>227</v>
      </c>
      <c r="D28" s="23" t="s">
        <v>236</v>
      </c>
      <c r="E28" s="14">
        <f>SUMIFS('CONTROL DE RENTAS'!$V$42:$V$336,'CONTROL DE RENTAS'!$AL$42:$AL$336,$B28,'CONTROL DE RENTAS'!$AM$42:$AM$336,$C28)</f>
        <v>42</v>
      </c>
      <c r="F28" s="16">
        <f>SUMIFS('CONTROL DE RENTAS'!$V$42:$V$336,'CONTROL DE RENTAS'!$AL$42:$AL$336,$B28,'CONTROL DE RENTAS'!$AM$42:$AM$336,$C28,'CONTROL DE RENTAS'!$O$42:$O$336,"DENTRO")</f>
        <v>11</v>
      </c>
      <c r="G28" s="16">
        <f>SUMIFS('CONTROL DE RENTAS'!$V$42:$V$336,'CONTROL DE RENTAS'!$AL$42:$AL$336,$B28,'CONTROL DE RENTAS'!$AM$42:$AM$336,$C28,'CONTROL DE RENTAS'!$O$42:$O$336,"DISPONIBLE")</f>
        <v>11</v>
      </c>
      <c r="H28" s="16" cm="1">
        <f t="array" ref="H28">SUM(SUMIFS('CONTROL DE RENTAS'!$V$42:$V$336,'CONTROL DE RENTAS'!$AL$42:$AL$336,$B28,'CONTROL DE RENTAS'!$AM$42:$AM$336,$C28,'CONTROL DE RENTAS'!$O$42:$O$336,'RENTABILIDAD GLOBAL'!$B$33:$B$35))</f>
        <v>20</v>
      </c>
      <c r="I28" s="33">
        <f>$E28/$E$41</f>
        <v>0.22459893048128343</v>
      </c>
      <c r="J28" s="34">
        <f>$F28/$E$41</f>
        <v>5.8823529411764705E-2</v>
      </c>
      <c r="K28" s="31">
        <f>$G28/$E$41</f>
        <v>5.8823529411764705E-2</v>
      </c>
      <c r="L28" s="31">
        <f>$H28/$E$41</f>
        <v>0.10695187165775401</v>
      </c>
      <c r="N28" s="32">
        <f>+F28/E28</f>
        <v>0.26190476190476192</v>
      </c>
    </row>
    <row r="29" spans="2:14">
      <c r="B29" s="17">
        <v>60</v>
      </c>
      <c r="C29" s="922" t="s">
        <v>4011</v>
      </c>
      <c r="D29" s="922"/>
      <c r="E29" s="19"/>
      <c r="F29" s="18"/>
      <c r="G29" s="20">
        <f>SUMIFS('CONTROL DE RENTAS'!$V$43:$V$336,'CONTROL DE RENTAS'!$AL$43:$AL$336,$B29,'CONTROL DE RENTAS'!$AM$43:$AM$336,$C29,'CONTROL DE RENTAS'!$O$43:$O$336,"DISPONIBLE")</f>
        <v>0</v>
      </c>
      <c r="H29" s="18"/>
      <c r="I29" s="24"/>
      <c r="J29" s="29">
        <f>SUM(F30:F32)/$E$41</f>
        <v>3.7433155080213901E-2</v>
      </c>
      <c r="K29" s="24"/>
      <c r="L29" s="24"/>
      <c r="N29" s="16"/>
    </row>
    <row r="30" spans="2:14">
      <c r="B30" s="14">
        <v>60</v>
      </c>
      <c r="C30" s="15" t="s">
        <v>227</v>
      </c>
      <c r="D30" s="16" t="s">
        <v>515</v>
      </c>
      <c r="E30" s="14">
        <f>SUMIFS('CONTROL DE RENTAS'!$V$42:$V$336,'CONTROL DE RENTAS'!$AL$42:$AL$336,$B30,'CONTROL DE RENTAS'!$AM$42:$AM$336,$C30)</f>
        <v>1</v>
      </c>
      <c r="F30" s="16">
        <f>SUMIFS('CONTROL DE RENTAS'!$V$42:$V$336,'CONTROL DE RENTAS'!$AL$42:$AL$336,$B30,'CONTROL DE RENTAS'!$AM$42:$AM$336,$C30,'CONTROL DE RENTAS'!$O$42:$O$336,"DENTRO")</f>
        <v>1</v>
      </c>
      <c r="G30" s="16">
        <f>SUMIFS('CONTROL DE RENTAS'!$V$42:$V$336,'CONTROL DE RENTAS'!$AL$42:$AL$336,$B30,'CONTROL DE RENTAS'!$AM$42:$AM$336,$C30,'CONTROL DE RENTAS'!$O$42:$O$336,"DISPONIBLE")</f>
        <v>0</v>
      </c>
      <c r="H30" s="16" cm="1">
        <f t="array" ref="H30">SUM(SUMIFS('CONTROL DE RENTAS'!$V$42:$V$336,'CONTROL DE RENTAS'!$AL$42:$AL$336,$B30,'CONTROL DE RENTAS'!$AM$42:$AM$336,$C30,'CONTROL DE RENTAS'!$O$42:$O$336,'RENTABILIDAD GLOBAL'!$B$33:$B$35))</f>
        <v>0</v>
      </c>
      <c r="I30" s="30">
        <f>$E30/$E$41</f>
        <v>5.3475935828877002E-3</v>
      </c>
      <c r="J30" s="31">
        <f>$F30/$E$41</f>
        <v>5.3475935828877002E-3</v>
      </c>
      <c r="K30" s="31">
        <f>$G30/$E$41</f>
        <v>0</v>
      </c>
      <c r="L30" s="31">
        <f>$H30/$E$41</f>
        <v>0</v>
      </c>
      <c r="N30" s="32">
        <f>+F30/E30</f>
        <v>1</v>
      </c>
    </row>
    <row r="31" spans="2:14">
      <c r="B31" s="14">
        <v>60</v>
      </c>
      <c r="C31" s="15" t="s">
        <v>143</v>
      </c>
      <c r="D31" s="16" t="s">
        <v>4012</v>
      </c>
      <c r="E31" s="14">
        <f>SUMIFS('CONTROL DE RENTAS'!$V$42:$V$336,'CONTROL DE RENTAS'!$AL$42:$AL$336,$B31,'CONTROL DE RENTAS'!$AM$42:$AM$336,$C31)</f>
        <v>11</v>
      </c>
      <c r="F31" s="16">
        <f>SUMIFS('CONTROL DE RENTAS'!$V$42:$V$336,'CONTROL DE RENTAS'!$AL$42:$AL$336,$B31,'CONTROL DE RENTAS'!$AM$42:$AM$336,$C31,'CONTROL DE RENTAS'!$O$42:$O$336,"DENTRO")</f>
        <v>4</v>
      </c>
      <c r="G31" s="16">
        <f>SUMIFS('CONTROL DE RENTAS'!$V$42:$V$336,'CONTROL DE RENTAS'!$AL$42:$AL$336,$B31,'CONTROL DE RENTAS'!$AM$42:$AM$336,$C31,'CONTROL DE RENTAS'!$O$42:$O$336,"DISPONIBLE")</f>
        <v>7</v>
      </c>
      <c r="H31" s="16" cm="1">
        <f t="array" ref="H31">SUM(SUMIFS('CONTROL DE RENTAS'!$V$42:$V$336,'CONTROL DE RENTAS'!$AL$42:$AL$336,$B31,'CONTROL DE RENTAS'!$AM$42:$AM$336,$C31,'CONTROL DE RENTAS'!$O$42:$O$336,'RENTABILIDAD GLOBAL'!$B$33:$B$35))</f>
        <v>0</v>
      </c>
      <c r="I31" s="30">
        <f>$E31/$E$41</f>
        <v>5.8823529411764705E-2</v>
      </c>
      <c r="J31" s="31">
        <f>$F31/$E$41</f>
        <v>2.1390374331550801E-2</v>
      </c>
      <c r="K31" s="31">
        <f>$G31/$E$41</f>
        <v>3.7433155080213901E-2</v>
      </c>
      <c r="L31" s="31">
        <f>$H31/$E$41</f>
        <v>0</v>
      </c>
      <c r="N31" s="32">
        <f>+F31/E31</f>
        <v>0.36363636363636365</v>
      </c>
    </row>
    <row r="32" spans="2:14">
      <c r="B32" s="21">
        <v>60</v>
      </c>
      <c r="C32" s="22" t="s">
        <v>92</v>
      </c>
      <c r="D32" s="23" t="s">
        <v>4013</v>
      </c>
      <c r="E32" s="14">
        <f>SUMIFS('CONTROL DE RENTAS'!$V$42:$V$336,'CONTROL DE RENTAS'!$AL$42:$AL$336,$B32,'CONTROL DE RENTAS'!$AM$42:$AM$336,$C32)</f>
        <v>5</v>
      </c>
      <c r="F32" s="16">
        <f>SUMIFS('CONTROL DE RENTAS'!$V$42:$V$336,'CONTROL DE RENTAS'!$AL$42:$AL$336,$B32,'CONTROL DE RENTAS'!$AM$42:$AM$336,$C32,'CONTROL DE RENTAS'!$O$42:$O$336,"DENTRO")</f>
        <v>2</v>
      </c>
      <c r="G32" s="16">
        <f>SUMIFS('CONTROL DE RENTAS'!$V$42:$V$336,'CONTROL DE RENTAS'!$AL$42:$AL$336,$B32,'CONTROL DE RENTAS'!$AM$42:$AM$336,$C32,'CONTROL DE RENTAS'!$O$42:$O$336,"DISPONIBLE")</f>
        <v>3</v>
      </c>
      <c r="H32" s="16" cm="1">
        <f t="array" ref="H32">SUM(SUMIFS('CONTROL DE RENTAS'!$V$42:$V$336,'CONTROL DE RENTAS'!$AL$42:$AL$336,$B32,'CONTROL DE RENTAS'!$AM$42:$AM$336,$C32,'CONTROL DE RENTAS'!$O$42:$O$336,'RENTABILIDAD GLOBAL'!$B$33:$B$35))</f>
        <v>0</v>
      </c>
      <c r="I32" s="33">
        <f>$E32/$E$41</f>
        <v>2.6737967914438502E-2</v>
      </c>
      <c r="J32" s="34">
        <f>$F32/$E$41</f>
        <v>1.06951871657754E-2</v>
      </c>
      <c r="K32" s="31">
        <f>$G32/$E$41</f>
        <v>1.6042780748663103E-2</v>
      </c>
      <c r="L32" s="31">
        <f>$H32/$E$41</f>
        <v>0</v>
      </c>
      <c r="N32" s="32">
        <f>+F32/E32</f>
        <v>0.4</v>
      </c>
    </row>
    <row r="33" spans="2:14">
      <c r="B33" s="17">
        <v>70</v>
      </c>
      <c r="C33" s="922" t="s">
        <v>223</v>
      </c>
      <c r="D33" s="922"/>
      <c r="E33" s="19"/>
      <c r="F33" s="18"/>
      <c r="G33" s="20">
        <f>SUMIFS('CONTROL DE RENTAS'!$V$43:$V$336,'CONTROL DE RENTAS'!$AL$43:$AL$336,$B33,'CONTROL DE RENTAS'!$AM$43:$AM$336,$C33,'CONTROL DE RENTAS'!$O$43:$O$336,"DISPONIBLE")</f>
        <v>0</v>
      </c>
      <c r="H33" s="18"/>
      <c r="I33" s="24"/>
      <c r="J33" s="35">
        <f>SUM(F34:F34)/$E$41</f>
        <v>0</v>
      </c>
      <c r="K33" s="24"/>
      <c r="L33" s="24"/>
      <c r="N33" s="16"/>
    </row>
    <row r="34" spans="2:14">
      <c r="B34" s="21">
        <v>70</v>
      </c>
      <c r="C34" s="22" t="s">
        <v>227</v>
      </c>
      <c r="D34" s="23" t="s">
        <v>223</v>
      </c>
      <c r="E34" s="14">
        <f>SUMIFS('CONTROL DE RENTAS'!$V$42:$V$336,'CONTROL DE RENTAS'!$AL$42:$AL$336,$B34,'CONTROL DE RENTAS'!$AM$42:$AM$336,$C34)</f>
        <v>10</v>
      </c>
      <c r="F34" s="16">
        <f>SUMIFS('CONTROL DE RENTAS'!$V$42:$V$336,'CONTROL DE RENTAS'!$AL$42:$AL$336,$B34,'CONTROL DE RENTAS'!$AM$42:$AM$336,$C34,'CONTROL DE RENTAS'!$O$42:$O$336,"DENTRO")</f>
        <v>0</v>
      </c>
      <c r="G34" s="16">
        <f>SUMIFS('CONTROL DE RENTAS'!$V$42:$V$336,'CONTROL DE RENTAS'!$AL$42:$AL$336,$B34,'CONTROL DE RENTAS'!$AM$42:$AM$336,$C34,'CONTROL DE RENTAS'!$O$42:$O$336,"DISPONIBLE")</f>
        <v>9</v>
      </c>
      <c r="H34" s="16" cm="1">
        <f t="array" ref="H34">SUM(SUMIFS('CONTROL DE RENTAS'!$V$42:$V$336,'CONTROL DE RENTAS'!$AL$42:$AL$336,$B34,'CONTROL DE RENTAS'!$AM$42:$AM$336,$C34,'CONTROL DE RENTAS'!$O$42:$O$336,'RENTABILIDAD GLOBAL'!$B$33:$B$35))</f>
        <v>1</v>
      </c>
      <c r="I34" s="33">
        <f>$E34/$E$41</f>
        <v>5.3475935828877004E-2</v>
      </c>
      <c r="J34" s="34">
        <f>$F34/$E$41</f>
        <v>0</v>
      </c>
      <c r="K34" s="31">
        <f>$G34/$E$41</f>
        <v>4.8128342245989303E-2</v>
      </c>
      <c r="L34" s="31">
        <f>$H34/$E$41</f>
        <v>5.3475935828877002E-3</v>
      </c>
      <c r="N34" s="32">
        <f>+F34/E34</f>
        <v>0</v>
      </c>
    </row>
    <row r="35" spans="2:14">
      <c r="B35" s="17">
        <v>80</v>
      </c>
      <c r="C35" s="922" t="s">
        <v>826</v>
      </c>
      <c r="D35" s="922"/>
      <c r="E35" s="19"/>
      <c r="F35" s="18"/>
      <c r="G35" s="20">
        <f>SUMIFS('CONTROL DE RENTAS'!$V$43:$V$336,'CONTROL DE RENTAS'!$AL$43:$AL$336,$B35,'CONTROL DE RENTAS'!$AM$43:$AM$336,$C35,'CONTROL DE RENTAS'!$O$43:$O$336,"DISPONIBLE")</f>
        <v>0</v>
      </c>
      <c r="H35" s="18"/>
      <c r="I35" s="24"/>
      <c r="J35" s="29">
        <f>SUM(F36:F36)/$E$41</f>
        <v>0</v>
      </c>
      <c r="K35" s="24"/>
      <c r="L35" s="24"/>
      <c r="N35" s="16"/>
    </row>
    <row r="36" spans="2:14">
      <c r="B36" s="21">
        <v>80</v>
      </c>
      <c r="C36" s="22" t="s">
        <v>227</v>
      </c>
      <c r="D36" s="22" t="s">
        <v>826</v>
      </c>
      <c r="E36" s="14">
        <f>SUMIFS('CONTROL DE RENTAS'!$V$42:$V$336,'CONTROL DE RENTAS'!$AL$42:$AL$336,$B36,'CONTROL DE RENTAS'!$AM$42:$AM$336,$C36)</f>
        <v>0</v>
      </c>
      <c r="F36" s="16">
        <f>SUMIFS('CONTROL DE RENTAS'!$V$42:$V$336,'CONTROL DE RENTAS'!$AL$42:$AL$336,$B36,'CONTROL DE RENTAS'!$AM$42:$AM$336,$C36,'CONTROL DE RENTAS'!$O$42:$O$336,"DENTRO")</f>
        <v>0</v>
      </c>
      <c r="G36" s="16">
        <f>SUMIFS('CONTROL DE RENTAS'!$V$42:$V$336,'CONTROL DE RENTAS'!$AL$42:$AL$336,$B36,'CONTROL DE RENTAS'!$AM$42:$AM$336,$C36,'CONTROL DE RENTAS'!$O$42:$O$336,"DISPONIBLE")</f>
        <v>0</v>
      </c>
      <c r="H36" s="16" cm="1">
        <f t="array" ref="H36">SUM(SUMIFS('CONTROL DE RENTAS'!$V$42:$V$336,'CONTROL DE RENTAS'!$AL$42:$AL$336,$B36,'CONTROL DE RENTAS'!$AM$42:$AM$336,$C36,'CONTROL DE RENTAS'!$O$42:$O$336,'RENTABILIDAD GLOBAL'!$B$33:$B$35))</f>
        <v>0</v>
      </c>
      <c r="I36" s="33">
        <f>$E36/$E$41</f>
        <v>0</v>
      </c>
      <c r="J36" s="34">
        <f>$F36/$E$41</f>
        <v>0</v>
      </c>
      <c r="K36" s="31">
        <f>$G36/$E$41</f>
        <v>0</v>
      </c>
      <c r="L36" s="31">
        <f>$H36/$E$41</f>
        <v>0</v>
      </c>
      <c r="N36" s="32">
        <v>0</v>
      </c>
    </row>
    <row r="37" spans="2:14">
      <c r="B37" s="17">
        <v>90</v>
      </c>
      <c r="C37" s="922" t="s">
        <v>203</v>
      </c>
      <c r="D37" s="922"/>
      <c r="E37" s="19"/>
      <c r="F37" s="18"/>
      <c r="G37" s="20">
        <f>SUMIFS('CONTROL DE RENTAS'!$V$43:$V$336,'CONTROL DE RENTAS'!$AL$43:$AL$336,$B37,'CONTROL DE RENTAS'!$AM$43:$AM$336,$C37,'CONTROL DE RENTAS'!$O$43:$O$336,"DISPONIBLE")</f>
        <v>0</v>
      </c>
      <c r="H37" s="18"/>
      <c r="I37" s="24"/>
      <c r="J37" s="29">
        <f>SUM(F38:F40)/$E$41</f>
        <v>1.6042780748663103E-2</v>
      </c>
      <c r="K37" s="24"/>
      <c r="L37" s="24"/>
      <c r="N37" s="16"/>
    </row>
    <row r="38" spans="2:14">
      <c r="B38" s="14">
        <v>90</v>
      </c>
      <c r="C38" s="15" t="s">
        <v>227</v>
      </c>
      <c r="D38" s="15" t="s">
        <v>4014</v>
      </c>
      <c r="E38" s="14">
        <f>SUMIFS('CONTROL DE RENTAS'!$V$42:$V$336,'CONTROL DE RENTAS'!$AL$42:$AL$336,$B38,'CONTROL DE RENTAS'!$AM$42:$AM$336,$C38)</f>
        <v>0</v>
      </c>
      <c r="F38" s="16">
        <f>SUMIFS('CONTROL DE RENTAS'!$V$42:$V$336,'CONTROL DE RENTAS'!$AL$42:$AL$336,$B38,'CONTROL DE RENTAS'!$AM$42:$AM$336,$C38,'CONTROL DE RENTAS'!$O$42:$O$336,"DENTRO")</f>
        <v>0</v>
      </c>
      <c r="G38" s="16">
        <f>SUMIFS('CONTROL DE RENTAS'!$V$42:$V$336,'CONTROL DE RENTAS'!$AL$42:$AL$336,$B38,'CONTROL DE RENTAS'!$AM$42:$AM$336,$C38,'CONTROL DE RENTAS'!$O$42:$O$336,"DISPONIBLE")</f>
        <v>0</v>
      </c>
      <c r="H38" s="16" cm="1">
        <f t="array" ref="H38">SUM(SUMIFS('CONTROL DE RENTAS'!$V$42:$V$336,'CONTROL DE RENTAS'!$AL$42:$AL$336,$B38,'CONTROL DE RENTAS'!$AM$42:$AM$336,$C38,'CONTROL DE RENTAS'!$O$42:$O$336,'RENTABILIDAD GLOBAL'!$B$33:$B$35))</f>
        <v>0</v>
      </c>
      <c r="I38" s="30">
        <f>$E38/$E$41</f>
        <v>0</v>
      </c>
      <c r="J38" s="31">
        <f>$F38/$E$41</f>
        <v>0</v>
      </c>
      <c r="K38" s="31">
        <f>$G38/$E$41</f>
        <v>0</v>
      </c>
      <c r="L38" s="31">
        <f>$H38/$E$41</f>
        <v>0</v>
      </c>
      <c r="N38" s="32" t="e">
        <f>+F38/E38</f>
        <v>#DIV/0!</v>
      </c>
    </row>
    <row r="39" spans="2:14">
      <c r="B39" s="14">
        <v>90</v>
      </c>
      <c r="C39" s="15" t="s">
        <v>143</v>
      </c>
      <c r="D39" s="15" t="s">
        <v>4015</v>
      </c>
      <c r="E39" s="14">
        <f>SUMIFS('CONTROL DE RENTAS'!$V$42:$V$336,'CONTROL DE RENTAS'!$AL$42:$AL$336,$B39,'CONTROL DE RENTAS'!$AM$42:$AM$336,$C39)</f>
        <v>1</v>
      </c>
      <c r="F39" s="16">
        <f>SUMIFS('CONTROL DE RENTAS'!$V$42:$V$336,'CONTROL DE RENTAS'!$AL$42:$AL$336,$B39,'CONTROL DE RENTAS'!$AM$42:$AM$336,$C39,'CONTROL DE RENTAS'!$O$42:$O$336,"DENTRO")</f>
        <v>1</v>
      </c>
      <c r="G39" s="16">
        <f>SUMIFS('CONTROL DE RENTAS'!$V$42:$V$336,'CONTROL DE RENTAS'!$AL$42:$AL$336,$B39,'CONTROL DE RENTAS'!$AM$42:$AM$336,$C39,'CONTROL DE RENTAS'!$O$42:$O$336,"DISPONIBLE")</f>
        <v>0</v>
      </c>
      <c r="H39" s="16" cm="1">
        <f t="array" ref="H39">SUM(SUMIFS('CONTROL DE RENTAS'!$V$42:$V$336,'CONTROL DE RENTAS'!$AL$42:$AL$336,$B39,'CONTROL DE RENTAS'!$AM$42:$AM$336,$C39,'CONTROL DE RENTAS'!$O$42:$O$336,'RENTABILIDAD GLOBAL'!$B$33:$B$35))</f>
        <v>0</v>
      </c>
      <c r="I39" s="30">
        <f>$E39/$E$41</f>
        <v>5.3475935828877002E-3</v>
      </c>
      <c r="J39" s="31">
        <f>$F39/$E$41</f>
        <v>5.3475935828877002E-3</v>
      </c>
      <c r="K39" s="31">
        <f>$G39/$E$41</f>
        <v>0</v>
      </c>
      <c r="L39" s="31">
        <f>$H39/$E$41</f>
        <v>0</v>
      </c>
      <c r="N39" s="32">
        <f>+F39/E39</f>
        <v>1</v>
      </c>
    </row>
    <row r="40" spans="2:14">
      <c r="B40" s="14">
        <v>90</v>
      </c>
      <c r="C40" s="15" t="s">
        <v>92</v>
      </c>
      <c r="D40" s="15" t="s">
        <v>4016</v>
      </c>
      <c r="E40" s="14">
        <f>SUMIFS('CONTROL DE RENTAS'!$V$42:$V$336,'CONTROL DE RENTAS'!$AL$42:$AL$336,$B40,'CONTROL DE RENTAS'!$AM$42:$AM$336,$C40)</f>
        <v>3</v>
      </c>
      <c r="F40" s="16">
        <f>SUMIFS('CONTROL DE RENTAS'!$V$42:$V$336,'CONTROL DE RENTAS'!$AL$42:$AL$336,$B40,'CONTROL DE RENTAS'!$AM$42:$AM$336,$C40,'CONTROL DE RENTAS'!$O$42:$O$336,"DENTRO")</f>
        <v>2</v>
      </c>
      <c r="G40" s="16">
        <f>SUMIFS('CONTROL DE RENTAS'!$V$42:$V$336,'CONTROL DE RENTAS'!$AL$42:$AL$336,$B40,'CONTROL DE RENTAS'!$AM$42:$AM$336,$C40,'CONTROL DE RENTAS'!$O$42:$O$336,"DISPONIBLE")</f>
        <v>1</v>
      </c>
      <c r="H40" s="16" cm="1">
        <f t="array" ref="H40">SUM(SUMIFS('CONTROL DE RENTAS'!$V$42:$V$336,'CONTROL DE RENTAS'!$AL$42:$AL$336,$B40,'CONTROL DE RENTAS'!$AM$42:$AM$336,$C40,'CONTROL DE RENTAS'!$O$42:$O$336,'RENTABILIDAD GLOBAL'!$B$33:$B$35))</f>
        <v>0</v>
      </c>
      <c r="I40" s="30">
        <f>$E40/$E$41</f>
        <v>1.6042780748663103E-2</v>
      </c>
      <c r="J40" s="31">
        <f>$F40/$E$41</f>
        <v>1.06951871657754E-2</v>
      </c>
      <c r="K40" s="31">
        <f>$G40/$E$41</f>
        <v>5.3475935828877002E-3</v>
      </c>
      <c r="L40" s="31">
        <f>$H40/$E$41</f>
        <v>0</v>
      </c>
      <c r="N40" s="32">
        <f>+F40/E40</f>
        <v>0.66666666666666663</v>
      </c>
    </row>
    <row r="41" spans="2:14" ht="15.75">
      <c r="B41" s="24"/>
      <c r="C41" s="24"/>
      <c r="D41" s="24"/>
      <c r="E41" s="25">
        <f>SUM(E5:E40)</f>
        <v>187</v>
      </c>
      <c r="F41" s="25">
        <f>SUM(F5:F40)</f>
        <v>90</v>
      </c>
      <c r="G41" s="25">
        <f>SUM(G5:G40)</f>
        <v>52</v>
      </c>
      <c r="H41" s="25">
        <f>SUM(H5:H40)</f>
        <v>45</v>
      </c>
      <c r="I41" s="36">
        <f>SUM(I5:I40)</f>
        <v>1</v>
      </c>
      <c r="J41" s="36">
        <f>J4+J15+J18+J24+J27+J29+J33+J35+J37</f>
        <v>0.48128342245989303</v>
      </c>
      <c r="K41" s="36">
        <f>SUM(K5:K40)</f>
        <v>0.27807486631016043</v>
      </c>
      <c r="L41" s="36">
        <f>SUM(L5:L40)</f>
        <v>0.24064171122994651</v>
      </c>
      <c r="N41" s="37"/>
    </row>
  </sheetData>
  <mergeCells count="10">
    <mergeCell ref="B2:L2"/>
    <mergeCell ref="C4:D4"/>
    <mergeCell ref="C15:D15"/>
    <mergeCell ref="C18:D18"/>
    <mergeCell ref="C24:D24"/>
    <mergeCell ref="C27:D27"/>
    <mergeCell ref="C29:D29"/>
    <mergeCell ref="C33:D33"/>
    <mergeCell ref="C35:D35"/>
    <mergeCell ref="C37:D37"/>
  </mergeCells>
  <pageMargins left="0.70866141732283505" right="0.70866141732283505" top="0.74803149606299202" bottom="0.74803149606299202" header="0.31496062992126" footer="0.31496062992126"/>
  <pageSetup scale="72" orientation="landscape" r:id="rId1"/>
  <ignoredErrors>
    <ignoredError sqref="C28 C25 C19:C22 C16 C5:C13" numberStoredAsText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F32"/>
  <sheetViews>
    <sheetView zoomScale="85" zoomScaleNormal="85" workbookViewId="0">
      <selection activeCell="B13" sqref="B13"/>
    </sheetView>
  </sheetViews>
  <sheetFormatPr baseColWidth="10" defaultColWidth="11" defaultRowHeight="15"/>
  <cols>
    <col min="1" max="1" width="13.7109375" customWidth="1"/>
    <col min="5" max="5" width="60.5703125" customWidth="1"/>
    <col min="6" max="6" width="25.7109375" customWidth="1"/>
    <col min="7" max="7" width="11.5703125" customWidth="1"/>
  </cols>
  <sheetData>
    <row r="1" spans="1:6">
      <c r="A1" t="s">
        <v>4017</v>
      </c>
    </row>
    <row r="2" spans="1:6" ht="101.25">
      <c r="B2" s="928" t="s">
        <v>4018</v>
      </c>
      <c r="C2" s="928"/>
      <c r="D2" s="928"/>
      <c r="E2" s="928"/>
    </row>
    <row r="3" spans="1:6" ht="15" customHeight="1">
      <c r="A3" s="1" t="s">
        <v>22</v>
      </c>
      <c r="B3" s="2"/>
      <c r="C3" s="2"/>
      <c r="D3" s="2"/>
      <c r="E3" s="2"/>
    </row>
    <row r="4" spans="1:6" ht="15" customHeight="1">
      <c r="B4" s="926" t="s">
        <v>1365</v>
      </c>
      <c r="C4" s="926"/>
      <c r="D4" s="926"/>
      <c r="E4" s="926"/>
      <c r="F4" s="925"/>
    </row>
    <row r="5" spans="1:6" ht="63.75" customHeight="1">
      <c r="B5" s="926"/>
      <c r="C5" s="926"/>
      <c r="D5" s="926"/>
      <c r="E5" s="926"/>
      <c r="F5" s="925"/>
    </row>
    <row r="6" spans="1:6" ht="15" customHeight="1">
      <c r="B6" s="926"/>
      <c r="C6" s="926"/>
      <c r="D6" s="926"/>
      <c r="E6" s="926"/>
      <c r="F6" s="925"/>
    </row>
    <row r="7" spans="1:6" ht="78.75" customHeight="1">
      <c r="B7" s="926"/>
      <c r="C7" s="926"/>
      <c r="D7" s="926"/>
      <c r="E7" s="926"/>
      <c r="F7" s="925"/>
    </row>
    <row r="8" spans="1:6" ht="18.75">
      <c r="A8" t="s">
        <v>4019</v>
      </c>
      <c r="B8" s="3"/>
      <c r="C8" s="3"/>
      <c r="D8" s="3"/>
      <c r="E8" s="3"/>
    </row>
    <row r="9" spans="1:6" ht="15" customHeight="1">
      <c r="B9" s="926" t="s">
        <v>284</v>
      </c>
      <c r="C9" s="926"/>
      <c r="D9" s="926"/>
      <c r="E9" s="926"/>
      <c r="F9" s="925"/>
    </row>
    <row r="10" spans="1:6" ht="15" customHeight="1">
      <c r="B10" s="926"/>
      <c r="C10" s="926"/>
      <c r="D10" s="926"/>
      <c r="E10" s="926"/>
      <c r="F10" s="925"/>
    </row>
    <row r="11" spans="1:6" ht="15" customHeight="1">
      <c r="B11" s="926"/>
      <c r="C11" s="926"/>
      <c r="D11" s="926"/>
      <c r="E11" s="926"/>
      <c r="F11" s="925"/>
    </row>
    <row r="12" spans="1:6" ht="103.5" customHeight="1">
      <c r="B12" s="926"/>
      <c r="C12" s="926"/>
      <c r="D12" s="926"/>
      <c r="E12" s="926"/>
      <c r="F12" s="925"/>
    </row>
    <row r="13" spans="1:6" ht="12" customHeight="1">
      <c r="B13" s="4"/>
      <c r="C13" s="4"/>
      <c r="D13" s="4"/>
      <c r="E13" s="4"/>
    </row>
    <row r="14" spans="1:6" ht="15" customHeight="1">
      <c r="A14" t="s">
        <v>4020</v>
      </c>
      <c r="B14" s="927" t="s">
        <v>4021</v>
      </c>
      <c r="C14" s="927"/>
      <c r="D14" s="927"/>
      <c r="E14" s="927"/>
      <c r="F14" s="925"/>
    </row>
    <row r="15" spans="1:6" ht="15" customHeight="1">
      <c r="A15" t="s">
        <v>4022</v>
      </c>
      <c r="B15" s="927"/>
      <c r="C15" s="927"/>
      <c r="D15" s="927"/>
      <c r="E15" s="927"/>
      <c r="F15" s="925"/>
    </row>
    <row r="16" spans="1:6" ht="15" customHeight="1">
      <c r="B16" s="927"/>
      <c r="C16" s="927"/>
      <c r="D16" s="927"/>
      <c r="E16" s="927"/>
      <c r="F16" s="925"/>
    </row>
    <row r="17" spans="1:6" ht="15" customHeight="1">
      <c r="B17" s="927"/>
      <c r="C17" s="927"/>
      <c r="D17" s="927"/>
      <c r="E17" s="927"/>
      <c r="F17" s="925"/>
    </row>
    <row r="18" spans="1:6" ht="18.75" customHeight="1">
      <c r="B18" s="927"/>
      <c r="C18" s="927"/>
      <c r="D18" s="927"/>
      <c r="E18" s="927"/>
      <c r="F18" s="925"/>
    </row>
    <row r="19" spans="1:6" ht="18.75">
      <c r="A19" t="s">
        <v>36</v>
      </c>
      <c r="B19" s="3"/>
      <c r="C19" s="3"/>
      <c r="D19" s="3"/>
      <c r="E19" s="3"/>
    </row>
    <row r="20" spans="1:6" ht="55.5">
      <c r="B20" s="926" t="s">
        <v>85</v>
      </c>
      <c r="C20" s="926"/>
      <c r="D20" s="926"/>
      <c r="E20" s="926"/>
      <c r="F20" t="s">
        <v>0</v>
      </c>
    </row>
    <row r="21" spans="1:6">
      <c r="F21" t="s">
        <v>0</v>
      </c>
    </row>
    <row r="22" spans="1:6" ht="15" customHeight="1">
      <c r="C22" s="5"/>
      <c r="D22" s="5"/>
      <c r="E22" s="5"/>
    </row>
    <row r="23" spans="1:6" ht="24.75">
      <c r="A23" t="s">
        <v>4023</v>
      </c>
      <c r="B23" s="929" t="s">
        <v>4024</v>
      </c>
      <c r="C23" s="929"/>
      <c r="D23" s="929"/>
      <c r="E23" s="929"/>
      <c r="F23" t="s">
        <v>0</v>
      </c>
    </row>
    <row r="24" spans="1:6" ht="15" customHeight="1">
      <c r="B24" s="5" t="s">
        <v>4025</v>
      </c>
      <c r="C24" s="5"/>
      <c r="D24" s="5"/>
      <c r="E24" s="5"/>
    </row>
    <row r="25" spans="1:6">
      <c r="B25" s="6"/>
      <c r="D25" s="930"/>
      <c r="E25" s="930"/>
    </row>
    <row r="26" spans="1:6">
      <c r="B26" s="7"/>
      <c r="D26" s="924"/>
      <c r="E26" s="924"/>
    </row>
    <row r="27" spans="1:6">
      <c r="B27" s="7"/>
      <c r="D27" s="924"/>
      <c r="E27" s="924"/>
    </row>
    <row r="28" spans="1:6">
      <c r="E28" s="8"/>
    </row>
    <row r="32" spans="1:6">
      <c r="C32" t="s">
        <v>455</v>
      </c>
    </row>
  </sheetData>
  <mergeCells count="12">
    <mergeCell ref="B2:E2"/>
    <mergeCell ref="B20:E20"/>
    <mergeCell ref="B23:E23"/>
    <mergeCell ref="D25:E25"/>
    <mergeCell ref="D26:E26"/>
    <mergeCell ref="D27:E27"/>
    <mergeCell ref="F4:F7"/>
    <mergeCell ref="F9:F12"/>
    <mergeCell ref="F14:F18"/>
    <mergeCell ref="B9:E12"/>
    <mergeCell ref="B4:E7"/>
    <mergeCell ref="B14:E18"/>
  </mergeCells>
  <pageMargins left="0.15748031496063" right="0.15748031496063" top="0.23622047244094499" bottom="0.15748031496063" header="0.31496062992126" footer="0.31496062992126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Gráfico1</vt:lpstr>
      <vt:lpstr>CONTROL DE RENTAS</vt:lpstr>
      <vt:lpstr>REVISAR</vt:lpstr>
      <vt:lpstr>RENTABILIDAD GLOBAL</vt:lpstr>
      <vt:lpstr>RENTABILIDAD POR CATEGORIA</vt:lpstr>
      <vt:lpstr>ETIQUETAS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karina santana</cp:lastModifiedBy>
  <cp:lastPrinted>2025-06-17T18:53:15Z</cp:lastPrinted>
  <dcterms:created xsi:type="dcterms:W3CDTF">2018-08-10T23:39:00Z</dcterms:created>
  <dcterms:modified xsi:type="dcterms:W3CDTF">2025-10-27T17:56:14Z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4F451B37C8A24E6D923E01A600D748CA_12</vt:lpwstr>
  </property>
  <property fmtid="{D5CDD505-2E9C-101B-9397-08002B2CF9AE}" pid="3" name="KSOProductBuildVer">
    <vt:lpwstr>2058-12.2.0.20795</vt:lpwstr>
  </property>
</Properties>
</file>