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robertsturgeon/Library/CloudStorage/GoogleDrive-robert@thepopmarket.co.za/Shared drives/The Pop Market/2026/3.Bryan Adams/2. Finance/Budgets/"/>
    </mc:Choice>
  </mc:AlternateContent>
  <xr:revisionPtr revIDLastSave="0" documentId="13_ncr:1_{17FD5C50-FF28-5B4C-BF11-A11F196AF096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Summary" sheetId="1" r:id="rId1"/>
    <sheet name="Sales" sheetId="2" r:id="rId2"/>
    <sheet name="Manufacturing &amp; Shipping" sheetId="3" r:id="rId3"/>
    <sheet name="FINANCE" sheetId="4" state="hidden" r:id="rId4"/>
  </sheets>
  <definedNames>
    <definedName name="AdjNetGross">#REF!</definedName>
    <definedName name="Attendance">#REF!</definedName>
    <definedName name="B">#REF!</definedName>
    <definedName name="calc">#REF!</definedName>
    <definedName name="Comps">#REF!</definedName>
    <definedName name="Currency">#REF!</definedName>
    <definedName name="d">#REF!</definedName>
    <definedName name="EV__LASTREFTIME__">40416.6402546296</definedName>
    <definedName name="event">#REF!</definedName>
    <definedName name="localnetgross">#REF!</definedName>
    <definedName name="netcharitylocal">#REF!</definedName>
    <definedName name="NetGross">#REF!</definedName>
    <definedName name="NetTktRev">#REF!</definedName>
    <definedName name="PaidAttendance">#REF!</definedName>
    <definedName name="promoter">#REF!</definedName>
    <definedName name="rate">#REF!</definedName>
    <definedName name="scale1">#REF!</definedName>
    <definedName name="scale2">#REF!</definedName>
    <definedName name="scale3">#REF!</definedName>
    <definedName name="scale4">#REF!</definedName>
    <definedName name="scale5">#REF!</definedName>
    <definedName name="scale6">#REF!</definedName>
    <definedName name="splitamount">#REF!</definedName>
    <definedName name="t">#REF!</definedName>
    <definedName name="TaxRateDiv">#REF!</definedName>
    <definedName name="VCity">#REF!</definedName>
    <definedName name="venue">#REF!</definedName>
    <definedName name="With_Holding_Tax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uMRtqN3r0sxfUaj6T++k/vSY2hnEnCRV8PACImluRB0="/>
    </ext>
  </extLst>
</workbook>
</file>

<file path=xl/calcChain.xml><?xml version="1.0" encoding="utf-8"?>
<calcChain xmlns="http://schemas.openxmlformats.org/spreadsheetml/2006/main">
  <c r="H13" i="4" l="1"/>
  <c r="N11" i="4"/>
  <c r="M11" i="4"/>
  <c r="L11" i="4"/>
  <c r="K11" i="4"/>
  <c r="J11" i="4"/>
  <c r="I11" i="4"/>
  <c r="H11" i="4"/>
  <c r="G11" i="4"/>
  <c r="F11" i="4"/>
  <c r="E11" i="4"/>
  <c r="D11" i="4"/>
  <c r="C11" i="4"/>
  <c r="B10" i="4"/>
  <c r="O10" i="4" s="1"/>
  <c r="B9" i="4"/>
  <c r="B3" i="4"/>
  <c r="E69" i="3"/>
  <c r="D69" i="3"/>
  <c r="F69" i="3" s="1"/>
  <c r="E68" i="3"/>
  <c r="E70" i="3" s="1"/>
  <c r="D68" i="3"/>
  <c r="F68" i="3" s="1"/>
  <c r="F70" i="3" s="1"/>
  <c r="A56" i="3"/>
  <c r="A55" i="3"/>
  <c r="A54" i="3"/>
  <c r="D50" i="3"/>
  <c r="D49" i="3"/>
  <c r="D48" i="3"/>
  <c r="D47" i="3"/>
  <c r="C46" i="3"/>
  <c r="D46" i="3" s="1"/>
  <c r="C45" i="3"/>
  <c r="D45" i="3" s="1"/>
  <c r="C44" i="3"/>
  <c r="D44" i="3" s="1"/>
  <c r="C43" i="3"/>
  <c r="D43" i="3" s="1"/>
  <c r="C42" i="3"/>
  <c r="D42" i="3" s="1"/>
  <c r="C41" i="3"/>
  <c r="E41" i="3" s="1"/>
  <c r="F31" i="3"/>
  <c r="E31" i="3"/>
  <c r="C30" i="3"/>
  <c r="A30" i="3"/>
  <c r="C29" i="3"/>
  <c r="A29" i="3"/>
  <c r="C28" i="3"/>
  <c r="A28" i="3"/>
  <c r="C27" i="3"/>
  <c r="A27" i="3"/>
  <c r="C26" i="3"/>
  <c r="A26" i="3"/>
  <c r="C25" i="3"/>
  <c r="A25" i="3"/>
  <c r="C24" i="3"/>
  <c r="A24" i="3"/>
  <c r="E17" i="3"/>
  <c r="D17" i="3"/>
  <c r="E16" i="3"/>
  <c r="D16" i="3"/>
  <c r="F15" i="3"/>
  <c r="E15" i="3"/>
  <c r="D15" i="3"/>
  <c r="C61" i="3" s="1"/>
  <c r="D61" i="3" s="1"/>
  <c r="E14" i="3"/>
  <c r="D14" i="3"/>
  <c r="D13" i="3"/>
  <c r="A13" i="3"/>
  <c r="D12" i="3"/>
  <c r="A12" i="3"/>
  <c r="A11" i="3"/>
  <c r="A10" i="3"/>
  <c r="A43" i="3" s="1"/>
  <c r="A9" i="3"/>
  <c r="A42" i="3" s="1"/>
  <c r="A8" i="3"/>
  <c r="A41" i="3" s="1"/>
  <c r="A7" i="3"/>
  <c r="G4" i="3"/>
  <c r="P76" i="2"/>
  <c r="K75" i="2"/>
  <c r="J75" i="2"/>
  <c r="I75" i="2"/>
  <c r="G75" i="2"/>
  <c r="F75" i="2"/>
  <c r="K66" i="2"/>
  <c r="J66" i="2"/>
  <c r="I66" i="2"/>
  <c r="G66" i="2"/>
  <c r="F66" i="2"/>
  <c r="E66" i="2"/>
  <c r="C66" i="2"/>
  <c r="H65" i="2"/>
  <c r="L65" i="2" s="1"/>
  <c r="N65" i="2" s="1"/>
  <c r="H64" i="2"/>
  <c r="L64" i="2" s="1"/>
  <c r="N64" i="2" s="1"/>
  <c r="H63" i="2"/>
  <c r="L63" i="2" s="1"/>
  <c r="N63" i="2" s="1"/>
  <c r="H62" i="2"/>
  <c r="L62" i="2" s="1"/>
  <c r="N62" i="2" s="1"/>
  <c r="H61" i="2"/>
  <c r="K60" i="2"/>
  <c r="J60" i="2"/>
  <c r="I60" i="2"/>
  <c r="G60" i="2"/>
  <c r="F60" i="2"/>
  <c r="E60" i="2"/>
  <c r="C60" i="2"/>
  <c r="H59" i="2"/>
  <c r="L59" i="2" s="1"/>
  <c r="N59" i="2" s="1"/>
  <c r="H58" i="2"/>
  <c r="L58" i="2" s="1"/>
  <c r="N58" i="2" s="1"/>
  <c r="H57" i="2"/>
  <c r="L57" i="2" s="1"/>
  <c r="N57" i="2" s="1"/>
  <c r="H56" i="2"/>
  <c r="L56" i="2" s="1"/>
  <c r="N56" i="2" s="1"/>
  <c r="H55" i="2"/>
  <c r="K54" i="2"/>
  <c r="J54" i="2"/>
  <c r="I54" i="2"/>
  <c r="G54" i="2"/>
  <c r="F54" i="2"/>
  <c r="E54" i="2"/>
  <c r="C54" i="2"/>
  <c r="H53" i="2"/>
  <c r="L53" i="2" s="1"/>
  <c r="N53" i="2" s="1"/>
  <c r="H52" i="2"/>
  <c r="L52" i="2" s="1"/>
  <c r="N52" i="2" s="1"/>
  <c r="H51" i="2"/>
  <c r="L51" i="2" s="1"/>
  <c r="N51" i="2" s="1"/>
  <c r="H50" i="2"/>
  <c r="L50" i="2" s="1"/>
  <c r="N50" i="2" s="1"/>
  <c r="H49" i="2"/>
  <c r="K48" i="2"/>
  <c r="J48" i="2"/>
  <c r="I48" i="2"/>
  <c r="G48" i="2"/>
  <c r="F48" i="2"/>
  <c r="C48" i="2"/>
  <c r="K42" i="2"/>
  <c r="J42" i="2"/>
  <c r="I42" i="2"/>
  <c r="G42" i="2"/>
  <c r="F42" i="2"/>
  <c r="C42" i="2"/>
  <c r="K36" i="2"/>
  <c r="J36" i="2"/>
  <c r="I36" i="2"/>
  <c r="G36" i="2"/>
  <c r="F36" i="2"/>
  <c r="C36" i="2"/>
  <c r="K30" i="2"/>
  <c r="J30" i="2"/>
  <c r="I30" i="2"/>
  <c r="G30" i="2"/>
  <c r="F30" i="2"/>
  <c r="C30" i="2"/>
  <c r="K24" i="2"/>
  <c r="J24" i="2"/>
  <c r="I24" i="2"/>
  <c r="G24" i="2"/>
  <c r="F24" i="2"/>
  <c r="C24" i="2"/>
  <c r="K18" i="2"/>
  <c r="K76" i="2" s="1"/>
  <c r="J18" i="2"/>
  <c r="I18" i="2"/>
  <c r="I76" i="2" s="1"/>
  <c r="G18" i="2"/>
  <c r="F18" i="2"/>
  <c r="F76" i="2" s="1"/>
  <c r="C18" i="2"/>
  <c r="I9" i="2"/>
  <c r="H9" i="2"/>
  <c r="G9" i="2"/>
  <c r="F9" i="2"/>
  <c r="E9" i="2"/>
  <c r="D9" i="2"/>
  <c r="C9" i="2"/>
  <c r="B9" i="2"/>
  <c r="J7" i="2"/>
  <c r="Q2" i="2" s="1"/>
  <c r="N80" i="2" s="1"/>
  <c r="I6" i="2"/>
  <c r="H6" i="2"/>
  <c r="G6" i="2"/>
  <c r="F6" i="2"/>
  <c r="E6" i="2"/>
  <c r="D6" i="2"/>
  <c r="C6" i="2"/>
  <c r="B6" i="2"/>
  <c r="I5" i="2"/>
  <c r="H5" i="2"/>
  <c r="G5" i="2"/>
  <c r="F5" i="2"/>
  <c r="E5" i="2"/>
  <c r="D5" i="2"/>
  <c r="C5" i="2"/>
  <c r="B5" i="2"/>
  <c r="I4" i="2"/>
  <c r="H4" i="2"/>
  <c r="G4" i="2"/>
  <c r="F4" i="2"/>
  <c r="E4" i="2"/>
  <c r="D4" i="2"/>
  <c r="C4" i="2"/>
  <c r="B4" i="2"/>
  <c r="C3" i="2"/>
  <c r="D3" i="2" s="1"/>
  <c r="E3" i="2" s="1"/>
  <c r="F3" i="2" s="1"/>
  <c r="G3" i="2" s="1"/>
  <c r="H3" i="2" s="1"/>
  <c r="I3" i="2" s="1"/>
  <c r="B3" i="2"/>
  <c r="K53" i="1"/>
  <c r="J41" i="1"/>
  <c r="I41" i="1"/>
  <c r="H41" i="1"/>
  <c r="G41" i="1"/>
  <c r="F41" i="1"/>
  <c r="E41" i="1"/>
  <c r="D41" i="1"/>
  <c r="K40" i="1"/>
  <c r="L40" i="1" s="1"/>
  <c r="K39" i="1"/>
  <c r="L39" i="1" s="1"/>
  <c r="K38" i="1"/>
  <c r="L38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J15" i="1"/>
  <c r="I15" i="1"/>
  <c r="H15" i="1"/>
  <c r="G15" i="1"/>
  <c r="F15" i="1"/>
  <c r="E15" i="1"/>
  <c r="D15" i="1"/>
  <c r="C15" i="1"/>
  <c r="J14" i="1"/>
  <c r="I14" i="1"/>
  <c r="H14" i="1"/>
  <c r="G14" i="1"/>
  <c r="F14" i="1"/>
  <c r="E14" i="1"/>
  <c r="D14" i="1"/>
  <c r="C14" i="1"/>
  <c r="J13" i="1"/>
  <c r="I13" i="1"/>
  <c r="H13" i="1"/>
  <c r="G13" i="1"/>
  <c r="F13" i="1"/>
  <c r="E13" i="1"/>
  <c r="D13" i="1"/>
  <c r="C13" i="1"/>
  <c r="B11" i="1"/>
  <c r="G76" i="2" l="1"/>
  <c r="J76" i="2"/>
  <c r="A58" i="3"/>
  <c r="A45" i="3"/>
  <c r="A44" i="3"/>
  <c r="A57" i="3"/>
  <c r="O9" i="4"/>
  <c r="B11" i="4"/>
  <c r="G50" i="3"/>
  <c r="E50" i="3"/>
  <c r="F50" i="3" s="1"/>
  <c r="E49" i="3"/>
  <c r="F49" i="3" s="1"/>
  <c r="G49" i="3"/>
  <c r="G48" i="3"/>
  <c r="E48" i="3"/>
  <c r="F48" i="3" s="1"/>
  <c r="G47" i="3"/>
  <c r="E47" i="3"/>
  <c r="F47" i="3" s="1"/>
  <c r="E46" i="3"/>
  <c r="E45" i="3"/>
  <c r="E44" i="3"/>
  <c r="E43" i="3"/>
  <c r="E42" i="3"/>
  <c r="C63" i="3"/>
  <c r="D63" i="3" s="1"/>
  <c r="F17" i="3"/>
  <c r="F16" i="3"/>
  <c r="C62" i="3"/>
  <c r="D62" i="3" s="1"/>
  <c r="E61" i="3"/>
  <c r="F61" i="3" s="1"/>
  <c r="G61" i="3"/>
  <c r="F14" i="3"/>
  <c r="C60" i="3"/>
  <c r="D60" i="3" s="1"/>
  <c r="C59" i="3"/>
  <c r="D59" i="3" s="1"/>
  <c r="A59" i="3"/>
  <c r="A46" i="3"/>
  <c r="C58" i="3"/>
  <c r="D58" i="3" s="1"/>
  <c r="D7" i="3"/>
  <c r="D8" i="3"/>
  <c r="D9" i="3"/>
  <c r="D10" i="3"/>
  <c r="D11" i="3"/>
  <c r="L61" i="2"/>
  <c r="H66" i="2"/>
  <c r="L55" i="2"/>
  <c r="H60" i="2"/>
  <c r="L49" i="2"/>
  <c r="H54" i="2"/>
  <c r="J17" i="1"/>
  <c r="H10" i="2"/>
  <c r="I17" i="1"/>
  <c r="G10" i="2"/>
  <c r="H17" i="1"/>
  <c r="F10" i="2"/>
  <c r="G17" i="1"/>
  <c r="F17" i="1"/>
  <c r="E17" i="1"/>
  <c r="D17" i="1"/>
  <c r="C17" i="1"/>
  <c r="J9" i="2"/>
  <c r="B10" i="2"/>
  <c r="L27" i="1"/>
  <c r="I10" i="2" l="1"/>
  <c r="E10" i="2"/>
  <c r="P9" i="4"/>
  <c r="O11" i="4"/>
  <c r="P11" i="4" s="1"/>
  <c r="E63" i="3"/>
  <c r="F63" i="3" s="1"/>
  <c r="G63" i="3"/>
  <c r="E62" i="3"/>
  <c r="F62" i="3" s="1"/>
  <c r="G62" i="3"/>
  <c r="E60" i="3"/>
  <c r="F60" i="3" s="1"/>
  <c r="G60" i="3"/>
  <c r="E59" i="3"/>
  <c r="E58" i="3"/>
  <c r="C54" i="3"/>
  <c r="E54" i="3" s="1"/>
  <c r="C55" i="3"/>
  <c r="D55" i="3" s="1"/>
  <c r="C56" i="3"/>
  <c r="D56" i="3" s="1"/>
  <c r="C57" i="3"/>
  <c r="D57" i="3" s="1"/>
  <c r="N61" i="2"/>
  <c r="L66" i="2"/>
  <c r="N55" i="2"/>
  <c r="L60" i="2"/>
  <c r="N49" i="2"/>
  <c r="L54" i="2"/>
  <c r="J18" i="1"/>
  <c r="J19" i="1" s="1"/>
  <c r="J24" i="1"/>
  <c r="I18" i="1"/>
  <c r="I19" i="1" s="1"/>
  <c r="I24" i="1"/>
  <c r="H18" i="1"/>
  <c r="H19" i="1"/>
  <c r="H24" i="1"/>
  <c r="G18" i="1"/>
  <c r="G19" i="1" s="1"/>
  <c r="G24" i="1"/>
  <c r="F18" i="1"/>
  <c r="F19" i="1"/>
  <c r="F24" i="1"/>
  <c r="E18" i="1"/>
  <c r="E19" i="1"/>
  <c r="E24" i="1"/>
  <c r="D18" i="1"/>
  <c r="D19" i="1"/>
  <c r="D24" i="1"/>
  <c r="K17" i="1"/>
  <c r="C18" i="1"/>
  <c r="C19" i="1" s="1"/>
  <c r="C24" i="1"/>
  <c r="C37" i="1"/>
  <c r="R2" i="2"/>
  <c r="J8" i="2"/>
  <c r="D10" i="2"/>
  <c r="C10" i="2"/>
  <c r="K24" i="1" l="1"/>
  <c r="L24" i="1" s="1"/>
  <c r="E55" i="3"/>
  <c r="E56" i="3"/>
  <c r="E57" i="3"/>
  <c r="N66" i="2"/>
  <c r="N60" i="2"/>
  <c r="N54" i="2"/>
  <c r="L17" i="1"/>
  <c r="K18" i="1"/>
  <c r="K19" i="1" s="1"/>
  <c r="K37" i="1"/>
  <c r="C41" i="1"/>
  <c r="Q25" i="2"/>
  <c r="Q49" i="2"/>
  <c r="Q13" i="2"/>
  <c r="Q19" i="2"/>
  <c r="Q31" i="2"/>
  <c r="Q37" i="2"/>
  <c r="Q43" i="2"/>
  <c r="Q61" i="2"/>
  <c r="Q67" i="2"/>
  <c r="E67" i="2" s="1"/>
  <c r="Q68" i="2"/>
  <c r="E68" i="2" s="1"/>
  <c r="Q69" i="2"/>
  <c r="E69" i="2" s="1"/>
  <c r="Q70" i="2"/>
  <c r="E70" i="2" s="1"/>
  <c r="H70" i="2" s="1"/>
  <c r="Q71" i="2"/>
  <c r="E71" i="2" s="1"/>
  <c r="Q72" i="2"/>
  <c r="E72" i="2" s="1"/>
  <c r="Q73" i="2"/>
  <c r="E73" i="2" s="1"/>
  <c r="Q74" i="2"/>
  <c r="E74" i="2" s="1"/>
  <c r="Q55" i="2"/>
  <c r="P2" i="2"/>
  <c r="L18" i="1" l="1"/>
  <c r="L19" i="1" s="1"/>
  <c r="K41" i="1"/>
  <c r="L37" i="1"/>
  <c r="L41" i="1" s="1"/>
  <c r="E26" i="2"/>
  <c r="H26" i="2" s="1"/>
  <c r="L26" i="2" s="1"/>
  <c r="N26" i="2" s="1"/>
  <c r="E27" i="2"/>
  <c r="H27" i="2" s="1"/>
  <c r="L27" i="2" s="1"/>
  <c r="N27" i="2" s="1"/>
  <c r="E28" i="2"/>
  <c r="H28" i="2" s="1"/>
  <c r="L28" i="2" s="1"/>
  <c r="N28" i="2" s="1"/>
  <c r="E29" i="2"/>
  <c r="H29" i="2" s="1"/>
  <c r="L29" i="2" s="1"/>
  <c r="N29" i="2" s="1"/>
  <c r="E25" i="2"/>
  <c r="E14" i="2"/>
  <c r="H14" i="2" s="1"/>
  <c r="L14" i="2" s="1"/>
  <c r="N14" i="2" s="1"/>
  <c r="E15" i="2"/>
  <c r="H15" i="2" s="1"/>
  <c r="L15" i="2" s="1"/>
  <c r="N15" i="2" s="1"/>
  <c r="E16" i="2"/>
  <c r="H16" i="2" s="1"/>
  <c r="L16" i="2" s="1"/>
  <c r="N16" i="2" s="1"/>
  <c r="E17" i="2"/>
  <c r="H17" i="2" s="1"/>
  <c r="L17" i="2" s="1"/>
  <c r="N17" i="2" s="1"/>
  <c r="E13" i="2"/>
  <c r="E20" i="2"/>
  <c r="H20" i="2" s="1"/>
  <c r="L20" i="2" s="1"/>
  <c r="N20" i="2" s="1"/>
  <c r="E21" i="2"/>
  <c r="H21" i="2" s="1"/>
  <c r="L21" i="2" s="1"/>
  <c r="N21" i="2" s="1"/>
  <c r="E22" i="2"/>
  <c r="H22" i="2" s="1"/>
  <c r="L22" i="2" s="1"/>
  <c r="N22" i="2" s="1"/>
  <c r="E19" i="2"/>
  <c r="E23" i="2"/>
  <c r="H23" i="2" s="1"/>
  <c r="L23" i="2" s="1"/>
  <c r="N23" i="2" s="1"/>
  <c r="E32" i="2"/>
  <c r="H32" i="2" s="1"/>
  <c r="L32" i="2" s="1"/>
  <c r="N32" i="2" s="1"/>
  <c r="E33" i="2"/>
  <c r="H33" i="2" s="1"/>
  <c r="L33" i="2" s="1"/>
  <c r="N33" i="2" s="1"/>
  <c r="E34" i="2"/>
  <c r="H34" i="2" s="1"/>
  <c r="L34" i="2" s="1"/>
  <c r="N34" i="2" s="1"/>
  <c r="E35" i="2"/>
  <c r="H35" i="2" s="1"/>
  <c r="L35" i="2" s="1"/>
  <c r="N35" i="2" s="1"/>
  <c r="E31" i="2"/>
  <c r="E38" i="2"/>
  <c r="H38" i="2" s="1"/>
  <c r="L38" i="2" s="1"/>
  <c r="N38" i="2" s="1"/>
  <c r="E39" i="2"/>
  <c r="H39" i="2" s="1"/>
  <c r="L39" i="2" s="1"/>
  <c r="N39" i="2" s="1"/>
  <c r="E40" i="2"/>
  <c r="H40" i="2" s="1"/>
  <c r="L40" i="2" s="1"/>
  <c r="N40" i="2" s="1"/>
  <c r="E41" i="2"/>
  <c r="H41" i="2" s="1"/>
  <c r="L41" i="2" s="1"/>
  <c r="N41" i="2" s="1"/>
  <c r="E37" i="2"/>
  <c r="E44" i="2"/>
  <c r="H44" i="2" s="1"/>
  <c r="L44" i="2" s="1"/>
  <c r="N44" i="2" s="1"/>
  <c r="E45" i="2"/>
  <c r="H45" i="2" s="1"/>
  <c r="L45" i="2" s="1"/>
  <c r="N45" i="2" s="1"/>
  <c r="E46" i="2"/>
  <c r="H46" i="2" s="1"/>
  <c r="L46" i="2" s="1"/>
  <c r="N46" i="2" s="1"/>
  <c r="E47" i="2"/>
  <c r="H47" i="2" s="1"/>
  <c r="L47" i="2" s="1"/>
  <c r="N47" i="2" s="1"/>
  <c r="E43" i="2"/>
  <c r="H67" i="2"/>
  <c r="E75" i="2"/>
  <c r="B29" i="3"/>
  <c r="H68" i="2"/>
  <c r="L68" i="2" s="1"/>
  <c r="N68" i="2" s="1"/>
  <c r="B30" i="3"/>
  <c r="H69" i="2"/>
  <c r="L69" i="2" s="1"/>
  <c r="N69" i="2" s="1"/>
  <c r="B7" i="3"/>
  <c r="L70" i="2"/>
  <c r="N70" i="2" s="1"/>
  <c r="B8" i="3"/>
  <c r="H71" i="2"/>
  <c r="L71" i="2" s="1"/>
  <c r="N71" i="2" s="1"/>
  <c r="B9" i="3"/>
  <c r="H72" i="2"/>
  <c r="L72" i="2" s="1"/>
  <c r="N72" i="2" s="1"/>
  <c r="B10" i="3"/>
  <c r="H73" i="2"/>
  <c r="L73" i="2" s="1"/>
  <c r="N73" i="2" s="1"/>
  <c r="B11" i="3"/>
  <c r="H74" i="2"/>
  <c r="L74" i="2" s="1"/>
  <c r="N74" i="2" s="1"/>
  <c r="B12" i="3"/>
  <c r="H25" i="2" l="1"/>
  <c r="E30" i="2"/>
  <c r="B26" i="3" s="1"/>
  <c r="H13" i="2"/>
  <c r="E18" i="2"/>
  <c r="E24" i="2"/>
  <c r="B25" i="3" s="1"/>
  <c r="H19" i="2"/>
  <c r="H31" i="2"/>
  <c r="E36" i="2"/>
  <c r="B27" i="3" s="1"/>
  <c r="H37" i="2"/>
  <c r="E42" i="2"/>
  <c r="B28" i="3" s="1"/>
  <c r="H43" i="2"/>
  <c r="E48" i="2"/>
  <c r="B13" i="3" s="1"/>
  <c r="B18" i="3" s="1"/>
  <c r="L67" i="2"/>
  <c r="H75" i="2"/>
  <c r="E29" i="3"/>
  <c r="F29" i="3"/>
  <c r="E30" i="3"/>
  <c r="F30" i="3"/>
  <c r="F7" i="3"/>
  <c r="E7" i="3"/>
  <c r="F8" i="3"/>
  <c r="E8" i="3"/>
  <c r="B41" i="3"/>
  <c r="B54" i="3"/>
  <c r="F9" i="3"/>
  <c r="E9" i="3"/>
  <c r="B42" i="3"/>
  <c r="B55" i="3"/>
  <c r="F10" i="3"/>
  <c r="E10" i="3"/>
  <c r="B43" i="3"/>
  <c r="B56" i="3"/>
  <c r="F11" i="3"/>
  <c r="E11" i="3"/>
  <c r="B44" i="3"/>
  <c r="B57" i="3"/>
  <c r="F12" i="3"/>
  <c r="E12" i="3"/>
  <c r="B58" i="3"/>
  <c r="B45" i="3"/>
  <c r="L25" i="2" l="1"/>
  <c r="H30" i="2"/>
  <c r="E26" i="3"/>
  <c r="F26" i="3"/>
  <c r="L13" i="2"/>
  <c r="H18" i="2"/>
  <c r="E76" i="2"/>
  <c r="B24" i="3"/>
  <c r="E25" i="3"/>
  <c r="F25" i="3"/>
  <c r="L19" i="2"/>
  <c r="H24" i="2"/>
  <c r="L31" i="2"/>
  <c r="H36" i="2"/>
  <c r="E27" i="3"/>
  <c r="F27" i="3"/>
  <c r="L37" i="2"/>
  <c r="H42" i="2"/>
  <c r="E28" i="3"/>
  <c r="F28" i="3"/>
  <c r="L43" i="2"/>
  <c r="H48" i="2"/>
  <c r="F13" i="3"/>
  <c r="F18" i="3" s="1"/>
  <c r="E13" i="3"/>
  <c r="B59" i="3"/>
  <c r="B64" i="3" s="1"/>
  <c r="B46" i="3"/>
  <c r="B51" i="3" s="1"/>
  <c r="N67" i="2"/>
  <c r="L75" i="2"/>
  <c r="J22" i="1"/>
  <c r="I22" i="1"/>
  <c r="H22" i="1"/>
  <c r="G22" i="1"/>
  <c r="F22" i="1"/>
  <c r="E22" i="1"/>
  <c r="D22" i="1"/>
  <c r="C22" i="1"/>
  <c r="F41" i="3"/>
  <c r="G41" i="3"/>
  <c r="F54" i="3"/>
  <c r="G54" i="3"/>
  <c r="G42" i="3"/>
  <c r="F42" i="3"/>
  <c r="G55" i="3"/>
  <c r="F55" i="3"/>
  <c r="G43" i="3"/>
  <c r="F43" i="3"/>
  <c r="G56" i="3"/>
  <c r="F56" i="3"/>
  <c r="F44" i="3"/>
  <c r="G44" i="3"/>
  <c r="G57" i="3"/>
  <c r="F57" i="3"/>
  <c r="G58" i="3"/>
  <c r="F58" i="3"/>
  <c r="G45" i="3"/>
  <c r="F45" i="3"/>
  <c r="E18" i="3"/>
  <c r="K22" i="1" l="1"/>
  <c r="L22" i="1" s="1"/>
  <c r="N25" i="2"/>
  <c r="L30" i="2"/>
  <c r="N13" i="2"/>
  <c r="L18" i="2"/>
  <c r="E24" i="3"/>
  <c r="E35" i="3" s="1"/>
  <c r="B35" i="3"/>
  <c r="F24" i="3"/>
  <c r="F35" i="3" s="1"/>
  <c r="N19" i="2"/>
  <c r="L24" i="2"/>
  <c r="N31" i="2"/>
  <c r="L36" i="2"/>
  <c r="N37" i="2"/>
  <c r="L42" i="2"/>
  <c r="N43" i="2"/>
  <c r="L48" i="2"/>
  <c r="G59" i="3"/>
  <c r="G64" i="3" s="1"/>
  <c r="F59" i="3"/>
  <c r="F64" i="3" s="1"/>
  <c r="F46" i="3"/>
  <c r="F51" i="3" s="1"/>
  <c r="G46" i="3"/>
  <c r="N75" i="2"/>
  <c r="H76" i="2"/>
  <c r="G51" i="3"/>
  <c r="N30" i="2" l="1"/>
  <c r="N18" i="2"/>
  <c r="C21" i="1"/>
  <c r="D21" i="1"/>
  <c r="E21" i="1"/>
  <c r="F21" i="1"/>
  <c r="G21" i="1"/>
  <c r="H21" i="1"/>
  <c r="I21" i="1"/>
  <c r="J21" i="1"/>
  <c r="N24" i="2"/>
  <c r="N36" i="2"/>
  <c r="N42" i="2"/>
  <c r="N48" i="2"/>
  <c r="J20" i="1"/>
  <c r="I20" i="1"/>
  <c r="I23" i="1" s="1"/>
  <c r="I25" i="1" s="1"/>
  <c r="I42" i="1" s="1"/>
  <c r="H20" i="1"/>
  <c r="H23" i="1" s="1"/>
  <c r="H25" i="1" s="1"/>
  <c r="H42" i="1" s="1"/>
  <c r="G20" i="1"/>
  <c r="F20" i="1"/>
  <c r="E20" i="1"/>
  <c r="D20" i="1"/>
  <c r="C20" i="1"/>
  <c r="L76" i="2"/>
  <c r="J23" i="1" l="1"/>
  <c r="J25" i="1" s="1"/>
  <c r="J42" i="1" s="1"/>
  <c r="J43" i="1" s="1"/>
  <c r="J44" i="1" s="1"/>
  <c r="N78" i="2"/>
  <c r="O67" i="2"/>
  <c r="O15" i="2"/>
  <c r="O27" i="2"/>
  <c r="O74" i="2"/>
  <c r="O71" i="2"/>
  <c r="O69" i="2"/>
  <c r="O35" i="2"/>
  <c r="O14" i="2"/>
  <c r="O28" i="2"/>
  <c r="O73" i="2"/>
  <c r="O70" i="2"/>
  <c r="O34" i="2"/>
  <c r="O33" i="2"/>
  <c r="O32" i="2"/>
  <c r="O23" i="2"/>
  <c r="O22" i="2"/>
  <c r="O21" i="2"/>
  <c r="O20" i="2"/>
  <c r="O17" i="2"/>
  <c r="O49" i="2"/>
  <c r="O55" i="2"/>
  <c r="O61" i="2"/>
  <c r="O56" i="2"/>
  <c r="O57" i="2"/>
  <c r="I43" i="1"/>
  <c r="I44" i="1" s="1"/>
  <c r="H43" i="1"/>
  <c r="H44" i="1" s="1"/>
  <c r="K20" i="1"/>
  <c r="C23" i="1"/>
  <c r="C25" i="1" s="1"/>
  <c r="C42" i="1" s="1"/>
  <c r="K21" i="1"/>
  <c r="L21" i="1" s="1"/>
  <c r="G23" i="1"/>
  <c r="G25" i="1" s="1"/>
  <c r="G42" i="1" s="1"/>
  <c r="F23" i="1"/>
  <c r="F25" i="1" s="1"/>
  <c r="F42" i="1" s="1"/>
  <c r="E23" i="1"/>
  <c r="E25" i="1" s="1"/>
  <c r="E42" i="1" s="1"/>
  <c r="D23" i="1"/>
  <c r="D25" i="1" s="1"/>
  <c r="D42" i="1" s="1"/>
  <c r="O47" i="2" l="1"/>
  <c r="O13" i="2"/>
  <c r="O18" i="2" s="1"/>
  <c r="O41" i="2"/>
  <c r="O16" i="2"/>
  <c r="O29" i="2"/>
  <c r="O26" i="2"/>
  <c r="O72" i="2"/>
  <c r="O68" i="2"/>
  <c r="O75" i="2" s="1"/>
  <c r="O46" i="2"/>
  <c r="O40" i="2"/>
  <c r="O39" i="2"/>
  <c r="O38" i="2"/>
  <c r="O64" i="2"/>
  <c r="O59" i="2"/>
  <c r="O65" i="2"/>
  <c r="O58" i="2"/>
  <c r="O62" i="2"/>
  <c r="O63" i="2"/>
  <c r="O50" i="2"/>
  <c r="O51" i="2"/>
  <c r="O52" i="2"/>
  <c r="O53" i="2"/>
  <c r="N82" i="2"/>
  <c r="O45" i="2"/>
  <c r="O19" i="2"/>
  <c r="O24" i="2" s="1"/>
  <c r="O31" i="2"/>
  <c r="O36" i="2" s="1"/>
  <c r="O37" i="2"/>
  <c r="O42" i="2" s="1"/>
  <c r="O43" i="2"/>
  <c r="O48" i="2" s="1"/>
  <c r="O25" i="2"/>
  <c r="O30" i="2" s="1"/>
  <c r="O44" i="2"/>
  <c r="L20" i="1"/>
  <c r="L23" i="1" s="1"/>
  <c r="L25" i="1" s="1"/>
  <c r="L42" i="1" s="1"/>
  <c r="K23" i="1"/>
  <c r="C43" i="1"/>
  <c r="C44" i="1" s="1"/>
  <c r="K44" i="1" s="1"/>
  <c r="G43" i="1"/>
  <c r="G44" i="1"/>
  <c r="F43" i="1"/>
  <c r="F44" i="1"/>
  <c r="E43" i="1"/>
  <c r="E44" i="1"/>
  <c r="D43" i="1"/>
  <c r="D44" i="1"/>
  <c r="O54" i="2"/>
  <c r="O66" i="2"/>
  <c r="O60" i="2"/>
  <c r="L43" i="1" l="1"/>
  <c r="L44" i="1" s="1"/>
  <c r="D46" i="1"/>
  <c r="D56" i="1" s="1"/>
  <c r="K25" i="1"/>
  <c r="K42" i="1" s="1"/>
  <c r="O76" i="2"/>
  <c r="K43" i="1"/>
</calcChain>
</file>

<file path=xl/sharedStrings.xml><?xml version="1.0" encoding="utf-8"?>
<sst xmlns="http://schemas.openxmlformats.org/spreadsheetml/2006/main" count="293" uniqueCount="174">
  <si>
    <t xml:space="preserve"> </t>
  </si>
  <si>
    <t>TOUR PROFIT OR LOSS - MERCHANDISE</t>
  </si>
  <si>
    <t>City</t>
  </si>
  <si>
    <t>Venue</t>
  </si>
  <si>
    <t>Date of Show</t>
  </si>
  <si>
    <t>Income</t>
  </si>
  <si>
    <t>TOTAL ZAR</t>
  </si>
  <si>
    <t>TOTAL GBP</t>
  </si>
  <si>
    <t>Gross Sales</t>
  </si>
  <si>
    <t>VAT (SALES TAX 15%)</t>
  </si>
  <si>
    <t>Net Income</t>
  </si>
  <si>
    <t>Customs Duty &amp; Freight</t>
  </si>
  <si>
    <t>Less: Manufacturing costs LOCAL</t>
  </si>
  <si>
    <t>Less: Manufacturing costs INT</t>
  </si>
  <si>
    <t>TOTAL COSTS OF SALES</t>
  </si>
  <si>
    <t>Less: Credit card commissions (Cost of sales)</t>
  </si>
  <si>
    <t>Operating income before ops costs</t>
  </si>
  <si>
    <t>Operating costs</t>
  </si>
  <si>
    <t>Accommodation</t>
  </si>
  <si>
    <r>
      <rPr>
        <sz val="14"/>
        <color theme="1"/>
        <rFont val="Arial"/>
        <family val="2"/>
      </rPr>
      <t>Advertising/branding &amp; signage</t>
    </r>
    <r>
      <rPr>
        <sz val="14"/>
        <color rgb="FFFF0000"/>
        <rFont val="Arial"/>
        <family val="2"/>
      </rPr>
      <t xml:space="preserve"> (including ad spend)</t>
    </r>
  </si>
  <si>
    <t>Airfares</t>
  </si>
  <si>
    <t>Ground Transport</t>
  </si>
  <si>
    <t>Electrical expenses</t>
  </si>
  <si>
    <t>Fencing</t>
  </si>
  <si>
    <t>Meals and catering</t>
  </si>
  <si>
    <t>Rentals, consumables, etc</t>
  </si>
  <si>
    <t>Equipment</t>
  </si>
  <si>
    <t>Security</t>
  </si>
  <si>
    <r>
      <rPr>
        <sz val="14"/>
        <color theme="1"/>
        <rFont val="Arial"/>
        <family val="2"/>
      </rPr>
      <t>Local staff / Fulfilment</t>
    </r>
    <r>
      <rPr>
        <sz val="14"/>
        <color rgb="FFFF0000"/>
        <rFont val="Arial"/>
        <family val="2"/>
      </rPr>
      <t xml:space="preserve"> (Picking &amp; Packing 6.5%)</t>
    </r>
  </si>
  <si>
    <t>Telephone &amp; internet</t>
  </si>
  <si>
    <t>Trucking, storage &amp; local shipping</t>
  </si>
  <si>
    <t>Service fee</t>
  </si>
  <si>
    <t>Total Operating costs</t>
  </si>
  <si>
    <t>TOTAL PROFIT</t>
  </si>
  <si>
    <t>TOTAL PROFIT - ARTIST</t>
  </si>
  <si>
    <t>TOTAL PROFIT - PROMOTER</t>
  </si>
  <si>
    <t>Breakeven%</t>
  </si>
  <si>
    <t>PROJECT</t>
  </si>
  <si>
    <t>Bryan Adams</t>
  </si>
  <si>
    <t>CITY</t>
  </si>
  <si>
    <t>Online</t>
  </si>
  <si>
    <t>Cape Town</t>
  </si>
  <si>
    <t>Pretoria</t>
  </si>
  <si>
    <t>Durban</t>
  </si>
  <si>
    <t>VENUE</t>
  </si>
  <si>
    <t>Pre and Post Sales</t>
  </si>
  <si>
    <t>Grand Arena</t>
  </si>
  <si>
    <t>SunBet Arena</t>
  </si>
  <si>
    <t>Durban ICC</t>
  </si>
  <si>
    <t>DATE OF SHOW</t>
  </si>
  <si>
    <t>27 Mar - 1 May</t>
  </si>
  <si>
    <t>TOTAL SHOWS</t>
  </si>
  <si>
    <t>NUMBER OF SHOWS</t>
  </si>
  <si>
    <t>FOREX CURRENCY</t>
  </si>
  <si>
    <t>GBP</t>
  </si>
  <si>
    <t>EXCHANGE RATE</t>
  </si>
  <si>
    <t>BREAKEVEN PERCENTAGE</t>
  </si>
  <si>
    <t>VAT RATE</t>
  </si>
  <si>
    <t>CARD FEES %</t>
  </si>
  <si>
    <t>ARTIST % SPLIT</t>
  </si>
  <si>
    <t>PROMOTER % SPLIT</t>
  </si>
  <si>
    <t>TOUR SALES REPORT</t>
  </si>
  <si>
    <t>TOTAL AVERAGE SPEND PER HEAD PROJECTION</t>
  </si>
  <si>
    <t>TOTAL PAID ATTENDANCE</t>
  </si>
  <si>
    <t>GROSS TARGET</t>
  </si>
  <si>
    <t>ARTIST</t>
  </si>
  <si>
    <t>TOTAL</t>
  </si>
  <si>
    <t>REGION</t>
  </si>
  <si>
    <t>DATE</t>
  </si>
  <si>
    <t>CAPACITY/(total transactions)</t>
  </si>
  <si>
    <t>SPEND PER HEAD(/transaction)</t>
  </si>
  <si>
    <t>TOTAL GROSS</t>
  </si>
  <si>
    <t>\</t>
  </si>
  <si>
    <t>% OF TOTAL GROSS</t>
  </si>
  <si>
    <t>Inventory ID</t>
  </si>
  <si>
    <t>Name</t>
  </si>
  <si>
    <t>Description</t>
  </si>
  <si>
    <t>Opening</t>
  </si>
  <si>
    <t>Add</t>
  </si>
  <si>
    <t>Adj</t>
  </si>
  <si>
    <t>Total Opening Stock</t>
  </si>
  <si>
    <t>Comps</t>
  </si>
  <si>
    <t>Losses/damages</t>
  </si>
  <si>
    <t>Total Closing Stock</t>
  </si>
  <si>
    <t>Sold</t>
  </si>
  <si>
    <t>Selling Price</t>
  </si>
  <si>
    <t>% of total sales</t>
  </si>
  <si>
    <t>% of gross target per stock stock category</t>
  </si>
  <si>
    <t>TOTAL GROSS TARGET</t>
  </si>
  <si>
    <t>Shadow boxing - Ash Melange Navy Unisex</t>
  </si>
  <si>
    <t>S</t>
  </si>
  <si>
    <t>Ash Navy melange CTH6</t>
  </si>
  <si>
    <t>Indigo blue</t>
  </si>
  <si>
    <t>COMMENTS</t>
  </si>
  <si>
    <t>M</t>
  </si>
  <si>
    <t>L</t>
  </si>
  <si>
    <t>Can't find any Indigo blue</t>
  </si>
  <si>
    <t>XL</t>
  </si>
  <si>
    <t>XXL</t>
  </si>
  <si>
    <t>Shadow boxing - Lt Blue Unisex</t>
  </si>
  <si>
    <t>Roll type unisex in black T</t>
  </si>
  <si>
    <t>160g</t>
  </si>
  <si>
    <t>Black cotton</t>
  </si>
  <si>
    <t>Bryan Punched - Charcoal unisex</t>
  </si>
  <si>
    <t>CTH6</t>
  </si>
  <si>
    <t>Grey or Charcoal Melange</t>
  </si>
  <si>
    <t>We have a grey or a charcoal Melange</t>
  </si>
  <si>
    <t>Glove tour white Unisex</t>
  </si>
  <si>
    <t>180g</t>
  </si>
  <si>
    <t>White</t>
  </si>
  <si>
    <t>OR</t>
  </si>
  <si>
    <t>Black Zip Hoodie</t>
  </si>
  <si>
    <t>A</t>
  </si>
  <si>
    <t>Cap</t>
  </si>
  <si>
    <t>B</t>
  </si>
  <si>
    <t>Black Tote Bag</t>
  </si>
  <si>
    <t>C</t>
  </si>
  <si>
    <t>Tour Book/Program</t>
  </si>
  <si>
    <t>D</t>
  </si>
  <si>
    <t>Boxing Glove Key Ring</t>
  </si>
  <si>
    <t>E</t>
  </si>
  <si>
    <t>CD - punched</t>
  </si>
  <si>
    <t>F</t>
  </si>
  <si>
    <t>Vinyl - punched</t>
  </si>
  <si>
    <t>G</t>
  </si>
  <si>
    <t>CD - classic</t>
  </si>
  <si>
    <t>H</t>
  </si>
  <si>
    <t>Vinyl - classic</t>
  </si>
  <si>
    <t>TOTAL TAKINGS</t>
  </si>
  <si>
    <t>PAID ATTENDANCE</t>
  </si>
  <si>
    <t>MANUFACTURING &amp; SHIPPING EXPENSES</t>
  </si>
  <si>
    <t>Exchange rate</t>
  </si>
  <si>
    <t>MANUFACTURING - INTERNATIONAL</t>
  </si>
  <si>
    <t>GBP VS ZAR</t>
  </si>
  <si>
    <t>ITEM</t>
  </si>
  <si>
    <t>Units</t>
  </si>
  <si>
    <t>ZAR</t>
  </si>
  <si>
    <t>TOTAL COST GBP</t>
  </si>
  <si>
    <t>TOTAL COST ZAR</t>
  </si>
  <si>
    <t xml:space="preserve">TOTAL </t>
  </si>
  <si>
    <t>MANUFACTURING - LOCAL</t>
  </si>
  <si>
    <t>Customs Duty</t>
  </si>
  <si>
    <t>Keyring &amp; media</t>
  </si>
  <si>
    <t>Hoodie</t>
  </si>
  <si>
    <t>GBP unit price</t>
  </si>
  <si>
    <t xml:space="preserve">Duties </t>
  </si>
  <si>
    <t>GBP Unit cost after import duties</t>
  </si>
  <si>
    <t>TOTAL INCL IMPORT DUTIES COST GBP</t>
  </si>
  <si>
    <t>TOTAL IMPORT DUTIES</t>
  </si>
  <si>
    <t>ZAR Unit cost after import duties</t>
  </si>
  <si>
    <t>TOTAL INCL IMPORT DUTIES COST ZAR</t>
  </si>
  <si>
    <t>FREIGHT &amp; SHIPPING</t>
  </si>
  <si>
    <t>Freight costs/shipping</t>
  </si>
  <si>
    <t>Venue to port - boxing of apparell &amp; labour</t>
  </si>
  <si>
    <t>FINANCE MODULE</t>
  </si>
  <si>
    <t>South Africa</t>
  </si>
  <si>
    <t>SHOW</t>
  </si>
  <si>
    <t>All</t>
  </si>
  <si>
    <t>All shows</t>
  </si>
  <si>
    <t>Date</t>
  </si>
  <si>
    <t>Sales</t>
  </si>
  <si>
    <t>Credit Cards</t>
  </si>
  <si>
    <t>Cash Deposits</t>
  </si>
  <si>
    <t>C/Cards not batched</t>
  </si>
  <si>
    <t>Wages</t>
  </si>
  <si>
    <t>Pre Paid EFT</t>
  </si>
  <si>
    <t>Credit Sales</t>
  </si>
  <si>
    <t>Management Wages</t>
  </si>
  <si>
    <t>Cash Expenses</t>
  </si>
  <si>
    <t>Cash Float</t>
  </si>
  <si>
    <t>Attie Advance</t>
  </si>
  <si>
    <t>Len Advance</t>
  </si>
  <si>
    <t>Intl Advances</t>
  </si>
  <si>
    <t>Loss / (gain) on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</si>
</sst>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6" formatCode="&quot;R&quot;#,##0_);[Red]\(&quot;R&quot;#,##0\)"/>
    <numFmt numFmtId="8" formatCode="&quot;R&quot;#,##0.00_);[Red]\(&quot;R&quot;#,##0.00\)"/>
    <numFmt numFmtId="44" formatCode="_(&quot;R&quot;* #,##0.00_);_(&quot;R&quot;* \(#,##0.00\);_(&quot;R&quot;* &quot;-&quot;??_);_(@_)"/>
    <numFmt numFmtId="164" formatCode="[$-409]mmmm\ d\,\ yyyy"/>
    <numFmt numFmtId="165" formatCode="_-[$R-1C09]* #,##0.00_-;\-[$R-1C09]* #,##0.00_-;_-[$R-1C09]* &quot;-&quot;??_-;_-@"/>
    <numFmt numFmtId="166" formatCode="[$£-809]#,##0.00"/>
    <numFmt numFmtId="167" formatCode="&quot;R&quot;#,##0.00"/>
    <numFmt numFmtId="168" formatCode="#,##0.0000_);\(#,##0.0000\)"/>
    <numFmt numFmtId="169" formatCode="_ * #,##0_ ;_ * \-#,##0_ ;_ * &quot;-&quot;??_ ;_ @_ "/>
    <numFmt numFmtId="170" formatCode="[$-F800]dddd\,\ mmmm\ dd\,\ yyyy"/>
    <numFmt numFmtId="171" formatCode="_-* #,##0_-;\-* #,##0_-;_-* &quot;-&quot;??_-;_-@"/>
    <numFmt numFmtId="172" formatCode="&quot;R&quot;\ #,##0.00"/>
    <numFmt numFmtId="173" formatCode="0.0%"/>
    <numFmt numFmtId="174" formatCode="&quot;R&quot;\ #,##0"/>
    <numFmt numFmtId="175" formatCode="0.0000%"/>
    <numFmt numFmtId="176" formatCode="_-[$£-809]* #,##0.00_-;\-[$£-809]* #,##0.00_-;_-[$£-809]* &quot;-&quot;??_-;_-@"/>
    <numFmt numFmtId="177" formatCode="&quot;$&quot;#,##0.00"/>
    <numFmt numFmtId="178" formatCode="[$$-409]#,##0.00"/>
    <numFmt numFmtId="179" formatCode="[$-1C09]dd\ mmmm\ yyyy"/>
    <numFmt numFmtId="180" formatCode="_ &quot;R&quot;\ * #,##0.00_ ;_ &quot;R&quot;\ * \-#,##0.00_ ;_ &quot;R&quot;\ * &quot;-&quot;??_ ;_ @_ "/>
    <numFmt numFmtId="181" formatCode="_ * #,##0.00_ ;_ * \-#,##0.00_ ;_ * &quot;-&quot;??_ ;_ @_ "/>
    <numFmt numFmtId="182" formatCode="_-&quot;R&quot;* #,##0.00_-;\-&quot;R&quot;* #,##0.00_-;_-&quot;R&quot;* &quot;-&quot;??_-;_-@"/>
  </numFmts>
  <fonts count="29" x14ac:knownFonts="1">
    <font>
      <sz val="10"/>
      <color rgb="FF000000"/>
      <name val="Arial"/>
      <scheme val="minor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u/>
      <sz val="14"/>
      <color theme="1"/>
      <name val="Arial"/>
      <family val="2"/>
    </font>
    <font>
      <sz val="11"/>
      <color theme="1"/>
      <name val="Aptos Narrow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20"/>
      <color rgb="FFFFFFFF"/>
      <name val="Arial"/>
      <family val="2"/>
    </font>
    <font>
      <sz val="10"/>
      <name val="Arial"/>
      <family val="2"/>
    </font>
    <font>
      <sz val="20"/>
      <color theme="1"/>
      <name val="Arial"/>
      <family val="2"/>
    </font>
    <font>
      <sz val="20"/>
      <color rgb="FF000000"/>
      <name val="Arial"/>
      <family val="2"/>
    </font>
    <font>
      <b/>
      <sz val="26"/>
      <color rgb="FF000000"/>
      <name val="Arial"/>
      <family val="2"/>
    </font>
    <font>
      <b/>
      <sz val="20"/>
      <color rgb="FFFFFFFF"/>
      <name val="Tahoma"/>
      <family val="2"/>
    </font>
    <font>
      <b/>
      <sz val="20"/>
      <color rgb="FFFFFFFF"/>
      <name val="Verdana"/>
      <family val="2"/>
    </font>
    <font>
      <sz val="20"/>
      <color rgb="FF000000"/>
      <name val="Aptos"/>
    </font>
    <font>
      <sz val="20"/>
      <color rgb="FFFF0000"/>
      <name val="Aptos"/>
    </font>
    <font>
      <b/>
      <sz val="20"/>
      <color rgb="FF000000"/>
      <name val="Aptos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FF0000"/>
      <name val="Arial"/>
      <family val="2"/>
    </font>
    <font>
      <b/>
      <sz val="11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9"/>
      <color theme="1"/>
      <name val="Arial"/>
      <family val="2"/>
    </font>
    <font>
      <b/>
      <sz val="10"/>
      <color theme="1"/>
      <name val="Arial"/>
      <family val="2"/>
    </font>
    <font>
      <sz val="14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4B083"/>
        <bgColor rgb="FFF4B083"/>
      </patternFill>
    </fill>
    <fill>
      <patternFill patternType="solid">
        <fgColor rgb="FF003366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002060"/>
        <bgColor rgb="FF002060"/>
      </patternFill>
    </fill>
    <fill>
      <patternFill patternType="solid">
        <fgColor rgb="FFFF0000"/>
        <bgColor rgb="FFFF0000"/>
      </patternFill>
    </fill>
  </fills>
  <borders count="51">
    <border>
      <left/>
      <right/>
      <top/>
      <bottom/>
      <diagonal/>
    </border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89">
    <xf numFmtId="0" fontId="0" fillId="0" borderId="0" xfId="0"/>
    <xf numFmtId="37" fontId="1" fillId="2" borderId="1" xfId="0" applyNumberFormat="1" applyFont="1" applyFill="1" applyBorder="1"/>
    <xf numFmtId="37" fontId="2" fillId="2" borderId="2" xfId="0" applyNumberFormat="1" applyFont="1" applyFill="1" applyBorder="1" applyAlignment="1">
      <alignment horizontal="left"/>
    </xf>
    <xf numFmtId="37" fontId="2" fillId="2" borderId="3" xfId="0" applyNumberFormat="1" applyFont="1" applyFill="1" applyBorder="1" applyAlignment="1">
      <alignment horizontal="left"/>
    </xf>
    <xf numFmtId="37" fontId="3" fillId="2" borderId="3" xfId="0" applyNumberFormat="1" applyFont="1" applyFill="1" applyBorder="1"/>
    <xf numFmtId="37" fontId="1" fillId="2" borderId="4" xfId="0" applyNumberFormat="1" applyFont="1" applyFill="1" applyBorder="1"/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4" fillId="3" borderId="6" xfId="0" applyFont="1" applyFill="1" applyBorder="1"/>
    <xf numFmtId="0" fontId="2" fillId="3" borderId="7" xfId="0" applyFont="1" applyFill="1" applyBorder="1" applyAlignment="1">
      <alignment horizontal="center" vertical="center"/>
    </xf>
    <xf numFmtId="37" fontId="5" fillId="2" borderId="8" xfId="0" applyNumberFormat="1" applyFont="1" applyFill="1" applyBorder="1"/>
    <xf numFmtId="37" fontId="5" fillId="4" borderId="9" xfId="0" applyNumberFormat="1" applyFont="1" applyFill="1" applyBorder="1" applyAlignment="1">
      <alignment horizontal="right"/>
    </xf>
    <xf numFmtId="37" fontId="5" fillId="3" borderId="9" xfId="0" applyNumberFormat="1" applyFont="1" applyFill="1" applyBorder="1" applyAlignment="1">
      <alignment horizontal="right"/>
    </xf>
    <xf numFmtId="37" fontId="5" fillId="4" borderId="10" xfId="0" applyNumberFormat="1" applyFont="1" applyFill="1" applyBorder="1" applyAlignment="1">
      <alignment horizontal="right" wrapText="1"/>
    </xf>
    <xf numFmtId="37" fontId="5" fillId="3" borderId="10" xfId="0" applyNumberFormat="1" applyFont="1" applyFill="1" applyBorder="1" applyAlignment="1">
      <alignment horizontal="right" wrapText="1"/>
    </xf>
    <xf numFmtId="164" fontId="5" fillId="4" borderId="10" xfId="0" applyNumberFormat="1" applyFont="1" applyFill="1" applyBorder="1" applyAlignment="1">
      <alignment horizontal="right"/>
    </xf>
    <xf numFmtId="164" fontId="5" fillId="3" borderId="10" xfId="0" applyNumberFormat="1" applyFont="1" applyFill="1" applyBorder="1" applyAlignment="1">
      <alignment horizontal="right"/>
    </xf>
    <xf numFmtId="37" fontId="5" fillId="3" borderId="11" xfId="0" applyNumberFormat="1" applyFont="1" applyFill="1" applyBorder="1"/>
    <xf numFmtId="164" fontId="6" fillId="4" borderId="12" xfId="0" applyNumberFormat="1" applyFont="1" applyFill="1" applyBorder="1" applyAlignment="1">
      <alignment horizontal="right"/>
    </xf>
    <xf numFmtId="164" fontId="6" fillId="3" borderId="12" xfId="0" applyNumberFormat="1" applyFont="1" applyFill="1" applyBorder="1" applyAlignment="1">
      <alignment horizontal="right"/>
    </xf>
    <xf numFmtId="0" fontId="6" fillId="3" borderId="13" xfId="0" applyFont="1" applyFill="1" applyBorder="1" applyAlignment="1">
      <alignment horizontal="right"/>
    </xf>
    <xf numFmtId="37" fontId="5" fillId="3" borderId="8" xfId="0" applyNumberFormat="1" applyFont="1" applyFill="1" applyBorder="1"/>
    <xf numFmtId="165" fontId="5" fillId="4" borderId="8" xfId="0" applyNumberFormat="1" applyFont="1" applyFill="1" applyBorder="1"/>
    <xf numFmtId="165" fontId="5" fillId="3" borderId="8" xfId="0" applyNumberFormat="1" applyFont="1" applyFill="1" applyBorder="1"/>
    <xf numFmtId="166" fontId="5" fillId="3" borderId="14" xfId="0" applyNumberFormat="1" applyFont="1" applyFill="1" applyBorder="1"/>
    <xf numFmtId="166" fontId="5" fillId="3" borderId="15" xfId="0" applyNumberFormat="1" applyFont="1" applyFill="1" applyBorder="1"/>
    <xf numFmtId="37" fontId="6" fillId="3" borderId="16" xfId="0" applyNumberFormat="1" applyFont="1" applyFill="1" applyBorder="1"/>
    <xf numFmtId="165" fontId="5" fillId="4" borderId="17" xfId="0" applyNumberFormat="1" applyFont="1" applyFill="1" applyBorder="1"/>
    <xf numFmtId="165" fontId="5" fillId="3" borderId="17" xfId="0" applyNumberFormat="1" applyFont="1" applyFill="1" applyBorder="1"/>
    <xf numFmtId="165" fontId="5" fillId="4" borderId="18" xfId="0" applyNumberFormat="1" applyFont="1" applyFill="1" applyBorder="1"/>
    <xf numFmtId="165" fontId="5" fillId="3" borderId="18" xfId="0" applyNumberFormat="1" applyFont="1" applyFill="1" applyBorder="1"/>
    <xf numFmtId="166" fontId="5" fillId="3" borderId="18" xfId="0" applyNumberFormat="1" applyFont="1" applyFill="1" applyBorder="1"/>
    <xf numFmtId="167" fontId="5" fillId="4" borderId="18" xfId="0" applyNumberFormat="1" applyFont="1" applyFill="1" applyBorder="1"/>
    <xf numFmtId="167" fontId="5" fillId="3" borderId="18" xfId="0" applyNumberFormat="1" applyFont="1" applyFill="1" applyBorder="1"/>
    <xf numFmtId="37" fontId="6" fillId="3" borderId="17" xfId="0" applyNumberFormat="1" applyFont="1" applyFill="1" applyBorder="1"/>
    <xf numFmtId="37" fontId="5" fillId="3" borderId="19" xfId="0" applyNumberFormat="1" applyFont="1" applyFill="1" applyBorder="1"/>
    <xf numFmtId="165" fontId="5" fillId="4" borderId="15" xfId="0" applyNumberFormat="1" applyFont="1" applyFill="1" applyBorder="1"/>
    <xf numFmtId="165" fontId="5" fillId="3" borderId="15" xfId="0" applyNumberFormat="1" applyFont="1" applyFill="1" applyBorder="1"/>
    <xf numFmtId="165" fontId="5" fillId="3" borderId="19" xfId="0" applyNumberFormat="1" applyFont="1" applyFill="1" applyBorder="1"/>
    <xf numFmtId="166" fontId="5" fillId="3" borderId="17" xfId="0" applyNumberFormat="1" applyFont="1" applyFill="1" applyBorder="1"/>
    <xf numFmtId="165" fontId="5" fillId="4" borderId="20" xfId="0" applyNumberFormat="1" applyFont="1" applyFill="1" applyBorder="1"/>
    <xf numFmtId="165" fontId="5" fillId="3" borderId="20" xfId="0" applyNumberFormat="1" applyFont="1" applyFill="1" applyBorder="1"/>
    <xf numFmtId="0" fontId="5" fillId="3" borderId="8" xfId="0" applyFont="1" applyFill="1" applyBorder="1" applyAlignment="1">
      <alignment wrapText="1"/>
    </xf>
    <xf numFmtId="165" fontId="5" fillId="4" borderId="14" xfId="0" applyNumberFormat="1" applyFont="1" applyFill="1" applyBorder="1" applyAlignment="1">
      <alignment wrapText="1"/>
    </xf>
    <xf numFmtId="165" fontId="5" fillId="3" borderId="14" xfId="0" applyNumberFormat="1" applyFont="1" applyFill="1" applyBorder="1" applyAlignment="1">
      <alignment wrapText="1"/>
    </xf>
    <xf numFmtId="166" fontId="5" fillId="3" borderId="21" xfId="0" applyNumberFormat="1" applyFont="1" applyFill="1" applyBorder="1"/>
    <xf numFmtId="0" fontId="5" fillId="3" borderId="8" xfId="0" applyFont="1" applyFill="1" applyBorder="1"/>
    <xf numFmtId="165" fontId="5" fillId="4" borderId="18" xfId="0" applyNumberFormat="1" applyFont="1" applyFill="1" applyBorder="1" applyAlignment="1">
      <alignment wrapText="1"/>
    </xf>
    <xf numFmtId="165" fontId="5" fillId="3" borderId="18" xfId="0" applyNumberFormat="1" applyFont="1" applyFill="1" applyBorder="1" applyAlignment="1">
      <alignment wrapText="1"/>
    </xf>
    <xf numFmtId="37" fontId="1" fillId="3" borderId="1" xfId="0" applyNumberFormat="1" applyFont="1" applyFill="1" applyBorder="1"/>
    <xf numFmtId="165" fontId="5" fillId="4" borderId="15" xfId="0" applyNumberFormat="1" applyFont="1" applyFill="1" applyBorder="1" applyAlignment="1">
      <alignment wrapText="1"/>
    </xf>
    <xf numFmtId="165" fontId="5" fillId="3" borderId="15" xfId="0" applyNumberFormat="1" applyFont="1" applyFill="1" applyBorder="1" applyAlignment="1">
      <alignment wrapText="1"/>
    </xf>
    <xf numFmtId="0" fontId="6" fillId="3" borderId="20" xfId="0" applyFont="1" applyFill="1" applyBorder="1" applyAlignment="1">
      <alignment horizontal="left" wrapText="1"/>
    </xf>
    <xf numFmtId="165" fontId="6" fillId="4" borderId="22" xfId="0" applyNumberFormat="1" applyFont="1" applyFill="1" applyBorder="1" applyAlignment="1">
      <alignment wrapText="1"/>
    </xf>
    <xf numFmtId="165" fontId="6" fillId="3" borderId="22" xfId="0" applyNumberFormat="1" applyFont="1" applyFill="1" applyBorder="1" applyAlignment="1">
      <alignment wrapText="1"/>
    </xf>
    <xf numFmtId="166" fontId="6" fillId="3" borderId="14" xfId="0" applyNumberFormat="1" applyFont="1" applyFill="1" applyBorder="1"/>
    <xf numFmtId="168" fontId="1" fillId="2" borderId="1" xfId="0" applyNumberFormat="1" applyFont="1" applyFill="1" applyBorder="1"/>
    <xf numFmtId="37" fontId="5" fillId="3" borderId="23" xfId="0" applyNumberFormat="1" applyFont="1" applyFill="1" applyBorder="1"/>
    <xf numFmtId="165" fontId="5" fillId="4" borderId="24" xfId="0" applyNumberFormat="1" applyFont="1" applyFill="1" applyBorder="1"/>
    <xf numFmtId="165" fontId="5" fillId="3" borderId="24" xfId="0" applyNumberFormat="1" applyFont="1" applyFill="1" applyBorder="1"/>
    <xf numFmtId="165" fontId="5" fillId="3" borderId="23" xfId="0" applyNumberFormat="1" applyFont="1" applyFill="1" applyBorder="1"/>
    <xf numFmtId="166" fontId="5" fillId="3" borderId="24" xfId="0" applyNumberFormat="1" applyFont="1" applyFill="1" applyBorder="1"/>
    <xf numFmtId="37" fontId="5" fillId="3" borderId="25" xfId="0" applyNumberFormat="1" applyFont="1" applyFill="1" applyBorder="1"/>
    <xf numFmtId="165" fontId="5" fillId="4" borderId="26" xfId="0" applyNumberFormat="1" applyFont="1" applyFill="1" applyBorder="1"/>
    <xf numFmtId="165" fontId="5" fillId="3" borderId="26" xfId="0" applyNumberFormat="1" applyFont="1" applyFill="1" applyBorder="1"/>
    <xf numFmtId="165" fontId="5" fillId="3" borderId="25" xfId="0" applyNumberFormat="1" applyFont="1" applyFill="1" applyBorder="1"/>
    <xf numFmtId="37" fontId="5" fillId="3" borderId="1" xfId="0" applyNumberFormat="1" applyFont="1" applyFill="1" applyBorder="1"/>
    <xf numFmtId="169" fontId="5" fillId="3" borderId="1" xfId="0" applyNumberFormat="1" applyFont="1" applyFill="1" applyBorder="1"/>
    <xf numFmtId="37" fontId="5" fillId="3" borderId="16" xfId="0" applyNumberFormat="1" applyFont="1" applyFill="1" applyBorder="1"/>
    <xf numFmtId="10" fontId="5" fillId="3" borderId="17" xfId="0" applyNumberFormat="1" applyFont="1" applyFill="1" applyBorder="1" applyAlignment="1">
      <alignment horizontal="right"/>
    </xf>
    <xf numFmtId="9" fontId="5" fillId="3" borderId="1" xfId="0" applyNumberFormat="1" applyFont="1" applyFill="1" applyBorder="1"/>
    <xf numFmtId="37" fontId="1" fillId="2" borderId="1" xfId="0" applyNumberFormat="1" applyFont="1" applyFill="1" applyBorder="1" applyAlignment="1">
      <alignment horizontal="center"/>
    </xf>
    <xf numFmtId="39" fontId="1" fillId="3" borderId="1" xfId="0" applyNumberFormat="1" applyFont="1" applyFill="1" applyBorder="1" applyAlignment="1">
      <alignment horizontal="center"/>
    </xf>
    <xf numFmtId="37" fontId="7" fillId="3" borderId="1" xfId="0" applyNumberFormat="1" applyFont="1" applyFill="1" applyBorder="1"/>
    <xf numFmtId="37" fontId="1" fillId="2" borderId="14" xfId="0" applyNumberFormat="1" applyFont="1" applyFill="1" applyBorder="1"/>
    <xf numFmtId="37" fontId="1" fillId="3" borderId="14" xfId="0" applyNumberFormat="1" applyFont="1" applyFill="1" applyBorder="1" applyAlignment="1">
      <alignment horizontal="right"/>
    </xf>
    <xf numFmtId="37" fontId="1" fillId="3" borderId="20" xfId="0" applyNumberFormat="1" applyFont="1" applyFill="1" applyBorder="1" applyAlignment="1">
      <alignment horizontal="right"/>
    </xf>
    <xf numFmtId="37" fontId="1" fillId="3" borderId="1" xfId="0" applyNumberFormat="1" applyFont="1" applyFill="1" applyBorder="1" applyAlignment="1">
      <alignment horizontal="right"/>
    </xf>
    <xf numFmtId="37" fontId="1" fillId="2" borderId="18" xfId="0" applyNumberFormat="1" applyFont="1" applyFill="1" applyBorder="1"/>
    <xf numFmtId="37" fontId="1" fillId="3" borderId="18" xfId="0" applyNumberFormat="1" applyFont="1" applyFill="1" applyBorder="1" applyAlignment="1">
      <alignment horizontal="right"/>
    </xf>
    <xf numFmtId="37" fontId="1" fillId="3" borderId="8" xfId="0" applyNumberFormat="1" applyFont="1" applyFill="1" applyBorder="1" applyAlignment="1">
      <alignment horizontal="right"/>
    </xf>
    <xf numFmtId="15" fontId="1" fillId="3" borderId="18" xfId="0" applyNumberFormat="1" applyFont="1" applyFill="1" applyBorder="1" applyAlignment="1">
      <alignment horizontal="right"/>
    </xf>
    <xf numFmtId="15" fontId="1" fillId="3" borderId="8" xfId="0" applyNumberFormat="1" applyFont="1" applyFill="1" applyBorder="1" applyAlignment="1">
      <alignment horizontal="right"/>
    </xf>
    <xf numFmtId="15" fontId="1" fillId="3" borderId="1" xfId="0" applyNumberFormat="1" applyFont="1" applyFill="1" applyBorder="1" applyAlignment="1">
      <alignment horizontal="right"/>
    </xf>
    <xf numFmtId="37" fontId="1" fillId="2" borderId="15" xfId="0" applyNumberFormat="1" applyFont="1" applyFill="1" applyBorder="1"/>
    <xf numFmtId="37" fontId="1" fillId="3" borderId="15" xfId="0" applyNumberFormat="1" applyFont="1" applyFill="1" applyBorder="1" applyAlignment="1">
      <alignment horizontal="right"/>
    </xf>
    <xf numFmtId="37" fontId="1" fillId="3" borderId="19" xfId="0" applyNumberFormat="1" applyFont="1" applyFill="1" applyBorder="1" applyAlignment="1">
      <alignment horizontal="right"/>
    </xf>
    <xf numFmtId="2" fontId="1" fillId="3" borderId="18" xfId="0" applyNumberFormat="1" applyFont="1" applyFill="1" applyBorder="1"/>
    <xf numFmtId="37" fontId="1" fillId="2" borderId="1" xfId="0" applyNumberFormat="1" applyFont="1" applyFill="1" applyBorder="1" applyAlignment="1">
      <alignment horizontal="right"/>
    </xf>
    <xf numFmtId="9" fontId="1" fillId="3" borderId="15" xfId="0" applyNumberFormat="1" applyFont="1" applyFill="1" applyBorder="1"/>
    <xf numFmtId="2" fontId="1" fillId="3" borderId="14" xfId="0" applyNumberFormat="1" applyFont="1" applyFill="1" applyBorder="1"/>
    <xf numFmtId="2" fontId="1" fillId="3" borderId="15" xfId="0" applyNumberFormat="1" applyFont="1" applyFill="1" applyBorder="1"/>
    <xf numFmtId="4" fontId="10" fillId="0" borderId="0" xfId="0" applyNumberFormat="1" applyFont="1"/>
    <xf numFmtId="0" fontId="2" fillId="6" borderId="1" xfId="0" applyFont="1" applyFill="1" applyBorder="1"/>
    <xf numFmtId="0" fontId="11" fillId="0" borderId="0" xfId="0" applyFont="1"/>
    <xf numFmtId="0" fontId="12" fillId="0" borderId="0" xfId="0" applyFont="1"/>
    <xf numFmtId="0" fontId="10" fillId="0" borderId="0" xfId="0" applyFont="1" applyAlignment="1">
      <alignment horizontal="right"/>
    </xf>
    <xf numFmtId="8" fontId="2" fillId="0" borderId="0" xfId="0" applyNumberFormat="1" applyFont="1"/>
    <xf numFmtId="2" fontId="2" fillId="0" borderId="0" xfId="0" applyNumberFormat="1" applyFont="1"/>
    <xf numFmtId="6" fontId="2" fillId="0" borderId="0" xfId="0" applyNumberFormat="1" applyFont="1"/>
    <xf numFmtId="0" fontId="2" fillId="0" borderId="24" xfId="0" applyFont="1" applyBorder="1"/>
    <xf numFmtId="37" fontId="2" fillId="4" borderId="23" xfId="0" applyNumberFormat="1" applyFont="1" applyFill="1" applyBorder="1" applyAlignment="1">
      <alignment horizontal="center"/>
    </xf>
    <xf numFmtId="37" fontId="2" fillId="0" borderId="30" xfId="0" applyNumberFormat="1" applyFont="1" applyBorder="1" applyAlignment="1">
      <alignment horizontal="center"/>
    </xf>
    <xf numFmtId="37" fontId="2" fillId="0" borderId="24" xfId="0" applyNumberFormat="1" applyFont="1" applyBorder="1" applyAlignment="1">
      <alignment horizontal="center"/>
    </xf>
    <xf numFmtId="37" fontId="2" fillId="0" borderId="0" xfId="0" applyNumberFormat="1" applyFont="1" applyAlignment="1">
      <alignment horizontal="center"/>
    </xf>
    <xf numFmtId="0" fontId="10" fillId="0" borderId="0" xfId="0" applyFont="1"/>
    <xf numFmtId="37" fontId="2" fillId="0" borderId="31" xfId="0" applyNumberFormat="1" applyFont="1" applyBorder="1" applyAlignment="1">
      <alignment horizontal="center"/>
    </xf>
    <xf numFmtId="170" fontId="2" fillId="4" borderId="23" xfId="0" applyNumberFormat="1" applyFont="1" applyFill="1" applyBorder="1" applyAlignment="1">
      <alignment horizontal="center"/>
    </xf>
    <xf numFmtId="170" fontId="2" fillId="0" borderId="30" xfId="0" applyNumberFormat="1" applyFont="1" applyBorder="1" applyAlignment="1">
      <alignment horizontal="center"/>
    </xf>
    <xf numFmtId="170" fontId="2" fillId="0" borderId="24" xfId="0" applyNumberFormat="1" applyFont="1" applyBorder="1" applyAlignment="1">
      <alignment horizontal="center"/>
    </xf>
    <xf numFmtId="170" fontId="2" fillId="0" borderId="0" xfId="0" applyNumberFormat="1" applyFont="1" applyAlignment="1">
      <alignment horizontal="center"/>
    </xf>
    <xf numFmtId="37" fontId="2" fillId="0" borderId="32" xfId="0" applyNumberFormat="1" applyFont="1" applyBorder="1" applyAlignment="1">
      <alignment horizontal="center"/>
    </xf>
    <xf numFmtId="1" fontId="2" fillId="0" borderId="24" xfId="0" applyNumberFormat="1" applyFont="1" applyBorder="1" applyAlignment="1">
      <alignment horizontal="center"/>
    </xf>
    <xf numFmtId="167" fontId="2" fillId="4" borderId="23" xfId="0" applyNumberFormat="1" applyFont="1" applyFill="1" applyBorder="1" applyAlignment="1">
      <alignment horizontal="center"/>
    </xf>
    <xf numFmtId="167" fontId="2" fillId="0" borderId="30" xfId="0" applyNumberFormat="1" applyFont="1" applyBorder="1" applyAlignment="1">
      <alignment horizontal="center"/>
    </xf>
    <xf numFmtId="167" fontId="2" fillId="0" borderId="24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/>
    </xf>
    <xf numFmtId="167" fontId="10" fillId="0" borderId="0" xfId="0" applyNumberFormat="1" applyFont="1"/>
    <xf numFmtId="0" fontId="2" fillId="0" borderId="31" xfId="0" applyFont="1" applyBorder="1"/>
    <xf numFmtId="167" fontId="2" fillId="4" borderId="33" xfId="0" applyNumberFormat="1" applyFont="1" applyFill="1" applyBorder="1" applyAlignment="1">
      <alignment horizontal="center"/>
    </xf>
    <xf numFmtId="167" fontId="2" fillId="0" borderId="34" xfId="0" applyNumberFormat="1" applyFont="1" applyBorder="1" applyAlignment="1">
      <alignment horizontal="center"/>
    </xf>
    <xf numFmtId="167" fontId="2" fillId="0" borderId="31" xfId="0" applyNumberFormat="1" applyFont="1" applyBorder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0" borderId="30" xfId="0" applyFont="1" applyBorder="1"/>
    <xf numFmtId="9" fontId="2" fillId="4" borderId="35" xfId="0" applyNumberFormat="1" applyFont="1" applyFill="1" applyBorder="1" applyAlignment="1">
      <alignment horizontal="center"/>
    </xf>
    <xf numFmtId="9" fontId="2" fillId="0" borderId="36" xfId="0" applyNumberFormat="1" applyFont="1" applyBorder="1" applyAlignment="1">
      <alignment horizontal="center"/>
    </xf>
    <xf numFmtId="167" fontId="2" fillId="0" borderId="37" xfId="0" applyNumberFormat="1" applyFont="1" applyBorder="1" applyAlignment="1">
      <alignment horizontal="center"/>
    </xf>
    <xf numFmtId="0" fontId="13" fillId="5" borderId="23" xfId="0" applyFont="1" applyFill="1" applyBorder="1" applyAlignment="1">
      <alignment horizontal="center" vertical="center" wrapText="1"/>
    </xf>
    <xf numFmtId="0" fontId="13" fillId="5" borderId="35" xfId="0" applyFont="1" applyFill="1" applyBorder="1" applyAlignment="1">
      <alignment horizontal="center" vertical="center" wrapText="1"/>
    </xf>
    <xf numFmtId="0" fontId="14" fillId="5" borderId="35" xfId="0" applyFont="1" applyFill="1" applyBorder="1" applyAlignment="1">
      <alignment horizontal="center" vertical="center"/>
    </xf>
    <xf numFmtId="0" fontId="14" fillId="5" borderId="35" xfId="0" applyFont="1" applyFill="1" applyBorder="1" applyAlignment="1">
      <alignment horizontal="right" vertical="center" wrapText="1"/>
    </xf>
    <xf numFmtId="0" fontId="14" fillId="5" borderId="35" xfId="0" applyFont="1" applyFill="1" applyBorder="1" applyAlignment="1">
      <alignment horizontal="center" vertical="center" wrapText="1"/>
    </xf>
    <xf numFmtId="0" fontId="14" fillId="5" borderId="38" xfId="0" applyFont="1" applyFill="1" applyBorder="1" applyAlignment="1">
      <alignment horizontal="center" vertical="center" wrapText="1"/>
    </xf>
    <xf numFmtId="0" fontId="14" fillId="5" borderId="39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2" fillId="0" borderId="40" xfId="0" applyFont="1" applyBorder="1"/>
    <xf numFmtId="0" fontId="2" fillId="0" borderId="0" xfId="0" applyFont="1"/>
    <xf numFmtId="49" fontId="10" fillId="0" borderId="40" xfId="0" applyNumberFormat="1" applyFont="1" applyBorder="1" applyAlignment="1">
      <alignment horizontal="right" wrapText="1"/>
    </xf>
    <xf numFmtId="3" fontId="10" fillId="0" borderId="0" xfId="0" applyNumberFormat="1" applyFont="1"/>
    <xf numFmtId="0" fontId="10" fillId="0" borderId="41" xfId="0" applyFont="1" applyBorder="1" applyAlignment="1">
      <alignment wrapText="1"/>
    </xf>
    <xf numFmtId="171" fontId="10" fillId="0" borderId="40" xfId="0" applyNumberFormat="1" applyFont="1" applyBorder="1"/>
    <xf numFmtId="171" fontId="10" fillId="6" borderId="18" xfId="0" applyNumberFormat="1" applyFont="1" applyFill="1" applyBorder="1"/>
    <xf numFmtId="171" fontId="10" fillId="6" borderId="42" xfId="0" applyNumberFormat="1" applyFont="1" applyFill="1" applyBorder="1"/>
    <xf numFmtId="172" fontId="10" fillId="0" borderId="40" xfId="0" applyNumberFormat="1" applyFont="1" applyBorder="1"/>
    <xf numFmtId="172" fontId="10" fillId="3" borderId="43" xfId="0" applyNumberFormat="1" applyFont="1" applyFill="1" applyBorder="1"/>
    <xf numFmtId="10" fontId="10" fillId="0" borderId="40" xfId="0" applyNumberFormat="1" applyFont="1" applyBorder="1"/>
    <xf numFmtId="173" fontId="10" fillId="0" borderId="0" xfId="0" applyNumberFormat="1" applyFont="1"/>
    <xf numFmtId="6" fontId="10" fillId="0" borderId="0" xfId="0" applyNumberFormat="1" applyFont="1"/>
    <xf numFmtId="9" fontId="10" fillId="0" borderId="0" xfId="0" applyNumberFormat="1" applyFont="1"/>
    <xf numFmtId="0" fontId="15" fillId="0" borderId="0" xfId="0" applyFont="1" applyAlignment="1">
      <alignment horizontal="left" vertical="center"/>
    </xf>
    <xf numFmtId="172" fontId="10" fillId="3" borderId="18" xfId="0" applyNumberFormat="1" applyFont="1" applyFill="1" applyBorder="1"/>
    <xf numFmtId="0" fontId="16" fillId="0" borderId="0" xfId="0" applyFont="1" applyAlignment="1">
      <alignment horizontal="left" vertical="center"/>
    </xf>
    <xf numFmtId="0" fontId="2" fillId="0" borderId="17" xfId="0" applyFont="1" applyBorder="1"/>
    <xf numFmtId="0" fontId="10" fillId="7" borderId="17" xfId="0" applyFont="1" applyFill="1" applyBorder="1" applyAlignment="1">
      <alignment wrapText="1"/>
    </xf>
    <xf numFmtId="0" fontId="10" fillId="7" borderId="17" xfId="0" applyFont="1" applyFill="1" applyBorder="1" applyAlignment="1">
      <alignment horizontal="right" wrapText="1"/>
    </xf>
    <xf numFmtId="3" fontId="10" fillId="7" borderId="17" xfId="0" applyNumberFormat="1" applyFont="1" applyFill="1" applyBorder="1"/>
    <xf numFmtId="167" fontId="10" fillId="7" borderId="17" xfId="0" applyNumberFormat="1" applyFont="1" applyFill="1" applyBorder="1"/>
    <xf numFmtId="10" fontId="10" fillId="7" borderId="44" xfId="0" applyNumberFormat="1" applyFont="1" applyFill="1" applyBorder="1"/>
    <xf numFmtId="173" fontId="10" fillId="7" borderId="16" xfId="0" applyNumberFormat="1" applyFont="1" applyFill="1" applyBorder="1"/>
    <xf numFmtId="3" fontId="10" fillId="7" borderId="44" xfId="0" applyNumberFormat="1" applyFont="1" applyFill="1" applyBorder="1"/>
    <xf numFmtId="0" fontId="10" fillId="7" borderId="17" xfId="0" applyFont="1" applyFill="1" applyBorder="1"/>
    <xf numFmtId="0" fontId="10" fillId="7" borderId="14" xfId="0" applyFont="1" applyFill="1" applyBorder="1"/>
    <xf numFmtId="0" fontId="10" fillId="0" borderId="45" xfId="0" applyFont="1" applyBorder="1"/>
    <xf numFmtId="49" fontId="10" fillId="0" borderId="46" xfId="0" applyNumberFormat="1" applyFont="1" applyBorder="1" applyAlignment="1">
      <alignment horizontal="right" wrapText="1"/>
    </xf>
    <xf numFmtId="0" fontId="10" fillId="0" borderId="40" xfId="0" applyFont="1" applyBorder="1"/>
    <xf numFmtId="0" fontId="10" fillId="0" borderId="47" xfId="0" applyFont="1" applyBorder="1"/>
    <xf numFmtId="0" fontId="10" fillId="7" borderId="18" xfId="0" applyFont="1" applyFill="1" applyBorder="1" applyAlignment="1">
      <alignment wrapText="1"/>
    </xf>
    <xf numFmtId="0" fontId="17" fillId="0" borderId="0" xfId="0" applyFont="1" applyAlignment="1">
      <alignment horizontal="left" vertical="center"/>
    </xf>
    <xf numFmtId="0" fontId="10" fillId="7" borderId="15" xfId="0" applyFont="1" applyFill="1" applyBorder="1"/>
    <xf numFmtId="172" fontId="10" fillId="3" borderId="14" xfId="0" applyNumberFormat="1" applyFont="1" applyFill="1" applyBorder="1"/>
    <xf numFmtId="0" fontId="2" fillId="0" borderId="40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10" fillId="0" borderId="46" xfId="0" applyFont="1" applyBorder="1" applyAlignment="1">
      <alignment horizontal="right" wrapText="1"/>
    </xf>
    <xf numFmtId="0" fontId="10" fillId="0" borderId="40" xfId="0" applyFont="1" applyBorder="1" applyAlignment="1">
      <alignment wrapText="1"/>
    </xf>
    <xf numFmtId="171" fontId="10" fillId="0" borderId="46" xfId="0" applyNumberFormat="1" applyFont="1" applyBorder="1"/>
    <xf numFmtId="10" fontId="10" fillId="0" borderId="0" xfId="0" applyNumberFormat="1" applyFont="1"/>
    <xf numFmtId="3" fontId="10" fillId="0" borderId="40" xfId="0" applyNumberFormat="1" applyFont="1" applyBorder="1"/>
    <xf numFmtId="0" fontId="10" fillId="0" borderId="47" xfId="0" applyFont="1" applyBorder="1" applyAlignment="1">
      <alignment wrapText="1"/>
    </xf>
    <xf numFmtId="10" fontId="10" fillId="7" borderId="21" xfId="0" applyNumberFormat="1" applyFont="1" applyFill="1" applyBorder="1"/>
    <xf numFmtId="173" fontId="10" fillId="7" borderId="44" xfId="0" applyNumberFormat="1" applyFont="1" applyFill="1" applyBorder="1"/>
    <xf numFmtId="9" fontId="10" fillId="7" borderId="17" xfId="0" applyNumberFormat="1" applyFont="1" applyFill="1" applyBorder="1"/>
    <xf numFmtId="173" fontId="11" fillId="0" borderId="0" xfId="0" applyNumberFormat="1" applyFont="1"/>
    <xf numFmtId="0" fontId="10" fillId="0" borderId="36" xfId="0" applyFont="1" applyBorder="1"/>
    <xf numFmtId="0" fontId="2" fillId="0" borderId="36" xfId="0" applyFont="1" applyBorder="1"/>
    <xf numFmtId="166" fontId="2" fillId="0" borderId="36" xfId="0" applyNumberFormat="1" applyFont="1" applyBorder="1"/>
    <xf numFmtId="174" fontId="10" fillId="0" borderId="37" xfId="0" applyNumberFormat="1" applyFont="1" applyBorder="1"/>
    <xf numFmtId="171" fontId="10" fillId="0" borderId="37" xfId="0" applyNumberFormat="1" applyFont="1" applyBorder="1"/>
    <xf numFmtId="171" fontId="10" fillId="0" borderId="0" xfId="0" applyNumberFormat="1" applyFont="1"/>
    <xf numFmtId="172" fontId="10" fillId="0" borderId="0" xfId="0" applyNumberFormat="1" applyFont="1"/>
    <xf numFmtId="175" fontId="11" fillId="0" borderId="0" xfId="0" applyNumberFormat="1" applyFont="1"/>
    <xf numFmtId="172" fontId="10" fillId="0" borderId="37" xfId="0" applyNumberFormat="1" applyFont="1" applyBorder="1"/>
    <xf numFmtId="0" fontId="18" fillId="0" borderId="0" xfId="0" applyFont="1"/>
    <xf numFmtId="0" fontId="19" fillId="0" borderId="0" xfId="0" applyFont="1" applyAlignment="1">
      <alignment horizontal="right"/>
    </xf>
    <xf numFmtId="4" fontId="19" fillId="0" borderId="0" xfId="0" applyNumberFormat="1" applyFont="1"/>
    <xf numFmtId="10" fontId="18" fillId="0" borderId="0" xfId="0" applyNumberFormat="1" applyFont="1"/>
    <xf numFmtId="0" fontId="1" fillId="0" borderId="0" xfId="0" applyFont="1"/>
    <xf numFmtId="0" fontId="21" fillId="0" borderId="0" xfId="0" applyFont="1"/>
    <xf numFmtId="0" fontId="22" fillId="0" borderId="31" xfId="0" applyFont="1" applyBorder="1" applyAlignment="1">
      <alignment horizontal="center"/>
    </xf>
    <xf numFmtId="0" fontId="21" fillId="6" borderId="1" xfId="0" applyFont="1" applyFill="1" applyBorder="1"/>
    <xf numFmtId="0" fontId="22" fillId="0" borderId="49" xfId="0" applyFont="1" applyBorder="1" applyAlignment="1">
      <alignment horizontal="center"/>
    </xf>
    <xf numFmtId="0" fontId="21" fillId="0" borderId="0" xfId="0" applyFont="1" applyAlignment="1">
      <alignment horizontal="left" vertical="top"/>
    </xf>
    <xf numFmtId="8" fontId="22" fillId="9" borderId="50" xfId="0" applyNumberFormat="1" applyFont="1" applyFill="1" applyBorder="1" applyAlignment="1">
      <alignment horizontal="center"/>
    </xf>
    <xf numFmtId="0" fontId="22" fillId="0" borderId="32" xfId="0" applyFont="1" applyBorder="1"/>
    <xf numFmtId="0" fontId="7" fillId="6" borderId="23" xfId="0" applyFont="1" applyFill="1" applyBorder="1" applyAlignment="1">
      <alignment horizontal="left" vertical="top" wrapText="1"/>
    </xf>
    <xf numFmtId="0" fontId="7" fillId="6" borderId="35" xfId="0" applyFont="1" applyFill="1" applyBorder="1" applyAlignment="1">
      <alignment horizontal="left" vertical="top" wrapText="1"/>
    </xf>
    <xf numFmtId="0" fontId="7" fillId="6" borderId="35" xfId="0" applyFont="1" applyFill="1" applyBorder="1" applyAlignment="1">
      <alignment horizontal="right" vertical="top" wrapText="1"/>
    </xf>
    <xf numFmtId="0" fontId="7" fillId="6" borderId="39" xfId="0" applyFont="1" applyFill="1" applyBorder="1" applyAlignment="1">
      <alignment horizontal="right" vertical="top" wrapText="1"/>
    </xf>
    <xf numFmtId="3" fontId="1" fillId="0" borderId="0" xfId="0" applyNumberFormat="1" applyFont="1" applyAlignment="1">
      <alignment horizontal="left" vertical="top" wrapText="1"/>
    </xf>
    <xf numFmtId="3" fontId="1" fillId="0" borderId="0" xfId="0" applyNumberFormat="1" applyFont="1" applyAlignment="1">
      <alignment vertical="top"/>
    </xf>
    <xf numFmtId="176" fontId="21" fillId="0" borderId="0" xfId="0" applyNumberFormat="1" applyFont="1" applyAlignment="1">
      <alignment horizontal="left" vertical="top"/>
    </xf>
    <xf numFmtId="44" fontId="21" fillId="0" borderId="0" xfId="0" applyNumberFormat="1" applyFont="1" applyAlignment="1">
      <alignment horizontal="left" vertical="top" shrinkToFit="1"/>
    </xf>
    <xf numFmtId="166" fontId="21" fillId="0" borderId="0" xfId="0" applyNumberFormat="1" applyFont="1" applyAlignment="1">
      <alignment horizontal="right" vertical="top" shrinkToFit="1"/>
    </xf>
    <xf numFmtId="44" fontId="21" fillId="0" borderId="0" xfId="0" applyNumberFormat="1" applyFont="1"/>
    <xf numFmtId="0" fontId="1" fillId="0" borderId="0" xfId="0" applyFont="1" applyAlignment="1">
      <alignment horizontal="left" vertical="top" wrapText="1"/>
    </xf>
    <xf numFmtId="177" fontId="21" fillId="0" borderId="0" xfId="0" applyNumberFormat="1" applyFont="1" applyAlignment="1">
      <alignment horizontal="left" vertical="top"/>
    </xf>
    <xf numFmtId="3" fontId="21" fillId="0" borderId="0" xfId="0" applyNumberFormat="1" applyFont="1" applyAlignment="1">
      <alignment vertical="top"/>
    </xf>
    <xf numFmtId="169" fontId="7" fillId="0" borderId="30" xfId="0" applyNumberFormat="1" applyFont="1" applyBorder="1" applyAlignment="1">
      <alignment horizontal="right"/>
    </xf>
    <xf numFmtId="169" fontId="22" fillId="0" borderId="36" xfId="0" applyNumberFormat="1" applyFont="1" applyBorder="1"/>
    <xf numFmtId="44" fontId="7" fillId="0" borderId="36" xfId="0" applyNumberFormat="1" applyFont="1" applyBorder="1"/>
    <xf numFmtId="166" fontId="21" fillId="0" borderId="36" xfId="0" applyNumberFormat="1" applyFont="1" applyBorder="1" applyAlignment="1">
      <alignment horizontal="right" vertical="top" shrinkToFit="1"/>
    </xf>
    <xf numFmtId="44" fontId="22" fillId="0" borderId="37" xfId="0" applyNumberFormat="1" applyFont="1" applyBorder="1"/>
    <xf numFmtId="169" fontId="1" fillId="0" borderId="0" xfId="0" applyNumberFormat="1" applyFont="1" applyAlignment="1">
      <alignment horizontal="right"/>
    </xf>
    <xf numFmtId="169" fontId="21" fillId="0" borderId="0" xfId="0" applyNumberFormat="1" applyFont="1"/>
    <xf numFmtId="169" fontId="1" fillId="0" borderId="0" xfId="0" applyNumberFormat="1" applyFont="1"/>
    <xf numFmtId="44" fontId="7" fillId="6" borderId="35" xfId="0" applyNumberFormat="1" applyFont="1" applyFill="1" applyBorder="1" applyAlignment="1">
      <alignment horizontal="left" vertical="top" wrapText="1"/>
    </xf>
    <xf numFmtId="166" fontId="21" fillId="0" borderId="0" xfId="0" applyNumberFormat="1" applyFont="1" applyAlignment="1">
      <alignment horizontal="left" vertical="top"/>
    </xf>
    <xf numFmtId="44" fontId="1" fillId="0" borderId="0" xfId="0" applyNumberFormat="1" applyFont="1" applyAlignment="1">
      <alignment horizontal="left" vertical="top" wrapText="1"/>
    </xf>
    <xf numFmtId="166" fontId="21" fillId="0" borderId="0" xfId="0" applyNumberFormat="1" applyFont="1" applyAlignment="1">
      <alignment horizontal="right" vertical="top"/>
    </xf>
    <xf numFmtId="44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 wrapText="1"/>
    </xf>
    <xf numFmtId="44" fontId="1" fillId="0" borderId="0" xfId="0" applyNumberFormat="1" applyFont="1" applyAlignment="1">
      <alignment horizontal="left" vertical="top" shrinkToFit="1"/>
    </xf>
    <xf numFmtId="0" fontId="23" fillId="0" borderId="0" xfId="0" applyFont="1" applyAlignment="1">
      <alignment horizontal="left" vertical="top"/>
    </xf>
    <xf numFmtId="44" fontId="23" fillId="0" borderId="0" xfId="0" applyNumberFormat="1" applyFont="1" applyAlignment="1">
      <alignment horizontal="left" vertical="top" shrinkToFit="1"/>
    </xf>
    <xf numFmtId="177" fontId="1" fillId="0" borderId="0" xfId="0" applyNumberFormat="1" applyFont="1" applyAlignment="1">
      <alignment horizontal="right" vertical="top" shrinkToFit="1"/>
    </xf>
    <xf numFmtId="44" fontId="21" fillId="0" borderId="0" xfId="0" applyNumberFormat="1" applyFont="1" applyAlignment="1">
      <alignment horizontal="left" vertical="top"/>
    </xf>
    <xf numFmtId="177" fontId="21" fillId="0" borderId="0" xfId="0" applyNumberFormat="1" applyFont="1" applyAlignment="1">
      <alignment horizontal="right" vertical="top" shrinkToFit="1"/>
    </xf>
    <xf numFmtId="177" fontId="1" fillId="0" borderId="0" xfId="0" applyNumberFormat="1" applyFont="1"/>
    <xf numFmtId="0" fontId="22" fillId="0" borderId="0" xfId="0" applyFont="1" applyAlignment="1">
      <alignment horizontal="left" vertical="top"/>
    </xf>
    <xf numFmtId="9" fontId="21" fillId="0" borderId="0" xfId="0" applyNumberFormat="1" applyFont="1" applyAlignment="1">
      <alignment horizontal="left" vertical="top"/>
    </xf>
    <xf numFmtId="9" fontId="21" fillId="0" borderId="0" xfId="0" applyNumberFormat="1" applyFont="1"/>
    <xf numFmtId="0" fontId="7" fillId="6" borderId="35" xfId="0" applyFont="1" applyFill="1" applyBorder="1" applyAlignment="1">
      <alignment horizontal="center" vertical="top" wrapText="1"/>
    </xf>
    <xf numFmtId="178" fontId="21" fillId="0" borderId="0" xfId="0" applyNumberFormat="1" applyFont="1" applyAlignment="1">
      <alignment horizontal="left" vertical="top"/>
    </xf>
    <xf numFmtId="177" fontId="22" fillId="0" borderId="36" xfId="0" applyNumberFormat="1" applyFont="1" applyBorder="1" applyAlignment="1">
      <alignment horizontal="right" vertical="top" shrinkToFit="1"/>
    </xf>
    <xf numFmtId="0" fontId="22" fillId="0" borderId="0" xfId="0" applyFont="1"/>
    <xf numFmtId="165" fontId="21" fillId="0" borderId="0" xfId="0" applyNumberFormat="1" applyFont="1" applyAlignment="1">
      <alignment horizontal="left" vertical="top"/>
    </xf>
    <xf numFmtId="165" fontId="21" fillId="0" borderId="0" xfId="0" applyNumberFormat="1" applyFont="1" applyAlignment="1">
      <alignment horizontal="right" vertical="top" shrinkToFit="1"/>
    </xf>
    <xf numFmtId="165" fontId="21" fillId="0" borderId="0" xfId="0" applyNumberFormat="1" applyFont="1"/>
    <xf numFmtId="178" fontId="22" fillId="0" borderId="36" xfId="0" applyNumberFormat="1" applyFont="1" applyBorder="1" applyAlignment="1">
      <alignment horizontal="right" vertical="top" shrinkToFi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right" vertical="top" wrapText="1"/>
    </xf>
    <xf numFmtId="177" fontId="21" fillId="0" borderId="0" xfId="0" applyNumberFormat="1" applyFont="1"/>
    <xf numFmtId="0" fontId="19" fillId="0" borderId="0" xfId="0" applyFont="1"/>
    <xf numFmtId="0" fontId="7" fillId="0" borderId="24" xfId="0" applyFont="1" applyBorder="1"/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right"/>
    </xf>
    <xf numFmtId="170" fontId="24" fillId="0" borderId="0" xfId="0" applyNumberFormat="1" applyFont="1" applyAlignment="1">
      <alignment horizontal="center"/>
    </xf>
    <xf numFmtId="0" fontId="26" fillId="0" borderId="0" xfId="0" applyFont="1" applyAlignment="1">
      <alignment horizontal="right"/>
    </xf>
    <xf numFmtId="0" fontId="5" fillId="0" borderId="0" xfId="0" applyFont="1"/>
    <xf numFmtId="0" fontId="27" fillId="0" borderId="24" xfId="0" applyFont="1" applyBorder="1"/>
    <xf numFmtId="0" fontId="27" fillId="0" borderId="24" xfId="0" applyFont="1" applyBorder="1" applyAlignment="1">
      <alignment horizontal="center"/>
    </xf>
    <xf numFmtId="0" fontId="27" fillId="0" borderId="30" xfId="0" applyFont="1" applyBorder="1" applyAlignment="1">
      <alignment horizontal="center" wrapText="1"/>
    </xf>
    <xf numFmtId="172" fontId="27" fillId="0" borderId="24" xfId="0" applyNumberFormat="1" applyFont="1" applyBorder="1" applyAlignment="1">
      <alignment horizontal="center"/>
    </xf>
    <xf numFmtId="0" fontId="27" fillId="0" borderId="24" xfId="0" applyFont="1" applyBorder="1" applyAlignment="1">
      <alignment horizontal="center" wrapText="1"/>
    </xf>
    <xf numFmtId="179" fontId="19" fillId="0" borderId="31" xfId="0" applyNumberFormat="1" applyFont="1" applyBorder="1" applyAlignment="1">
      <alignment horizontal="right"/>
    </xf>
    <xf numFmtId="180" fontId="19" fillId="0" borderId="49" xfId="0" applyNumberFormat="1" applyFont="1" applyBorder="1"/>
    <xf numFmtId="9" fontId="19" fillId="0" borderId="0" xfId="0" applyNumberFormat="1" applyFont="1"/>
    <xf numFmtId="180" fontId="19" fillId="0" borderId="0" xfId="0" applyNumberFormat="1" applyFont="1"/>
    <xf numFmtId="179" fontId="19" fillId="0" borderId="49" xfId="0" applyNumberFormat="1" applyFont="1" applyBorder="1" applyAlignment="1">
      <alignment horizontal="right"/>
    </xf>
    <xf numFmtId="0" fontId="27" fillId="0" borderId="24" xfId="0" applyFont="1" applyBorder="1" applyAlignment="1">
      <alignment horizontal="right"/>
    </xf>
    <xf numFmtId="180" fontId="19" fillId="0" borderId="24" xfId="0" applyNumberFormat="1" applyFont="1" applyBorder="1"/>
    <xf numFmtId="10" fontId="19" fillId="0" borderId="0" xfId="0" applyNumberFormat="1" applyFont="1"/>
    <xf numFmtId="0" fontId="27" fillId="0" borderId="0" xfId="0" applyFont="1"/>
    <xf numFmtId="172" fontId="19" fillId="0" borderId="0" xfId="0" applyNumberFormat="1" applyFont="1"/>
    <xf numFmtId="181" fontId="19" fillId="0" borderId="0" xfId="0" applyNumberFormat="1" applyFont="1"/>
    <xf numFmtId="182" fontId="19" fillId="0" borderId="0" xfId="0" applyNumberFormat="1" applyFont="1"/>
    <xf numFmtId="0" fontId="8" fillId="5" borderId="27" xfId="0" applyFont="1" applyFill="1" applyBorder="1" applyAlignment="1">
      <alignment horizontal="center"/>
    </xf>
    <xf numFmtId="0" fontId="9" fillId="0" borderId="28" xfId="0" applyFont="1" applyBorder="1"/>
    <xf numFmtId="0" fontId="9" fillId="0" borderId="29" xfId="0" applyFont="1" applyBorder="1"/>
    <xf numFmtId="37" fontId="2" fillId="0" borderId="0" xfId="0" applyNumberFormat="1" applyFont="1" applyAlignment="1">
      <alignment horizontal="center"/>
    </xf>
    <xf numFmtId="0" fontId="0" fillId="0" borderId="0" xfId="0"/>
    <xf numFmtId="170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0" fontId="20" fillId="8" borderId="48" xfId="0" applyFont="1" applyFill="1" applyBorder="1" applyAlignment="1">
      <alignment horizontal="center" vertical="top"/>
    </xf>
    <xf numFmtId="0" fontId="22" fillId="6" borderId="48" xfId="0" applyFont="1" applyFill="1" applyBorder="1" applyAlignment="1">
      <alignment horizontal="center" vertical="top"/>
    </xf>
    <xf numFmtId="0" fontId="8" fillId="5" borderId="30" xfId="0" applyFont="1" applyFill="1" applyBorder="1" applyAlignment="1">
      <alignment horizontal="center"/>
    </xf>
    <xf numFmtId="0" fontId="9" fillId="0" borderId="36" xfId="0" applyFont="1" applyBorder="1"/>
    <xf numFmtId="0" fontId="9" fillId="0" borderId="37" xfId="0" applyFont="1" applyBorder="1"/>
    <xf numFmtId="0" fontId="24" fillId="0" borderId="30" xfId="0" applyFont="1" applyBorder="1" applyAlignment="1">
      <alignment horizontal="center"/>
    </xf>
    <xf numFmtId="170" fontId="24" fillId="0" borderId="3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jpg"/><Relationship Id="rId2" Type="http://schemas.openxmlformats.org/officeDocument/2006/relationships/image" Target="../media/image3.jpg"/><Relationship Id="rId1" Type="http://schemas.openxmlformats.org/officeDocument/2006/relationships/image" Target="../media/image2.jp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38100</xdr:rowOff>
    </xdr:from>
    <xdr:ext cx="2486025" cy="1485900"/>
    <xdr:pic>
      <xdr:nvPicPr>
        <xdr:cNvPr id="2" name="image1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609600</xdr:colOff>
      <xdr:row>13</xdr:row>
      <xdr:rowOff>295275</xdr:rowOff>
    </xdr:from>
    <xdr:ext cx="3305175" cy="32385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533400</xdr:colOff>
      <xdr:row>13</xdr:row>
      <xdr:rowOff>190500</xdr:rowOff>
    </xdr:from>
    <xdr:ext cx="2981325" cy="3590925"/>
    <xdr:pic>
      <xdr:nvPicPr>
        <xdr:cNvPr id="3" name="image5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57150</xdr:colOff>
      <xdr:row>19</xdr:row>
      <xdr:rowOff>104775</xdr:rowOff>
    </xdr:from>
    <xdr:ext cx="3200400" cy="3381375"/>
    <xdr:pic>
      <xdr:nvPicPr>
        <xdr:cNvPr id="4" name="image10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790575</xdr:colOff>
      <xdr:row>26</xdr:row>
      <xdr:rowOff>152400</xdr:rowOff>
    </xdr:from>
    <xdr:ext cx="2247900" cy="2295525"/>
    <xdr:pic>
      <xdr:nvPicPr>
        <xdr:cNvPr id="5" name="image9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723900</xdr:colOff>
      <xdr:row>26</xdr:row>
      <xdr:rowOff>171450</xdr:rowOff>
    </xdr:from>
    <xdr:ext cx="2581275" cy="2638425"/>
    <xdr:pic>
      <xdr:nvPicPr>
        <xdr:cNvPr id="6" name="image3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9525</xdr:colOff>
      <xdr:row>31</xdr:row>
      <xdr:rowOff>171450</xdr:rowOff>
    </xdr:from>
    <xdr:ext cx="4886325" cy="3676650"/>
    <xdr:pic>
      <xdr:nvPicPr>
        <xdr:cNvPr id="7" name="image8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733425</xdr:colOff>
      <xdr:row>31</xdr:row>
      <xdr:rowOff>219075</xdr:rowOff>
    </xdr:from>
    <xdr:ext cx="3895725" cy="3838575"/>
    <xdr:pic>
      <xdr:nvPicPr>
        <xdr:cNvPr id="8" name="image4.jpg" descr="Grey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31</xdr:row>
      <xdr:rowOff>266700</xdr:rowOff>
    </xdr:from>
    <xdr:ext cx="2638425" cy="3057525"/>
    <xdr:pic>
      <xdr:nvPicPr>
        <xdr:cNvPr id="9" name="image7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619125</xdr:colOff>
      <xdr:row>38</xdr:row>
      <xdr:rowOff>9525</xdr:rowOff>
    </xdr:from>
    <xdr:ext cx="2371725" cy="2476500"/>
    <xdr:pic>
      <xdr:nvPicPr>
        <xdr:cNvPr id="10" name="image2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38</xdr:row>
      <xdr:rowOff>0</xdr:rowOff>
    </xdr:from>
    <xdr:ext cx="2381250" cy="2419350"/>
    <xdr:pic>
      <xdr:nvPicPr>
        <xdr:cNvPr id="11" name="image6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3"/>
  <sheetViews>
    <sheetView workbookViewId="0"/>
  </sheetViews>
  <sheetFormatPr baseColWidth="10" defaultColWidth="12.6640625" defaultRowHeight="15" customHeight="1" x14ac:dyDescent="0.15"/>
  <cols>
    <col min="1" max="1" width="2.1640625" customWidth="1"/>
    <col min="2" max="2" width="70.6640625" customWidth="1"/>
    <col min="3" max="3" width="27.5" customWidth="1"/>
    <col min="4" max="4" width="29.1640625" customWidth="1"/>
    <col min="5" max="11" width="22.1640625" customWidth="1"/>
    <col min="12" max="12" width="17.83203125" customWidth="1"/>
    <col min="13" max="13" width="13.5" customWidth="1"/>
    <col min="14" max="14" width="23.33203125" customWidth="1"/>
    <col min="15" max="15" width="11.33203125" customWidth="1"/>
    <col min="16" max="16" width="12" customWidth="1"/>
    <col min="17" max="17" width="10.1640625" customWidth="1"/>
    <col min="18" max="18" width="2" customWidth="1"/>
    <col min="19" max="19" width="10.1640625" customWidth="1"/>
    <col min="20" max="20" width="2" customWidth="1"/>
    <col min="21" max="21" width="10.1640625" customWidth="1"/>
    <col min="22" max="22" width="13.6640625" customWidth="1"/>
    <col min="23" max="24" width="10.1640625" customWidth="1"/>
    <col min="25" max="25" width="23" customWidth="1"/>
    <col min="26" max="26" width="2" customWidth="1"/>
    <col min="27" max="30" width="10.1640625" customWidth="1"/>
  </cols>
  <sheetData>
    <row r="1" spans="1:32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2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2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2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2.7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12.7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2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12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12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2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25" x14ac:dyDescent="0.25">
      <c r="A11" s="1" t="s">
        <v>0</v>
      </c>
      <c r="B11" s="2" t="str">
        <f>D49</f>
        <v>Bryan Adams</v>
      </c>
      <c r="C11" s="3"/>
      <c r="D11" s="4"/>
      <c r="E11" s="5"/>
      <c r="F11" s="5"/>
      <c r="G11" s="5"/>
      <c r="H11" s="5"/>
      <c r="I11" s="5"/>
      <c r="J11" s="5"/>
      <c r="K11" s="5"/>
      <c r="L11" s="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25" x14ac:dyDescent="0.2">
      <c r="A12" s="1"/>
      <c r="B12" s="6" t="s">
        <v>1</v>
      </c>
      <c r="C12" s="7"/>
      <c r="D12" s="8"/>
      <c r="E12" s="9"/>
      <c r="F12" s="9"/>
      <c r="G12" s="9"/>
      <c r="H12" s="9"/>
      <c r="I12" s="9"/>
      <c r="J12" s="9"/>
      <c r="K12" s="9"/>
      <c r="L12" s="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18" x14ac:dyDescent="0.2">
      <c r="A13" s="1"/>
      <c r="B13" s="10" t="s">
        <v>2</v>
      </c>
      <c r="C13" s="11" t="str">
        <f t="shared" ref="C13:J13" si="0">C50</f>
        <v>Online</v>
      </c>
      <c r="D13" s="12" t="str">
        <f t="shared" si="0"/>
        <v>Cape Town</v>
      </c>
      <c r="E13" s="12" t="str">
        <f t="shared" si="0"/>
        <v>Cape Town</v>
      </c>
      <c r="F13" s="12" t="str">
        <f t="shared" si="0"/>
        <v>Cape Town</v>
      </c>
      <c r="G13" s="12" t="str">
        <f t="shared" si="0"/>
        <v>Pretoria</v>
      </c>
      <c r="H13" s="12" t="str">
        <f t="shared" si="0"/>
        <v>Pretoria</v>
      </c>
      <c r="I13" s="12" t="str">
        <f t="shared" si="0"/>
        <v>Durban</v>
      </c>
      <c r="J13" s="12" t="str">
        <f t="shared" si="0"/>
        <v>Durban</v>
      </c>
      <c r="K13" s="12"/>
      <c r="L13" s="1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19" x14ac:dyDescent="0.2">
      <c r="A14" s="1"/>
      <c r="B14" s="10" t="s">
        <v>3</v>
      </c>
      <c r="C14" s="13" t="str">
        <f t="shared" ref="C14:J14" si="1">C51</f>
        <v>Pre and Post Sales</v>
      </c>
      <c r="D14" s="14" t="str">
        <f t="shared" si="1"/>
        <v>Grand Arena</v>
      </c>
      <c r="E14" s="14" t="str">
        <f t="shared" si="1"/>
        <v>Grand Arena</v>
      </c>
      <c r="F14" s="14" t="str">
        <f t="shared" si="1"/>
        <v>Grand Arena</v>
      </c>
      <c r="G14" s="14" t="str">
        <f t="shared" si="1"/>
        <v>SunBet Arena</v>
      </c>
      <c r="H14" s="14" t="str">
        <f t="shared" si="1"/>
        <v>SunBet Arena</v>
      </c>
      <c r="I14" s="14" t="str">
        <f t="shared" si="1"/>
        <v>Durban ICC</v>
      </c>
      <c r="J14" s="14" t="str">
        <f t="shared" si="1"/>
        <v>Durban ICC</v>
      </c>
      <c r="K14" s="14"/>
      <c r="L14" s="1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18" x14ac:dyDescent="0.2">
      <c r="A15" s="1"/>
      <c r="B15" s="10" t="s">
        <v>4</v>
      </c>
      <c r="C15" s="15" t="str">
        <f t="shared" ref="C15:J15" si="2">C52</f>
        <v>27 Mar - 1 May</v>
      </c>
      <c r="D15" s="16">
        <f t="shared" si="2"/>
        <v>46133</v>
      </c>
      <c r="E15" s="16">
        <f t="shared" si="2"/>
        <v>46134</v>
      </c>
      <c r="F15" s="16">
        <f t="shared" si="2"/>
        <v>46135</v>
      </c>
      <c r="G15" s="16">
        <f t="shared" si="2"/>
        <v>46137</v>
      </c>
      <c r="H15" s="16">
        <f t="shared" si="2"/>
        <v>46138</v>
      </c>
      <c r="I15" s="16">
        <f t="shared" si="2"/>
        <v>46140</v>
      </c>
      <c r="J15" s="16">
        <f t="shared" si="2"/>
        <v>46141</v>
      </c>
      <c r="K15" s="16"/>
      <c r="L15" s="1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18" x14ac:dyDescent="0.2">
      <c r="A16" s="1"/>
      <c r="B16" s="17" t="s">
        <v>5</v>
      </c>
      <c r="C16" s="18" t="s">
        <v>6</v>
      </c>
      <c r="D16" s="19" t="s">
        <v>6</v>
      </c>
      <c r="E16" s="19" t="s">
        <v>6</v>
      </c>
      <c r="F16" s="19" t="s">
        <v>6</v>
      </c>
      <c r="G16" s="19" t="s">
        <v>6</v>
      </c>
      <c r="H16" s="19" t="s">
        <v>6</v>
      </c>
      <c r="I16" s="19" t="s">
        <v>6</v>
      </c>
      <c r="J16" s="19" t="s">
        <v>6</v>
      </c>
      <c r="K16" s="19" t="s">
        <v>6</v>
      </c>
      <c r="L16" s="20" t="s">
        <v>7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18" x14ac:dyDescent="0.2">
      <c r="A17" s="1"/>
      <c r="B17" s="21" t="s">
        <v>8</v>
      </c>
      <c r="C17" s="22">
        <f>Sales!B9</f>
        <v>0</v>
      </c>
      <c r="D17" s="23">
        <f>Sales!C9</f>
        <v>200000</v>
      </c>
      <c r="E17" s="23">
        <f>Sales!D9</f>
        <v>200000</v>
      </c>
      <c r="F17" s="23">
        <f>Sales!E9</f>
        <v>200000</v>
      </c>
      <c r="G17" s="23">
        <f>Sales!F9</f>
        <v>480000</v>
      </c>
      <c r="H17" s="23">
        <f>Sales!G9</f>
        <v>480000</v>
      </c>
      <c r="I17" s="23">
        <f>Sales!H9</f>
        <v>150000</v>
      </c>
      <c r="J17" s="23">
        <f>Sales!I9</f>
        <v>150000</v>
      </c>
      <c r="K17" s="23">
        <f>SUM(C17:J17)</f>
        <v>1860000</v>
      </c>
      <c r="L17" s="24">
        <f>K17/$D$55</f>
        <v>83221.476510067107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18" x14ac:dyDescent="0.2">
      <c r="A18" s="1"/>
      <c r="B18" s="21" t="s">
        <v>9</v>
      </c>
      <c r="C18" s="22">
        <f t="shared" ref="C18:L18" si="3">C17/(100+$D$57)*$D$57</f>
        <v>0</v>
      </c>
      <c r="D18" s="23">
        <f t="shared" si="3"/>
        <v>26086.956521739132</v>
      </c>
      <c r="E18" s="23">
        <f t="shared" si="3"/>
        <v>26086.956521739132</v>
      </c>
      <c r="F18" s="23">
        <f t="shared" si="3"/>
        <v>26086.956521739132</v>
      </c>
      <c r="G18" s="23">
        <f t="shared" si="3"/>
        <v>62608.695652173912</v>
      </c>
      <c r="H18" s="23">
        <f t="shared" si="3"/>
        <v>62608.695652173912</v>
      </c>
      <c r="I18" s="23">
        <f t="shared" si="3"/>
        <v>19565.217391304348</v>
      </c>
      <c r="J18" s="23">
        <f t="shared" si="3"/>
        <v>19565.217391304348</v>
      </c>
      <c r="K18" s="23">
        <f t="shared" si="3"/>
        <v>242608.69565217389</v>
      </c>
      <c r="L18" s="25">
        <f t="shared" si="3"/>
        <v>10854.975196965275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18" x14ac:dyDescent="0.2">
      <c r="A19" s="1"/>
      <c r="B19" s="26" t="s">
        <v>10</v>
      </c>
      <c r="C19" s="27">
        <f t="shared" ref="C19:L19" si="4">C17-C18</f>
        <v>0</v>
      </c>
      <c r="D19" s="28">
        <f t="shared" si="4"/>
        <v>173913.04347826086</v>
      </c>
      <c r="E19" s="28">
        <f t="shared" si="4"/>
        <v>173913.04347826086</v>
      </c>
      <c r="F19" s="28">
        <f t="shared" si="4"/>
        <v>173913.04347826086</v>
      </c>
      <c r="G19" s="28">
        <f t="shared" si="4"/>
        <v>417391.30434782611</v>
      </c>
      <c r="H19" s="28">
        <f t="shared" si="4"/>
        <v>417391.30434782611</v>
      </c>
      <c r="I19" s="28">
        <f t="shared" si="4"/>
        <v>130434.78260869565</v>
      </c>
      <c r="J19" s="28">
        <f t="shared" si="4"/>
        <v>130434.78260869565</v>
      </c>
      <c r="K19" s="28">
        <f t="shared" si="4"/>
        <v>1617391.3043478262</v>
      </c>
      <c r="L19" s="25">
        <f t="shared" si="4"/>
        <v>72366.501313101835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18" x14ac:dyDescent="0.2">
      <c r="A20" s="1"/>
      <c r="B20" s="21" t="s">
        <v>11</v>
      </c>
      <c r="C20" s="29">
        <f>('Manufacturing &amp; Shipping'!$G$64+'Manufacturing &amp; Shipping'!$F$70)*(C17/$K$17)</f>
        <v>0</v>
      </c>
      <c r="D20" s="30">
        <f>('Manufacturing &amp; Shipping'!$G$64+'Manufacturing &amp; Shipping'!$F$70)*(D17/$K$17)</f>
        <v>5198.177419354839</v>
      </c>
      <c r="E20" s="30">
        <f>('Manufacturing &amp; Shipping'!$G$64+'Manufacturing &amp; Shipping'!$F$70)*(E17/$K$17)</f>
        <v>5198.177419354839</v>
      </c>
      <c r="F20" s="30">
        <f>('Manufacturing &amp; Shipping'!$G$64+'Manufacturing &amp; Shipping'!$F$70)*(F17/$K$17)</f>
        <v>5198.177419354839</v>
      </c>
      <c r="G20" s="30">
        <f>('Manufacturing &amp; Shipping'!$G$64+'Manufacturing &amp; Shipping'!$F$70)*(G17/$K$17)</f>
        <v>12475.625806451613</v>
      </c>
      <c r="H20" s="30">
        <f>('Manufacturing &amp; Shipping'!$G$64+'Manufacturing &amp; Shipping'!$F$70)*(H17/$K$17)</f>
        <v>12475.625806451613</v>
      </c>
      <c r="I20" s="30">
        <f>('Manufacturing &amp; Shipping'!$G$64+'Manufacturing &amp; Shipping'!$F$70)*(I17/$K$17)</f>
        <v>3898.6330645161293</v>
      </c>
      <c r="J20" s="30">
        <f>('Manufacturing &amp; Shipping'!$G$64+'Manufacturing &amp; Shipping'!$F$70)*(J17/$K$17)</f>
        <v>3898.6330645161293</v>
      </c>
      <c r="K20" s="30">
        <f t="shared" ref="K20:K22" si="5">SUM(C20:J20)</f>
        <v>48343.05</v>
      </c>
      <c r="L20" s="31">
        <f t="shared" ref="L20:L22" si="6">K20/$D$55</f>
        <v>2163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18" x14ac:dyDescent="0.2">
      <c r="A21" s="1"/>
      <c r="B21" s="21" t="s">
        <v>12</v>
      </c>
      <c r="C21" s="32">
        <f>'Manufacturing &amp; Shipping'!$F$35*(C17/$K$17)</f>
        <v>0</v>
      </c>
      <c r="D21" s="33">
        <f>'Manufacturing &amp; Shipping'!$F$35*(D17/$K$17)</f>
        <v>52174.193548387098</v>
      </c>
      <c r="E21" s="33">
        <f>'Manufacturing &amp; Shipping'!$F$35*(E17/$K$17)</f>
        <v>52174.193548387098</v>
      </c>
      <c r="F21" s="33">
        <f>'Manufacturing &amp; Shipping'!$F$35*(F17/$K$17)</f>
        <v>52174.193548387098</v>
      </c>
      <c r="G21" s="33">
        <f>'Manufacturing &amp; Shipping'!$F$35*(G17/$K$17)</f>
        <v>125218.06451612903</v>
      </c>
      <c r="H21" s="33">
        <f>'Manufacturing &amp; Shipping'!$F$35*(H17/$K$17)</f>
        <v>125218.06451612903</v>
      </c>
      <c r="I21" s="33">
        <f>'Manufacturing &amp; Shipping'!$F$35*(I17/$K$17)</f>
        <v>39130.645161290318</v>
      </c>
      <c r="J21" s="33">
        <f>'Manufacturing &amp; Shipping'!$F$35*(J17/$K$17)</f>
        <v>39130.645161290318</v>
      </c>
      <c r="K21" s="30">
        <f t="shared" si="5"/>
        <v>485219.99999999994</v>
      </c>
      <c r="L21" s="31">
        <f t="shared" si="6"/>
        <v>21710.067114093956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18" x14ac:dyDescent="0.2">
      <c r="A22" s="1"/>
      <c r="B22" s="21" t="s">
        <v>13</v>
      </c>
      <c r="C22" s="29">
        <f>'Manufacturing &amp; Shipping'!$F$18*(C17/$K$17)</f>
        <v>0</v>
      </c>
      <c r="D22" s="30">
        <f>'Manufacturing &amp; Shipping'!$F$18*(D17/$K$17)</f>
        <v>13659.93548387097</v>
      </c>
      <c r="E22" s="30">
        <f>'Manufacturing &amp; Shipping'!$F$18*(E17/$K$17)</f>
        <v>13659.93548387097</v>
      </c>
      <c r="F22" s="30">
        <f>'Manufacturing &amp; Shipping'!$F$18*(F17/$K$17)</f>
        <v>13659.93548387097</v>
      </c>
      <c r="G22" s="30">
        <f>'Manufacturing &amp; Shipping'!$F$18*(G17/$K$17)</f>
        <v>32783.845161290323</v>
      </c>
      <c r="H22" s="30">
        <f>'Manufacturing &amp; Shipping'!$F$18*(H17/$K$17)</f>
        <v>32783.845161290323</v>
      </c>
      <c r="I22" s="30">
        <f>'Manufacturing &amp; Shipping'!$F$18*(I17/$K$17)</f>
        <v>10244.951612903225</v>
      </c>
      <c r="J22" s="30">
        <f>'Manufacturing &amp; Shipping'!$F$18*(J17/$K$17)</f>
        <v>10244.951612903225</v>
      </c>
      <c r="K22" s="30">
        <f t="shared" si="5"/>
        <v>127037.4</v>
      </c>
      <c r="L22" s="25">
        <f t="shared" si="6"/>
        <v>5683.9999999999991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18" x14ac:dyDescent="0.2">
      <c r="A23" s="1"/>
      <c r="B23" s="34" t="s">
        <v>14</v>
      </c>
      <c r="C23" s="27">
        <f t="shared" ref="C23:L23" si="7">SUM(C20:C22)</f>
        <v>0</v>
      </c>
      <c r="D23" s="28">
        <f t="shared" si="7"/>
        <v>71032.306451612909</v>
      </c>
      <c r="E23" s="28">
        <f t="shared" si="7"/>
        <v>71032.306451612909</v>
      </c>
      <c r="F23" s="28">
        <f t="shared" si="7"/>
        <v>71032.306451612909</v>
      </c>
      <c r="G23" s="28">
        <f t="shared" si="7"/>
        <v>170477.53548387095</v>
      </c>
      <c r="H23" s="28">
        <f t="shared" si="7"/>
        <v>170477.53548387095</v>
      </c>
      <c r="I23" s="28">
        <f t="shared" si="7"/>
        <v>53274.229838709674</v>
      </c>
      <c r="J23" s="28">
        <f t="shared" si="7"/>
        <v>53274.229838709674</v>
      </c>
      <c r="K23" s="28">
        <f t="shared" si="7"/>
        <v>660600.44999999995</v>
      </c>
      <c r="L23" s="24">
        <f t="shared" si="7"/>
        <v>29557.067114093956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18" x14ac:dyDescent="0.2">
      <c r="A24" s="1"/>
      <c r="B24" s="35" t="s">
        <v>15</v>
      </c>
      <c r="C24" s="36">
        <f t="shared" ref="C24:J24" si="8">C17*$D$58%</f>
        <v>0</v>
      </c>
      <c r="D24" s="37">
        <f t="shared" si="8"/>
        <v>6400</v>
      </c>
      <c r="E24" s="37">
        <f t="shared" si="8"/>
        <v>6400</v>
      </c>
      <c r="F24" s="37">
        <f t="shared" si="8"/>
        <v>6400</v>
      </c>
      <c r="G24" s="37">
        <f t="shared" si="8"/>
        <v>15360</v>
      </c>
      <c r="H24" s="37">
        <f t="shared" si="8"/>
        <v>15360</v>
      </c>
      <c r="I24" s="37">
        <f t="shared" si="8"/>
        <v>4800</v>
      </c>
      <c r="J24" s="37">
        <f t="shared" si="8"/>
        <v>4800</v>
      </c>
      <c r="K24" s="38">
        <f>SUM(C24:J24)</f>
        <v>59520</v>
      </c>
      <c r="L24" s="39">
        <f>K24/$D$55</f>
        <v>2663.0872483221474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18" x14ac:dyDescent="0.2">
      <c r="A25" s="1"/>
      <c r="B25" s="34" t="s">
        <v>16</v>
      </c>
      <c r="C25" s="27">
        <f t="shared" ref="C25:L25" si="9">C19-C23-C24</f>
        <v>0</v>
      </c>
      <c r="D25" s="28">
        <f t="shared" si="9"/>
        <v>96480.737026647956</v>
      </c>
      <c r="E25" s="28">
        <f t="shared" si="9"/>
        <v>96480.737026647956</v>
      </c>
      <c r="F25" s="28">
        <f t="shared" si="9"/>
        <v>96480.737026647956</v>
      </c>
      <c r="G25" s="28">
        <f t="shared" si="9"/>
        <v>231553.76886395516</v>
      </c>
      <c r="H25" s="28">
        <f t="shared" si="9"/>
        <v>231553.76886395516</v>
      </c>
      <c r="I25" s="28">
        <f t="shared" si="9"/>
        <v>72360.552769985981</v>
      </c>
      <c r="J25" s="28">
        <f t="shared" si="9"/>
        <v>72360.552769985981</v>
      </c>
      <c r="K25" s="28">
        <f t="shared" si="9"/>
        <v>897270.85434782621</v>
      </c>
      <c r="L25" s="25">
        <f t="shared" si="9"/>
        <v>40146.346950685736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18" x14ac:dyDescent="0.2">
      <c r="A26" s="1"/>
      <c r="B26" s="34" t="s">
        <v>17</v>
      </c>
      <c r="C26" s="40"/>
      <c r="D26" s="41"/>
      <c r="E26" s="41"/>
      <c r="F26" s="41"/>
      <c r="G26" s="41"/>
      <c r="H26" s="41"/>
      <c r="I26" s="41"/>
      <c r="J26" s="41"/>
      <c r="K26" s="41"/>
      <c r="L26" s="39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9" x14ac:dyDescent="0.2">
      <c r="A27" s="1"/>
      <c r="B27" s="42" t="s">
        <v>18</v>
      </c>
      <c r="C27" s="43">
        <v>0</v>
      </c>
      <c r="D27" s="44">
        <v>3043.48</v>
      </c>
      <c r="E27" s="44">
        <v>3043.48</v>
      </c>
      <c r="F27" s="44">
        <v>6086.96</v>
      </c>
      <c r="G27" s="44">
        <v>6086.96</v>
      </c>
      <c r="H27" s="44">
        <v>0</v>
      </c>
      <c r="I27" s="44">
        <v>6086.96</v>
      </c>
      <c r="J27" s="44">
        <v>6086.96</v>
      </c>
      <c r="K27" s="44">
        <f t="shared" ref="K27:K40" si="10">SUM(C27:J27)</f>
        <v>30434.799999999999</v>
      </c>
      <c r="L27" s="45">
        <f t="shared" ref="L27:L40" si="11">K27/$D$55</f>
        <v>1361.7360178970916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8" x14ac:dyDescent="0.2">
      <c r="A28" s="1"/>
      <c r="B28" s="46" t="s">
        <v>19</v>
      </c>
      <c r="C28" s="47"/>
      <c r="D28" s="48">
        <v>2000</v>
      </c>
      <c r="E28" s="48">
        <v>2000</v>
      </c>
      <c r="F28" s="48">
        <v>2000</v>
      </c>
      <c r="G28" s="48">
        <v>2000</v>
      </c>
      <c r="H28" s="48">
        <v>2000</v>
      </c>
      <c r="I28" s="48">
        <v>2000</v>
      </c>
      <c r="J28" s="48">
        <v>2000</v>
      </c>
      <c r="K28" s="48">
        <f t="shared" si="10"/>
        <v>14000</v>
      </c>
      <c r="L28" s="45">
        <f t="shared" si="11"/>
        <v>626.39821029082771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8" x14ac:dyDescent="0.2">
      <c r="A29" s="1"/>
      <c r="B29" s="46" t="s">
        <v>20</v>
      </c>
      <c r="C29" s="47">
        <v>0</v>
      </c>
      <c r="D29" s="48">
        <v>0</v>
      </c>
      <c r="E29" s="48">
        <v>0</v>
      </c>
      <c r="F29" s="48">
        <v>0</v>
      </c>
      <c r="G29" s="48">
        <v>0</v>
      </c>
      <c r="H29" s="48">
        <v>0</v>
      </c>
      <c r="I29" s="48">
        <v>4500</v>
      </c>
      <c r="J29" s="48">
        <v>4500</v>
      </c>
      <c r="K29" s="48">
        <f t="shared" si="10"/>
        <v>9000</v>
      </c>
      <c r="L29" s="45">
        <f t="shared" si="11"/>
        <v>402.68456375838923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19" x14ac:dyDescent="0.2">
      <c r="A30" s="49"/>
      <c r="B30" s="42" t="s">
        <v>21</v>
      </c>
      <c r="C30" s="47">
        <v>0</v>
      </c>
      <c r="D30" s="48">
        <v>1000</v>
      </c>
      <c r="E30" s="48">
        <v>1000</v>
      </c>
      <c r="F30" s="48">
        <v>1000</v>
      </c>
      <c r="G30" s="48">
        <v>2000</v>
      </c>
      <c r="H30" s="48">
        <v>2000</v>
      </c>
      <c r="I30" s="48">
        <v>950</v>
      </c>
      <c r="J30" s="48">
        <v>950</v>
      </c>
      <c r="K30" s="48">
        <f t="shared" si="10"/>
        <v>8900</v>
      </c>
      <c r="L30" s="45">
        <f t="shared" si="11"/>
        <v>398.21029082774049</v>
      </c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</row>
    <row r="31" spans="1:32" ht="19" x14ac:dyDescent="0.2">
      <c r="A31" s="1"/>
      <c r="B31" s="42" t="s">
        <v>22</v>
      </c>
      <c r="C31" s="47">
        <v>0</v>
      </c>
      <c r="D31" s="48">
        <v>0</v>
      </c>
      <c r="E31" s="48">
        <v>0</v>
      </c>
      <c r="F31" s="48">
        <v>0</v>
      </c>
      <c r="G31" s="48">
        <v>0</v>
      </c>
      <c r="H31" s="48">
        <v>0</v>
      </c>
      <c r="I31" s="48">
        <v>0</v>
      </c>
      <c r="J31" s="48">
        <v>0</v>
      </c>
      <c r="K31" s="48">
        <f t="shared" si="10"/>
        <v>0</v>
      </c>
      <c r="L31" s="45">
        <f t="shared" si="1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9" x14ac:dyDescent="0.2">
      <c r="A32" s="1"/>
      <c r="B32" s="42" t="s">
        <v>23</v>
      </c>
      <c r="C32" s="47">
        <v>0</v>
      </c>
      <c r="D32" s="48">
        <v>0</v>
      </c>
      <c r="E32" s="48">
        <v>0</v>
      </c>
      <c r="F32" s="48">
        <v>0</v>
      </c>
      <c r="G32" s="48">
        <v>0</v>
      </c>
      <c r="H32" s="48">
        <v>0</v>
      </c>
      <c r="I32" s="48">
        <v>0</v>
      </c>
      <c r="J32" s="48">
        <v>0</v>
      </c>
      <c r="K32" s="48">
        <f t="shared" si="10"/>
        <v>0</v>
      </c>
      <c r="L32" s="45">
        <f t="shared" si="1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9" x14ac:dyDescent="0.2">
      <c r="A33" s="1"/>
      <c r="B33" s="42" t="s">
        <v>24</v>
      </c>
      <c r="C33" s="47">
        <v>0</v>
      </c>
      <c r="D33" s="48">
        <v>600</v>
      </c>
      <c r="E33" s="48">
        <v>600</v>
      </c>
      <c r="F33" s="48">
        <v>600</v>
      </c>
      <c r="G33" s="48">
        <v>600</v>
      </c>
      <c r="H33" s="48">
        <v>600</v>
      </c>
      <c r="I33" s="48">
        <v>600</v>
      </c>
      <c r="J33" s="48">
        <v>600</v>
      </c>
      <c r="K33" s="48">
        <f t="shared" si="10"/>
        <v>4200</v>
      </c>
      <c r="L33" s="45">
        <f t="shared" si="11"/>
        <v>187.91946308724832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9" x14ac:dyDescent="0.2">
      <c r="A34" s="1"/>
      <c r="B34" s="42" t="s">
        <v>25</v>
      </c>
      <c r="C34" s="47">
        <v>0</v>
      </c>
      <c r="D34" s="48">
        <v>0</v>
      </c>
      <c r="E34" s="48">
        <v>0</v>
      </c>
      <c r="F34" s="48">
        <v>0</v>
      </c>
      <c r="G34" s="48">
        <v>0</v>
      </c>
      <c r="H34" s="48">
        <v>0</v>
      </c>
      <c r="I34" s="48">
        <v>0</v>
      </c>
      <c r="J34" s="48">
        <v>0</v>
      </c>
      <c r="K34" s="48">
        <f t="shared" si="10"/>
        <v>0</v>
      </c>
      <c r="L34" s="45">
        <f t="shared" si="11"/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9" x14ac:dyDescent="0.2">
      <c r="A35" s="1"/>
      <c r="B35" s="42" t="s">
        <v>26</v>
      </c>
      <c r="C35" s="47">
        <v>0</v>
      </c>
      <c r="D35" s="48">
        <v>15000</v>
      </c>
      <c r="E35" s="48">
        <v>15000</v>
      </c>
      <c r="F35" s="48">
        <v>15000</v>
      </c>
      <c r="G35" s="48">
        <v>25000</v>
      </c>
      <c r="H35" s="48">
        <v>25000</v>
      </c>
      <c r="I35" s="48">
        <v>15000</v>
      </c>
      <c r="J35" s="48">
        <v>15000</v>
      </c>
      <c r="K35" s="48">
        <f t="shared" si="10"/>
        <v>125000</v>
      </c>
      <c r="L35" s="45">
        <f t="shared" si="11"/>
        <v>5592.8411633109617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9" x14ac:dyDescent="0.2">
      <c r="A36" s="1"/>
      <c r="B36" s="42" t="s">
        <v>27</v>
      </c>
      <c r="C36" s="47">
        <v>0</v>
      </c>
      <c r="D36" s="48">
        <v>0</v>
      </c>
      <c r="E36" s="48">
        <v>0</v>
      </c>
      <c r="F36" s="48">
        <v>0</v>
      </c>
      <c r="G36" s="48">
        <v>0</v>
      </c>
      <c r="H36" s="48">
        <v>0</v>
      </c>
      <c r="I36" s="48">
        <v>1500</v>
      </c>
      <c r="J36" s="48">
        <v>1500</v>
      </c>
      <c r="K36" s="48">
        <f t="shared" si="10"/>
        <v>3000</v>
      </c>
      <c r="L36" s="45">
        <f t="shared" si="11"/>
        <v>134.22818791946307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9" x14ac:dyDescent="0.2">
      <c r="A37" s="1"/>
      <c r="B37" s="42" t="s">
        <v>28</v>
      </c>
      <c r="C37" s="47">
        <f>0.065*C17</f>
        <v>0</v>
      </c>
      <c r="D37" s="48">
        <v>30760</v>
      </c>
      <c r="E37" s="48">
        <v>30760</v>
      </c>
      <c r="F37" s="48">
        <v>30760</v>
      </c>
      <c r="G37" s="48">
        <v>51000</v>
      </c>
      <c r="H37" s="48">
        <v>51000</v>
      </c>
      <c r="I37" s="48">
        <v>22200</v>
      </c>
      <c r="J37" s="48">
        <v>22200</v>
      </c>
      <c r="K37" s="48">
        <f t="shared" si="10"/>
        <v>238680</v>
      </c>
      <c r="L37" s="45">
        <f t="shared" si="11"/>
        <v>10679.194630872482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9" x14ac:dyDescent="0.2">
      <c r="A38" s="1"/>
      <c r="B38" s="42" t="s">
        <v>29</v>
      </c>
      <c r="C38" s="47">
        <v>0</v>
      </c>
      <c r="D38" s="48">
        <v>2500</v>
      </c>
      <c r="E38" s="48">
        <v>2500</v>
      </c>
      <c r="F38" s="48">
        <v>2500</v>
      </c>
      <c r="G38" s="48">
        <v>5000</v>
      </c>
      <c r="H38" s="48">
        <v>5000</v>
      </c>
      <c r="I38" s="48">
        <v>2500</v>
      </c>
      <c r="J38" s="48">
        <v>2500</v>
      </c>
      <c r="K38" s="48">
        <f t="shared" si="10"/>
        <v>22500</v>
      </c>
      <c r="L38" s="45">
        <f t="shared" si="11"/>
        <v>1006.7114093959731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9" x14ac:dyDescent="0.2">
      <c r="A39" s="1"/>
      <c r="B39" s="42" t="s">
        <v>30</v>
      </c>
      <c r="C39" s="47">
        <v>0</v>
      </c>
      <c r="D39" s="48">
        <v>5000</v>
      </c>
      <c r="E39" s="48">
        <v>5000</v>
      </c>
      <c r="F39" s="48">
        <v>5000</v>
      </c>
      <c r="G39" s="48">
        <v>0</v>
      </c>
      <c r="H39" s="48">
        <v>0</v>
      </c>
      <c r="I39" s="48">
        <v>0</v>
      </c>
      <c r="J39" s="48">
        <v>0</v>
      </c>
      <c r="K39" s="48">
        <f t="shared" si="10"/>
        <v>15000</v>
      </c>
      <c r="L39" s="45">
        <f t="shared" si="11"/>
        <v>671.14093959731542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9" x14ac:dyDescent="0.2">
      <c r="A40" s="1"/>
      <c r="B40" s="42" t="s">
        <v>31</v>
      </c>
      <c r="C40" s="50">
        <v>0</v>
      </c>
      <c r="D40" s="51">
        <v>0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f t="shared" si="10"/>
        <v>0</v>
      </c>
      <c r="L40" s="45">
        <f t="shared" si="11"/>
        <v>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9" x14ac:dyDescent="0.2">
      <c r="A41" s="1"/>
      <c r="B41" s="52" t="s">
        <v>32</v>
      </c>
      <c r="C41" s="53">
        <f t="shared" ref="C41:L41" si="12">SUM(C27:C40)</f>
        <v>0</v>
      </c>
      <c r="D41" s="54">
        <f t="shared" si="12"/>
        <v>59903.479999999996</v>
      </c>
      <c r="E41" s="54">
        <f t="shared" si="12"/>
        <v>59903.479999999996</v>
      </c>
      <c r="F41" s="54">
        <f t="shared" si="12"/>
        <v>62946.96</v>
      </c>
      <c r="G41" s="54">
        <f t="shared" si="12"/>
        <v>91686.959999999992</v>
      </c>
      <c r="H41" s="54">
        <f t="shared" si="12"/>
        <v>85600</v>
      </c>
      <c r="I41" s="54">
        <f t="shared" si="12"/>
        <v>55336.959999999999</v>
      </c>
      <c r="J41" s="54">
        <f t="shared" si="12"/>
        <v>55336.959999999999</v>
      </c>
      <c r="K41" s="54">
        <f t="shared" si="12"/>
        <v>470714.8</v>
      </c>
      <c r="L41" s="55">
        <f t="shared" si="12"/>
        <v>21061.064876957495</v>
      </c>
      <c r="M41" s="56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8" x14ac:dyDescent="0.2">
      <c r="A42" s="1"/>
      <c r="B42" s="57" t="s">
        <v>33</v>
      </c>
      <c r="C42" s="58">
        <f t="shared" ref="C42:L42" si="13">C25-C41</f>
        <v>0</v>
      </c>
      <c r="D42" s="59">
        <f t="shared" si="13"/>
        <v>36577.25702664796</v>
      </c>
      <c r="E42" s="59">
        <f t="shared" si="13"/>
        <v>36577.25702664796</v>
      </c>
      <c r="F42" s="59">
        <f t="shared" si="13"/>
        <v>33533.777026647957</v>
      </c>
      <c r="G42" s="59">
        <f t="shared" si="13"/>
        <v>139866.80886395517</v>
      </c>
      <c r="H42" s="59">
        <f t="shared" si="13"/>
        <v>145953.76886395516</v>
      </c>
      <c r="I42" s="59">
        <f t="shared" si="13"/>
        <v>17023.592769985982</v>
      </c>
      <c r="J42" s="59">
        <f t="shared" si="13"/>
        <v>17023.592769985982</v>
      </c>
      <c r="K42" s="60">
        <f t="shared" si="13"/>
        <v>426556.05434782623</v>
      </c>
      <c r="L42" s="61">
        <f t="shared" si="13"/>
        <v>19085.282073728242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8" x14ac:dyDescent="0.2">
      <c r="A43" s="1"/>
      <c r="B43" s="62" t="s">
        <v>34</v>
      </c>
      <c r="C43" s="63">
        <f t="shared" ref="C43:J43" si="14">C42*$D$59%</f>
        <v>0</v>
      </c>
      <c r="D43" s="64">
        <f t="shared" si="14"/>
        <v>25604.07991865357</v>
      </c>
      <c r="E43" s="64">
        <f t="shared" si="14"/>
        <v>25604.07991865357</v>
      </c>
      <c r="F43" s="64">
        <f t="shared" si="14"/>
        <v>23473.643918653568</v>
      </c>
      <c r="G43" s="64">
        <f t="shared" si="14"/>
        <v>97906.766204768617</v>
      </c>
      <c r="H43" s="64">
        <f t="shared" si="14"/>
        <v>102167.63820476861</v>
      </c>
      <c r="I43" s="64">
        <f t="shared" si="14"/>
        <v>11916.514938990187</v>
      </c>
      <c r="J43" s="64">
        <f t="shared" si="14"/>
        <v>11916.514938990187</v>
      </c>
      <c r="K43" s="65">
        <f t="shared" ref="K43:K44" si="15">SUM(C43:J43)</f>
        <v>298589.23804347828</v>
      </c>
      <c r="L43" s="61">
        <f>L42*D59%</f>
        <v>13359.697451609769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8" x14ac:dyDescent="0.2">
      <c r="A44" s="1"/>
      <c r="B44" s="62" t="s">
        <v>35</v>
      </c>
      <c r="C44" s="63">
        <f t="shared" ref="C44:J44" si="16">C42-C43</f>
        <v>0</v>
      </c>
      <c r="D44" s="64">
        <f t="shared" si="16"/>
        <v>10973.17710799439</v>
      </c>
      <c r="E44" s="64">
        <f t="shared" si="16"/>
        <v>10973.17710799439</v>
      </c>
      <c r="F44" s="64">
        <f t="shared" si="16"/>
        <v>10060.133107994388</v>
      </c>
      <c r="G44" s="64">
        <f t="shared" si="16"/>
        <v>41960.042659186554</v>
      </c>
      <c r="H44" s="64">
        <f t="shared" si="16"/>
        <v>43786.130659186558</v>
      </c>
      <c r="I44" s="64">
        <f t="shared" si="16"/>
        <v>5107.077830995795</v>
      </c>
      <c r="J44" s="64">
        <f t="shared" si="16"/>
        <v>5107.077830995795</v>
      </c>
      <c r="K44" s="65">
        <f t="shared" si="15"/>
        <v>127966.81630434787</v>
      </c>
      <c r="L44" s="61">
        <f>L42-L43</f>
        <v>5725.5846221184729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2.75" customHeight="1" x14ac:dyDescent="0.2">
      <c r="A45" s="1"/>
      <c r="B45" s="66"/>
      <c r="C45" s="66"/>
      <c r="D45" s="67"/>
      <c r="E45" s="67"/>
      <c r="F45" s="67"/>
      <c r="G45" s="67"/>
      <c r="H45" s="67"/>
      <c r="I45" s="67"/>
      <c r="J45" s="67"/>
      <c r="K45" s="6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8" x14ac:dyDescent="0.2">
      <c r="A46" s="1"/>
      <c r="B46" s="68" t="s">
        <v>36</v>
      </c>
      <c r="C46" s="68"/>
      <c r="D46" s="69">
        <f>(K41+K23+K24)/K19</f>
        <v>0.73626910618279562</v>
      </c>
      <c r="E46" s="70"/>
      <c r="F46" s="70"/>
      <c r="G46" s="70"/>
      <c r="H46" s="70"/>
      <c r="I46" s="70"/>
      <c r="J46" s="70"/>
      <c r="K46" s="70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8" x14ac:dyDescent="0.2">
      <c r="A47" s="1"/>
      <c r="B47" s="66"/>
      <c r="C47" s="66"/>
      <c r="D47" s="66"/>
      <c r="E47" s="49"/>
      <c r="F47" s="49"/>
      <c r="G47" s="49"/>
      <c r="H47" s="49"/>
      <c r="I47" s="49"/>
      <c r="J47" s="49"/>
      <c r="K47" s="49"/>
      <c r="L47" s="1"/>
      <c r="M47" s="1"/>
      <c r="N47" s="1"/>
      <c r="O47" s="1"/>
      <c r="P47" s="1"/>
      <c r="Q47" s="1"/>
      <c r="R47" s="1"/>
      <c r="S47" s="71"/>
      <c r="T47" s="1"/>
      <c r="U47" s="1"/>
      <c r="V47" s="1"/>
      <c r="W47" s="1"/>
      <c r="X47" s="1"/>
      <c r="Y47" s="1"/>
      <c r="Z47" s="1"/>
      <c r="AA47" s="71"/>
      <c r="AB47" s="1"/>
      <c r="AC47" s="1"/>
      <c r="AD47" s="1"/>
      <c r="AE47" s="1"/>
      <c r="AF47" s="1"/>
    </row>
    <row r="48" spans="1:32" ht="16" x14ac:dyDescent="0.2">
      <c r="A48" s="1"/>
      <c r="B48" s="49"/>
      <c r="C48" s="49"/>
      <c r="D48" s="49"/>
      <c r="E48" s="72"/>
      <c r="F48" s="72"/>
      <c r="G48" s="72"/>
      <c r="H48" s="72"/>
      <c r="I48" s="72"/>
      <c r="J48" s="72"/>
      <c r="K48" s="7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6" x14ac:dyDescent="0.2">
      <c r="A49" s="1"/>
      <c r="B49" s="73" t="s">
        <v>37</v>
      </c>
      <c r="C49" s="73"/>
      <c r="D49" s="73" t="s">
        <v>38</v>
      </c>
      <c r="E49" s="49"/>
      <c r="F49" s="49"/>
      <c r="G49" s="49"/>
      <c r="H49" s="49"/>
      <c r="I49" s="49"/>
      <c r="J49" s="49"/>
      <c r="K49" s="4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6" x14ac:dyDescent="0.2">
      <c r="A50" s="1"/>
      <c r="B50" s="74" t="s">
        <v>39</v>
      </c>
      <c r="C50" s="74" t="s">
        <v>40</v>
      </c>
      <c r="D50" s="75" t="s">
        <v>41</v>
      </c>
      <c r="E50" s="75" t="s">
        <v>41</v>
      </c>
      <c r="F50" s="75" t="s">
        <v>41</v>
      </c>
      <c r="G50" s="75" t="s">
        <v>42</v>
      </c>
      <c r="H50" s="75" t="s">
        <v>42</v>
      </c>
      <c r="I50" s="76" t="s">
        <v>43</v>
      </c>
      <c r="J50" s="75" t="s">
        <v>43</v>
      </c>
      <c r="K50" s="77"/>
      <c r="L50" s="77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6" x14ac:dyDescent="0.2">
      <c r="A51" s="1"/>
      <c r="B51" s="78" t="s">
        <v>44</v>
      </c>
      <c r="C51" s="78" t="s">
        <v>45</v>
      </c>
      <c r="D51" s="79" t="s">
        <v>46</v>
      </c>
      <c r="E51" s="79" t="s">
        <v>46</v>
      </c>
      <c r="F51" s="79" t="s">
        <v>46</v>
      </c>
      <c r="G51" s="79" t="s">
        <v>47</v>
      </c>
      <c r="H51" s="79" t="s">
        <v>47</v>
      </c>
      <c r="I51" s="80" t="s">
        <v>48</v>
      </c>
      <c r="J51" s="79" t="s">
        <v>48</v>
      </c>
      <c r="K51" s="77"/>
      <c r="L51" s="77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6" x14ac:dyDescent="0.2">
      <c r="A52" s="1"/>
      <c r="B52" s="78" t="s">
        <v>49</v>
      </c>
      <c r="C52" s="78" t="s">
        <v>50</v>
      </c>
      <c r="D52" s="81">
        <v>46133</v>
      </c>
      <c r="E52" s="81">
        <v>46134</v>
      </c>
      <c r="F52" s="81">
        <v>46135</v>
      </c>
      <c r="G52" s="81">
        <v>46137</v>
      </c>
      <c r="H52" s="81">
        <v>46138</v>
      </c>
      <c r="I52" s="82">
        <v>46140</v>
      </c>
      <c r="J52" s="81">
        <v>46141</v>
      </c>
      <c r="K52" s="83" t="s">
        <v>51</v>
      </c>
      <c r="L52" s="83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6" x14ac:dyDescent="0.2">
      <c r="A53" s="1"/>
      <c r="B53" s="84" t="s">
        <v>52</v>
      </c>
      <c r="C53" s="84"/>
      <c r="D53" s="85">
        <v>1</v>
      </c>
      <c r="E53" s="85">
        <v>1</v>
      </c>
      <c r="F53" s="85">
        <v>1</v>
      </c>
      <c r="G53" s="85">
        <v>1</v>
      </c>
      <c r="H53" s="85">
        <v>1</v>
      </c>
      <c r="I53" s="86">
        <v>1</v>
      </c>
      <c r="J53" s="85">
        <v>1</v>
      </c>
      <c r="K53" s="77">
        <f>SUM(D53:J53)</f>
        <v>7</v>
      </c>
      <c r="L53" s="77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6" x14ac:dyDescent="0.2">
      <c r="A54" s="1"/>
      <c r="B54" s="74" t="s">
        <v>53</v>
      </c>
      <c r="C54" s="74"/>
      <c r="D54" s="75" t="s">
        <v>54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6" x14ac:dyDescent="0.2">
      <c r="A55" s="1"/>
      <c r="B55" s="78" t="s">
        <v>55</v>
      </c>
      <c r="C55" s="78"/>
      <c r="D55" s="87">
        <v>22.35</v>
      </c>
      <c r="E55" s="88"/>
      <c r="F55" s="88"/>
      <c r="G55" s="88"/>
      <c r="H55" s="88"/>
      <c r="I55" s="88"/>
      <c r="J55" s="88"/>
      <c r="K55" s="8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6" x14ac:dyDescent="0.2">
      <c r="A56" s="1"/>
      <c r="B56" s="84" t="s">
        <v>56</v>
      </c>
      <c r="C56" s="84"/>
      <c r="D56" s="89">
        <f>D46</f>
        <v>0.73626910618279562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6" x14ac:dyDescent="0.2">
      <c r="A57" s="1"/>
      <c r="B57" s="74" t="s">
        <v>57</v>
      </c>
      <c r="C57" s="74"/>
      <c r="D57" s="90">
        <v>15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6" x14ac:dyDescent="0.2">
      <c r="A58" s="1"/>
      <c r="B58" s="84" t="s">
        <v>58</v>
      </c>
      <c r="C58" s="84"/>
      <c r="D58" s="91">
        <v>3.2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6" x14ac:dyDescent="0.2">
      <c r="A59" s="1"/>
      <c r="B59" s="74" t="s">
        <v>59</v>
      </c>
      <c r="C59" s="74"/>
      <c r="D59" s="90">
        <v>70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6" x14ac:dyDescent="0.2">
      <c r="A60" s="1"/>
      <c r="B60" s="84" t="s">
        <v>60</v>
      </c>
      <c r="C60" s="84"/>
      <c r="D60" s="91">
        <v>30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2.75" customHeight="1" x14ac:dyDescent="0.15"/>
    <row r="262" spans="1:32" ht="12.75" customHeight="1" x14ac:dyDescent="0.15"/>
    <row r="263" spans="1:32" ht="12.75" customHeight="1" x14ac:dyDescent="0.15"/>
    <row r="264" spans="1:32" ht="12.75" customHeight="1" x14ac:dyDescent="0.15"/>
    <row r="265" spans="1:32" ht="12.75" customHeight="1" x14ac:dyDescent="0.15"/>
    <row r="266" spans="1:32" ht="12.75" customHeight="1" x14ac:dyDescent="0.15"/>
    <row r="267" spans="1:32" ht="12.75" customHeight="1" x14ac:dyDescent="0.15"/>
    <row r="268" spans="1:32" ht="12.75" customHeight="1" x14ac:dyDescent="0.15"/>
    <row r="269" spans="1:32" ht="12.75" customHeight="1" x14ac:dyDescent="0.15"/>
    <row r="270" spans="1:32" ht="12.75" customHeight="1" x14ac:dyDescent="0.15"/>
    <row r="271" spans="1:32" ht="12.75" customHeight="1" x14ac:dyDescent="0.15"/>
    <row r="272" spans="1:3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  <row r="1001" ht="12.75" customHeight="1" x14ac:dyDescent="0.15"/>
    <row r="1002" ht="12.75" customHeight="1" x14ac:dyDescent="0.15"/>
    <row r="1003" ht="12.75" customHeight="1" x14ac:dyDescent="0.15"/>
  </sheetData>
  <printOptions horizontalCentered="1"/>
  <pageMargins left="0.23622047244094491" right="0.27559055118110237" top="0.47244094488188981" bottom="0.39370078740157483" header="0" footer="0"/>
  <pageSetup paperSize="9" orientation="landscape"/>
  <headerFooter>
    <oddFooter>&amp;LBig Concerts&amp;CPage &amp;P&amp;R&amp;D</oddFooter>
  </headerFooter>
  <rowBreaks count="3" manualBreakCount="3">
    <brk id="181" man="1"/>
    <brk id="293" man="1"/>
    <brk id="76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G687"/>
  <sheetViews>
    <sheetView tabSelected="1" topLeftCell="A32" zoomScale="50" workbookViewId="0">
      <selection activeCell="E67" sqref="E67"/>
    </sheetView>
  </sheetViews>
  <sheetFormatPr baseColWidth="10" defaultColWidth="12.6640625" defaultRowHeight="13" x14ac:dyDescent="0.15"/>
  <cols>
    <col min="1" max="1" width="56.1640625" customWidth="1"/>
    <col min="2" max="2" width="34.83203125" hidden="1" customWidth="1"/>
    <col min="3" max="3" width="73.1640625" customWidth="1"/>
    <col min="4" max="4" width="46.83203125" customWidth="1"/>
    <col min="5" max="5" width="42.83203125" customWidth="1"/>
    <col min="6" max="6" width="42.1640625" customWidth="1"/>
    <col min="7" max="7" width="39.83203125" customWidth="1"/>
    <col min="8" max="8" width="41.5" customWidth="1"/>
    <col min="9" max="9" width="46.83203125" customWidth="1"/>
    <col min="10" max="10" width="26.1640625" customWidth="1"/>
    <col min="11" max="11" width="15.5" customWidth="1"/>
    <col min="12" max="12" width="10.83203125" customWidth="1"/>
    <col min="13" max="13" width="16.5" customWidth="1"/>
    <col min="14" max="14" width="24.1640625" customWidth="1"/>
    <col min="15" max="15" width="16.83203125" customWidth="1"/>
    <col min="16" max="16" width="63" customWidth="1"/>
    <col min="17" max="17" width="43.33203125" customWidth="1"/>
    <col min="18" max="18" width="44.83203125" customWidth="1"/>
    <col min="29" max="29" width="32.6640625" customWidth="1"/>
  </cols>
  <sheetData>
    <row r="1" spans="1:33" ht="25" x14ac:dyDescent="0.25">
      <c r="A1" s="275" t="s">
        <v>61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7"/>
      <c r="O1" s="92"/>
      <c r="P1" s="93" t="s">
        <v>62</v>
      </c>
      <c r="Q1" s="93" t="s">
        <v>63</v>
      </c>
      <c r="R1" s="93" t="s">
        <v>64</v>
      </c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</row>
    <row r="2" spans="1:33" ht="33" x14ac:dyDescent="0.35">
      <c r="A2" s="95" t="s">
        <v>61</v>
      </c>
      <c r="B2" s="94"/>
      <c r="C2" s="94"/>
      <c r="D2" s="96"/>
      <c r="E2" s="94"/>
      <c r="F2" s="94"/>
      <c r="G2" s="94"/>
      <c r="H2" s="94"/>
      <c r="I2" s="94"/>
      <c r="J2" s="94"/>
      <c r="K2" s="94"/>
      <c r="L2" s="94"/>
      <c r="M2" s="94"/>
      <c r="N2" s="94"/>
      <c r="O2" s="92"/>
      <c r="P2" s="97">
        <f>R2/Q2</f>
        <v>43.255813953488371</v>
      </c>
      <c r="Q2" s="98">
        <f>J7-B7</f>
        <v>43000</v>
      </c>
      <c r="R2" s="99">
        <f>J9</f>
        <v>1860000</v>
      </c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ht="25" x14ac:dyDescent="0.25">
      <c r="A3" s="100" t="s">
        <v>65</v>
      </c>
      <c r="B3" s="101" t="str">
        <f>Summary!D49</f>
        <v>Bryan Adams</v>
      </c>
      <c r="C3" s="102" t="str">
        <f>Summary!D49</f>
        <v>Bryan Adams</v>
      </c>
      <c r="D3" s="102" t="str">
        <f t="shared" ref="D3:I3" si="0">C3</f>
        <v>Bryan Adams</v>
      </c>
      <c r="E3" s="102" t="str">
        <f t="shared" si="0"/>
        <v>Bryan Adams</v>
      </c>
      <c r="F3" s="102" t="str">
        <f t="shared" si="0"/>
        <v>Bryan Adams</v>
      </c>
      <c r="G3" s="102" t="str">
        <f t="shared" si="0"/>
        <v>Bryan Adams</v>
      </c>
      <c r="H3" s="102" t="str">
        <f t="shared" si="0"/>
        <v>Bryan Adams</v>
      </c>
      <c r="I3" s="103" t="str">
        <f t="shared" si="0"/>
        <v>Bryan Adams</v>
      </c>
      <c r="J3" s="103" t="s">
        <v>66</v>
      </c>
      <c r="K3" s="104"/>
      <c r="L3" s="278"/>
      <c r="M3" s="279"/>
      <c r="N3" s="279"/>
      <c r="O3" s="104"/>
      <c r="P3" s="105"/>
      <c r="Q3" s="105"/>
      <c r="R3" s="278"/>
      <c r="S3" s="279"/>
      <c r="T3" s="279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ht="25" x14ac:dyDescent="0.25">
      <c r="A4" s="100" t="s">
        <v>67</v>
      </c>
      <c r="B4" s="101" t="str">
        <f>Summary!C50</f>
        <v>Online</v>
      </c>
      <c r="C4" s="102" t="str">
        <f>Summary!D50</f>
        <v>Cape Town</v>
      </c>
      <c r="D4" s="102" t="str">
        <f>Summary!E50</f>
        <v>Cape Town</v>
      </c>
      <c r="E4" s="102" t="str">
        <f>Summary!F50</f>
        <v>Cape Town</v>
      </c>
      <c r="F4" s="102" t="str">
        <f>Summary!G50</f>
        <v>Pretoria</v>
      </c>
      <c r="G4" s="102" t="str">
        <f>Summary!H50</f>
        <v>Pretoria</v>
      </c>
      <c r="H4" s="102" t="str">
        <f>Summary!I50</f>
        <v>Durban</v>
      </c>
      <c r="I4" s="103" t="str">
        <f>Summary!J50</f>
        <v>Durban</v>
      </c>
      <c r="J4" s="103"/>
      <c r="K4" s="104"/>
      <c r="L4" s="104"/>
      <c r="M4" s="105"/>
      <c r="N4" s="105"/>
      <c r="O4" s="104"/>
      <c r="P4" s="105"/>
      <c r="Q4" s="105"/>
      <c r="R4" s="278"/>
      <c r="S4" s="279"/>
      <c r="T4" s="279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ht="25" x14ac:dyDescent="0.25">
      <c r="A5" s="100" t="s">
        <v>44</v>
      </c>
      <c r="B5" s="101" t="str">
        <f>Summary!C51</f>
        <v>Pre and Post Sales</v>
      </c>
      <c r="C5" s="102" t="str">
        <f>Summary!D51</f>
        <v>Grand Arena</v>
      </c>
      <c r="D5" s="102" t="str">
        <f>Summary!E51</f>
        <v>Grand Arena</v>
      </c>
      <c r="E5" s="102" t="str">
        <f>Summary!F51</f>
        <v>Grand Arena</v>
      </c>
      <c r="F5" s="102" t="str">
        <f>Summary!G51</f>
        <v>SunBet Arena</v>
      </c>
      <c r="G5" s="102" t="str">
        <f>Summary!H51</f>
        <v>SunBet Arena</v>
      </c>
      <c r="H5" s="102" t="str">
        <f>Summary!I51</f>
        <v>Durban ICC</v>
      </c>
      <c r="I5" s="106" t="str">
        <f>Summary!J51</f>
        <v>Durban ICC</v>
      </c>
      <c r="J5" s="106"/>
      <c r="K5" s="104"/>
      <c r="L5" s="278"/>
      <c r="M5" s="279"/>
      <c r="N5" s="279"/>
      <c r="O5" s="104"/>
      <c r="P5" s="105"/>
      <c r="Q5" s="105"/>
      <c r="R5" s="278"/>
      <c r="S5" s="279"/>
      <c r="T5" s="279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ht="25" x14ac:dyDescent="0.25">
      <c r="A6" s="100" t="s">
        <v>68</v>
      </c>
      <c r="B6" s="107" t="str">
        <f>Summary!C52</f>
        <v>27 Mar - 1 May</v>
      </c>
      <c r="C6" s="108">
        <f>Summary!D52</f>
        <v>46133</v>
      </c>
      <c r="D6" s="108">
        <f>Summary!E52</f>
        <v>46134</v>
      </c>
      <c r="E6" s="108">
        <f>Summary!F52</f>
        <v>46135</v>
      </c>
      <c r="F6" s="108">
        <f>Summary!G52</f>
        <v>46137</v>
      </c>
      <c r="G6" s="108">
        <f>Summary!H52</f>
        <v>46138</v>
      </c>
      <c r="H6" s="108">
        <f>Summary!I52</f>
        <v>46140</v>
      </c>
      <c r="I6" s="109">
        <f>Summary!J52</f>
        <v>46141</v>
      </c>
      <c r="J6" s="109"/>
      <c r="K6" s="110"/>
      <c r="L6" s="105"/>
      <c r="M6" s="105"/>
      <c r="N6" s="105"/>
      <c r="O6" s="110"/>
      <c r="P6" s="105"/>
      <c r="Q6" s="105"/>
      <c r="R6" s="280"/>
      <c r="S6" s="279"/>
      <c r="T6" s="279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ht="25" x14ac:dyDescent="0.25">
      <c r="A7" s="100" t="s">
        <v>69</v>
      </c>
      <c r="B7" s="101"/>
      <c r="C7" s="102">
        <v>5000</v>
      </c>
      <c r="D7" s="102">
        <v>5000</v>
      </c>
      <c r="E7" s="102">
        <v>5000</v>
      </c>
      <c r="F7" s="102">
        <v>8000</v>
      </c>
      <c r="G7" s="102">
        <v>8000</v>
      </c>
      <c r="H7" s="102">
        <v>6000</v>
      </c>
      <c r="I7" s="111">
        <v>6000</v>
      </c>
      <c r="J7" s="112">
        <f>SUM(B7:I7)</f>
        <v>43000</v>
      </c>
      <c r="K7" s="104"/>
      <c r="L7" s="278"/>
      <c r="M7" s="279"/>
      <c r="N7" s="279"/>
      <c r="O7" s="104"/>
      <c r="P7" s="105"/>
      <c r="Q7" s="105"/>
      <c r="R7" s="278"/>
      <c r="S7" s="279"/>
      <c r="T7" s="279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ht="25" x14ac:dyDescent="0.25">
      <c r="A8" s="100" t="s">
        <v>70</v>
      </c>
      <c r="B8" s="113"/>
      <c r="C8" s="114">
        <v>40</v>
      </c>
      <c r="D8" s="114">
        <v>40</v>
      </c>
      <c r="E8" s="114">
        <v>40</v>
      </c>
      <c r="F8" s="114">
        <v>60</v>
      </c>
      <c r="G8" s="114">
        <v>60</v>
      </c>
      <c r="H8" s="114">
        <v>25</v>
      </c>
      <c r="I8" s="115">
        <v>25</v>
      </c>
      <c r="J8" s="115">
        <f>J9/J7</f>
        <v>43.255813953488371</v>
      </c>
      <c r="K8" s="116"/>
      <c r="L8" s="281"/>
      <c r="M8" s="279"/>
      <c r="N8" s="279"/>
      <c r="O8" s="116"/>
      <c r="P8" s="117"/>
      <c r="Q8" s="117"/>
      <c r="R8" s="281"/>
      <c r="S8" s="279"/>
      <c r="T8" s="279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ht="25" x14ac:dyDescent="0.25">
      <c r="A9" s="118" t="s">
        <v>71</v>
      </c>
      <c r="B9" s="119">
        <f t="shared" ref="B9:I9" si="1">B7*B8</f>
        <v>0</v>
      </c>
      <c r="C9" s="120">
        <f t="shared" si="1"/>
        <v>200000</v>
      </c>
      <c r="D9" s="120">
        <f t="shared" si="1"/>
        <v>200000</v>
      </c>
      <c r="E9" s="120">
        <f t="shared" si="1"/>
        <v>200000</v>
      </c>
      <c r="F9" s="120">
        <f t="shared" si="1"/>
        <v>480000</v>
      </c>
      <c r="G9" s="120">
        <f t="shared" si="1"/>
        <v>480000</v>
      </c>
      <c r="H9" s="120">
        <f t="shared" si="1"/>
        <v>150000</v>
      </c>
      <c r="I9" s="121">
        <f t="shared" si="1"/>
        <v>150000</v>
      </c>
      <c r="J9" s="121">
        <f>SUM(B9:I9)</f>
        <v>1860000</v>
      </c>
      <c r="K9" s="116"/>
      <c r="L9" s="281" t="s">
        <v>72</v>
      </c>
      <c r="M9" s="279"/>
      <c r="N9" s="279"/>
      <c r="O9" s="122"/>
      <c r="P9" s="117"/>
      <c r="Q9" s="117"/>
      <c r="R9" s="281"/>
      <c r="S9" s="279"/>
      <c r="T9" s="279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25" x14ac:dyDescent="0.25">
      <c r="A10" s="123" t="s">
        <v>73</v>
      </c>
      <c r="B10" s="124">
        <f t="shared" ref="B10:I10" si="2">B9/$J$9</f>
        <v>0</v>
      </c>
      <c r="C10" s="125">
        <f t="shared" si="2"/>
        <v>0.10752688172043011</v>
      </c>
      <c r="D10" s="125">
        <f t="shared" si="2"/>
        <v>0.10752688172043011</v>
      </c>
      <c r="E10" s="125">
        <f t="shared" si="2"/>
        <v>0.10752688172043011</v>
      </c>
      <c r="F10" s="125">
        <f t="shared" si="2"/>
        <v>0.25806451612903225</v>
      </c>
      <c r="G10" s="125">
        <f t="shared" si="2"/>
        <v>0.25806451612903225</v>
      </c>
      <c r="H10" s="125">
        <f t="shared" si="2"/>
        <v>8.0645161290322578E-2</v>
      </c>
      <c r="I10" s="125">
        <f t="shared" si="2"/>
        <v>8.0645161290322578E-2</v>
      </c>
      <c r="J10" s="126"/>
      <c r="K10" s="116"/>
      <c r="L10" s="116"/>
      <c r="M10" s="117"/>
      <c r="N10" s="117"/>
      <c r="O10" s="122"/>
      <c r="P10" s="117"/>
      <c r="Q10" s="117"/>
      <c r="R10" s="116"/>
      <c r="S10" s="117"/>
      <c r="T10" s="117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</row>
    <row r="11" spans="1:33" ht="25" x14ac:dyDescent="0.25">
      <c r="A11" s="105"/>
      <c r="B11" s="105"/>
      <c r="C11" s="94"/>
      <c r="D11" s="96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2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</row>
    <row r="12" spans="1:33" ht="78" x14ac:dyDescent="0.25">
      <c r="A12" s="127" t="s">
        <v>74</v>
      </c>
      <c r="B12" s="128"/>
      <c r="C12" s="129" t="s">
        <v>75</v>
      </c>
      <c r="D12" s="130" t="s">
        <v>76</v>
      </c>
      <c r="E12" s="131" t="s">
        <v>77</v>
      </c>
      <c r="F12" s="132" t="s">
        <v>78</v>
      </c>
      <c r="G12" s="132" t="s">
        <v>79</v>
      </c>
      <c r="H12" s="132" t="s">
        <v>80</v>
      </c>
      <c r="I12" s="132" t="s">
        <v>81</v>
      </c>
      <c r="J12" s="132" t="s">
        <v>82</v>
      </c>
      <c r="K12" s="132" t="s">
        <v>83</v>
      </c>
      <c r="L12" s="131" t="s">
        <v>84</v>
      </c>
      <c r="M12" s="132" t="s">
        <v>85</v>
      </c>
      <c r="N12" s="133" t="s">
        <v>8</v>
      </c>
      <c r="O12" s="133" t="s">
        <v>86</v>
      </c>
      <c r="P12" s="133" t="s">
        <v>87</v>
      </c>
      <c r="Q12" s="134" t="s">
        <v>88</v>
      </c>
      <c r="R12" s="133" t="s">
        <v>87</v>
      </c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</row>
    <row r="13" spans="1:33" ht="27" x14ac:dyDescent="0.25">
      <c r="A13" s="135">
        <v>1</v>
      </c>
      <c r="B13" s="136"/>
      <c r="C13" s="105" t="s">
        <v>89</v>
      </c>
      <c r="D13" s="137" t="s">
        <v>90</v>
      </c>
      <c r="E13" s="138">
        <f t="shared" ref="E13:E17" si="3">MROUND(R13*$Q$13/M13,1)</f>
        <v>93</v>
      </c>
      <c r="F13" s="139"/>
      <c r="G13" s="140"/>
      <c r="H13" s="140">
        <f t="shared" ref="H13:H17" si="4">SUM(E13:G13)</f>
        <v>93</v>
      </c>
      <c r="I13" s="140"/>
      <c r="J13" s="140"/>
      <c r="K13" s="141">
        <v>0</v>
      </c>
      <c r="L13" s="142">
        <f t="shared" ref="L13:L17" si="5">H13-I13-J13-K13</f>
        <v>93</v>
      </c>
      <c r="M13" s="143">
        <v>500</v>
      </c>
      <c r="N13" s="144">
        <f t="shared" ref="N13:N17" si="6">L13*M13</f>
        <v>46500</v>
      </c>
      <c r="O13" s="145">
        <f t="shared" ref="O13:O17" si="7">N13/$N$78</f>
        <v>2.4994624811868416E-2</v>
      </c>
      <c r="P13" s="146">
        <v>0.25</v>
      </c>
      <c r="Q13" s="147">
        <f>P13*$R$2</f>
        <v>465000</v>
      </c>
      <c r="R13" s="148">
        <v>0.1</v>
      </c>
      <c r="S13" s="94"/>
      <c r="T13" s="94"/>
      <c r="U13" s="149" t="s">
        <v>91</v>
      </c>
      <c r="V13" s="149"/>
      <c r="W13" s="149"/>
      <c r="X13" s="149"/>
      <c r="Y13" s="149" t="s">
        <v>92</v>
      </c>
      <c r="Z13" s="149"/>
      <c r="AA13" s="149"/>
      <c r="AB13" s="149"/>
      <c r="AC13" s="149" t="s">
        <v>93</v>
      </c>
      <c r="AD13" s="94"/>
      <c r="AE13" s="94"/>
      <c r="AF13" s="94"/>
      <c r="AG13" s="94"/>
    </row>
    <row r="14" spans="1:33" ht="27" x14ac:dyDescent="0.25">
      <c r="A14" s="135"/>
      <c r="B14" s="136"/>
      <c r="C14" s="105" t="s">
        <v>89</v>
      </c>
      <c r="D14" s="137" t="s">
        <v>94</v>
      </c>
      <c r="E14" s="138">
        <f t="shared" si="3"/>
        <v>186</v>
      </c>
      <c r="F14" s="139"/>
      <c r="G14" s="140"/>
      <c r="H14" s="140">
        <f t="shared" si="4"/>
        <v>186</v>
      </c>
      <c r="I14" s="140"/>
      <c r="J14" s="140"/>
      <c r="K14" s="141">
        <v>0</v>
      </c>
      <c r="L14" s="142">
        <f t="shared" si="5"/>
        <v>186</v>
      </c>
      <c r="M14" s="143">
        <v>500</v>
      </c>
      <c r="N14" s="150">
        <f t="shared" si="6"/>
        <v>93000</v>
      </c>
      <c r="O14" s="145">
        <f t="shared" si="7"/>
        <v>4.9989249623736833E-2</v>
      </c>
      <c r="P14" s="146"/>
      <c r="Q14" s="94"/>
      <c r="R14" s="148">
        <v>0.2</v>
      </c>
      <c r="S14" s="94"/>
      <c r="T14" s="94"/>
      <c r="U14" s="94"/>
      <c r="V14" s="149"/>
      <c r="W14" s="149"/>
      <c r="X14" s="149"/>
      <c r="Y14" s="94"/>
      <c r="Z14" s="149"/>
      <c r="AA14" s="149"/>
      <c r="AB14" s="149"/>
      <c r="AC14" s="149"/>
      <c r="AD14" s="94"/>
      <c r="AE14" s="94"/>
      <c r="AF14" s="94"/>
      <c r="AG14" s="94"/>
    </row>
    <row r="15" spans="1:33" ht="27" x14ac:dyDescent="0.25">
      <c r="A15" s="135"/>
      <c r="B15" s="136"/>
      <c r="C15" s="105" t="s">
        <v>89</v>
      </c>
      <c r="D15" s="137" t="s">
        <v>95</v>
      </c>
      <c r="E15" s="138">
        <f t="shared" si="3"/>
        <v>279</v>
      </c>
      <c r="F15" s="139"/>
      <c r="G15" s="140"/>
      <c r="H15" s="140">
        <f t="shared" si="4"/>
        <v>279</v>
      </c>
      <c r="I15" s="140"/>
      <c r="J15" s="140"/>
      <c r="K15" s="141">
        <v>0</v>
      </c>
      <c r="L15" s="142">
        <f t="shared" si="5"/>
        <v>279</v>
      </c>
      <c r="M15" s="143">
        <v>500</v>
      </c>
      <c r="N15" s="150">
        <f t="shared" si="6"/>
        <v>139500</v>
      </c>
      <c r="O15" s="145">
        <f t="shared" si="7"/>
        <v>7.4983874435605252E-2</v>
      </c>
      <c r="P15" s="146"/>
      <c r="Q15" s="94"/>
      <c r="R15" s="148">
        <v>0.3</v>
      </c>
      <c r="S15" s="94"/>
      <c r="T15" s="94"/>
      <c r="U15" s="149"/>
      <c r="V15" s="149"/>
      <c r="W15" s="149"/>
      <c r="X15" s="149"/>
      <c r="Y15" s="149"/>
      <c r="Z15" s="149"/>
      <c r="AA15" s="149"/>
      <c r="AB15" s="149"/>
      <c r="AC15" s="151" t="s">
        <v>96</v>
      </c>
      <c r="AD15" s="94"/>
      <c r="AE15" s="94"/>
      <c r="AF15" s="94"/>
      <c r="AG15" s="94"/>
    </row>
    <row r="16" spans="1:33" ht="27" x14ac:dyDescent="0.25">
      <c r="A16" s="135"/>
      <c r="B16" s="136"/>
      <c r="C16" s="105" t="s">
        <v>89</v>
      </c>
      <c r="D16" s="137" t="s">
        <v>97</v>
      </c>
      <c r="E16" s="138">
        <f t="shared" si="3"/>
        <v>233</v>
      </c>
      <c r="F16" s="139"/>
      <c r="G16" s="140"/>
      <c r="H16" s="140">
        <f t="shared" si="4"/>
        <v>233</v>
      </c>
      <c r="I16" s="140"/>
      <c r="J16" s="140"/>
      <c r="K16" s="141">
        <v>0</v>
      </c>
      <c r="L16" s="142">
        <f t="shared" si="5"/>
        <v>233</v>
      </c>
      <c r="M16" s="143">
        <v>500</v>
      </c>
      <c r="N16" s="150">
        <f t="shared" si="6"/>
        <v>116500</v>
      </c>
      <c r="O16" s="145">
        <f t="shared" si="7"/>
        <v>6.262094173296065E-2</v>
      </c>
      <c r="P16" s="146"/>
      <c r="Q16" s="94"/>
      <c r="R16" s="148">
        <v>0.25</v>
      </c>
      <c r="S16" s="94"/>
      <c r="T16" s="94"/>
      <c r="U16" s="149"/>
      <c r="V16" s="149"/>
      <c r="W16" s="149"/>
      <c r="X16" s="149"/>
      <c r="Y16" s="149"/>
      <c r="Z16" s="149"/>
      <c r="AA16" s="149"/>
      <c r="AB16" s="149"/>
      <c r="AC16" s="149"/>
      <c r="AD16" s="94"/>
      <c r="AE16" s="94"/>
      <c r="AF16" s="94"/>
      <c r="AG16" s="94"/>
    </row>
    <row r="17" spans="1:33" ht="27" x14ac:dyDescent="0.25">
      <c r="A17" s="135"/>
      <c r="B17" s="136"/>
      <c r="C17" s="105" t="s">
        <v>89</v>
      </c>
      <c r="D17" s="137" t="s">
        <v>98</v>
      </c>
      <c r="E17" s="138">
        <f t="shared" si="3"/>
        <v>140</v>
      </c>
      <c r="F17" s="139"/>
      <c r="G17" s="140"/>
      <c r="H17" s="140">
        <f t="shared" si="4"/>
        <v>140</v>
      </c>
      <c r="I17" s="140"/>
      <c r="J17" s="140"/>
      <c r="K17" s="141">
        <v>0</v>
      </c>
      <c r="L17" s="142">
        <f t="shared" si="5"/>
        <v>140</v>
      </c>
      <c r="M17" s="143">
        <v>500</v>
      </c>
      <c r="N17" s="150">
        <f t="shared" si="6"/>
        <v>70000</v>
      </c>
      <c r="O17" s="145">
        <f t="shared" si="7"/>
        <v>3.7626316921092237E-2</v>
      </c>
      <c r="P17" s="146"/>
      <c r="Q17" s="94"/>
      <c r="R17" s="148">
        <v>0.15</v>
      </c>
      <c r="S17" s="94"/>
      <c r="T17" s="94"/>
      <c r="U17" s="149"/>
      <c r="V17" s="149"/>
      <c r="W17" s="149"/>
      <c r="X17" s="149"/>
      <c r="Y17" s="149"/>
      <c r="Z17" s="149"/>
      <c r="AA17" s="149"/>
      <c r="AB17" s="149"/>
      <c r="AC17" s="149"/>
      <c r="AD17" s="94"/>
      <c r="AE17" s="94"/>
      <c r="AF17" s="94"/>
      <c r="AG17" s="94"/>
    </row>
    <row r="18" spans="1:33" ht="27" x14ac:dyDescent="0.25">
      <c r="A18" s="152"/>
      <c r="B18" s="152"/>
      <c r="C18" s="153" t="str">
        <f>C17</f>
        <v>Shadow boxing - Ash Melange Navy Unisex</v>
      </c>
      <c r="D18" s="154"/>
      <c r="E18" s="155">
        <f t="shared" ref="E18:L18" si="8">SUM(E13:E17)</f>
        <v>931</v>
      </c>
      <c r="F18" s="155">
        <f t="shared" si="8"/>
        <v>0</v>
      </c>
      <c r="G18" s="155">
        <f t="shared" si="8"/>
        <v>0</v>
      </c>
      <c r="H18" s="155">
        <f t="shared" si="8"/>
        <v>931</v>
      </c>
      <c r="I18" s="155">
        <f t="shared" si="8"/>
        <v>0</v>
      </c>
      <c r="J18" s="155">
        <f t="shared" si="8"/>
        <v>0</v>
      </c>
      <c r="K18" s="155">
        <f t="shared" si="8"/>
        <v>0</v>
      </c>
      <c r="L18" s="155">
        <f t="shared" si="8"/>
        <v>931</v>
      </c>
      <c r="M18" s="155"/>
      <c r="N18" s="156">
        <f t="shared" ref="N18:O18" si="9">SUM(N13:N17)</f>
        <v>465500</v>
      </c>
      <c r="O18" s="157">
        <f t="shared" si="9"/>
        <v>0.25021500752526338</v>
      </c>
      <c r="P18" s="158"/>
      <c r="Q18" s="155"/>
      <c r="R18" s="159"/>
      <c r="S18" s="94"/>
      <c r="T18" s="94"/>
      <c r="U18" s="149"/>
      <c r="V18" s="149"/>
      <c r="W18" s="149"/>
      <c r="X18" s="149"/>
      <c r="Y18" s="149"/>
      <c r="Z18" s="149"/>
      <c r="AA18" s="149"/>
      <c r="AB18" s="149"/>
      <c r="AC18" s="149"/>
      <c r="AD18" s="94"/>
      <c r="AE18" s="94"/>
      <c r="AF18" s="94"/>
      <c r="AG18" s="94"/>
    </row>
    <row r="19" spans="1:33" ht="27" x14ac:dyDescent="0.25">
      <c r="A19" s="135">
        <v>2</v>
      </c>
      <c r="B19" s="136"/>
      <c r="C19" s="105" t="s">
        <v>99</v>
      </c>
      <c r="D19" s="137" t="s">
        <v>90</v>
      </c>
      <c r="E19" s="138">
        <f t="shared" ref="E19:E23" si="10">MROUND(R19*$Q$19/M19,1)</f>
        <v>74</v>
      </c>
      <c r="F19" s="139"/>
      <c r="G19" s="140"/>
      <c r="H19" s="140">
        <f t="shared" ref="H19:H23" si="11">SUM(E19:G19)</f>
        <v>74</v>
      </c>
      <c r="I19" s="140"/>
      <c r="J19" s="140"/>
      <c r="K19" s="141">
        <v>0</v>
      </c>
      <c r="L19" s="142">
        <f t="shared" ref="L19:L23" si="12">H19-I19-J19-K19</f>
        <v>74</v>
      </c>
      <c r="M19" s="143">
        <v>500</v>
      </c>
      <c r="N19" s="144">
        <f t="shared" ref="N19:N23" si="13">L19*M19</f>
        <v>37000</v>
      </c>
      <c r="O19" s="145">
        <f t="shared" ref="O19:O23" si="14">N19/$N$78</f>
        <v>1.9888196086863041E-2</v>
      </c>
      <c r="P19" s="146">
        <v>0.2</v>
      </c>
      <c r="Q19" s="147">
        <f>P19*$R$2</f>
        <v>372000</v>
      </c>
      <c r="R19" s="148">
        <v>0.1</v>
      </c>
      <c r="S19" s="94"/>
      <c r="T19" s="94"/>
      <c r="U19" s="149"/>
      <c r="V19" s="149"/>
      <c r="W19" s="149"/>
      <c r="X19" s="149"/>
      <c r="Y19" s="149"/>
      <c r="Z19" s="149"/>
      <c r="AA19" s="149"/>
      <c r="AB19" s="149"/>
      <c r="AC19" s="149"/>
      <c r="AD19" s="94"/>
      <c r="AE19" s="94"/>
      <c r="AF19" s="94"/>
      <c r="AG19" s="94"/>
    </row>
    <row r="20" spans="1:33" ht="27" x14ac:dyDescent="0.25">
      <c r="A20" s="135"/>
      <c r="B20" s="136"/>
      <c r="C20" s="105" t="s">
        <v>99</v>
      </c>
      <c r="D20" s="137" t="s">
        <v>94</v>
      </c>
      <c r="E20" s="138">
        <f t="shared" si="10"/>
        <v>149</v>
      </c>
      <c r="F20" s="139"/>
      <c r="G20" s="140"/>
      <c r="H20" s="140">
        <f t="shared" si="11"/>
        <v>149</v>
      </c>
      <c r="I20" s="140"/>
      <c r="J20" s="140"/>
      <c r="K20" s="141">
        <v>0</v>
      </c>
      <c r="L20" s="142">
        <f t="shared" si="12"/>
        <v>149</v>
      </c>
      <c r="M20" s="143">
        <v>500</v>
      </c>
      <c r="N20" s="150">
        <f t="shared" si="13"/>
        <v>74500</v>
      </c>
      <c r="O20" s="145">
        <f t="shared" si="14"/>
        <v>4.0045151580305312E-2</v>
      </c>
      <c r="P20" s="146"/>
      <c r="Q20" s="94"/>
      <c r="R20" s="148">
        <v>0.2</v>
      </c>
      <c r="S20" s="94"/>
      <c r="T20" s="94"/>
      <c r="U20" s="149"/>
      <c r="V20" s="149"/>
      <c r="W20" s="149"/>
      <c r="X20" s="149"/>
      <c r="Y20" s="149"/>
      <c r="Z20" s="149"/>
      <c r="AA20" s="149"/>
      <c r="AB20" s="149"/>
      <c r="AC20" s="149"/>
      <c r="AD20" s="94"/>
      <c r="AE20" s="94"/>
      <c r="AF20" s="94"/>
      <c r="AG20" s="94"/>
    </row>
    <row r="21" spans="1:33" ht="27" x14ac:dyDescent="0.25">
      <c r="A21" s="135"/>
      <c r="B21" s="136"/>
      <c r="C21" s="105" t="s">
        <v>99</v>
      </c>
      <c r="D21" s="137" t="s">
        <v>95</v>
      </c>
      <c r="E21" s="138">
        <f t="shared" si="10"/>
        <v>223</v>
      </c>
      <c r="F21" s="139"/>
      <c r="G21" s="140"/>
      <c r="H21" s="140">
        <f t="shared" si="11"/>
        <v>223</v>
      </c>
      <c r="I21" s="140"/>
      <c r="J21" s="140"/>
      <c r="K21" s="141">
        <v>0</v>
      </c>
      <c r="L21" s="142">
        <f t="shared" si="12"/>
        <v>223</v>
      </c>
      <c r="M21" s="143">
        <v>500</v>
      </c>
      <c r="N21" s="150">
        <f t="shared" si="13"/>
        <v>111500</v>
      </c>
      <c r="O21" s="145">
        <f t="shared" si="14"/>
        <v>5.9933347667168353E-2</v>
      </c>
      <c r="P21" s="146"/>
      <c r="Q21" s="94"/>
      <c r="R21" s="148">
        <v>0.3</v>
      </c>
      <c r="S21" s="94"/>
      <c r="T21" s="94"/>
      <c r="U21" s="149"/>
      <c r="V21" s="149"/>
      <c r="W21" s="149"/>
      <c r="X21" s="149"/>
      <c r="Y21" s="149"/>
      <c r="Z21" s="149"/>
      <c r="AA21" s="149"/>
      <c r="AB21" s="149"/>
      <c r="AC21" s="149"/>
      <c r="AD21" s="94"/>
      <c r="AE21" s="94"/>
      <c r="AF21" s="94"/>
      <c r="AG21" s="94"/>
    </row>
    <row r="22" spans="1:33" ht="27" x14ac:dyDescent="0.25">
      <c r="A22" s="135"/>
      <c r="B22" s="136"/>
      <c r="C22" s="105" t="s">
        <v>99</v>
      </c>
      <c r="D22" s="137" t="s">
        <v>97</v>
      </c>
      <c r="E22" s="138">
        <f t="shared" si="10"/>
        <v>186</v>
      </c>
      <c r="F22" s="139"/>
      <c r="G22" s="140"/>
      <c r="H22" s="140">
        <f t="shared" si="11"/>
        <v>186</v>
      </c>
      <c r="I22" s="140"/>
      <c r="J22" s="140"/>
      <c r="K22" s="141">
        <v>0</v>
      </c>
      <c r="L22" s="142">
        <f t="shared" si="12"/>
        <v>186</v>
      </c>
      <c r="M22" s="143">
        <v>500</v>
      </c>
      <c r="N22" s="150">
        <f t="shared" si="13"/>
        <v>93000</v>
      </c>
      <c r="O22" s="145">
        <f t="shared" si="14"/>
        <v>4.9989249623736833E-2</v>
      </c>
      <c r="P22" s="146"/>
      <c r="Q22" s="94"/>
      <c r="R22" s="148">
        <v>0.25</v>
      </c>
      <c r="S22" s="94"/>
      <c r="T22" s="94"/>
      <c r="U22" s="149"/>
      <c r="V22" s="149"/>
      <c r="W22" s="149"/>
      <c r="X22" s="149"/>
      <c r="Y22" s="149"/>
      <c r="Z22" s="149"/>
      <c r="AA22" s="149"/>
      <c r="AB22" s="149"/>
      <c r="AC22" s="151"/>
      <c r="AD22" s="94"/>
      <c r="AE22" s="94"/>
      <c r="AF22" s="94"/>
      <c r="AG22" s="94"/>
    </row>
    <row r="23" spans="1:33" ht="27" x14ac:dyDescent="0.25">
      <c r="A23" s="135"/>
      <c r="B23" s="136"/>
      <c r="C23" s="105" t="s">
        <v>99</v>
      </c>
      <c r="D23" s="137" t="s">
        <v>98</v>
      </c>
      <c r="E23" s="138">
        <f t="shared" si="10"/>
        <v>112</v>
      </c>
      <c r="F23" s="139"/>
      <c r="G23" s="140"/>
      <c r="H23" s="140">
        <f t="shared" si="11"/>
        <v>112</v>
      </c>
      <c r="I23" s="140"/>
      <c r="J23" s="140"/>
      <c r="K23" s="141">
        <v>0</v>
      </c>
      <c r="L23" s="142">
        <f t="shared" si="12"/>
        <v>112</v>
      </c>
      <c r="M23" s="143">
        <v>500</v>
      </c>
      <c r="N23" s="150">
        <f t="shared" si="13"/>
        <v>56000</v>
      </c>
      <c r="O23" s="145">
        <f t="shared" si="14"/>
        <v>3.0101053536873791E-2</v>
      </c>
      <c r="P23" s="146"/>
      <c r="Q23" s="94"/>
      <c r="R23" s="148">
        <v>0.15</v>
      </c>
      <c r="S23" s="94"/>
      <c r="T23" s="94"/>
      <c r="U23" s="149"/>
      <c r="V23" s="149"/>
      <c r="W23" s="149"/>
      <c r="X23" s="149"/>
      <c r="Y23" s="149"/>
      <c r="Z23" s="149"/>
      <c r="AA23" s="149"/>
      <c r="AB23" s="149"/>
      <c r="AC23" s="151"/>
      <c r="AD23" s="94"/>
      <c r="AE23" s="94"/>
      <c r="AF23" s="94"/>
      <c r="AG23" s="94"/>
    </row>
    <row r="24" spans="1:33" ht="27" x14ac:dyDescent="0.25">
      <c r="A24" s="152"/>
      <c r="B24" s="152"/>
      <c r="C24" s="160" t="str">
        <f>C23</f>
        <v>Shadow boxing - Lt Blue Unisex</v>
      </c>
      <c r="D24" s="154"/>
      <c r="E24" s="155">
        <f t="shared" ref="E24:L24" si="15">SUM(E19:E23)</f>
        <v>744</v>
      </c>
      <c r="F24" s="155">
        <f t="shared" si="15"/>
        <v>0</v>
      </c>
      <c r="G24" s="155">
        <f t="shared" si="15"/>
        <v>0</v>
      </c>
      <c r="H24" s="155">
        <f t="shared" si="15"/>
        <v>744</v>
      </c>
      <c r="I24" s="155">
        <f t="shared" si="15"/>
        <v>0</v>
      </c>
      <c r="J24" s="155">
        <f t="shared" si="15"/>
        <v>0</v>
      </c>
      <c r="K24" s="155">
        <f t="shared" si="15"/>
        <v>0</v>
      </c>
      <c r="L24" s="155">
        <f t="shared" si="15"/>
        <v>744</v>
      </c>
      <c r="M24" s="155"/>
      <c r="N24" s="156">
        <f t="shared" ref="N24:O24" si="16">SUM(N19:N23)</f>
        <v>372000</v>
      </c>
      <c r="O24" s="157">
        <f t="shared" si="16"/>
        <v>0.19995699849494733</v>
      </c>
      <c r="P24" s="158"/>
      <c r="Q24" s="155"/>
      <c r="R24" s="159"/>
      <c r="S24" s="94"/>
      <c r="T24" s="94"/>
      <c r="U24" s="149"/>
      <c r="V24" s="149"/>
      <c r="W24" s="149"/>
      <c r="X24" s="149"/>
      <c r="Y24" s="149"/>
      <c r="Z24" s="149"/>
      <c r="AA24" s="149"/>
      <c r="AB24" s="149"/>
      <c r="AC24" s="149"/>
      <c r="AD24" s="94"/>
      <c r="AE24" s="94"/>
      <c r="AF24" s="94"/>
      <c r="AG24" s="94"/>
    </row>
    <row r="25" spans="1:33" ht="27" x14ac:dyDescent="0.25">
      <c r="A25" s="135">
        <v>3</v>
      </c>
      <c r="B25" s="136"/>
      <c r="C25" s="105" t="s">
        <v>100</v>
      </c>
      <c r="D25" s="137" t="s">
        <v>90</v>
      </c>
      <c r="E25" s="138">
        <f t="shared" ref="E25:E29" si="17">MROUND(R25*$Q$25/M25,1)</f>
        <v>37</v>
      </c>
      <c r="F25" s="139"/>
      <c r="G25" s="140"/>
      <c r="H25" s="140">
        <f t="shared" ref="H25:H29" si="18">SUM(E25:G25)</f>
        <v>37</v>
      </c>
      <c r="I25" s="140"/>
      <c r="J25" s="140"/>
      <c r="K25" s="141">
        <v>0</v>
      </c>
      <c r="L25" s="142">
        <f t="shared" ref="L25:L29" si="19">H25-I25-J25-K25</f>
        <v>37</v>
      </c>
      <c r="M25" s="143">
        <v>500</v>
      </c>
      <c r="N25" s="144">
        <f t="shared" ref="N25:N29" si="20">L25*M25</f>
        <v>18500</v>
      </c>
      <c r="O25" s="145">
        <f t="shared" ref="O25:O29" si="21">N25/$N$78</f>
        <v>9.9440980434315207E-3</v>
      </c>
      <c r="P25" s="146">
        <v>0.1</v>
      </c>
      <c r="Q25" s="147">
        <f>P25*$R$2</f>
        <v>186000</v>
      </c>
      <c r="R25" s="148">
        <v>0.1</v>
      </c>
      <c r="S25" s="94"/>
      <c r="T25" s="94"/>
      <c r="U25" s="149"/>
      <c r="V25" s="149"/>
      <c r="W25" s="149"/>
      <c r="X25" s="149"/>
      <c r="Y25" s="149"/>
      <c r="Z25" s="149"/>
      <c r="AA25" s="149"/>
      <c r="AB25" s="149"/>
      <c r="AC25" s="149"/>
      <c r="AD25" s="94"/>
      <c r="AE25" s="94"/>
      <c r="AF25" s="94"/>
      <c r="AG25" s="94"/>
    </row>
    <row r="26" spans="1:33" ht="27" x14ac:dyDescent="0.25">
      <c r="A26" s="135"/>
      <c r="B26" s="136"/>
      <c r="C26" s="105" t="s">
        <v>100</v>
      </c>
      <c r="D26" s="137" t="s">
        <v>94</v>
      </c>
      <c r="E26" s="138">
        <f t="shared" si="17"/>
        <v>93</v>
      </c>
      <c r="F26" s="139"/>
      <c r="G26" s="140"/>
      <c r="H26" s="140">
        <f t="shared" si="18"/>
        <v>93</v>
      </c>
      <c r="I26" s="140"/>
      <c r="J26" s="140"/>
      <c r="K26" s="141">
        <v>0</v>
      </c>
      <c r="L26" s="142">
        <f t="shared" si="19"/>
        <v>93</v>
      </c>
      <c r="M26" s="143">
        <v>500</v>
      </c>
      <c r="N26" s="150">
        <f t="shared" si="20"/>
        <v>46500</v>
      </c>
      <c r="O26" s="145">
        <f t="shared" si="21"/>
        <v>2.4994624811868416E-2</v>
      </c>
      <c r="P26" s="146"/>
      <c r="Q26" s="94"/>
      <c r="R26" s="148">
        <v>0.25</v>
      </c>
      <c r="S26" s="94"/>
      <c r="T26" s="94"/>
      <c r="U26" s="149"/>
      <c r="V26" s="149" t="s">
        <v>101</v>
      </c>
      <c r="W26" s="149" t="s">
        <v>102</v>
      </c>
      <c r="X26" s="149"/>
      <c r="Y26" s="149"/>
      <c r="Z26" s="149"/>
      <c r="AA26" s="149"/>
      <c r="AB26" s="149"/>
      <c r="AC26" s="149"/>
      <c r="AD26" s="94"/>
      <c r="AE26" s="94"/>
      <c r="AF26" s="94"/>
      <c r="AG26" s="94"/>
    </row>
    <row r="27" spans="1:33" ht="27" x14ac:dyDescent="0.25">
      <c r="A27" s="135"/>
      <c r="B27" s="136"/>
      <c r="C27" s="105" t="s">
        <v>100</v>
      </c>
      <c r="D27" s="137" t="s">
        <v>95</v>
      </c>
      <c r="E27" s="138">
        <f t="shared" si="17"/>
        <v>112</v>
      </c>
      <c r="F27" s="139"/>
      <c r="G27" s="140"/>
      <c r="H27" s="140">
        <f t="shared" si="18"/>
        <v>112</v>
      </c>
      <c r="I27" s="140"/>
      <c r="J27" s="140"/>
      <c r="K27" s="141">
        <v>0</v>
      </c>
      <c r="L27" s="142">
        <f t="shared" si="19"/>
        <v>112</v>
      </c>
      <c r="M27" s="143">
        <v>500</v>
      </c>
      <c r="N27" s="150">
        <f t="shared" si="20"/>
        <v>56000</v>
      </c>
      <c r="O27" s="145">
        <f t="shared" si="21"/>
        <v>3.0101053536873791E-2</v>
      </c>
      <c r="P27" s="146"/>
      <c r="Q27" s="94"/>
      <c r="R27" s="148">
        <v>0.3</v>
      </c>
      <c r="S27" s="94"/>
      <c r="T27" s="94"/>
      <c r="U27" s="149"/>
      <c r="V27" s="149"/>
      <c r="W27" s="149"/>
      <c r="X27" s="149"/>
      <c r="Y27" s="149"/>
      <c r="Z27" s="149"/>
      <c r="AA27" s="149"/>
      <c r="AB27" s="149"/>
      <c r="AC27" s="149"/>
      <c r="AD27" s="94"/>
      <c r="AE27" s="94"/>
      <c r="AF27" s="94"/>
      <c r="AG27" s="94"/>
    </row>
    <row r="28" spans="1:33" ht="27" x14ac:dyDescent="0.25">
      <c r="A28" s="135"/>
      <c r="B28" s="136"/>
      <c r="C28" s="105" t="s">
        <v>100</v>
      </c>
      <c r="D28" s="137" t="s">
        <v>97</v>
      </c>
      <c r="E28" s="138">
        <f t="shared" si="17"/>
        <v>74</v>
      </c>
      <c r="F28" s="139"/>
      <c r="G28" s="140"/>
      <c r="H28" s="140">
        <f t="shared" si="18"/>
        <v>74</v>
      </c>
      <c r="I28" s="140"/>
      <c r="J28" s="140"/>
      <c r="K28" s="141">
        <v>0</v>
      </c>
      <c r="L28" s="142">
        <f t="shared" si="19"/>
        <v>74</v>
      </c>
      <c r="M28" s="143">
        <v>500</v>
      </c>
      <c r="N28" s="150">
        <f t="shared" si="20"/>
        <v>37000</v>
      </c>
      <c r="O28" s="145">
        <f t="shared" si="21"/>
        <v>1.9888196086863041E-2</v>
      </c>
      <c r="P28" s="146"/>
      <c r="Q28" s="94"/>
      <c r="R28" s="148">
        <v>0.2</v>
      </c>
      <c r="S28" s="94"/>
      <c r="T28" s="94"/>
      <c r="U28" s="149"/>
      <c r="V28" s="149"/>
      <c r="W28" s="149"/>
      <c r="X28" s="149"/>
      <c r="Y28" s="149"/>
      <c r="Z28" s="149"/>
      <c r="AA28" s="149"/>
      <c r="AB28" s="149"/>
      <c r="AC28" s="149"/>
      <c r="AD28" s="94"/>
      <c r="AE28" s="94"/>
      <c r="AF28" s="94"/>
      <c r="AG28" s="94"/>
    </row>
    <row r="29" spans="1:33" ht="27" x14ac:dyDescent="0.25">
      <c r="A29" s="135"/>
      <c r="B29" s="136"/>
      <c r="C29" s="105" t="s">
        <v>100</v>
      </c>
      <c r="D29" s="137" t="s">
        <v>98</v>
      </c>
      <c r="E29" s="138">
        <f t="shared" si="17"/>
        <v>56</v>
      </c>
      <c r="F29" s="139"/>
      <c r="G29" s="140"/>
      <c r="H29" s="140">
        <f t="shared" si="18"/>
        <v>56</v>
      </c>
      <c r="I29" s="140"/>
      <c r="J29" s="140"/>
      <c r="K29" s="141">
        <v>0</v>
      </c>
      <c r="L29" s="142">
        <f t="shared" si="19"/>
        <v>56</v>
      </c>
      <c r="M29" s="143">
        <v>500</v>
      </c>
      <c r="N29" s="150">
        <f t="shared" si="20"/>
        <v>28000</v>
      </c>
      <c r="O29" s="145">
        <f t="shared" si="21"/>
        <v>1.5050526768436896E-2</v>
      </c>
      <c r="P29" s="146"/>
      <c r="Q29" s="94"/>
      <c r="R29" s="148">
        <v>0.15</v>
      </c>
      <c r="S29" s="94"/>
      <c r="T29" s="94"/>
      <c r="U29" s="149"/>
      <c r="V29" s="149"/>
      <c r="W29" s="149"/>
      <c r="X29" s="149"/>
      <c r="Y29" s="149"/>
      <c r="Z29" s="149"/>
      <c r="AA29" s="149"/>
      <c r="AB29" s="149"/>
      <c r="AC29" s="149"/>
      <c r="AD29" s="94"/>
      <c r="AE29" s="94"/>
      <c r="AF29" s="94"/>
      <c r="AG29" s="94"/>
    </row>
    <row r="30" spans="1:33" ht="27" x14ac:dyDescent="0.25">
      <c r="A30" s="152"/>
      <c r="B30" s="152"/>
      <c r="C30" s="153" t="str">
        <f>C29</f>
        <v>Roll type unisex in black T</v>
      </c>
      <c r="D30" s="154"/>
      <c r="E30" s="155">
        <f t="shared" ref="E30:L30" si="22">SUM(E25:E29)</f>
        <v>372</v>
      </c>
      <c r="F30" s="155">
        <f t="shared" si="22"/>
        <v>0</v>
      </c>
      <c r="G30" s="155">
        <f t="shared" si="22"/>
        <v>0</v>
      </c>
      <c r="H30" s="155">
        <f t="shared" si="22"/>
        <v>372</v>
      </c>
      <c r="I30" s="155">
        <f t="shared" si="22"/>
        <v>0</v>
      </c>
      <c r="J30" s="155">
        <f t="shared" si="22"/>
        <v>0</v>
      </c>
      <c r="K30" s="155">
        <f t="shared" si="22"/>
        <v>0</v>
      </c>
      <c r="L30" s="155">
        <f t="shared" si="22"/>
        <v>372</v>
      </c>
      <c r="M30" s="155"/>
      <c r="N30" s="156">
        <f t="shared" ref="N30:O30" si="23">SUM(N25:N29)</f>
        <v>186000</v>
      </c>
      <c r="O30" s="157">
        <f t="shared" si="23"/>
        <v>9.9978499247473665E-2</v>
      </c>
      <c r="P30" s="158"/>
      <c r="Q30" s="155"/>
      <c r="R30" s="159"/>
      <c r="S30" s="94"/>
      <c r="T30" s="94"/>
      <c r="U30" s="149"/>
      <c r="V30" s="149"/>
      <c r="W30" s="149"/>
      <c r="X30" s="149"/>
      <c r="Y30" s="149"/>
      <c r="Z30" s="149"/>
      <c r="AA30" s="149"/>
      <c r="AB30" s="149"/>
      <c r="AC30" s="94"/>
      <c r="AD30" s="94"/>
      <c r="AE30" s="94"/>
      <c r="AF30" s="94"/>
      <c r="AG30" s="94"/>
    </row>
    <row r="31" spans="1:33" ht="27" x14ac:dyDescent="0.25">
      <c r="A31" s="135">
        <v>4</v>
      </c>
      <c r="B31" s="136"/>
      <c r="C31" s="105" t="s">
        <v>103</v>
      </c>
      <c r="D31" s="137" t="s">
        <v>90</v>
      </c>
      <c r="E31" s="138">
        <f t="shared" ref="E31:E35" si="24">MROUND(R31*$Q$31/M31,1)</f>
        <v>30</v>
      </c>
      <c r="F31" s="139"/>
      <c r="G31" s="140"/>
      <c r="H31" s="140">
        <f t="shared" ref="H31:H35" si="25">SUM(E31:G31)</f>
        <v>30</v>
      </c>
      <c r="I31" s="140"/>
      <c r="J31" s="140"/>
      <c r="K31" s="141">
        <v>0</v>
      </c>
      <c r="L31" s="142">
        <f t="shared" ref="L31:L35" si="26">H31-I31-J31-K31</f>
        <v>30</v>
      </c>
      <c r="M31" s="143">
        <v>500</v>
      </c>
      <c r="N31" s="144">
        <f t="shared" ref="N31:N35" si="27">L31*M31</f>
        <v>15000</v>
      </c>
      <c r="O31" s="145">
        <f t="shared" ref="O31:O35" si="28">N31/$N$78</f>
        <v>8.0627821973769075E-3</v>
      </c>
      <c r="P31" s="146">
        <v>0.08</v>
      </c>
      <c r="Q31" s="147">
        <f>P31*$R$2</f>
        <v>148800</v>
      </c>
      <c r="R31" s="148">
        <v>0.1</v>
      </c>
      <c r="S31" s="94"/>
      <c r="T31" s="94"/>
      <c r="U31" s="151" t="s">
        <v>104</v>
      </c>
      <c r="V31" s="151" t="s">
        <v>101</v>
      </c>
      <c r="W31" s="151" t="s">
        <v>105</v>
      </c>
      <c r="X31" s="151"/>
      <c r="Y31" s="151"/>
      <c r="Z31" s="149"/>
      <c r="AA31" s="149"/>
      <c r="AB31" s="149"/>
      <c r="AC31" s="151" t="s">
        <v>106</v>
      </c>
      <c r="AD31" s="94"/>
      <c r="AE31" s="94"/>
      <c r="AF31" s="94"/>
      <c r="AG31" s="94"/>
    </row>
    <row r="32" spans="1:33" ht="27" x14ac:dyDescent="0.25">
      <c r="A32" s="135"/>
      <c r="B32" s="136"/>
      <c r="C32" s="105" t="s">
        <v>103</v>
      </c>
      <c r="D32" s="137" t="s">
        <v>94</v>
      </c>
      <c r="E32" s="138">
        <f t="shared" si="24"/>
        <v>74</v>
      </c>
      <c r="F32" s="139"/>
      <c r="G32" s="140"/>
      <c r="H32" s="140">
        <f t="shared" si="25"/>
        <v>74</v>
      </c>
      <c r="I32" s="140"/>
      <c r="J32" s="140"/>
      <c r="K32" s="141">
        <v>0</v>
      </c>
      <c r="L32" s="142">
        <f t="shared" si="26"/>
        <v>74</v>
      </c>
      <c r="M32" s="143">
        <v>500</v>
      </c>
      <c r="N32" s="150">
        <f t="shared" si="27"/>
        <v>37000</v>
      </c>
      <c r="O32" s="145">
        <f t="shared" si="28"/>
        <v>1.9888196086863041E-2</v>
      </c>
      <c r="P32" s="146"/>
      <c r="Q32" s="94"/>
      <c r="R32" s="148">
        <v>0.25</v>
      </c>
      <c r="S32" s="94"/>
      <c r="T32" s="94"/>
      <c r="U32" s="149"/>
      <c r="V32" s="149"/>
      <c r="W32" s="149"/>
      <c r="X32" s="149"/>
      <c r="Y32" s="149"/>
      <c r="Z32" s="149"/>
      <c r="AA32" s="149"/>
      <c r="AB32" s="149"/>
      <c r="AC32" s="149"/>
      <c r="AD32" s="94"/>
      <c r="AE32" s="94"/>
      <c r="AF32" s="94"/>
      <c r="AG32" s="94"/>
    </row>
    <row r="33" spans="1:33" ht="27" x14ac:dyDescent="0.25">
      <c r="A33" s="135"/>
      <c r="B33" s="136"/>
      <c r="C33" s="105" t="s">
        <v>103</v>
      </c>
      <c r="D33" s="137" t="s">
        <v>95</v>
      </c>
      <c r="E33" s="138">
        <f t="shared" si="24"/>
        <v>89</v>
      </c>
      <c r="F33" s="139"/>
      <c r="G33" s="140"/>
      <c r="H33" s="140">
        <f t="shared" si="25"/>
        <v>89</v>
      </c>
      <c r="I33" s="140"/>
      <c r="J33" s="140"/>
      <c r="K33" s="141">
        <v>0</v>
      </c>
      <c r="L33" s="142">
        <f t="shared" si="26"/>
        <v>89</v>
      </c>
      <c r="M33" s="143">
        <v>500</v>
      </c>
      <c r="N33" s="150">
        <f t="shared" si="27"/>
        <v>44500</v>
      </c>
      <c r="O33" s="145">
        <f t="shared" si="28"/>
        <v>2.3919587185551493E-2</v>
      </c>
      <c r="P33" s="146"/>
      <c r="Q33" s="94"/>
      <c r="R33" s="148">
        <v>0.3</v>
      </c>
      <c r="S33" s="94"/>
      <c r="T33" s="94"/>
      <c r="U33" s="149"/>
      <c r="V33" s="149"/>
      <c r="W33" s="149"/>
      <c r="X33" s="149"/>
      <c r="Y33" s="149"/>
      <c r="Z33" s="149"/>
      <c r="AA33" s="149"/>
      <c r="AB33" s="149"/>
      <c r="AC33" s="94"/>
      <c r="AD33" s="94"/>
      <c r="AE33" s="94"/>
      <c r="AF33" s="94"/>
      <c r="AG33" s="94"/>
    </row>
    <row r="34" spans="1:33" ht="27" x14ac:dyDescent="0.25">
      <c r="A34" s="135"/>
      <c r="B34" s="136"/>
      <c r="C34" s="105" t="s">
        <v>103</v>
      </c>
      <c r="D34" s="137" t="s">
        <v>97</v>
      </c>
      <c r="E34" s="138">
        <f t="shared" si="24"/>
        <v>60</v>
      </c>
      <c r="F34" s="139"/>
      <c r="G34" s="140"/>
      <c r="H34" s="140">
        <f t="shared" si="25"/>
        <v>60</v>
      </c>
      <c r="I34" s="140"/>
      <c r="J34" s="140"/>
      <c r="K34" s="141">
        <v>0</v>
      </c>
      <c r="L34" s="142">
        <f t="shared" si="26"/>
        <v>60</v>
      </c>
      <c r="M34" s="143">
        <v>500</v>
      </c>
      <c r="N34" s="150">
        <f t="shared" si="27"/>
        <v>30000</v>
      </c>
      <c r="O34" s="145">
        <f t="shared" si="28"/>
        <v>1.6125564394753815E-2</v>
      </c>
      <c r="P34" s="146"/>
      <c r="Q34" s="94"/>
      <c r="R34" s="148">
        <v>0.2</v>
      </c>
      <c r="S34" s="94"/>
      <c r="T34" s="94"/>
      <c r="U34" s="149"/>
      <c r="V34" s="149"/>
      <c r="W34" s="149"/>
      <c r="X34" s="149"/>
      <c r="Y34" s="149"/>
      <c r="Z34" s="149"/>
      <c r="AA34" s="149"/>
      <c r="AB34" s="149"/>
      <c r="AC34" s="149"/>
      <c r="AD34" s="94"/>
      <c r="AE34" s="94"/>
      <c r="AF34" s="94"/>
      <c r="AG34" s="94"/>
    </row>
    <row r="35" spans="1:33" ht="27" x14ac:dyDescent="0.25">
      <c r="A35" s="135"/>
      <c r="B35" s="136"/>
      <c r="C35" s="105" t="s">
        <v>103</v>
      </c>
      <c r="D35" s="137" t="s">
        <v>98</v>
      </c>
      <c r="E35" s="138">
        <f t="shared" si="24"/>
        <v>45</v>
      </c>
      <c r="F35" s="139"/>
      <c r="G35" s="140"/>
      <c r="H35" s="140">
        <f t="shared" si="25"/>
        <v>45</v>
      </c>
      <c r="I35" s="140"/>
      <c r="J35" s="140"/>
      <c r="K35" s="141">
        <v>0</v>
      </c>
      <c r="L35" s="142">
        <f t="shared" si="26"/>
        <v>45</v>
      </c>
      <c r="M35" s="143">
        <v>500</v>
      </c>
      <c r="N35" s="150">
        <f t="shared" si="27"/>
        <v>22500</v>
      </c>
      <c r="O35" s="145">
        <f t="shared" si="28"/>
        <v>1.2094173296065363E-2</v>
      </c>
      <c r="P35" s="146"/>
      <c r="Q35" s="94"/>
      <c r="R35" s="148">
        <v>0.15</v>
      </c>
      <c r="S35" s="94"/>
      <c r="T35" s="94"/>
      <c r="U35" s="149"/>
      <c r="V35" s="149"/>
      <c r="W35" s="149"/>
      <c r="X35" s="149"/>
      <c r="Y35" s="149"/>
      <c r="Z35" s="149"/>
      <c r="AA35" s="149"/>
      <c r="AB35" s="149"/>
      <c r="AC35" s="149"/>
      <c r="AD35" s="94"/>
      <c r="AE35" s="94"/>
      <c r="AF35" s="94"/>
      <c r="AG35" s="94"/>
    </row>
    <row r="36" spans="1:33" ht="27" x14ac:dyDescent="0.25">
      <c r="A36" s="152"/>
      <c r="B36" s="152"/>
      <c r="C36" s="161" t="str">
        <f>C35</f>
        <v>Bryan Punched - Charcoal unisex</v>
      </c>
      <c r="D36" s="154"/>
      <c r="E36" s="155">
        <f t="shared" ref="E36:L36" si="29">SUM(E31:E35)</f>
        <v>298</v>
      </c>
      <c r="F36" s="155">
        <f t="shared" si="29"/>
        <v>0</v>
      </c>
      <c r="G36" s="155">
        <f t="shared" si="29"/>
        <v>0</v>
      </c>
      <c r="H36" s="155">
        <f t="shared" si="29"/>
        <v>298</v>
      </c>
      <c r="I36" s="155">
        <f t="shared" si="29"/>
        <v>0</v>
      </c>
      <c r="J36" s="155">
        <f t="shared" si="29"/>
        <v>0</v>
      </c>
      <c r="K36" s="155">
        <f t="shared" si="29"/>
        <v>0</v>
      </c>
      <c r="L36" s="155">
        <f t="shared" si="29"/>
        <v>298</v>
      </c>
      <c r="M36" s="155"/>
      <c r="N36" s="156">
        <f t="shared" ref="N36:O36" si="30">SUM(N31:N35)</f>
        <v>149000</v>
      </c>
      <c r="O36" s="157">
        <f t="shared" si="30"/>
        <v>8.0090303160610624E-2</v>
      </c>
      <c r="P36" s="158"/>
      <c r="Q36" s="155"/>
      <c r="R36" s="159"/>
      <c r="S36" s="94"/>
      <c r="T36" s="94"/>
      <c r="U36" s="149"/>
      <c r="V36" s="149"/>
      <c r="W36" s="149"/>
      <c r="X36" s="149"/>
      <c r="Y36" s="149"/>
      <c r="Z36" s="149"/>
      <c r="AA36" s="149"/>
      <c r="AB36" s="149"/>
      <c r="AC36" s="149"/>
      <c r="AD36" s="94"/>
      <c r="AE36" s="94"/>
      <c r="AF36" s="94"/>
      <c r="AG36" s="94"/>
    </row>
    <row r="37" spans="1:33" ht="27" x14ac:dyDescent="0.25">
      <c r="A37" s="135">
        <v>5</v>
      </c>
      <c r="B37" s="136"/>
      <c r="C37" s="162" t="s">
        <v>107</v>
      </c>
      <c r="D37" s="163" t="s">
        <v>90</v>
      </c>
      <c r="E37" s="138">
        <f t="shared" ref="E37:E41" si="31">MROUND(R37*$Q$37/M37,1)</f>
        <v>37</v>
      </c>
      <c r="F37" s="139"/>
      <c r="G37" s="140"/>
      <c r="H37" s="140">
        <f t="shared" ref="H37:H41" si="32">SUM(E37:G37)</f>
        <v>37</v>
      </c>
      <c r="I37" s="140"/>
      <c r="J37" s="140"/>
      <c r="K37" s="141">
        <v>0</v>
      </c>
      <c r="L37" s="142">
        <f t="shared" ref="L37:L41" si="33">H37-I37-J37-K37</f>
        <v>37</v>
      </c>
      <c r="M37" s="143">
        <v>500</v>
      </c>
      <c r="N37" s="144">
        <f t="shared" ref="N37:N41" si="34">L37*M37</f>
        <v>18500</v>
      </c>
      <c r="O37" s="145">
        <f t="shared" ref="O37:O41" si="35">N37/$N$78</f>
        <v>9.9440980434315207E-3</v>
      </c>
      <c r="P37" s="146">
        <v>0.1</v>
      </c>
      <c r="Q37" s="147">
        <f>P37*$R$2</f>
        <v>186000</v>
      </c>
      <c r="R37" s="148">
        <v>0.1</v>
      </c>
      <c r="S37" s="94"/>
      <c r="T37" s="94"/>
      <c r="U37" s="149"/>
      <c r="V37" s="149"/>
      <c r="W37" s="149"/>
      <c r="X37" s="149"/>
      <c r="Y37" s="149"/>
      <c r="Z37" s="149"/>
      <c r="AA37" s="149"/>
      <c r="AB37" s="149"/>
      <c r="AC37" s="149"/>
      <c r="AD37" s="94"/>
      <c r="AE37" s="94"/>
      <c r="AF37" s="94"/>
      <c r="AG37" s="94"/>
    </row>
    <row r="38" spans="1:33" ht="27" x14ac:dyDescent="0.25">
      <c r="A38" s="135"/>
      <c r="B38" s="136"/>
      <c r="C38" s="164" t="s">
        <v>107</v>
      </c>
      <c r="D38" s="163" t="s">
        <v>94</v>
      </c>
      <c r="E38" s="138">
        <f t="shared" si="31"/>
        <v>74</v>
      </c>
      <c r="F38" s="139"/>
      <c r="G38" s="140"/>
      <c r="H38" s="140">
        <f t="shared" si="32"/>
        <v>74</v>
      </c>
      <c r="I38" s="140"/>
      <c r="J38" s="140"/>
      <c r="K38" s="141">
        <v>0</v>
      </c>
      <c r="L38" s="142">
        <f t="shared" si="33"/>
        <v>74</v>
      </c>
      <c r="M38" s="143">
        <v>500</v>
      </c>
      <c r="N38" s="150">
        <f t="shared" si="34"/>
        <v>37000</v>
      </c>
      <c r="O38" s="145">
        <f t="shared" si="35"/>
        <v>1.9888196086863041E-2</v>
      </c>
      <c r="P38" s="146"/>
      <c r="Q38" s="94"/>
      <c r="R38" s="148">
        <v>0.2</v>
      </c>
      <c r="S38" s="94"/>
      <c r="T38" s="94"/>
      <c r="U38" s="151"/>
      <c r="V38" s="151" t="s">
        <v>108</v>
      </c>
      <c r="W38" s="151" t="s">
        <v>109</v>
      </c>
      <c r="X38" s="151" t="s">
        <v>110</v>
      </c>
      <c r="Y38" s="151" t="s">
        <v>101</v>
      </c>
      <c r="Z38" s="151" t="s">
        <v>109</v>
      </c>
      <c r="AA38" s="149"/>
      <c r="AB38" s="149"/>
      <c r="AC38" s="149"/>
      <c r="AD38" s="94"/>
      <c r="AE38" s="94"/>
      <c r="AF38" s="94"/>
      <c r="AG38" s="94"/>
    </row>
    <row r="39" spans="1:33" ht="27" x14ac:dyDescent="0.25">
      <c r="A39" s="135"/>
      <c r="B39" s="136"/>
      <c r="C39" s="164" t="s">
        <v>107</v>
      </c>
      <c r="D39" s="163" t="s">
        <v>95</v>
      </c>
      <c r="E39" s="138">
        <f t="shared" si="31"/>
        <v>112</v>
      </c>
      <c r="F39" s="139"/>
      <c r="G39" s="140"/>
      <c r="H39" s="140">
        <f t="shared" si="32"/>
        <v>112</v>
      </c>
      <c r="I39" s="140"/>
      <c r="J39" s="140"/>
      <c r="K39" s="141">
        <v>0</v>
      </c>
      <c r="L39" s="142">
        <f t="shared" si="33"/>
        <v>112</v>
      </c>
      <c r="M39" s="143">
        <v>500</v>
      </c>
      <c r="N39" s="150">
        <f t="shared" si="34"/>
        <v>56000</v>
      </c>
      <c r="O39" s="145">
        <f t="shared" si="35"/>
        <v>3.0101053536873791E-2</v>
      </c>
      <c r="P39" s="146"/>
      <c r="Q39" s="94"/>
      <c r="R39" s="148">
        <v>0.3</v>
      </c>
      <c r="S39" s="94"/>
      <c r="T39" s="94"/>
      <c r="U39" s="149"/>
      <c r="V39" s="149"/>
      <c r="W39" s="149"/>
      <c r="X39" s="149"/>
      <c r="Y39" s="149"/>
      <c r="Z39" s="149"/>
      <c r="AA39" s="149"/>
      <c r="AB39" s="149"/>
      <c r="AC39" s="151"/>
      <c r="AD39" s="94"/>
      <c r="AE39" s="94"/>
      <c r="AF39" s="94"/>
      <c r="AG39" s="94"/>
    </row>
    <row r="40" spans="1:33" ht="27" x14ac:dyDescent="0.25">
      <c r="A40" s="135"/>
      <c r="B40" s="136"/>
      <c r="C40" s="164" t="s">
        <v>107</v>
      </c>
      <c r="D40" s="163" t="s">
        <v>97</v>
      </c>
      <c r="E40" s="138">
        <f t="shared" si="31"/>
        <v>93</v>
      </c>
      <c r="F40" s="139"/>
      <c r="G40" s="140"/>
      <c r="H40" s="140">
        <f t="shared" si="32"/>
        <v>93</v>
      </c>
      <c r="I40" s="140"/>
      <c r="J40" s="140"/>
      <c r="K40" s="141">
        <v>0</v>
      </c>
      <c r="L40" s="142">
        <f t="shared" si="33"/>
        <v>93</v>
      </c>
      <c r="M40" s="143">
        <v>500</v>
      </c>
      <c r="N40" s="150">
        <f t="shared" si="34"/>
        <v>46500</v>
      </c>
      <c r="O40" s="145">
        <f t="shared" si="35"/>
        <v>2.4994624811868416E-2</v>
      </c>
      <c r="P40" s="146"/>
      <c r="Q40" s="94"/>
      <c r="R40" s="148">
        <v>0.25</v>
      </c>
      <c r="S40" s="94"/>
      <c r="T40" s="94"/>
      <c r="U40" s="149"/>
      <c r="V40" s="149"/>
      <c r="W40" s="149"/>
      <c r="X40" s="149"/>
      <c r="Y40" s="149"/>
      <c r="Z40" s="149"/>
      <c r="AA40" s="149"/>
      <c r="AB40" s="149"/>
      <c r="AC40" s="151"/>
      <c r="AD40" s="94"/>
      <c r="AE40" s="94"/>
      <c r="AF40" s="94"/>
      <c r="AG40" s="94"/>
    </row>
    <row r="41" spans="1:33" ht="27" x14ac:dyDescent="0.25">
      <c r="A41" s="135"/>
      <c r="B41" s="136"/>
      <c r="C41" s="165" t="s">
        <v>107</v>
      </c>
      <c r="D41" s="163" t="s">
        <v>98</v>
      </c>
      <c r="E41" s="138">
        <f t="shared" si="31"/>
        <v>56</v>
      </c>
      <c r="F41" s="139"/>
      <c r="G41" s="140"/>
      <c r="H41" s="140">
        <f t="shared" si="32"/>
        <v>56</v>
      </c>
      <c r="I41" s="140"/>
      <c r="J41" s="140"/>
      <c r="K41" s="141">
        <v>0</v>
      </c>
      <c r="L41" s="142">
        <f t="shared" si="33"/>
        <v>56</v>
      </c>
      <c r="M41" s="143">
        <v>500</v>
      </c>
      <c r="N41" s="150">
        <f t="shared" si="34"/>
        <v>28000</v>
      </c>
      <c r="O41" s="145">
        <f t="shared" si="35"/>
        <v>1.5050526768436896E-2</v>
      </c>
      <c r="P41" s="146"/>
      <c r="Q41" s="94"/>
      <c r="R41" s="148">
        <v>0.15</v>
      </c>
      <c r="S41" s="94"/>
      <c r="T41" s="94"/>
      <c r="U41" s="149"/>
      <c r="V41" s="149"/>
      <c r="W41" s="149"/>
      <c r="X41" s="149"/>
      <c r="Y41" s="149"/>
      <c r="Z41" s="149"/>
      <c r="AA41" s="149"/>
      <c r="AB41" s="149"/>
      <c r="AC41" s="149"/>
      <c r="AD41" s="94"/>
      <c r="AE41" s="94"/>
      <c r="AF41" s="94"/>
      <c r="AG41" s="94"/>
    </row>
    <row r="42" spans="1:33" ht="27" x14ac:dyDescent="0.25">
      <c r="A42" s="152"/>
      <c r="B42" s="152"/>
      <c r="C42" s="166" t="str">
        <f>C41</f>
        <v>Glove tour white Unisex</v>
      </c>
      <c r="D42" s="154"/>
      <c r="E42" s="155">
        <f t="shared" ref="E42:L42" si="36">SUM(E37:E41)</f>
        <v>372</v>
      </c>
      <c r="F42" s="155">
        <f t="shared" si="36"/>
        <v>0</v>
      </c>
      <c r="G42" s="155">
        <f t="shared" si="36"/>
        <v>0</v>
      </c>
      <c r="H42" s="155">
        <f t="shared" si="36"/>
        <v>372</v>
      </c>
      <c r="I42" s="155">
        <f t="shared" si="36"/>
        <v>0</v>
      </c>
      <c r="J42" s="155">
        <f t="shared" si="36"/>
        <v>0</v>
      </c>
      <c r="K42" s="155">
        <f t="shared" si="36"/>
        <v>0</v>
      </c>
      <c r="L42" s="155">
        <f t="shared" si="36"/>
        <v>372</v>
      </c>
      <c r="M42" s="155"/>
      <c r="N42" s="156">
        <f t="shared" ref="N42:O42" si="37">SUM(N37:N41)</f>
        <v>186000</v>
      </c>
      <c r="O42" s="157">
        <f t="shared" si="37"/>
        <v>9.9978499247473665E-2</v>
      </c>
      <c r="P42" s="158"/>
      <c r="Q42" s="155"/>
      <c r="R42" s="159"/>
      <c r="S42" s="94"/>
      <c r="T42" s="94"/>
      <c r="U42" s="149"/>
      <c r="V42" s="149"/>
      <c r="W42" s="149"/>
      <c r="X42" s="149"/>
      <c r="Y42" s="149"/>
      <c r="Z42" s="149"/>
      <c r="AA42" s="149"/>
      <c r="AB42" s="149"/>
      <c r="AC42" s="149"/>
      <c r="AD42" s="94"/>
      <c r="AE42" s="94"/>
      <c r="AF42" s="94"/>
      <c r="AG42" s="94"/>
    </row>
    <row r="43" spans="1:33" ht="27" x14ac:dyDescent="0.25">
      <c r="A43" s="135">
        <v>5</v>
      </c>
      <c r="B43" s="136"/>
      <c r="C43" s="162" t="s">
        <v>111</v>
      </c>
      <c r="D43" s="163" t="s">
        <v>90</v>
      </c>
      <c r="E43" s="138">
        <f t="shared" ref="E43:E47" si="38">MROUND(R43*$Q$43/M43,1)</f>
        <v>30</v>
      </c>
      <c r="F43" s="139"/>
      <c r="G43" s="140"/>
      <c r="H43" s="140">
        <f t="shared" ref="H43:H47" si="39">SUM(E43:G43)</f>
        <v>30</v>
      </c>
      <c r="I43" s="140"/>
      <c r="J43" s="140"/>
      <c r="K43" s="141">
        <v>0</v>
      </c>
      <c r="L43" s="142">
        <f t="shared" ref="L43:L47" si="40">H43-I43-J43-K43</f>
        <v>30</v>
      </c>
      <c r="M43" s="143">
        <v>750</v>
      </c>
      <c r="N43" s="144">
        <f t="shared" ref="N43:N47" si="41">L43*M43</f>
        <v>22500</v>
      </c>
      <c r="O43" s="145">
        <f t="shared" ref="O43:O47" si="42">N43/$N$78</f>
        <v>1.2094173296065363E-2</v>
      </c>
      <c r="P43" s="146">
        <v>0.12</v>
      </c>
      <c r="Q43" s="147">
        <f>P43*$R$2</f>
        <v>223200</v>
      </c>
      <c r="R43" s="148">
        <v>0.1</v>
      </c>
      <c r="S43" s="94"/>
      <c r="T43" s="94"/>
      <c r="U43" s="149"/>
      <c r="V43" s="149"/>
      <c r="W43" s="149"/>
      <c r="X43" s="149"/>
      <c r="Y43" s="149"/>
      <c r="Z43" s="149"/>
      <c r="AA43" s="149"/>
      <c r="AB43" s="149"/>
      <c r="AC43" s="149"/>
      <c r="AD43" s="94"/>
      <c r="AE43" s="94"/>
      <c r="AF43" s="94"/>
      <c r="AG43" s="94"/>
    </row>
    <row r="44" spans="1:33" ht="27" x14ac:dyDescent="0.25">
      <c r="A44" s="135"/>
      <c r="B44" s="136"/>
      <c r="C44" s="164" t="s">
        <v>111</v>
      </c>
      <c r="D44" s="163" t="s">
        <v>94</v>
      </c>
      <c r="E44" s="138">
        <f t="shared" si="38"/>
        <v>60</v>
      </c>
      <c r="F44" s="139"/>
      <c r="G44" s="140"/>
      <c r="H44" s="140">
        <f t="shared" si="39"/>
        <v>60</v>
      </c>
      <c r="I44" s="140"/>
      <c r="J44" s="140"/>
      <c r="K44" s="141">
        <v>0</v>
      </c>
      <c r="L44" s="142">
        <f t="shared" si="40"/>
        <v>60</v>
      </c>
      <c r="M44" s="143">
        <v>750</v>
      </c>
      <c r="N44" s="150">
        <f t="shared" si="41"/>
        <v>45000</v>
      </c>
      <c r="O44" s="145">
        <f t="shared" si="42"/>
        <v>2.4188346592130726E-2</v>
      </c>
      <c r="P44" s="146"/>
      <c r="Q44" s="94"/>
      <c r="R44" s="148">
        <v>0.2</v>
      </c>
      <c r="S44" s="94"/>
      <c r="T44" s="94"/>
      <c r="U44" s="149"/>
      <c r="V44" s="149"/>
      <c r="W44" s="149"/>
      <c r="X44" s="149"/>
      <c r="Y44" s="149"/>
      <c r="Z44" s="149"/>
      <c r="AA44" s="149"/>
      <c r="AB44" s="149"/>
      <c r="AC44" s="167"/>
      <c r="AD44" s="94"/>
      <c r="AE44" s="94"/>
      <c r="AF44" s="94"/>
      <c r="AG44" s="94"/>
    </row>
    <row r="45" spans="1:33" ht="27" x14ac:dyDescent="0.25">
      <c r="A45" s="135"/>
      <c r="B45" s="136"/>
      <c r="C45" s="164" t="s">
        <v>111</v>
      </c>
      <c r="D45" s="163" t="s">
        <v>95</v>
      </c>
      <c r="E45" s="138">
        <f t="shared" si="38"/>
        <v>89</v>
      </c>
      <c r="F45" s="139"/>
      <c r="G45" s="140"/>
      <c r="H45" s="140">
        <f t="shared" si="39"/>
        <v>89</v>
      </c>
      <c r="I45" s="140"/>
      <c r="J45" s="140"/>
      <c r="K45" s="141">
        <v>0</v>
      </c>
      <c r="L45" s="142">
        <f t="shared" si="40"/>
        <v>89</v>
      </c>
      <c r="M45" s="143">
        <v>750</v>
      </c>
      <c r="N45" s="150">
        <f t="shared" si="41"/>
        <v>66750</v>
      </c>
      <c r="O45" s="145">
        <f t="shared" si="42"/>
        <v>3.5879380778327238E-2</v>
      </c>
      <c r="P45" s="146"/>
      <c r="Q45" s="94"/>
      <c r="R45" s="148">
        <v>0.3</v>
      </c>
      <c r="S45" s="94"/>
      <c r="T45" s="94"/>
      <c r="U45" s="149"/>
      <c r="V45" s="149"/>
      <c r="W45" s="149"/>
      <c r="X45" s="149"/>
      <c r="Y45" s="149"/>
      <c r="Z45" s="149"/>
      <c r="AA45" s="149"/>
      <c r="AB45" s="149"/>
      <c r="AC45" s="149"/>
      <c r="AD45" s="94"/>
      <c r="AE45" s="94"/>
      <c r="AF45" s="94"/>
      <c r="AG45" s="94"/>
    </row>
    <row r="46" spans="1:33" ht="27" x14ac:dyDescent="0.25">
      <c r="A46" s="135"/>
      <c r="B46" s="136"/>
      <c r="C46" s="164" t="s">
        <v>111</v>
      </c>
      <c r="D46" s="163" t="s">
        <v>97</v>
      </c>
      <c r="E46" s="138">
        <f t="shared" si="38"/>
        <v>74</v>
      </c>
      <c r="F46" s="139"/>
      <c r="G46" s="140"/>
      <c r="H46" s="140">
        <f t="shared" si="39"/>
        <v>74</v>
      </c>
      <c r="I46" s="140"/>
      <c r="J46" s="140"/>
      <c r="K46" s="141">
        <v>0</v>
      </c>
      <c r="L46" s="142">
        <f t="shared" si="40"/>
        <v>74</v>
      </c>
      <c r="M46" s="143">
        <v>750</v>
      </c>
      <c r="N46" s="150">
        <f t="shared" si="41"/>
        <v>55500</v>
      </c>
      <c r="O46" s="145">
        <f t="shared" si="42"/>
        <v>2.9832294130294559E-2</v>
      </c>
      <c r="P46" s="146"/>
      <c r="Q46" s="94"/>
      <c r="R46" s="148">
        <v>0.25</v>
      </c>
      <c r="S46" s="94"/>
      <c r="T46" s="94"/>
      <c r="U46" s="149"/>
      <c r="V46" s="149"/>
      <c r="W46" s="149"/>
      <c r="X46" s="149"/>
      <c r="Y46" s="149"/>
      <c r="Z46" s="149"/>
      <c r="AA46" s="149"/>
      <c r="AB46" s="149"/>
      <c r="AC46" s="149"/>
      <c r="AD46" s="94"/>
      <c r="AE46" s="94"/>
      <c r="AF46" s="94"/>
      <c r="AG46" s="94"/>
    </row>
    <row r="47" spans="1:33" ht="27" x14ac:dyDescent="0.25">
      <c r="A47" s="135"/>
      <c r="B47" s="136"/>
      <c r="C47" s="165" t="s">
        <v>111</v>
      </c>
      <c r="D47" s="163" t="s">
        <v>98</v>
      </c>
      <c r="E47" s="138">
        <f t="shared" si="38"/>
        <v>45</v>
      </c>
      <c r="F47" s="139"/>
      <c r="G47" s="140"/>
      <c r="H47" s="140">
        <f t="shared" si="39"/>
        <v>45</v>
      </c>
      <c r="I47" s="140"/>
      <c r="J47" s="140"/>
      <c r="K47" s="141">
        <v>0</v>
      </c>
      <c r="L47" s="142">
        <f t="shared" si="40"/>
        <v>45</v>
      </c>
      <c r="M47" s="143">
        <v>750</v>
      </c>
      <c r="N47" s="150">
        <f t="shared" si="41"/>
        <v>33750</v>
      </c>
      <c r="O47" s="145">
        <f t="shared" si="42"/>
        <v>1.8141259944098043E-2</v>
      </c>
      <c r="P47" s="146"/>
      <c r="Q47" s="94"/>
      <c r="R47" s="148">
        <v>0.15</v>
      </c>
      <c r="S47" s="94"/>
      <c r="T47" s="94"/>
      <c r="U47" s="149"/>
      <c r="V47" s="149"/>
      <c r="W47" s="149"/>
      <c r="X47" s="149"/>
      <c r="Y47" s="149"/>
      <c r="Z47" s="149"/>
      <c r="AA47" s="149"/>
      <c r="AB47" s="149"/>
      <c r="AC47" s="149"/>
      <c r="AD47" s="94"/>
      <c r="AE47" s="94"/>
      <c r="AF47" s="94"/>
      <c r="AG47" s="94"/>
    </row>
    <row r="48" spans="1:33" ht="27" x14ac:dyDescent="0.25">
      <c r="A48" s="152"/>
      <c r="B48" s="152"/>
      <c r="C48" s="168" t="str">
        <f>C47</f>
        <v>Black Zip Hoodie</v>
      </c>
      <c r="D48" s="154"/>
      <c r="E48" s="155">
        <f t="shared" ref="E48:L48" si="43">SUM(E43:E47)</f>
        <v>298</v>
      </c>
      <c r="F48" s="155">
        <f t="shared" si="43"/>
        <v>0</v>
      </c>
      <c r="G48" s="155">
        <f t="shared" si="43"/>
        <v>0</v>
      </c>
      <c r="H48" s="155">
        <f t="shared" si="43"/>
        <v>298</v>
      </c>
      <c r="I48" s="155">
        <f t="shared" si="43"/>
        <v>0</v>
      </c>
      <c r="J48" s="155">
        <f t="shared" si="43"/>
        <v>0</v>
      </c>
      <c r="K48" s="155">
        <f t="shared" si="43"/>
        <v>0</v>
      </c>
      <c r="L48" s="155">
        <f t="shared" si="43"/>
        <v>298</v>
      </c>
      <c r="M48" s="155"/>
      <c r="N48" s="156">
        <f t="shared" ref="N48:O48" si="44">SUM(N43:N47)</f>
        <v>223500</v>
      </c>
      <c r="O48" s="157">
        <f t="shared" si="44"/>
        <v>0.12013545474091593</v>
      </c>
      <c r="P48" s="158"/>
      <c r="Q48" s="155"/>
      <c r="R48" s="159"/>
      <c r="S48" s="94"/>
      <c r="T48" s="94"/>
      <c r="U48" s="149"/>
      <c r="V48" s="149"/>
      <c r="W48" s="149"/>
      <c r="X48" s="149"/>
      <c r="Y48" s="149"/>
      <c r="Z48" s="149"/>
      <c r="AA48" s="149"/>
      <c r="AB48" s="149"/>
      <c r="AC48" s="149"/>
      <c r="AD48" s="94"/>
      <c r="AE48" s="94"/>
      <c r="AF48" s="94"/>
      <c r="AG48" s="94"/>
    </row>
    <row r="49" spans="1:33" ht="27" x14ac:dyDescent="0.25">
      <c r="A49" s="135">
        <v>7</v>
      </c>
      <c r="B49" s="136"/>
      <c r="C49" s="105"/>
      <c r="D49" s="137" t="s">
        <v>90</v>
      </c>
      <c r="E49" s="105"/>
      <c r="F49" s="139"/>
      <c r="G49" s="140"/>
      <c r="H49" s="140">
        <f t="shared" ref="H49:H53" si="45">SUM(E49:G49)</f>
        <v>0</v>
      </c>
      <c r="I49" s="140"/>
      <c r="J49" s="140"/>
      <c r="K49" s="141">
        <v>0</v>
      </c>
      <c r="L49" s="142">
        <f t="shared" ref="L49:L53" si="46">H49-I49-J49-K49</f>
        <v>0</v>
      </c>
      <c r="M49" s="143">
        <v>500</v>
      </c>
      <c r="N49" s="144">
        <f t="shared" ref="N49:N53" si="47">L49*M49</f>
        <v>0</v>
      </c>
      <c r="O49" s="145">
        <f t="shared" ref="O49:O53" si="48">N49/$N$78</f>
        <v>0</v>
      </c>
      <c r="P49" s="146"/>
      <c r="Q49" s="147">
        <f>P49*$R$2</f>
        <v>0</v>
      </c>
      <c r="R49" s="148">
        <v>0.1</v>
      </c>
      <c r="S49" s="94"/>
      <c r="T49" s="94"/>
      <c r="U49" s="149"/>
      <c r="V49" s="149"/>
      <c r="W49" s="149"/>
      <c r="X49" s="149"/>
      <c r="Y49" s="149"/>
      <c r="Z49" s="149"/>
      <c r="AA49" s="149"/>
      <c r="AB49" s="149"/>
      <c r="AC49" s="149"/>
      <c r="AD49" s="94"/>
      <c r="AE49" s="94"/>
      <c r="AF49" s="94"/>
      <c r="AG49" s="94"/>
    </row>
    <row r="50" spans="1:33" ht="27" x14ac:dyDescent="0.25">
      <c r="A50" s="135"/>
      <c r="B50" s="136"/>
      <c r="C50" s="105"/>
      <c r="D50" s="137" t="s">
        <v>94</v>
      </c>
      <c r="E50" s="105"/>
      <c r="F50" s="139"/>
      <c r="G50" s="140"/>
      <c r="H50" s="140">
        <f t="shared" si="45"/>
        <v>0</v>
      </c>
      <c r="I50" s="140"/>
      <c r="J50" s="140"/>
      <c r="K50" s="141">
        <v>0</v>
      </c>
      <c r="L50" s="142">
        <f t="shared" si="46"/>
        <v>0</v>
      </c>
      <c r="M50" s="143">
        <v>500</v>
      </c>
      <c r="N50" s="150">
        <f t="shared" si="47"/>
        <v>0</v>
      </c>
      <c r="O50" s="145">
        <f t="shared" si="48"/>
        <v>0</v>
      </c>
      <c r="P50" s="146"/>
      <c r="Q50" s="94"/>
      <c r="R50" s="148">
        <v>0.2</v>
      </c>
      <c r="S50" s="94"/>
      <c r="T50" s="94"/>
      <c r="U50" s="149"/>
      <c r="V50" s="149"/>
      <c r="W50" s="149"/>
      <c r="X50" s="149"/>
      <c r="Y50" s="149"/>
      <c r="Z50" s="149"/>
      <c r="AA50" s="149"/>
      <c r="AB50" s="149"/>
      <c r="AC50" s="149"/>
      <c r="AD50" s="94"/>
      <c r="AE50" s="94"/>
      <c r="AF50" s="94"/>
      <c r="AG50" s="94"/>
    </row>
    <row r="51" spans="1:33" ht="27" x14ac:dyDescent="0.25">
      <c r="A51" s="135"/>
      <c r="B51" s="136"/>
      <c r="C51" s="105"/>
      <c r="D51" s="137" t="s">
        <v>95</v>
      </c>
      <c r="E51" s="105"/>
      <c r="F51" s="139"/>
      <c r="G51" s="140"/>
      <c r="H51" s="140">
        <f t="shared" si="45"/>
        <v>0</v>
      </c>
      <c r="I51" s="140"/>
      <c r="J51" s="140"/>
      <c r="K51" s="141">
        <v>0</v>
      </c>
      <c r="L51" s="142">
        <f t="shared" si="46"/>
        <v>0</v>
      </c>
      <c r="M51" s="143">
        <v>500</v>
      </c>
      <c r="N51" s="150">
        <f t="shared" si="47"/>
        <v>0</v>
      </c>
      <c r="O51" s="145">
        <f t="shared" si="48"/>
        <v>0</v>
      </c>
      <c r="P51" s="146"/>
      <c r="Q51" s="94"/>
      <c r="R51" s="148">
        <v>0.3</v>
      </c>
      <c r="S51" s="94"/>
      <c r="T51" s="94"/>
      <c r="U51" s="149"/>
      <c r="V51" s="149"/>
      <c r="W51" s="149"/>
      <c r="X51" s="149"/>
      <c r="Y51" s="149"/>
      <c r="Z51" s="149"/>
      <c r="AA51" s="149"/>
      <c r="AB51" s="149"/>
      <c r="AC51" s="149"/>
      <c r="AD51" s="94"/>
      <c r="AE51" s="94"/>
      <c r="AF51" s="94"/>
      <c r="AG51" s="94"/>
    </row>
    <row r="52" spans="1:33" ht="27" x14ac:dyDescent="0.25">
      <c r="A52" s="135"/>
      <c r="B52" s="136"/>
      <c r="C52" s="105"/>
      <c r="D52" s="137" t="s">
        <v>97</v>
      </c>
      <c r="E52" s="105"/>
      <c r="F52" s="139"/>
      <c r="G52" s="140"/>
      <c r="H52" s="140">
        <f t="shared" si="45"/>
        <v>0</v>
      </c>
      <c r="I52" s="140"/>
      <c r="J52" s="140"/>
      <c r="K52" s="141">
        <v>0</v>
      </c>
      <c r="L52" s="142">
        <f t="shared" si="46"/>
        <v>0</v>
      </c>
      <c r="M52" s="143">
        <v>500</v>
      </c>
      <c r="N52" s="150">
        <f t="shared" si="47"/>
        <v>0</v>
      </c>
      <c r="O52" s="145">
        <f t="shared" si="48"/>
        <v>0</v>
      </c>
      <c r="P52" s="146"/>
      <c r="Q52" s="94"/>
      <c r="R52" s="148">
        <v>0.25</v>
      </c>
      <c r="S52" s="94"/>
      <c r="T52" s="94"/>
      <c r="U52" s="149"/>
      <c r="V52" s="149"/>
      <c r="W52" s="149"/>
      <c r="X52" s="149"/>
      <c r="Y52" s="149"/>
      <c r="Z52" s="149"/>
      <c r="AA52" s="149"/>
      <c r="AB52" s="149"/>
      <c r="AC52" s="149"/>
      <c r="AD52" s="94"/>
      <c r="AE52" s="94"/>
      <c r="AF52" s="94"/>
      <c r="AG52" s="94"/>
    </row>
    <row r="53" spans="1:33" ht="27" x14ac:dyDescent="0.25">
      <c r="A53" s="135"/>
      <c r="B53" s="136"/>
      <c r="C53" s="105"/>
      <c r="D53" s="137" t="s">
        <v>98</v>
      </c>
      <c r="E53" s="105"/>
      <c r="F53" s="139"/>
      <c r="G53" s="140"/>
      <c r="H53" s="140">
        <f t="shared" si="45"/>
        <v>0</v>
      </c>
      <c r="I53" s="140"/>
      <c r="J53" s="140"/>
      <c r="K53" s="141">
        <v>0</v>
      </c>
      <c r="L53" s="142">
        <f t="shared" si="46"/>
        <v>0</v>
      </c>
      <c r="M53" s="143">
        <v>500</v>
      </c>
      <c r="N53" s="150">
        <f t="shared" si="47"/>
        <v>0</v>
      </c>
      <c r="O53" s="145">
        <f t="shared" si="48"/>
        <v>0</v>
      </c>
      <c r="P53" s="146"/>
      <c r="Q53" s="94"/>
      <c r="R53" s="148">
        <v>0.15</v>
      </c>
      <c r="S53" s="94"/>
      <c r="T53" s="94"/>
      <c r="U53" s="149"/>
      <c r="V53" s="149"/>
      <c r="W53" s="149"/>
      <c r="X53" s="149"/>
      <c r="Y53" s="149"/>
      <c r="Z53" s="149"/>
      <c r="AA53" s="149"/>
      <c r="AB53" s="149"/>
      <c r="AC53" s="149"/>
      <c r="AD53" s="94"/>
      <c r="AE53" s="94"/>
      <c r="AF53" s="94"/>
      <c r="AG53" s="94"/>
    </row>
    <row r="54" spans="1:33" ht="27" x14ac:dyDescent="0.25">
      <c r="A54" s="152"/>
      <c r="B54" s="152"/>
      <c r="C54" s="160">
        <f>C53</f>
        <v>0</v>
      </c>
      <c r="D54" s="154"/>
      <c r="E54" s="155">
        <f t="shared" ref="E54:L54" si="49">SUM(E49:E53)</f>
        <v>0</v>
      </c>
      <c r="F54" s="155">
        <f t="shared" si="49"/>
        <v>0</v>
      </c>
      <c r="G54" s="155">
        <f t="shared" si="49"/>
        <v>0</v>
      </c>
      <c r="H54" s="155">
        <f t="shared" si="49"/>
        <v>0</v>
      </c>
      <c r="I54" s="155">
        <f t="shared" si="49"/>
        <v>0</v>
      </c>
      <c r="J54" s="155">
        <f t="shared" si="49"/>
        <v>0</v>
      </c>
      <c r="K54" s="155">
        <f t="shared" si="49"/>
        <v>0</v>
      </c>
      <c r="L54" s="155">
        <f t="shared" si="49"/>
        <v>0</v>
      </c>
      <c r="M54" s="155"/>
      <c r="N54" s="156">
        <f t="shared" ref="N54:O54" si="50">SUM(N49:N53)</f>
        <v>0</v>
      </c>
      <c r="O54" s="157">
        <f t="shared" si="50"/>
        <v>0</v>
      </c>
      <c r="P54" s="158"/>
      <c r="Q54" s="155"/>
      <c r="R54" s="159"/>
      <c r="S54" s="94"/>
      <c r="T54" s="94"/>
      <c r="U54" s="149"/>
      <c r="V54" s="149"/>
      <c r="W54" s="149"/>
      <c r="X54" s="149"/>
      <c r="Y54" s="149"/>
      <c r="Z54" s="149"/>
      <c r="AA54" s="149"/>
      <c r="AB54" s="149"/>
      <c r="AC54" s="149"/>
      <c r="AD54" s="94"/>
      <c r="AE54" s="94"/>
      <c r="AF54" s="94"/>
      <c r="AG54" s="94"/>
    </row>
    <row r="55" spans="1:33" ht="27" x14ac:dyDescent="0.25">
      <c r="A55" s="135">
        <v>8</v>
      </c>
      <c r="B55" s="136"/>
      <c r="C55" s="105"/>
      <c r="D55" s="137" t="s">
        <v>90</v>
      </c>
      <c r="E55" s="105"/>
      <c r="F55" s="139"/>
      <c r="G55" s="140"/>
      <c r="H55" s="140">
        <f t="shared" ref="H55:H59" si="51">SUM(E55:G55)</f>
        <v>0</v>
      </c>
      <c r="I55" s="140"/>
      <c r="J55" s="140"/>
      <c r="K55" s="141">
        <v>0</v>
      </c>
      <c r="L55" s="142">
        <f t="shared" ref="L55:L59" si="52">H55-I55-J55-K55</f>
        <v>0</v>
      </c>
      <c r="M55" s="143">
        <v>500</v>
      </c>
      <c r="N55" s="144">
        <f t="shared" ref="N55:N59" si="53">L55*M55</f>
        <v>0</v>
      </c>
      <c r="O55" s="145">
        <f t="shared" ref="O55:O59" si="54">N55/$N$78</f>
        <v>0</v>
      </c>
      <c r="P55" s="146"/>
      <c r="Q55" s="147">
        <f>P55*$R$2</f>
        <v>0</v>
      </c>
      <c r="R55" s="148">
        <v>0.1</v>
      </c>
      <c r="S55" s="94"/>
      <c r="T55" s="94"/>
      <c r="U55" s="149"/>
      <c r="V55" s="149"/>
      <c r="W55" s="149"/>
      <c r="X55" s="149"/>
      <c r="Y55" s="149"/>
      <c r="Z55" s="149"/>
      <c r="AA55" s="149"/>
      <c r="AB55" s="149"/>
      <c r="AC55" s="149"/>
      <c r="AD55" s="94"/>
      <c r="AE55" s="94"/>
      <c r="AF55" s="94"/>
      <c r="AG55" s="94"/>
    </row>
    <row r="56" spans="1:33" ht="27" x14ac:dyDescent="0.25">
      <c r="A56" s="135"/>
      <c r="B56" s="136"/>
      <c r="C56" s="105"/>
      <c r="D56" s="137" t="s">
        <v>94</v>
      </c>
      <c r="E56" s="105"/>
      <c r="F56" s="139"/>
      <c r="G56" s="140"/>
      <c r="H56" s="140">
        <f t="shared" si="51"/>
        <v>0</v>
      </c>
      <c r="I56" s="140"/>
      <c r="J56" s="140"/>
      <c r="K56" s="141">
        <v>0</v>
      </c>
      <c r="L56" s="142">
        <f t="shared" si="52"/>
        <v>0</v>
      </c>
      <c r="M56" s="143">
        <v>500</v>
      </c>
      <c r="N56" s="150">
        <f t="shared" si="53"/>
        <v>0</v>
      </c>
      <c r="O56" s="145">
        <f t="shared" si="54"/>
        <v>0</v>
      </c>
      <c r="P56" s="146"/>
      <c r="Q56" s="94"/>
      <c r="R56" s="148">
        <v>0.2</v>
      </c>
      <c r="S56" s="94"/>
      <c r="T56" s="94"/>
      <c r="U56" s="149"/>
      <c r="V56" s="149"/>
      <c r="W56" s="149"/>
      <c r="X56" s="149"/>
      <c r="Y56" s="149"/>
      <c r="Z56" s="149"/>
      <c r="AA56" s="149"/>
      <c r="AB56" s="149"/>
      <c r="AC56" s="149"/>
      <c r="AD56" s="94"/>
      <c r="AE56" s="94"/>
      <c r="AF56" s="94"/>
      <c r="AG56" s="94"/>
    </row>
    <row r="57" spans="1:33" ht="27" x14ac:dyDescent="0.25">
      <c r="A57" s="135"/>
      <c r="B57" s="136"/>
      <c r="C57" s="105"/>
      <c r="D57" s="137" t="s">
        <v>95</v>
      </c>
      <c r="E57" s="105"/>
      <c r="F57" s="139"/>
      <c r="G57" s="140"/>
      <c r="H57" s="140">
        <f t="shared" si="51"/>
        <v>0</v>
      </c>
      <c r="I57" s="140"/>
      <c r="J57" s="140"/>
      <c r="K57" s="141">
        <v>0</v>
      </c>
      <c r="L57" s="142">
        <f t="shared" si="52"/>
        <v>0</v>
      </c>
      <c r="M57" s="143">
        <v>500</v>
      </c>
      <c r="N57" s="150">
        <f t="shared" si="53"/>
        <v>0</v>
      </c>
      <c r="O57" s="145">
        <f t="shared" si="54"/>
        <v>0</v>
      </c>
      <c r="P57" s="146"/>
      <c r="Q57" s="94"/>
      <c r="R57" s="148">
        <v>0.3</v>
      </c>
      <c r="S57" s="94"/>
      <c r="T57" s="94"/>
      <c r="U57" s="149"/>
      <c r="V57" s="149"/>
      <c r="W57" s="149"/>
      <c r="X57" s="149"/>
      <c r="Y57" s="149"/>
      <c r="Z57" s="149"/>
      <c r="AA57" s="149"/>
      <c r="AB57" s="149"/>
      <c r="AC57" s="149"/>
      <c r="AD57" s="94"/>
      <c r="AE57" s="94"/>
      <c r="AF57" s="94"/>
      <c r="AG57" s="94"/>
    </row>
    <row r="58" spans="1:33" ht="27" x14ac:dyDescent="0.25">
      <c r="A58" s="135"/>
      <c r="B58" s="136"/>
      <c r="C58" s="105"/>
      <c r="D58" s="137" t="s">
        <v>97</v>
      </c>
      <c r="E58" s="105"/>
      <c r="F58" s="139"/>
      <c r="G58" s="140"/>
      <c r="H58" s="140">
        <f t="shared" si="51"/>
        <v>0</v>
      </c>
      <c r="I58" s="140"/>
      <c r="J58" s="140"/>
      <c r="K58" s="141">
        <v>0</v>
      </c>
      <c r="L58" s="142">
        <f t="shared" si="52"/>
        <v>0</v>
      </c>
      <c r="M58" s="143">
        <v>500</v>
      </c>
      <c r="N58" s="150">
        <f t="shared" si="53"/>
        <v>0</v>
      </c>
      <c r="O58" s="145">
        <f t="shared" si="54"/>
        <v>0</v>
      </c>
      <c r="P58" s="146"/>
      <c r="Q58" s="94"/>
      <c r="R58" s="148">
        <v>0.25</v>
      </c>
      <c r="S58" s="94"/>
      <c r="T58" s="94"/>
      <c r="U58" s="149"/>
      <c r="V58" s="149"/>
      <c r="W58" s="149"/>
      <c r="X58" s="149"/>
      <c r="Y58" s="149"/>
      <c r="Z58" s="149"/>
      <c r="AA58" s="149"/>
      <c r="AB58" s="149"/>
      <c r="AC58" s="149"/>
      <c r="AD58" s="94"/>
      <c r="AE58" s="94"/>
      <c r="AF58" s="94"/>
      <c r="AG58" s="94"/>
    </row>
    <row r="59" spans="1:33" ht="27" x14ac:dyDescent="0.25">
      <c r="A59" s="135"/>
      <c r="B59" s="136"/>
      <c r="C59" s="105"/>
      <c r="D59" s="137" t="s">
        <v>98</v>
      </c>
      <c r="E59" s="105"/>
      <c r="F59" s="139"/>
      <c r="G59" s="140"/>
      <c r="H59" s="140">
        <f t="shared" si="51"/>
        <v>0</v>
      </c>
      <c r="I59" s="140"/>
      <c r="J59" s="140"/>
      <c r="K59" s="141">
        <v>0</v>
      </c>
      <c r="L59" s="142">
        <f t="shared" si="52"/>
        <v>0</v>
      </c>
      <c r="M59" s="143">
        <v>500</v>
      </c>
      <c r="N59" s="150">
        <f t="shared" si="53"/>
        <v>0</v>
      </c>
      <c r="O59" s="145">
        <f t="shared" si="54"/>
        <v>0</v>
      </c>
      <c r="P59" s="146"/>
      <c r="Q59" s="94"/>
      <c r="R59" s="148">
        <v>0.15</v>
      </c>
      <c r="S59" s="94"/>
      <c r="T59" s="94"/>
      <c r="U59" s="149"/>
      <c r="V59" s="149"/>
      <c r="W59" s="149"/>
      <c r="X59" s="149"/>
      <c r="Y59" s="149"/>
      <c r="Z59" s="149"/>
      <c r="AA59" s="149"/>
      <c r="AB59" s="149"/>
      <c r="AC59" s="149"/>
      <c r="AD59" s="94"/>
      <c r="AE59" s="94"/>
      <c r="AF59" s="94"/>
      <c r="AG59" s="94"/>
    </row>
    <row r="60" spans="1:33" ht="25" x14ac:dyDescent="0.25">
      <c r="A60" s="152"/>
      <c r="B60" s="152"/>
      <c r="C60" s="160">
        <f>C59</f>
        <v>0</v>
      </c>
      <c r="D60" s="154"/>
      <c r="E60" s="155">
        <f t="shared" ref="E60:L60" si="55">SUM(E55:E59)</f>
        <v>0</v>
      </c>
      <c r="F60" s="155">
        <f t="shared" si="55"/>
        <v>0</v>
      </c>
      <c r="G60" s="155">
        <f t="shared" si="55"/>
        <v>0</v>
      </c>
      <c r="H60" s="155">
        <f t="shared" si="55"/>
        <v>0</v>
      </c>
      <c r="I60" s="155">
        <f t="shared" si="55"/>
        <v>0</v>
      </c>
      <c r="J60" s="155">
        <f t="shared" si="55"/>
        <v>0</v>
      </c>
      <c r="K60" s="155">
        <f t="shared" si="55"/>
        <v>0</v>
      </c>
      <c r="L60" s="155">
        <f t="shared" si="55"/>
        <v>0</v>
      </c>
      <c r="M60" s="155"/>
      <c r="N60" s="156">
        <f t="shared" ref="N60:O60" si="56">SUM(N55:N59)</f>
        <v>0</v>
      </c>
      <c r="O60" s="157">
        <f t="shared" si="56"/>
        <v>0</v>
      </c>
      <c r="P60" s="158"/>
      <c r="Q60" s="155"/>
      <c r="R60" s="159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</row>
    <row r="61" spans="1:33" ht="26" x14ac:dyDescent="0.25">
      <c r="A61" s="135">
        <v>9</v>
      </c>
      <c r="B61" s="136"/>
      <c r="C61" s="105"/>
      <c r="D61" s="137" t="s">
        <v>90</v>
      </c>
      <c r="E61" s="105"/>
      <c r="F61" s="139"/>
      <c r="G61" s="140"/>
      <c r="H61" s="140">
        <f t="shared" ref="H61:H65" si="57">SUM(E61:G61)</f>
        <v>0</v>
      </c>
      <c r="I61" s="140"/>
      <c r="J61" s="140"/>
      <c r="K61" s="141">
        <v>0</v>
      </c>
      <c r="L61" s="142">
        <f t="shared" ref="L61:L65" si="58">H61-I61-J61-K61</f>
        <v>0</v>
      </c>
      <c r="M61" s="143">
        <v>500</v>
      </c>
      <c r="N61" s="169">
        <f t="shared" ref="N61:N65" si="59">L61*M61</f>
        <v>0</v>
      </c>
      <c r="O61" s="145">
        <f t="shared" ref="O61:O65" si="60">N61/$N$78</f>
        <v>0</v>
      </c>
      <c r="P61" s="146"/>
      <c r="Q61" s="147">
        <f>P61*$R$2</f>
        <v>0</v>
      </c>
      <c r="R61" s="148">
        <v>0.1</v>
      </c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</row>
    <row r="62" spans="1:33" ht="26" x14ac:dyDescent="0.25">
      <c r="A62" s="135"/>
      <c r="B62" s="136"/>
      <c r="C62" s="105"/>
      <c r="D62" s="137" t="s">
        <v>94</v>
      </c>
      <c r="E62" s="105"/>
      <c r="F62" s="139"/>
      <c r="G62" s="140"/>
      <c r="H62" s="140">
        <f t="shared" si="57"/>
        <v>0</v>
      </c>
      <c r="I62" s="140"/>
      <c r="J62" s="140"/>
      <c r="K62" s="141">
        <v>0</v>
      </c>
      <c r="L62" s="142">
        <f t="shared" si="58"/>
        <v>0</v>
      </c>
      <c r="M62" s="143">
        <v>500</v>
      </c>
      <c r="N62" s="150">
        <f t="shared" si="59"/>
        <v>0</v>
      </c>
      <c r="O62" s="145">
        <f t="shared" si="60"/>
        <v>0</v>
      </c>
      <c r="P62" s="146"/>
      <c r="Q62" s="94"/>
      <c r="R62" s="148">
        <v>0.2</v>
      </c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</row>
    <row r="63" spans="1:33" ht="26" x14ac:dyDescent="0.25">
      <c r="A63" s="135"/>
      <c r="B63" s="136"/>
      <c r="C63" s="105"/>
      <c r="D63" s="137" t="s">
        <v>95</v>
      </c>
      <c r="E63" s="105"/>
      <c r="F63" s="139"/>
      <c r="G63" s="140"/>
      <c r="H63" s="140">
        <f t="shared" si="57"/>
        <v>0</v>
      </c>
      <c r="I63" s="140"/>
      <c r="J63" s="140"/>
      <c r="K63" s="141">
        <v>0</v>
      </c>
      <c r="L63" s="142">
        <f t="shared" si="58"/>
        <v>0</v>
      </c>
      <c r="M63" s="143">
        <v>500</v>
      </c>
      <c r="N63" s="150">
        <f t="shared" si="59"/>
        <v>0</v>
      </c>
      <c r="O63" s="145">
        <f t="shared" si="60"/>
        <v>0</v>
      </c>
      <c r="P63" s="146"/>
      <c r="Q63" s="94"/>
      <c r="R63" s="148">
        <v>0.3</v>
      </c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</row>
    <row r="64" spans="1:33" ht="26" x14ac:dyDescent="0.25">
      <c r="A64" s="135"/>
      <c r="B64" s="136"/>
      <c r="C64" s="105"/>
      <c r="D64" s="137" t="s">
        <v>97</v>
      </c>
      <c r="E64" s="105"/>
      <c r="F64" s="139"/>
      <c r="G64" s="140"/>
      <c r="H64" s="140">
        <f t="shared" si="57"/>
        <v>0</v>
      </c>
      <c r="I64" s="140"/>
      <c r="J64" s="140"/>
      <c r="K64" s="141">
        <v>0</v>
      </c>
      <c r="L64" s="142">
        <f t="shared" si="58"/>
        <v>0</v>
      </c>
      <c r="M64" s="143">
        <v>500</v>
      </c>
      <c r="N64" s="150">
        <f t="shared" si="59"/>
        <v>0</v>
      </c>
      <c r="O64" s="145">
        <f t="shared" si="60"/>
        <v>0</v>
      </c>
      <c r="P64" s="146"/>
      <c r="Q64" s="94"/>
      <c r="R64" s="148">
        <v>0.25</v>
      </c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</row>
    <row r="65" spans="1:33" ht="26" x14ac:dyDescent="0.25">
      <c r="A65" s="135"/>
      <c r="B65" s="136"/>
      <c r="C65" s="105"/>
      <c r="D65" s="137" t="s">
        <v>98</v>
      </c>
      <c r="E65" s="105"/>
      <c r="F65" s="139"/>
      <c r="G65" s="140"/>
      <c r="H65" s="140">
        <f t="shared" si="57"/>
        <v>0</v>
      </c>
      <c r="I65" s="140"/>
      <c r="J65" s="140"/>
      <c r="K65" s="141">
        <v>0</v>
      </c>
      <c r="L65" s="142">
        <f t="shared" si="58"/>
        <v>0</v>
      </c>
      <c r="M65" s="143">
        <v>500</v>
      </c>
      <c r="N65" s="150">
        <f t="shared" si="59"/>
        <v>0</v>
      </c>
      <c r="O65" s="145">
        <f t="shared" si="60"/>
        <v>0</v>
      </c>
      <c r="P65" s="146"/>
      <c r="Q65" s="94"/>
      <c r="R65" s="148">
        <v>0.15</v>
      </c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</row>
    <row r="66" spans="1:33" ht="25" x14ac:dyDescent="0.25">
      <c r="A66" s="152"/>
      <c r="B66" s="152"/>
      <c r="C66" s="161">
        <f>C65</f>
        <v>0</v>
      </c>
      <c r="D66" s="154"/>
      <c r="E66" s="155">
        <f t="shared" ref="E66:L66" si="61">SUM(E61:E65)</f>
        <v>0</v>
      </c>
      <c r="F66" s="155">
        <f t="shared" si="61"/>
        <v>0</v>
      </c>
      <c r="G66" s="155">
        <f t="shared" si="61"/>
        <v>0</v>
      </c>
      <c r="H66" s="155">
        <f t="shared" si="61"/>
        <v>0</v>
      </c>
      <c r="I66" s="155">
        <f t="shared" si="61"/>
        <v>0</v>
      </c>
      <c r="J66" s="155">
        <f t="shared" si="61"/>
        <v>0</v>
      </c>
      <c r="K66" s="155">
        <f t="shared" si="61"/>
        <v>0</v>
      </c>
      <c r="L66" s="155">
        <f t="shared" si="61"/>
        <v>0</v>
      </c>
      <c r="M66" s="155"/>
      <c r="N66" s="156">
        <f t="shared" ref="N66:O66" si="62">SUM(N61:N65)</f>
        <v>0</v>
      </c>
      <c r="O66" s="157">
        <f t="shared" si="62"/>
        <v>0</v>
      </c>
      <c r="P66" s="158"/>
      <c r="Q66" s="155"/>
      <c r="R66" s="159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</row>
    <row r="67" spans="1:33" ht="25" x14ac:dyDescent="0.25">
      <c r="A67" s="170" t="s">
        <v>112</v>
      </c>
      <c r="B67" s="171"/>
      <c r="C67" s="162" t="s">
        <v>113</v>
      </c>
      <c r="D67" s="172"/>
      <c r="E67" s="138">
        <f t="shared" ref="E67:E74" si="63">MROUND(R67*Q67/M67,1)</f>
        <v>319</v>
      </c>
      <c r="F67" s="139"/>
      <c r="G67" s="140"/>
      <c r="H67" s="140">
        <f t="shared" ref="H67:H74" si="64">SUM(E67:G67)</f>
        <v>319</v>
      </c>
      <c r="I67" s="140"/>
      <c r="J67" s="140"/>
      <c r="K67" s="141">
        <v>0</v>
      </c>
      <c r="L67" s="142">
        <f t="shared" ref="L67:L74" si="65">H67-I67-J67-K67</f>
        <v>319</v>
      </c>
      <c r="M67" s="143">
        <v>350</v>
      </c>
      <c r="N67" s="150">
        <f t="shared" ref="N67:N74" si="66">L67*M67</f>
        <v>111650</v>
      </c>
      <c r="O67" s="145">
        <f t="shared" ref="O67:O74" si="67">N67/$N$78</f>
        <v>6.001397548914212E-2</v>
      </c>
      <c r="P67" s="146">
        <v>0.06</v>
      </c>
      <c r="Q67" s="147">
        <f t="shared" ref="Q67:Q74" si="68">P67*$R$2</f>
        <v>111600</v>
      </c>
      <c r="R67" s="148">
        <v>1</v>
      </c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</row>
    <row r="68" spans="1:33" ht="25" x14ac:dyDescent="0.25">
      <c r="A68" s="170" t="s">
        <v>114</v>
      </c>
      <c r="B68" s="171"/>
      <c r="C68" s="164" t="s">
        <v>115</v>
      </c>
      <c r="D68" s="172"/>
      <c r="E68" s="138">
        <f t="shared" si="63"/>
        <v>372</v>
      </c>
      <c r="F68" s="139"/>
      <c r="G68" s="140"/>
      <c r="H68" s="140">
        <f t="shared" si="64"/>
        <v>372</v>
      </c>
      <c r="I68" s="140"/>
      <c r="J68" s="140"/>
      <c r="K68" s="141">
        <v>0</v>
      </c>
      <c r="L68" s="142">
        <f t="shared" si="65"/>
        <v>372</v>
      </c>
      <c r="M68" s="143">
        <v>100</v>
      </c>
      <c r="N68" s="150">
        <f t="shared" si="66"/>
        <v>37200</v>
      </c>
      <c r="O68" s="145">
        <f t="shared" si="67"/>
        <v>1.9995699849494734E-2</v>
      </c>
      <c r="P68" s="146">
        <v>0.02</v>
      </c>
      <c r="Q68" s="147">
        <f t="shared" si="68"/>
        <v>37200</v>
      </c>
      <c r="R68" s="148">
        <v>1</v>
      </c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</row>
    <row r="69" spans="1:33" ht="25" x14ac:dyDescent="0.25">
      <c r="A69" s="170" t="s">
        <v>116</v>
      </c>
      <c r="B69" s="171"/>
      <c r="C69" s="164" t="s">
        <v>117</v>
      </c>
      <c r="D69" s="172"/>
      <c r="E69" s="138">
        <f t="shared" si="63"/>
        <v>322</v>
      </c>
      <c r="F69" s="139"/>
      <c r="G69" s="140"/>
      <c r="H69" s="140">
        <f t="shared" si="64"/>
        <v>322</v>
      </c>
      <c r="I69" s="140"/>
      <c r="J69" s="140"/>
      <c r="K69" s="141">
        <v>0</v>
      </c>
      <c r="L69" s="142">
        <f t="shared" si="65"/>
        <v>322</v>
      </c>
      <c r="M69" s="143">
        <v>150</v>
      </c>
      <c r="N69" s="150">
        <f t="shared" si="66"/>
        <v>48300</v>
      </c>
      <c r="O69" s="145">
        <f t="shared" si="67"/>
        <v>2.5962158675553643E-2</v>
      </c>
      <c r="P69" s="146">
        <v>2.5999999999999999E-2</v>
      </c>
      <c r="Q69" s="147">
        <f t="shared" si="68"/>
        <v>48360</v>
      </c>
      <c r="R69" s="148">
        <v>1</v>
      </c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</row>
    <row r="70" spans="1:33" ht="25" x14ac:dyDescent="0.25">
      <c r="A70" s="170" t="s">
        <v>118</v>
      </c>
      <c r="B70" s="171"/>
      <c r="C70" s="164" t="s">
        <v>119</v>
      </c>
      <c r="D70" s="172"/>
      <c r="E70" s="138">
        <f t="shared" si="63"/>
        <v>506</v>
      </c>
      <c r="F70" s="173"/>
      <c r="G70" s="174"/>
      <c r="H70" s="140">
        <f t="shared" si="64"/>
        <v>506</v>
      </c>
      <c r="I70" s="174"/>
      <c r="J70" s="174"/>
      <c r="K70" s="141">
        <v>0</v>
      </c>
      <c r="L70" s="142">
        <f t="shared" si="65"/>
        <v>506</v>
      </c>
      <c r="M70" s="143">
        <v>125</v>
      </c>
      <c r="N70" s="150">
        <f t="shared" si="66"/>
        <v>63250</v>
      </c>
      <c r="O70" s="145">
        <f t="shared" si="67"/>
        <v>3.3998064932272629E-2</v>
      </c>
      <c r="P70" s="146">
        <v>3.4000000000000002E-2</v>
      </c>
      <c r="Q70" s="147">
        <f t="shared" si="68"/>
        <v>63240.000000000007</v>
      </c>
      <c r="R70" s="148">
        <v>1</v>
      </c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</row>
    <row r="71" spans="1:33" ht="25" x14ac:dyDescent="0.25">
      <c r="A71" s="170" t="s">
        <v>120</v>
      </c>
      <c r="B71" s="171"/>
      <c r="C71" s="164" t="s">
        <v>121</v>
      </c>
      <c r="D71" s="172"/>
      <c r="E71" s="138">
        <f t="shared" si="63"/>
        <v>23</v>
      </c>
      <c r="F71" s="173"/>
      <c r="G71" s="174"/>
      <c r="H71" s="140">
        <f t="shared" si="64"/>
        <v>23</v>
      </c>
      <c r="I71" s="140"/>
      <c r="J71" s="140"/>
      <c r="K71" s="141">
        <v>0</v>
      </c>
      <c r="L71" s="142">
        <f t="shared" si="65"/>
        <v>23</v>
      </c>
      <c r="M71" s="143">
        <v>200</v>
      </c>
      <c r="N71" s="150">
        <f t="shared" si="66"/>
        <v>4600</v>
      </c>
      <c r="O71" s="145">
        <f t="shared" si="67"/>
        <v>2.4725865405289186E-3</v>
      </c>
      <c r="P71" s="175">
        <v>2.5000000000000001E-3</v>
      </c>
      <c r="Q71" s="147">
        <f t="shared" si="68"/>
        <v>4650</v>
      </c>
      <c r="R71" s="148">
        <v>1</v>
      </c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</row>
    <row r="72" spans="1:33" ht="25" x14ac:dyDescent="0.25">
      <c r="A72" s="170" t="s">
        <v>122</v>
      </c>
      <c r="B72" s="171"/>
      <c r="C72" s="164" t="s">
        <v>123</v>
      </c>
      <c r="D72" s="172"/>
      <c r="E72" s="176">
        <f t="shared" si="63"/>
        <v>8</v>
      </c>
      <c r="F72" s="174"/>
      <c r="G72" s="174"/>
      <c r="H72" s="140">
        <f t="shared" si="64"/>
        <v>8</v>
      </c>
      <c r="I72" s="174"/>
      <c r="J72" s="174"/>
      <c r="K72" s="141">
        <v>0</v>
      </c>
      <c r="L72" s="142">
        <f t="shared" si="65"/>
        <v>8</v>
      </c>
      <c r="M72" s="143">
        <v>550</v>
      </c>
      <c r="N72" s="150">
        <f t="shared" si="66"/>
        <v>4400</v>
      </c>
      <c r="O72" s="145">
        <f t="shared" si="67"/>
        <v>2.3650827778972264E-3</v>
      </c>
      <c r="P72" s="175">
        <v>2.5000000000000001E-3</v>
      </c>
      <c r="Q72" s="147">
        <f t="shared" si="68"/>
        <v>4650</v>
      </c>
      <c r="R72" s="148">
        <v>1</v>
      </c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</row>
    <row r="73" spans="1:33" ht="25" x14ac:dyDescent="0.25">
      <c r="A73" s="170" t="s">
        <v>124</v>
      </c>
      <c r="B73" s="171"/>
      <c r="C73" s="164" t="s">
        <v>125</v>
      </c>
      <c r="D73" s="172"/>
      <c r="E73" s="138">
        <f t="shared" si="63"/>
        <v>23</v>
      </c>
      <c r="F73" s="173"/>
      <c r="G73" s="174"/>
      <c r="H73" s="140">
        <f t="shared" si="64"/>
        <v>23</v>
      </c>
      <c r="I73" s="140"/>
      <c r="J73" s="140"/>
      <c r="K73" s="141">
        <v>0</v>
      </c>
      <c r="L73" s="142">
        <f t="shared" si="65"/>
        <v>23</v>
      </c>
      <c r="M73" s="143">
        <v>200</v>
      </c>
      <c r="N73" s="150">
        <f t="shared" si="66"/>
        <v>4600</v>
      </c>
      <c r="O73" s="145">
        <f t="shared" si="67"/>
        <v>2.4725865405289186E-3</v>
      </c>
      <c r="P73" s="175">
        <v>2.5000000000000001E-3</v>
      </c>
      <c r="Q73" s="147">
        <f t="shared" si="68"/>
        <v>4650</v>
      </c>
      <c r="R73" s="148">
        <v>1</v>
      </c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</row>
    <row r="74" spans="1:33" ht="25" x14ac:dyDescent="0.25">
      <c r="A74" s="170" t="s">
        <v>126</v>
      </c>
      <c r="B74" s="171"/>
      <c r="C74" s="165" t="s">
        <v>127</v>
      </c>
      <c r="D74" s="172"/>
      <c r="E74" s="138">
        <f t="shared" si="63"/>
        <v>8</v>
      </c>
      <c r="F74" s="177"/>
      <c r="G74" s="174"/>
      <c r="H74" s="140">
        <f t="shared" si="64"/>
        <v>8</v>
      </c>
      <c r="I74" s="174"/>
      <c r="J74" s="174"/>
      <c r="K74" s="141">
        <v>0</v>
      </c>
      <c r="L74" s="142">
        <f t="shared" si="65"/>
        <v>8</v>
      </c>
      <c r="M74" s="143">
        <v>550</v>
      </c>
      <c r="N74" s="150">
        <f t="shared" si="66"/>
        <v>4400</v>
      </c>
      <c r="O74" s="145">
        <f t="shared" si="67"/>
        <v>2.3650827778972264E-3</v>
      </c>
      <c r="P74" s="175">
        <v>2.5000000000000001E-3</v>
      </c>
      <c r="Q74" s="147">
        <f t="shared" si="68"/>
        <v>4650</v>
      </c>
      <c r="R74" s="148">
        <v>1</v>
      </c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</row>
    <row r="75" spans="1:33" ht="25" x14ac:dyDescent="0.25">
      <c r="A75" s="160"/>
      <c r="B75" s="160"/>
      <c r="C75" s="168"/>
      <c r="D75" s="154"/>
      <c r="E75" s="159">
        <f t="shared" ref="E75:L75" si="69">SUM(E67:E74)</f>
        <v>1581</v>
      </c>
      <c r="F75" s="159">
        <f t="shared" si="69"/>
        <v>0</v>
      </c>
      <c r="G75" s="159">
        <f t="shared" si="69"/>
        <v>0</v>
      </c>
      <c r="H75" s="159">
        <f t="shared" si="69"/>
        <v>1581</v>
      </c>
      <c r="I75" s="159">
        <f t="shared" si="69"/>
        <v>0</v>
      </c>
      <c r="J75" s="159">
        <f t="shared" si="69"/>
        <v>0</v>
      </c>
      <c r="K75" s="159">
        <f t="shared" si="69"/>
        <v>0</v>
      </c>
      <c r="L75" s="159">
        <f t="shared" si="69"/>
        <v>1581</v>
      </c>
      <c r="M75" s="159"/>
      <c r="N75" s="156">
        <f t="shared" ref="N75:O75" si="70">SUM(N67:N74)</f>
        <v>278400</v>
      </c>
      <c r="O75" s="178">
        <f t="shared" si="70"/>
        <v>0.14964523758331544</v>
      </c>
      <c r="P75" s="179"/>
      <c r="Q75" s="160"/>
      <c r="R75" s="154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</row>
    <row r="76" spans="1:33" ht="26" x14ac:dyDescent="0.25">
      <c r="A76" s="94"/>
      <c r="B76" s="94"/>
      <c r="C76" s="94"/>
      <c r="D76" s="154" t="s">
        <v>66</v>
      </c>
      <c r="E76" s="159">
        <f t="shared" ref="E76:L76" si="71">E18+E24+E30+E36+E42+E48+E54+E60+E66+E75</f>
        <v>4596</v>
      </c>
      <c r="F76" s="159">
        <f t="shared" si="71"/>
        <v>0</v>
      </c>
      <c r="G76" s="159">
        <f t="shared" si="71"/>
        <v>0</v>
      </c>
      <c r="H76" s="159">
        <f t="shared" si="71"/>
        <v>4596</v>
      </c>
      <c r="I76" s="159">
        <f t="shared" si="71"/>
        <v>0</v>
      </c>
      <c r="J76" s="159">
        <f t="shared" si="71"/>
        <v>0</v>
      </c>
      <c r="K76" s="159">
        <f t="shared" si="71"/>
        <v>0</v>
      </c>
      <c r="L76" s="159">
        <f t="shared" si="71"/>
        <v>4596</v>
      </c>
      <c r="M76" s="105"/>
      <c r="N76" s="105"/>
      <c r="O76" s="180">
        <f>O18+O24+O30+O36+O42+O48+O54+O60+O66+O75</f>
        <v>1</v>
      </c>
      <c r="P76" s="181">
        <f>SUM(P13:P75)</f>
        <v>0.99999999999999978</v>
      </c>
      <c r="Q76" s="181"/>
      <c r="R76" s="175"/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</row>
    <row r="77" spans="1:33" ht="25" x14ac:dyDescent="0.25">
      <c r="A77" s="94"/>
      <c r="B77" s="94"/>
      <c r="C77" s="94"/>
      <c r="D77" s="96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48"/>
      <c r="P77" s="181"/>
      <c r="Q77" s="94"/>
      <c r="R77" s="175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</row>
    <row r="78" spans="1:33" ht="25" x14ac:dyDescent="0.25">
      <c r="A78" s="94"/>
      <c r="B78" s="94"/>
      <c r="C78" s="94"/>
      <c r="D78" s="96"/>
      <c r="E78" s="123" t="s">
        <v>128</v>
      </c>
      <c r="F78" s="182"/>
      <c r="G78" s="182"/>
      <c r="H78" s="182"/>
      <c r="I78" s="182"/>
      <c r="J78" s="182"/>
      <c r="K78" s="183"/>
      <c r="L78" s="182"/>
      <c r="M78" s="184"/>
      <c r="N78" s="185">
        <f>N18+N24+N30+N36+N42+N48+N54+N60+N66+N75</f>
        <v>1860400</v>
      </c>
      <c r="O78" s="148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</row>
    <row r="79" spans="1:33" ht="25" x14ac:dyDescent="0.25">
      <c r="A79" s="94"/>
      <c r="B79" s="94"/>
      <c r="C79" s="94"/>
      <c r="D79" s="96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92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</row>
    <row r="80" spans="1:33" ht="25" x14ac:dyDescent="0.25">
      <c r="A80" s="94"/>
      <c r="B80" s="94"/>
      <c r="C80" s="94"/>
      <c r="D80" s="96"/>
      <c r="E80" s="123" t="s">
        <v>129</v>
      </c>
      <c r="F80" s="182"/>
      <c r="G80" s="182"/>
      <c r="H80" s="182"/>
      <c r="I80" s="182"/>
      <c r="J80" s="182"/>
      <c r="K80" s="183"/>
      <c r="L80" s="182"/>
      <c r="M80" s="184"/>
      <c r="N80" s="186">
        <f>Q2</f>
        <v>43000</v>
      </c>
      <c r="O80" s="92"/>
      <c r="P80" s="187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</row>
    <row r="81" spans="1:33" ht="25" x14ac:dyDescent="0.25">
      <c r="A81" s="94"/>
      <c r="B81" s="94"/>
      <c r="C81" s="94"/>
      <c r="D81" s="96"/>
      <c r="E81" s="105"/>
      <c r="F81" s="105"/>
      <c r="G81" s="105"/>
      <c r="H81" s="105"/>
      <c r="I81" s="105"/>
      <c r="J81" s="105"/>
      <c r="K81" s="105"/>
      <c r="L81" s="105"/>
      <c r="M81" s="148"/>
      <c r="N81" s="188"/>
      <c r="O81" s="92"/>
      <c r="P81" s="94"/>
      <c r="Q81" s="189"/>
      <c r="R81" s="189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</row>
    <row r="82" spans="1:33" ht="25" x14ac:dyDescent="0.25">
      <c r="A82" s="94"/>
      <c r="B82" s="94"/>
      <c r="C82" s="94"/>
      <c r="D82" s="96"/>
      <c r="E82" s="123" t="s">
        <v>128</v>
      </c>
      <c r="F82" s="182"/>
      <c r="G82" s="182"/>
      <c r="H82" s="182"/>
      <c r="I82" s="182"/>
      <c r="J82" s="182"/>
      <c r="K82" s="183"/>
      <c r="L82" s="182"/>
      <c r="M82" s="184"/>
      <c r="N82" s="190">
        <f>N78/N80</f>
        <v>43.265116279069765</v>
      </c>
      <c r="O82" s="92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</row>
    <row r="83" spans="1:33" x14ac:dyDescent="0.15">
      <c r="A83" s="191"/>
      <c r="B83" s="191"/>
      <c r="C83" s="191"/>
      <c r="D83" s="192"/>
      <c r="E83" s="191"/>
      <c r="F83" s="191"/>
      <c r="G83" s="191"/>
      <c r="H83" s="191"/>
      <c r="I83" s="191"/>
      <c r="J83" s="191"/>
      <c r="K83" s="191"/>
      <c r="L83" s="191"/>
      <c r="M83" s="191"/>
      <c r="N83" s="191"/>
      <c r="O83" s="193"/>
      <c r="P83" s="194"/>
      <c r="Q83" s="191"/>
      <c r="R83" s="191"/>
      <c r="S83" s="191"/>
      <c r="T83" s="191"/>
      <c r="U83" s="191"/>
      <c r="V83" s="191"/>
      <c r="W83" s="191"/>
    </row>
    <row r="84" spans="1:33" x14ac:dyDescent="0.15">
      <c r="A84" s="191"/>
      <c r="B84" s="191"/>
      <c r="C84" s="191"/>
      <c r="D84" s="192"/>
      <c r="E84" s="191"/>
      <c r="F84" s="191"/>
      <c r="G84" s="191"/>
      <c r="H84" s="191"/>
      <c r="I84" s="191"/>
      <c r="J84" s="191"/>
      <c r="K84" s="191"/>
      <c r="L84" s="191"/>
      <c r="M84" s="191"/>
      <c r="N84" s="191"/>
      <c r="O84" s="193"/>
      <c r="P84" s="191"/>
      <c r="Q84" s="191"/>
      <c r="R84" s="191"/>
      <c r="S84" s="191"/>
      <c r="T84" s="191"/>
      <c r="U84" s="191"/>
      <c r="V84" s="191"/>
      <c r="W84" s="191"/>
    </row>
    <row r="85" spans="1:33" x14ac:dyDescent="0.15">
      <c r="A85" s="191"/>
      <c r="B85" s="191"/>
      <c r="C85" s="191"/>
      <c r="D85" s="191"/>
      <c r="E85" s="191"/>
      <c r="F85" s="191"/>
      <c r="G85" s="191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</row>
    <row r="86" spans="1:33" x14ac:dyDescent="0.15">
      <c r="A86" s="191"/>
      <c r="B86" s="191"/>
      <c r="C86" s="191"/>
      <c r="D86" s="191"/>
      <c r="E86" s="191"/>
      <c r="F86" s="191"/>
      <c r="G86" s="191"/>
      <c r="H86" s="191"/>
      <c r="I86" s="191"/>
      <c r="J86" s="191"/>
      <c r="K86" s="191"/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1"/>
      <c r="W86" s="191"/>
    </row>
    <row r="87" spans="1:33" x14ac:dyDescent="0.15">
      <c r="A87" s="191"/>
      <c r="B87" s="191"/>
      <c r="C87" s="191"/>
      <c r="D87" s="191"/>
      <c r="E87" s="191"/>
      <c r="F87" s="191"/>
      <c r="G87" s="191"/>
      <c r="H87" s="191"/>
      <c r="I87" s="191"/>
      <c r="J87" s="191"/>
      <c r="K87" s="191"/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1"/>
      <c r="W87" s="191"/>
    </row>
    <row r="88" spans="1:33" x14ac:dyDescent="0.15">
      <c r="A88" s="191"/>
      <c r="B88" s="191"/>
      <c r="C88" s="191"/>
      <c r="D88" s="191"/>
      <c r="E88" s="191"/>
      <c r="F88" s="191"/>
      <c r="G88" s="191"/>
      <c r="H88" s="191"/>
      <c r="I88" s="191"/>
      <c r="J88" s="191"/>
      <c r="K88" s="191"/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1"/>
      <c r="W88" s="191"/>
    </row>
    <row r="89" spans="1:33" x14ac:dyDescent="0.15">
      <c r="A89" s="191"/>
      <c r="B89" s="191"/>
      <c r="C89" s="191"/>
      <c r="D89" s="191"/>
      <c r="E89" s="191"/>
      <c r="F89" s="191"/>
      <c r="G89" s="191"/>
      <c r="H89" s="191"/>
      <c r="I89" s="191"/>
      <c r="J89" s="191"/>
      <c r="K89" s="191"/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1"/>
      <c r="W89" s="191"/>
    </row>
    <row r="90" spans="1:33" x14ac:dyDescent="0.15">
      <c r="A90" s="191"/>
      <c r="B90" s="191"/>
      <c r="C90" s="191"/>
      <c r="D90" s="191"/>
      <c r="E90" s="191"/>
      <c r="F90" s="191"/>
      <c r="G90" s="191"/>
      <c r="H90" s="191"/>
      <c r="I90" s="191"/>
      <c r="J90" s="191"/>
      <c r="K90" s="191"/>
      <c r="L90" s="191"/>
      <c r="M90" s="191"/>
      <c r="N90" s="191"/>
      <c r="O90" s="191"/>
      <c r="P90" s="191"/>
      <c r="Q90" s="191"/>
      <c r="R90" s="191"/>
      <c r="S90" s="191"/>
      <c r="T90" s="191"/>
      <c r="U90" s="191"/>
      <c r="V90" s="191"/>
      <c r="W90" s="191"/>
    </row>
    <row r="91" spans="1:33" x14ac:dyDescent="0.15">
      <c r="A91" s="191"/>
      <c r="B91" s="191"/>
      <c r="C91" s="191"/>
      <c r="D91" s="191"/>
      <c r="E91" s="191"/>
      <c r="F91" s="191"/>
      <c r="G91" s="191"/>
      <c r="H91" s="191"/>
      <c r="I91" s="191"/>
      <c r="J91" s="191"/>
      <c r="K91" s="191"/>
      <c r="L91" s="191"/>
      <c r="M91" s="191"/>
      <c r="N91" s="191"/>
      <c r="O91" s="191"/>
      <c r="P91" s="191"/>
      <c r="Q91" s="191"/>
      <c r="R91" s="191"/>
      <c r="S91" s="191"/>
      <c r="T91" s="191"/>
      <c r="U91" s="191"/>
      <c r="V91" s="191"/>
      <c r="W91" s="191"/>
    </row>
    <row r="92" spans="1:33" x14ac:dyDescent="0.15">
      <c r="A92" s="191"/>
      <c r="B92" s="191"/>
      <c r="C92" s="191"/>
      <c r="D92" s="191"/>
      <c r="E92" s="191"/>
      <c r="F92" s="191"/>
      <c r="G92" s="191"/>
      <c r="H92" s="191"/>
      <c r="I92" s="191"/>
      <c r="J92" s="191"/>
      <c r="K92" s="191"/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1"/>
      <c r="W92" s="191"/>
    </row>
    <row r="93" spans="1:33" x14ac:dyDescent="0.15">
      <c r="A93" s="191"/>
      <c r="B93" s="191"/>
      <c r="C93" s="191"/>
      <c r="D93" s="191"/>
      <c r="E93" s="191"/>
      <c r="F93" s="191"/>
      <c r="G93" s="191"/>
      <c r="H93" s="191"/>
      <c r="I93" s="191"/>
      <c r="J93" s="191"/>
      <c r="K93" s="191"/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1"/>
      <c r="W93" s="191"/>
    </row>
    <row r="94" spans="1:33" x14ac:dyDescent="0.15">
      <c r="A94" s="191"/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</row>
    <row r="95" spans="1:33" x14ac:dyDescent="0.15">
      <c r="A95" s="191"/>
      <c r="B95" s="191"/>
      <c r="C95" s="191"/>
      <c r="D95" s="191"/>
      <c r="E95" s="191"/>
      <c r="F95" s="191"/>
      <c r="G95" s="191"/>
      <c r="H95" s="191"/>
      <c r="I95" s="191"/>
      <c r="J95" s="191"/>
      <c r="K95" s="191"/>
      <c r="L95" s="191"/>
      <c r="M95" s="191"/>
      <c r="N95" s="191"/>
      <c r="O95" s="191"/>
      <c r="P95" s="191"/>
      <c r="Q95" s="191"/>
      <c r="R95" s="191"/>
      <c r="S95" s="191"/>
      <c r="T95" s="191"/>
      <c r="U95" s="191"/>
      <c r="V95" s="191"/>
      <c r="W95" s="191"/>
    </row>
    <row r="96" spans="1:33" x14ac:dyDescent="0.15">
      <c r="A96" s="191"/>
      <c r="B96" s="191"/>
      <c r="C96" s="191"/>
      <c r="D96" s="191"/>
      <c r="E96" s="191"/>
      <c r="F96" s="191"/>
      <c r="G96" s="191"/>
      <c r="H96" s="191"/>
      <c r="I96" s="191"/>
      <c r="J96" s="191"/>
      <c r="K96" s="191"/>
      <c r="L96" s="191"/>
      <c r="M96" s="191"/>
      <c r="N96" s="191"/>
      <c r="O96" s="191"/>
      <c r="P96" s="191"/>
      <c r="Q96" s="191"/>
      <c r="R96" s="191"/>
      <c r="S96" s="191"/>
      <c r="T96" s="191"/>
      <c r="U96" s="191"/>
      <c r="V96" s="191"/>
      <c r="W96" s="191"/>
    </row>
    <row r="97" spans="1:23" x14ac:dyDescent="0.15">
      <c r="A97" s="191"/>
      <c r="B97" s="191"/>
      <c r="C97" s="191"/>
      <c r="D97" s="191"/>
      <c r="E97" s="191"/>
      <c r="F97" s="191"/>
      <c r="G97" s="191"/>
      <c r="H97" s="191"/>
      <c r="I97" s="191"/>
      <c r="J97" s="191"/>
      <c r="K97" s="191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1"/>
      <c r="W97" s="191"/>
    </row>
    <row r="98" spans="1:23" x14ac:dyDescent="0.15">
      <c r="A98" s="191"/>
      <c r="B98" s="191"/>
      <c r="C98" s="191"/>
      <c r="D98" s="191"/>
      <c r="E98" s="191"/>
      <c r="F98" s="191"/>
      <c r="G98" s="191"/>
      <c r="H98" s="191"/>
      <c r="I98" s="191"/>
      <c r="J98" s="191"/>
      <c r="K98" s="191"/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1"/>
      <c r="W98" s="191"/>
    </row>
    <row r="99" spans="1:23" x14ac:dyDescent="0.15">
      <c r="A99" s="191"/>
      <c r="B99" s="191"/>
      <c r="C99" s="191"/>
      <c r="D99" s="191"/>
      <c r="E99" s="191"/>
      <c r="F99" s="191"/>
      <c r="G99" s="191"/>
      <c r="H99" s="191"/>
      <c r="I99" s="191"/>
      <c r="J99" s="191"/>
      <c r="K99" s="191"/>
      <c r="L99" s="191"/>
      <c r="M99" s="191"/>
      <c r="N99" s="191"/>
      <c r="O99" s="191"/>
      <c r="P99" s="191"/>
      <c r="Q99" s="191"/>
      <c r="R99" s="191"/>
      <c r="S99" s="191"/>
      <c r="T99" s="191"/>
      <c r="U99" s="191"/>
      <c r="V99" s="191"/>
      <c r="W99" s="191"/>
    </row>
    <row r="100" spans="1:23" x14ac:dyDescent="0.15">
      <c r="A100" s="191"/>
      <c r="B100" s="191"/>
      <c r="C100" s="191"/>
      <c r="D100" s="191"/>
      <c r="E100" s="191"/>
      <c r="F100" s="191"/>
      <c r="G100" s="191"/>
      <c r="H100" s="191"/>
      <c r="I100" s="191"/>
      <c r="J100" s="191"/>
      <c r="K100" s="191"/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</row>
    <row r="101" spans="1:23" x14ac:dyDescent="0.15">
      <c r="A101" s="191"/>
      <c r="B101" s="191"/>
      <c r="C101" s="191"/>
      <c r="D101" s="191"/>
      <c r="E101" s="191"/>
      <c r="F101" s="191"/>
      <c r="G101" s="191"/>
      <c r="H101" s="191"/>
      <c r="I101" s="191"/>
      <c r="J101" s="191"/>
      <c r="K101" s="191"/>
      <c r="L101" s="191"/>
      <c r="M101" s="191"/>
      <c r="N101" s="191"/>
      <c r="O101" s="191"/>
      <c r="P101" s="191"/>
      <c r="Q101" s="191"/>
      <c r="R101" s="191"/>
      <c r="S101" s="191"/>
      <c r="T101" s="191"/>
      <c r="U101" s="191"/>
      <c r="V101" s="191"/>
      <c r="W101" s="191"/>
    </row>
    <row r="102" spans="1:23" x14ac:dyDescent="0.15">
      <c r="A102" s="191"/>
      <c r="B102" s="191"/>
      <c r="C102" s="191"/>
      <c r="D102" s="191"/>
      <c r="E102" s="191"/>
      <c r="F102" s="191"/>
      <c r="G102" s="191"/>
      <c r="H102" s="191"/>
      <c r="I102" s="191"/>
      <c r="J102" s="191"/>
      <c r="K102" s="191"/>
      <c r="L102" s="191"/>
      <c r="M102" s="191"/>
      <c r="N102" s="191"/>
      <c r="O102" s="191"/>
      <c r="P102" s="191"/>
      <c r="Q102" s="191"/>
      <c r="R102" s="191"/>
      <c r="S102" s="191"/>
      <c r="T102" s="191"/>
      <c r="U102" s="191"/>
      <c r="V102" s="191"/>
      <c r="W102" s="191"/>
    </row>
    <row r="103" spans="1:23" x14ac:dyDescent="0.15">
      <c r="A103" s="191"/>
      <c r="B103" s="191"/>
      <c r="C103" s="191"/>
      <c r="D103" s="191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</row>
    <row r="104" spans="1:23" x14ac:dyDescent="0.15">
      <c r="A104" s="191"/>
      <c r="B104" s="191"/>
      <c r="C104" s="191"/>
      <c r="D104" s="191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</row>
    <row r="105" spans="1:23" x14ac:dyDescent="0.15">
      <c r="A105" s="191"/>
      <c r="B105" s="191"/>
      <c r="C105" s="191"/>
      <c r="D105" s="191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</row>
    <row r="106" spans="1:23" x14ac:dyDescent="0.15">
      <c r="A106" s="191"/>
      <c r="B106" s="191"/>
      <c r="C106" s="191"/>
      <c r="D106" s="191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</row>
    <row r="107" spans="1:23" x14ac:dyDescent="0.15">
      <c r="A107" s="191"/>
      <c r="B107" s="191"/>
      <c r="C107" s="191"/>
      <c r="D107" s="191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</row>
    <row r="108" spans="1:23" x14ac:dyDescent="0.15">
      <c r="A108" s="191"/>
      <c r="B108" s="191"/>
      <c r="C108" s="191"/>
      <c r="D108" s="191"/>
      <c r="E108" s="191"/>
      <c r="F108" s="191"/>
      <c r="G108" s="191"/>
      <c r="H108" s="191"/>
      <c r="I108" s="191"/>
      <c r="J108" s="191"/>
      <c r="K108" s="191"/>
      <c r="L108" s="191"/>
      <c r="M108" s="191"/>
      <c r="N108" s="191"/>
      <c r="O108" s="191"/>
      <c r="P108" s="191"/>
      <c r="Q108" s="191"/>
      <c r="R108" s="191"/>
      <c r="S108" s="191"/>
      <c r="T108" s="191"/>
      <c r="U108" s="191"/>
      <c r="V108" s="191"/>
      <c r="W108" s="191"/>
    </row>
    <row r="109" spans="1:23" x14ac:dyDescent="0.15">
      <c r="A109" s="191"/>
      <c r="B109" s="191"/>
      <c r="C109" s="191"/>
      <c r="D109" s="191"/>
      <c r="E109" s="191"/>
      <c r="F109" s="191"/>
      <c r="G109" s="191"/>
      <c r="H109" s="191"/>
      <c r="I109" s="191"/>
      <c r="J109" s="191"/>
      <c r="K109" s="191"/>
      <c r="L109" s="191"/>
      <c r="M109" s="191"/>
      <c r="N109" s="191"/>
      <c r="O109" s="191"/>
      <c r="P109" s="191"/>
      <c r="Q109" s="191"/>
      <c r="R109" s="191"/>
      <c r="S109" s="191"/>
      <c r="T109" s="191"/>
      <c r="U109" s="191"/>
      <c r="V109" s="191"/>
      <c r="W109" s="191"/>
    </row>
    <row r="110" spans="1:23" x14ac:dyDescent="0.15">
      <c r="A110" s="191"/>
      <c r="B110" s="191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</row>
    <row r="111" spans="1:23" x14ac:dyDescent="0.15">
      <c r="A111" s="191"/>
      <c r="B111" s="191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</row>
    <row r="112" spans="1:23" x14ac:dyDescent="0.15">
      <c r="A112" s="191"/>
      <c r="B112" s="191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1"/>
      <c r="T112" s="191"/>
      <c r="U112" s="191"/>
      <c r="V112" s="191"/>
      <c r="W112" s="191"/>
    </row>
    <row r="113" spans="1:23" x14ac:dyDescent="0.15">
      <c r="A113" s="191"/>
      <c r="B113" s="191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S113" s="191"/>
      <c r="T113" s="191"/>
      <c r="U113" s="191"/>
      <c r="V113" s="191"/>
      <c r="W113" s="191"/>
    </row>
    <row r="114" spans="1:23" x14ac:dyDescent="0.15">
      <c r="A114" s="191"/>
      <c r="B114" s="191"/>
      <c r="C114" s="191"/>
      <c r="D114" s="191"/>
      <c r="E114" s="191"/>
      <c r="F114" s="191"/>
      <c r="G114" s="191"/>
      <c r="H114" s="191"/>
      <c r="I114" s="191"/>
      <c r="J114" s="191"/>
      <c r="K114" s="191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</row>
    <row r="115" spans="1:23" x14ac:dyDescent="0.15">
      <c r="A115" s="191"/>
      <c r="B115" s="191"/>
      <c r="C115" s="191"/>
      <c r="D115" s="191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</row>
    <row r="116" spans="1:23" x14ac:dyDescent="0.15">
      <c r="A116" s="191"/>
      <c r="B116" s="191"/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</row>
    <row r="117" spans="1:23" x14ac:dyDescent="0.15">
      <c r="A117" s="191"/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</row>
    <row r="118" spans="1:23" x14ac:dyDescent="0.15">
      <c r="A118" s="191"/>
      <c r="B118" s="191"/>
      <c r="C118" s="191"/>
      <c r="D118" s="191"/>
      <c r="E118" s="191"/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</row>
    <row r="119" spans="1:23" x14ac:dyDescent="0.15">
      <c r="A119" s="191"/>
      <c r="B119" s="191"/>
      <c r="C119" s="191"/>
      <c r="D119" s="191"/>
      <c r="E119" s="191"/>
      <c r="F119" s="191"/>
      <c r="G119" s="191"/>
      <c r="H119" s="191"/>
      <c r="I119" s="191"/>
      <c r="J119" s="191"/>
      <c r="K119" s="191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</row>
    <row r="120" spans="1:23" x14ac:dyDescent="0.15">
      <c r="A120" s="191"/>
      <c r="B120" s="191"/>
      <c r="C120" s="191"/>
      <c r="D120" s="191"/>
      <c r="E120" s="191"/>
      <c r="F120" s="191"/>
      <c r="G120" s="191"/>
      <c r="H120" s="191"/>
      <c r="I120" s="191"/>
      <c r="J120" s="191"/>
      <c r="K120" s="191"/>
      <c r="L120" s="191"/>
      <c r="M120" s="191"/>
      <c r="N120" s="191"/>
      <c r="O120" s="191"/>
      <c r="P120" s="191"/>
      <c r="Q120" s="191"/>
      <c r="R120" s="191"/>
      <c r="S120" s="191"/>
      <c r="T120" s="191"/>
      <c r="U120" s="191"/>
      <c r="V120" s="191"/>
      <c r="W120" s="191"/>
    </row>
    <row r="121" spans="1:23" x14ac:dyDescent="0.15">
      <c r="A121" s="191"/>
      <c r="B121" s="191"/>
      <c r="C121" s="191"/>
      <c r="D121" s="191"/>
      <c r="E121" s="191"/>
      <c r="F121" s="191"/>
      <c r="G121" s="191"/>
      <c r="H121" s="191"/>
      <c r="I121" s="191"/>
      <c r="J121" s="191"/>
      <c r="K121" s="191"/>
      <c r="L121" s="191"/>
      <c r="M121" s="191"/>
      <c r="N121" s="191"/>
      <c r="O121" s="191"/>
      <c r="P121" s="191"/>
      <c r="Q121" s="191"/>
      <c r="R121" s="191"/>
      <c r="S121" s="191"/>
      <c r="T121" s="191"/>
      <c r="U121" s="191"/>
      <c r="V121" s="191"/>
      <c r="W121" s="191"/>
    </row>
    <row r="122" spans="1:23" x14ac:dyDescent="0.15">
      <c r="A122" s="191"/>
      <c r="B122" s="191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</row>
    <row r="123" spans="1:23" x14ac:dyDescent="0.15">
      <c r="A123" s="191"/>
      <c r="B123" s="191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</row>
    <row r="124" spans="1:23" x14ac:dyDescent="0.15">
      <c r="A124" s="191"/>
      <c r="B124" s="191"/>
      <c r="C124" s="191"/>
      <c r="D124" s="191"/>
      <c r="E124" s="191"/>
      <c r="F124" s="191"/>
      <c r="G124" s="191"/>
      <c r="H124" s="191"/>
      <c r="I124" s="191"/>
      <c r="J124" s="191"/>
      <c r="K124" s="191"/>
      <c r="L124" s="191"/>
      <c r="M124" s="191"/>
      <c r="N124" s="191"/>
      <c r="O124" s="191"/>
      <c r="P124" s="191"/>
      <c r="Q124" s="191"/>
      <c r="R124" s="191"/>
      <c r="S124" s="191"/>
      <c r="T124" s="191"/>
      <c r="U124" s="191"/>
      <c r="V124" s="191"/>
      <c r="W124" s="191"/>
    </row>
    <row r="125" spans="1:23" x14ac:dyDescent="0.15">
      <c r="A125" s="191"/>
      <c r="B125" s="191"/>
      <c r="C125" s="191"/>
      <c r="D125" s="191"/>
      <c r="E125" s="191"/>
      <c r="F125" s="191"/>
      <c r="G125" s="191"/>
      <c r="H125" s="191"/>
      <c r="I125" s="191"/>
      <c r="J125" s="191"/>
      <c r="K125" s="191"/>
      <c r="L125" s="191"/>
      <c r="M125" s="191"/>
      <c r="N125" s="191"/>
      <c r="O125" s="191"/>
      <c r="P125" s="191"/>
      <c r="Q125" s="191"/>
      <c r="R125" s="191"/>
      <c r="S125" s="191"/>
      <c r="T125" s="191"/>
      <c r="U125" s="191"/>
      <c r="V125" s="191"/>
      <c r="W125" s="191"/>
    </row>
    <row r="126" spans="1:23" x14ac:dyDescent="0.15">
      <c r="A126" s="191"/>
      <c r="B126" s="191"/>
      <c r="C126" s="191"/>
      <c r="D126" s="191"/>
      <c r="E126" s="191"/>
      <c r="F126" s="191"/>
      <c r="G126" s="191"/>
      <c r="H126" s="191"/>
      <c r="I126" s="191"/>
      <c r="J126" s="191"/>
      <c r="K126" s="191"/>
      <c r="L126" s="191"/>
      <c r="M126" s="191"/>
      <c r="N126" s="191"/>
      <c r="O126" s="191"/>
      <c r="P126" s="191"/>
      <c r="Q126" s="191"/>
      <c r="R126" s="191"/>
      <c r="S126" s="191"/>
      <c r="T126" s="191"/>
      <c r="U126" s="191"/>
      <c r="V126" s="191"/>
      <c r="W126" s="191"/>
    </row>
    <row r="127" spans="1:23" x14ac:dyDescent="0.15">
      <c r="A127" s="191"/>
      <c r="B127" s="191"/>
      <c r="C127" s="191"/>
      <c r="D127" s="191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</row>
    <row r="128" spans="1:23" x14ac:dyDescent="0.15">
      <c r="A128" s="191"/>
      <c r="B128" s="191"/>
      <c r="C128" s="191"/>
      <c r="D128" s="191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</row>
    <row r="129" spans="1:23" x14ac:dyDescent="0.15">
      <c r="A129" s="191"/>
      <c r="B129" s="191"/>
      <c r="C129" s="191"/>
      <c r="D129" s="191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</row>
    <row r="130" spans="1:23" x14ac:dyDescent="0.15">
      <c r="A130" s="191"/>
      <c r="B130" s="191"/>
      <c r="C130" s="191"/>
      <c r="D130" s="191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</row>
    <row r="131" spans="1:23" x14ac:dyDescent="0.15">
      <c r="A131" s="191"/>
      <c r="B131" s="191"/>
      <c r="C131" s="191"/>
      <c r="D131" s="191"/>
      <c r="E131" s="191"/>
      <c r="F131" s="191"/>
      <c r="G131" s="191"/>
      <c r="H131" s="191"/>
      <c r="I131" s="191"/>
      <c r="J131" s="191"/>
      <c r="K131" s="191"/>
      <c r="L131" s="191"/>
      <c r="M131" s="191"/>
      <c r="N131" s="191"/>
      <c r="O131" s="191"/>
      <c r="P131" s="191"/>
      <c r="Q131" s="191"/>
      <c r="R131" s="191"/>
      <c r="S131" s="191"/>
      <c r="T131" s="191"/>
      <c r="U131" s="191"/>
      <c r="V131" s="191"/>
      <c r="W131" s="191"/>
    </row>
    <row r="132" spans="1:23" x14ac:dyDescent="0.15">
      <c r="A132" s="191"/>
      <c r="B132" s="191"/>
      <c r="C132" s="191"/>
      <c r="D132" s="191"/>
      <c r="E132" s="191"/>
      <c r="F132" s="191"/>
      <c r="G132" s="191"/>
      <c r="H132" s="191"/>
      <c r="I132" s="191"/>
      <c r="J132" s="191"/>
      <c r="K132" s="191"/>
      <c r="L132" s="191"/>
      <c r="M132" s="191"/>
      <c r="N132" s="191"/>
      <c r="O132" s="191"/>
      <c r="P132" s="191"/>
      <c r="Q132" s="191"/>
      <c r="R132" s="191"/>
      <c r="S132" s="191"/>
      <c r="T132" s="191"/>
      <c r="U132" s="191"/>
      <c r="V132" s="191"/>
      <c r="W132" s="191"/>
    </row>
    <row r="133" spans="1:23" x14ac:dyDescent="0.15">
      <c r="A133" s="191"/>
      <c r="B133" s="191"/>
      <c r="C133" s="191"/>
      <c r="D133" s="191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</row>
    <row r="134" spans="1:23" x14ac:dyDescent="0.15">
      <c r="A134" s="191"/>
      <c r="B134" s="191"/>
      <c r="C134" s="191"/>
      <c r="D134" s="191"/>
      <c r="E134" s="191"/>
      <c r="F134" s="191"/>
      <c r="G134" s="191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</row>
    <row r="135" spans="1:23" x14ac:dyDescent="0.15">
      <c r="A135" s="191"/>
      <c r="B135" s="191"/>
      <c r="C135" s="191"/>
      <c r="D135" s="191"/>
      <c r="E135" s="191"/>
      <c r="F135" s="191"/>
      <c r="G135" s="191"/>
      <c r="H135" s="191"/>
      <c r="I135" s="191"/>
      <c r="J135" s="191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</row>
    <row r="136" spans="1:23" x14ac:dyDescent="0.15">
      <c r="A136" s="191"/>
      <c r="B136" s="191"/>
      <c r="C136" s="191"/>
      <c r="D136" s="191"/>
      <c r="E136" s="191"/>
      <c r="F136" s="191"/>
      <c r="G136" s="191"/>
      <c r="H136" s="191"/>
      <c r="I136" s="191"/>
      <c r="J136" s="191"/>
      <c r="K136" s="191"/>
      <c r="L136" s="191"/>
      <c r="M136" s="191"/>
      <c r="N136" s="191"/>
      <c r="O136" s="191"/>
      <c r="P136" s="191"/>
      <c r="Q136" s="191"/>
      <c r="R136" s="191"/>
      <c r="S136" s="191"/>
      <c r="T136" s="191"/>
      <c r="U136" s="191"/>
      <c r="V136" s="191"/>
      <c r="W136" s="191"/>
    </row>
    <row r="137" spans="1:23" x14ac:dyDescent="0.15">
      <c r="A137" s="191"/>
      <c r="B137" s="191"/>
      <c r="C137" s="191"/>
      <c r="D137" s="191"/>
      <c r="E137" s="191"/>
      <c r="F137" s="191"/>
      <c r="G137" s="191"/>
      <c r="H137" s="191"/>
      <c r="I137" s="191"/>
      <c r="J137" s="191"/>
      <c r="K137" s="191"/>
      <c r="L137" s="191"/>
      <c r="M137" s="191"/>
      <c r="N137" s="191"/>
      <c r="O137" s="191"/>
      <c r="P137" s="191"/>
      <c r="Q137" s="191"/>
      <c r="R137" s="191"/>
      <c r="S137" s="191"/>
      <c r="T137" s="191"/>
      <c r="U137" s="191"/>
      <c r="V137" s="191"/>
      <c r="W137" s="191"/>
    </row>
    <row r="138" spans="1:23" x14ac:dyDescent="0.15">
      <c r="A138" s="191"/>
      <c r="B138" s="191"/>
      <c r="C138" s="191"/>
      <c r="D138" s="191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</row>
    <row r="139" spans="1:23" x14ac:dyDescent="0.15">
      <c r="A139" s="191"/>
      <c r="B139" s="191"/>
      <c r="C139" s="191"/>
      <c r="D139" s="191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</row>
    <row r="140" spans="1:23" x14ac:dyDescent="0.15">
      <c r="A140" s="191"/>
      <c r="B140" s="191"/>
      <c r="C140" s="191"/>
      <c r="D140" s="191"/>
      <c r="E140" s="191"/>
      <c r="F140" s="191"/>
      <c r="G140" s="191"/>
      <c r="H140" s="191"/>
      <c r="I140" s="191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1"/>
      <c r="U140" s="191"/>
      <c r="V140" s="191"/>
      <c r="W140" s="191"/>
    </row>
    <row r="141" spans="1:23" x14ac:dyDescent="0.15">
      <c r="A141" s="191"/>
      <c r="B141" s="191"/>
      <c r="C141" s="191"/>
      <c r="D141" s="191"/>
      <c r="E141" s="191"/>
      <c r="F141" s="191"/>
      <c r="G141" s="191"/>
      <c r="H141" s="191"/>
      <c r="I141" s="191"/>
      <c r="J141" s="191"/>
      <c r="K141" s="191"/>
      <c r="L141" s="191"/>
      <c r="M141" s="191"/>
      <c r="N141" s="191"/>
      <c r="O141" s="191"/>
      <c r="P141" s="191"/>
      <c r="Q141" s="191"/>
      <c r="R141" s="191"/>
      <c r="S141" s="191"/>
      <c r="T141" s="191"/>
      <c r="U141" s="191"/>
      <c r="V141" s="191"/>
      <c r="W141" s="191"/>
    </row>
    <row r="142" spans="1:23" x14ac:dyDescent="0.15">
      <c r="A142" s="191"/>
      <c r="B142" s="191"/>
      <c r="C142" s="191"/>
      <c r="D142" s="191"/>
      <c r="E142" s="191"/>
      <c r="F142" s="191"/>
      <c r="G142" s="191"/>
      <c r="H142" s="191"/>
      <c r="I142" s="191"/>
      <c r="J142" s="191"/>
      <c r="K142" s="191"/>
      <c r="L142" s="191"/>
      <c r="M142" s="191"/>
      <c r="N142" s="191"/>
      <c r="O142" s="191"/>
      <c r="P142" s="191"/>
      <c r="Q142" s="191"/>
      <c r="R142" s="191"/>
      <c r="S142" s="191"/>
      <c r="T142" s="191"/>
      <c r="U142" s="191"/>
      <c r="V142" s="191"/>
      <c r="W142" s="191"/>
    </row>
    <row r="143" spans="1:23" x14ac:dyDescent="0.15">
      <c r="A143" s="191"/>
      <c r="B143" s="191"/>
      <c r="C143" s="191"/>
      <c r="D143" s="191"/>
      <c r="E143" s="191"/>
      <c r="F143" s="191"/>
      <c r="G143" s="191"/>
      <c r="H143" s="191"/>
      <c r="I143" s="191"/>
      <c r="J143" s="191"/>
      <c r="K143" s="191"/>
      <c r="L143" s="191"/>
      <c r="M143" s="191"/>
      <c r="N143" s="191"/>
      <c r="O143" s="191"/>
      <c r="P143" s="191"/>
      <c r="Q143" s="191"/>
      <c r="R143" s="191"/>
      <c r="S143" s="191"/>
      <c r="T143" s="191"/>
      <c r="U143" s="191"/>
      <c r="V143" s="191"/>
      <c r="W143" s="191"/>
    </row>
    <row r="144" spans="1:23" x14ac:dyDescent="0.15">
      <c r="A144" s="191"/>
      <c r="B144" s="191"/>
      <c r="C144" s="191"/>
      <c r="D144" s="191"/>
      <c r="E144" s="191"/>
      <c r="F144" s="191"/>
      <c r="G144" s="191"/>
      <c r="H144" s="191"/>
      <c r="I144" s="191"/>
      <c r="J144" s="191"/>
      <c r="K144" s="191"/>
      <c r="L144" s="191"/>
      <c r="M144" s="191"/>
      <c r="N144" s="191"/>
      <c r="O144" s="191"/>
      <c r="P144" s="191"/>
      <c r="Q144" s="191"/>
      <c r="R144" s="191"/>
      <c r="S144" s="191"/>
      <c r="T144" s="191"/>
      <c r="U144" s="191"/>
      <c r="V144" s="191"/>
      <c r="W144" s="191"/>
    </row>
    <row r="145" spans="1:23" x14ac:dyDescent="0.15">
      <c r="A145" s="191"/>
      <c r="B145" s="191"/>
      <c r="C145" s="191"/>
      <c r="D145" s="191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</row>
    <row r="146" spans="1:23" x14ac:dyDescent="0.15">
      <c r="A146" s="191"/>
      <c r="B146" s="191"/>
      <c r="C146" s="191"/>
      <c r="D146" s="191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</row>
    <row r="147" spans="1:23" x14ac:dyDescent="0.15">
      <c r="A147" s="191"/>
      <c r="B147" s="191"/>
      <c r="C147" s="191"/>
      <c r="D147" s="191"/>
      <c r="E147" s="191"/>
      <c r="F147" s="191"/>
      <c r="G147" s="191"/>
      <c r="H147" s="191"/>
      <c r="I147" s="191"/>
      <c r="J147" s="191"/>
      <c r="K147" s="191"/>
      <c r="L147" s="191"/>
      <c r="M147" s="191"/>
      <c r="N147" s="191"/>
      <c r="O147" s="191"/>
      <c r="P147" s="191"/>
      <c r="Q147" s="191"/>
      <c r="R147" s="191"/>
      <c r="S147" s="191"/>
      <c r="T147" s="191"/>
      <c r="U147" s="191"/>
      <c r="V147" s="191"/>
      <c r="W147" s="191"/>
    </row>
    <row r="148" spans="1:23" x14ac:dyDescent="0.15">
      <c r="A148" s="191"/>
      <c r="B148" s="191"/>
      <c r="C148" s="191"/>
      <c r="D148" s="191"/>
      <c r="E148" s="191"/>
      <c r="F148" s="191"/>
      <c r="G148" s="191"/>
      <c r="H148" s="191"/>
      <c r="I148" s="191"/>
      <c r="J148" s="191"/>
      <c r="K148" s="191"/>
      <c r="L148" s="191"/>
      <c r="M148" s="191"/>
      <c r="N148" s="191"/>
      <c r="O148" s="191"/>
      <c r="P148" s="191"/>
      <c r="Q148" s="191"/>
      <c r="R148" s="191"/>
      <c r="S148" s="191"/>
      <c r="T148" s="191"/>
      <c r="U148" s="191"/>
      <c r="V148" s="191"/>
      <c r="W148" s="191"/>
    </row>
    <row r="149" spans="1:23" x14ac:dyDescent="0.15">
      <c r="A149" s="191"/>
      <c r="B149" s="191"/>
      <c r="C149" s="191"/>
      <c r="D149" s="191"/>
      <c r="E149" s="191"/>
      <c r="F149" s="191"/>
      <c r="G149" s="191"/>
      <c r="H149" s="191"/>
      <c r="I149" s="191"/>
      <c r="J149" s="191"/>
      <c r="K149" s="191"/>
      <c r="L149" s="191"/>
      <c r="M149" s="191"/>
      <c r="N149" s="191"/>
      <c r="O149" s="191"/>
      <c r="P149" s="191"/>
      <c r="Q149" s="191"/>
      <c r="R149" s="191"/>
      <c r="S149" s="191"/>
      <c r="T149" s="191"/>
      <c r="U149" s="191"/>
      <c r="V149" s="191"/>
      <c r="W149" s="191"/>
    </row>
    <row r="150" spans="1:23" x14ac:dyDescent="0.15">
      <c r="A150" s="191"/>
      <c r="B150" s="191"/>
      <c r="C150" s="191"/>
      <c r="D150" s="191"/>
      <c r="E150" s="191"/>
      <c r="F150" s="191"/>
      <c r="G150" s="191"/>
      <c r="H150" s="191"/>
      <c r="I150" s="191"/>
      <c r="J150" s="191"/>
      <c r="K150" s="191"/>
      <c r="L150" s="191"/>
      <c r="M150" s="191"/>
      <c r="N150" s="191"/>
      <c r="O150" s="191"/>
      <c r="P150" s="191"/>
      <c r="Q150" s="191"/>
      <c r="R150" s="191"/>
      <c r="S150" s="191"/>
      <c r="T150" s="191"/>
      <c r="U150" s="191"/>
      <c r="V150" s="191"/>
      <c r="W150" s="191"/>
    </row>
    <row r="151" spans="1:23" x14ac:dyDescent="0.15">
      <c r="A151" s="191"/>
      <c r="B151" s="191"/>
      <c r="C151" s="191"/>
      <c r="D151" s="191"/>
      <c r="E151" s="191"/>
      <c r="F151" s="191"/>
      <c r="G151" s="191"/>
      <c r="H151" s="191"/>
      <c r="I151" s="191"/>
      <c r="J151" s="191"/>
      <c r="K151" s="191"/>
      <c r="L151" s="191"/>
      <c r="M151" s="191"/>
      <c r="N151" s="191"/>
      <c r="O151" s="191"/>
      <c r="P151" s="191"/>
      <c r="Q151" s="191"/>
      <c r="R151" s="191"/>
      <c r="S151" s="191"/>
      <c r="T151" s="191"/>
      <c r="U151" s="191"/>
      <c r="V151" s="191"/>
      <c r="W151" s="191"/>
    </row>
    <row r="152" spans="1:23" x14ac:dyDescent="0.15">
      <c r="A152" s="191"/>
      <c r="B152" s="191"/>
      <c r="C152" s="191"/>
      <c r="D152" s="191"/>
      <c r="E152" s="191"/>
      <c r="F152" s="191"/>
      <c r="G152" s="191"/>
      <c r="H152" s="191"/>
      <c r="I152" s="191"/>
      <c r="J152" s="191"/>
      <c r="K152" s="191"/>
      <c r="L152" s="191"/>
      <c r="M152" s="191"/>
      <c r="N152" s="191"/>
      <c r="O152" s="191"/>
      <c r="P152" s="191"/>
      <c r="Q152" s="191"/>
      <c r="R152" s="191"/>
      <c r="S152" s="191"/>
      <c r="T152" s="191"/>
      <c r="U152" s="191"/>
      <c r="V152" s="191"/>
      <c r="W152" s="191"/>
    </row>
    <row r="153" spans="1:23" x14ac:dyDescent="0.15">
      <c r="A153" s="191"/>
      <c r="B153" s="191"/>
      <c r="C153" s="191"/>
      <c r="D153" s="191"/>
      <c r="E153" s="191"/>
      <c r="F153" s="191"/>
      <c r="G153" s="191"/>
      <c r="H153" s="191"/>
      <c r="I153" s="191"/>
      <c r="J153" s="191"/>
      <c r="K153" s="191"/>
      <c r="L153" s="191"/>
      <c r="M153" s="191"/>
      <c r="N153" s="191"/>
      <c r="O153" s="191"/>
      <c r="P153" s="191"/>
      <c r="Q153" s="191"/>
      <c r="R153" s="191"/>
      <c r="S153" s="191"/>
      <c r="T153" s="191"/>
      <c r="U153" s="191"/>
      <c r="V153" s="191"/>
      <c r="W153" s="191"/>
    </row>
    <row r="154" spans="1:23" x14ac:dyDescent="0.15">
      <c r="A154" s="191"/>
      <c r="B154" s="191"/>
      <c r="C154" s="191"/>
      <c r="D154" s="191"/>
      <c r="E154" s="191"/>
      <c r="F154" s="191"/>
      <c r="G154" s="191"/>
      <c r="H154" s="191"/>
      <c r="I154" s="191"/>
      <c r="J154" s="191"/>
      <c r="K154" s="191"/>
      <c r="L154" s="191"/>
      <c r="M154" s="191"/>
      <c r="N154" s="191"/>
      <c r="O154" s="191"/>
      <c r="P154" s="191"/>
      <c r="Q154" s="191"/>
      <c r="R154" s="191"/>
      <c r="S154" s="191"/>
      <c r="T154" s="191"/>
      <c r="U154" s="191"/>
      <c r="V154" s="191"/>
      <c r="W154" s="191"/>
    </row>
    <row r="155" spans="1:23" x14ac:dyDescent="0.15">
      <c r="A155" s="191"/>
      <c r="B155" s="191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191"/>
      <c r="R155" s="191"/>
      <c r="S155" s="191"/>
      <c r="T155" s="191"/>
      <c r="U155" s="191"/>
      <c r="V155" s="191"/>
      <c r="W155" s="191"/>
    </row>
    <row r="156" spans="1:23" x14ac:dyDescent="0.15">
      <c r="A156" s="191"/>
      <c r="B156" s="191"/>
      <c r="C156" s="191"/>
      <c r="D156" s="191"/>
      <c r="E156" s="191"/>
      <c r="F156" s="191"/>
      <c r="G156" s="191"/>
      <c r="H156" s="191"/>
      <c r="I156" s="191"/>
      <c r="J156" s="191"/>
      <c r="K156" s="191"/>
      <c r="L156" s="191"/>
      <c r="M156" s="191"/>
      <c r="N156" s="191"/>
      <c r="O156" s="191"/>
      <c r="P156" s="191"/>
      <c r="Q156" s="191"/>
      <c r="R156" s="191"/>
      <c r="S156" s="191"/>
      <c r="T156" s="191"/>
      <c r="U156" s="191"/>
      <c r="V156" s="191"/>
      <c r="W156" s="191"/>
    </row>
    <row r="157" spans="1:23" x14ac:dyDescent="0.15">
      <c r="A157" s="191"/>
      <c r="B157" s="191"/>
      <c r="C157" s="191"/>
      <c r="D157" s="191"/>
      <c r="E157" s="191"/>
      <c r="F157" s="191"/>
      <c r="G157" s="191"/>
      <c r="H157" s="191"/>
      <c r="I157" s="191"/>
      <c r="J157" s="191"/>
      <c r="K157" s="191"/>
      <c r="L157" s="191"/>
      <c r="M157" s="191"/>
      <c r="N157" s="191"/>
      <c r="O157" s="191"/>
      <c r="P157" s="191"/>
      <c r="Q157" s="191"/>
      <c r="R157" s="191"/>
      <c r="S157" s="191"/>
      <c r="T157" s="191"/>
      <c r="U157" s="191"/>
      <c r="V157" s="191"/>
      <c r="W157" s="191"/>
    </row>
    <row r="158" spans="1:23" x14ac:dyDescent="0.15">
      <c r="A158" s="191"/>
      <c r="B158" s="191"/>
      <c r="C158" s="191"/>
      <c r="D158" s="191"/>
      <c r="E158" s="191"/>
      <c r="F158" s="191"/>
      <c r="G158" s="191"/>
      <c r="H158" s="191"/>
      <c r="I158" s="191"/>
      <c r="J158" s="191"/>
      <c r="K158" s="191"/>
      <c r="L158" s="191"/>
      <c r="M158" s="191"/>
      <c r="N158" s="191"/>
      <c r="O158" s="191"/>
      <c r="P158" s="191"/>
      <c r="Q158" s="191"/>
      <c r="R158" s="191"/>
      <c r="S158" s="191"/>
      <c r="T158" s="191"/>
      <c r="U158" s="191"/>
      <c r="V158" s="191"/>
      <c r="W158" s="191"/>
    </row>
    <row r="159" spans="1:23" x14ac:dyDescent="0.15">
      <c r="A159" s="191"/>
      <c r="B159" s="191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191"/>
      <c r="R159" s="191"/>
      <c r="S159" s="191"/>
      <c r="T159" s="191"/>
      <c r="U159" s="191"/>
      <c r="V159" s="191"/>
      <c r="W159" s="191"/>
    </row>
    <row r="160" spans="1:23" x14ac:dyDescent="0.15">
      <c r="A160" s="191"/>
      <c r="B160" s="191"/>
      <c r="C160" s="191"/>
      <c r="D160" s="191"/>
      <c r="E160" s="191"/>
      <c r="F160" s="191"/>
      <c r="G160" s="191"/>
      <c r="H160" s="191"/>
      <c r="I160" s="191"/>
      <c r="J160" s="191"/>
      <c r="K160" s="191"/>
      <c r="L160" s="191"/>
      <c r="M160" s="191"/>
      <c r="N160" s="191"/>
      <c r="O160" s="191"/>
      <c r="P160" s="191"/>
      <c r="Q160" s="191"/>
      <c r="R160" s="191"/>
      <c r="S160" s="191"/>
      <c r="T160" s="191"/>
      <c r="U160" s="191"/>
      <c r="V160" s="191"/>
      <c r="W160" s="191"/>
    </row>
    <row r="161" spans="1:23" x14ac:dyDescent="0.15">
      <c r="A161" s="191"/>
      <c r="B161" s="191"/>
      <c r="C161" s="191"/>
      <c r="D161" s="191"/>
      <c r="E161" s="191"/>
      <c r="F161" s="191"/>
      <c r="G161" s="191"/>
      <c r="H161" s="191"/>
      <c r="I161" s="191"/>
      <c r="J161" s="191"/>
      <c r="K161" s="191"/>
      <c r="L161" s="191"/>
      <c r="M161" s="191"/>
      <c r="N161" s="191"/>
      <c r="O161" s="191"/>
      <c r="P161" s="191"/>
      <c r="Q161" s="191"/>
      <c r="R161" s="191"/>
      <c r="S161" s="191"/>
      <c r="T161" s="191"/>
      <c r="U161" s="191"/>
      <c r="V161" s="191"/>
      <c r="W161" s="191"/>
    </row>
    <row r="162" spans="1:23" x14ac:dyDescent="0.15">
      <c r="A162" s="191"/>
      <c r="B162" s="191"/>
      <c r="C162" s="191"/>
      <c r="D162" s="191"/>
      <c r="E162" s="191"/>
      <c r="F162" s="191"/>
      <c r="G162" s="191"/>
      <c r="H162" s="191"/>
      <c r="I162" s="191"/>
      <c r="J162" s="191"/>
      <c r="K162" s="191"/>
      <c r="L162" s="191"/>
      <c r="M162" s="191"/>
      <c r="N162" s="191"/>
      <c r="O162" s="191"/>
      <c r="P162" s="191"/>
      <c r="Q162" s="191"/>
      <c r="R162" s="191"/>
      <c r="S162" s="191"/>
      <c r="T162" s="191"/>
      <c r="U162" s="191"/>
      <c r="V162" s="191"/>
      <c r="W162" s="191"/>
    </row>
    <row r="163" spans="1:23" x14ac:dyDescent="0.15">
      <c r="A163" s="191"/>
      <c r="B163" s="191"/>
      <c r="C163" s="191"/>
      <c r="D163" s="191"/>
      <c r="E163" s="191"/>
      <c r="F163" s="191"/>
      <c r="G163" s="191"/>
      <c r="H163" s="191"/>
      <c r="I163" s="191"/>
      <c r="J163" s="191"/>
      <c r="K163" s="191"/>
      <c r="L163" s="191"/>
      <c r="M163" s="191"/>
      <c r="N163" s="191"/>
      <c r="O163" s="191"/>
      <c r="P163" s="191"/>
      <c r="Q163" s="191"/>
      <c r="R163" s="191"/>
      <c r="S163" s="191"/>
      <c r="T163" s="191"/>
      <c r="U163" s="191"/>
      <c r="V163" s="191"/>
      <c r="W163" s="191"/>
    </row>
    <row r="164" spans="1:23" x14ac:dyDescent="0.15">
      <c r="A164" s="191"/>
      <c r="B164" s="191"/>
      <c r="C164" s="191"/>
      <c r="D164" s="191"/>
      <c r="E164" s="191"/>
      <c r="F164" s="191"/>
      <c r="G164" s="191"/>
      <c r="H164" s="191"/>
      <c r="I164" s="191"/>
      <c r="J164" s="191"/>
      <c r="K164" s="191"/>
      <c r="L164" s="191"/>
      <c r="M164" s="191"/>
      <c r="N164" s="191"/>
      <c r="O164" s="191"/>
      <c r="P164" s="191"/>
      <c r="Q164" s="191"/>
      <c r="R164" s="191"/>
      <c r="S164" s="191"/>
      <c r="T164" s="191"/>
      <c r="U164" s="191"/>
      <c r="V164" s="191"/>
      <c r="W164" s="191"/>
    </row>
    <row r="165" spans="1:23" x14ac:dyDescent="0.15">
      <c r="A165" s="191"/>
      <c r="B165" s="191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91"/>
      <c r="U165" s="191"/>
      <c r="V165" s="191"/>
      <c r="W165" s="191"/>
    </row>
    <row r="166" spans="1:23" x14ac:dyDescent="0.15">
      <c r="A166" s="191"/>
      <c r="B166" s="191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91"/>
      <c r="U166" s="191"/>
      <c r="V166" s="191"/>
      <c r="W166" s="191"/>
    </row>
    <row r="167" spans="1:23" x14ac:dyDescent="0.15">
      <c r="A167" s="191"/>
      <c r="B167" s="191"/>
      <c r="C167" s="191"/>
      <c r="D167" s="191"/>
      <c r="E167" s="191"/>
      <c r="F167" s="191"/>
      <c r="G167" s="191"/>
      <c r="H167" s="191"/>
      <c r="I167" s="191"/>
      <c r="J167" s="191"/>
      <c r="K167" s="191"/>
      <c r="L167" s="191"/>
      <c r="M167" s="191"/>
      <c r="N167" s="191"/>
      <c r="O167" s="191"/>
      <c r="P167" s="191"/>
      <c r="Q167" s="191"/>
      <c r="R167" s="191"/>
      <c r="S167" s="191"/>
      <c r="T167" s="191"/>
      <c r="U167" s="191"/>
      <c r="V167" s="191"/>
      <c r="W167" s="191"/>
    </row>
    <row r="168" spans="1:23" x14ac:dyDescent="0.15">
      <c r="A168" s="191"/>
      <c r="B168" s="191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91"/>
      <c r="U168" s="191"/>
      <c r="V168" s="191"/>
      <c r="W168" s="191"/>
    </row>
    <row r="169" spans="1:23" x14ac:dyDescent="0.15">
      <c r="A169" s="191"/>
      <c r="B169" s="191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91"/>
      <c r="U169" s="191"/>
      <c r="V169" s="191"/>
      <c r="W169" s="191"/>
    </row>
    <row r="170" spans="1:23" x14ac:dyDescent="0.15">
      <c r="A170" s="191"/>
      <c r="B170" s="191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91"/>
      <c r="U170" s="191"/>
      <c r="V170" s="191"/>
      <c r="W170" s="191"/>
    </row>
    <row r="171" spans="1:23" x14ac:dyDescent="0.15">
      <c r="A171" s="191"/>
      <c r="B171" s="191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1"/>
      <c r="U171" s="191"/>
      <c r="V171" s="191"/>
      <c r="W171" s="191"/>
    </row>
    <row r="172" spans="1:23" x14ac:dyDescent="0.15">
      <c r="A172" s="191"/>
      <c r="B172" s="191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91"/>
      <c r="U172" s="191"/>
      <c r="V172" s="191"/>
      <c r="W172" s="191"/>
    </row>
    <row r="173" spans="1:23" x14ac:dyDescent="0.15">
      <c r="A173" s="191"/>
      <c r="B173" s="191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91"/>
      <c r="U173" s="191"/>
      <c r="V173" s="191"/>
      <c r="W173" s="191"/>
    </row>
    <row r="174" spans="1:23" x14ac:dyDescent="0.15">
      <c r="A174" s="191"/>
      <c r="B174" s="191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91"/>
      <c r="U174" s="191"/>
      <c r="V174" s="191"/>
      <c r="W174" s="191"/>
    </row>
    <row r="175" spans="1:23" x14ac:dyDescent="0.15">
      <c r="A175" s="191"/>
      <c r="B175" s="191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91"/>
      <c r="U175" s="191"/>
      <c r="V175" s="191"/>
      <c r="W175" s="191"/>
    </row>
    <row r="176" spans="1:23" x14ac:dyDescent="0.15">
      <c r="A176" s="191"/>
      <c r="B176" s="191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1"/>
    </row>
    <row r="177" spans="1:23" x14ac:dyDescent="0.15">
      <c r="A177" s="191"/>
      <c r="B177" s="191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91"/>
      <c r="U177" s="191"/>
      <c r="V177" s="191"/>
      <c r="W177" s="191"/>
    </row>
    <row r="178" spans="1:23" x14ac:dyDescent="0.15">
      <c r="A178" s="191"/>
      <c r="B178" s="191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91"/>
      <c r="U178" s="191"/>
      <c r="V178" s="191"/>
      <c r="W178" s="191"/>
    </row>
    <row r="179" spans="1:23" x14ac:dyDescent="0.15">
      <c r="A179" s="191"/>
      <c r="B179" s="191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91"/>
      <c r="U179" s="191"/>
      <c r="V179" s="191"/>
      <c r="W179" s="191"/>
    </row>
    <row r="180" spans="1:23" x14ac:dyDescent="0.15">
      <c r="A180" s="191"/>
      <c r="B180" s="191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91"/>
      <c r="U180" s="191"/>
      <c r="V180" s="191"/>
      <c r="W180" s="191"/>
    </row>
    <row r="181" spans="1:23" x14ac:dyDescent="0.15">
      <c r="A181" s="191"/>
      <c r="B181" s="191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91"/>
      <c r="U181" s="191"/>
      <c r="V181" s="191"/>
      <c r="W181" s="191"/>
    </row>
    <row r="182" spans="1:23" x14ac:dyDescent="0.15">
      <c r="A182" s="191"/>
      <c r="B182" s="191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91"/>
      <c r="U182" s="191"/>
      <c r="V182" s="191"/>
      <c r="W182" s="191"/>
    </row>
    <row r="183" spans="1:23" x14ac:dyDescent="0.15">
      <c r="A183" s="191"/>
      <c r="B183" s="191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91"/>
      <c r="U183" s="191"/>
      <c r="V183" s="191"/>
      <c r="W183" s="191"/>
    </row>
    <row r="184" spans="1:23" x14ac:dyDescent="0.15">
      <c r="A184" s="191"/>
      <c r="B184" s="191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91"/>
      <c r="U184" s="191"/>
      <c r="V184" s="191"/>
      <c r="W184" s="191"/>
    </row>
    <row r="185" spans="1:23" x14ac:dyDescent="0.15">
      <c r="A185" s="191"/>
      <c r="B185" s="191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91"/>
      <c r="U185" s="191"/>
      <c r="V185" s="191"/>
      <c r="W185" s="191"/>
    </row>
    <row r="186" spans="1:23" x14ac:dyDescent="0.15">
      <c r="A186" s="191"/>
      <c r="B186" s="191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91"/>
      <c r="U186" s="191"/>
      <c r="V186" s="191"/>
      <c r="W186" s="191"/>
    </row>
    <row r="187" spans="1:23" x14ac:dyDescent="0.15">
      <c r="A187" s="191"/>
      <c r="B187" s="191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91"/>
      <c r="U187" s="191"/>
      <c r="V187" s="191"/>
      <c r="W187" s="191"/>
    </row>
    <row r="188" spans="1:23" x14ac:dyDescent="0.15">
      <c r="A188" s="191"/>
      <c r="B188" s="191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91"/>
      <c r="U188" s="191"/>
      <c r="V188" s="191"/>
      <c r="W188" s="191"/>
    </row>
    <row r="189" spans="1:23" x14ac:dyDescent="0.15">
      <c r="A189" s="191"/>
      <c r="B189" s="191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91"/>
      <c r="U189" s="191"/>
      <c r="V189" s="191"/>
      <c r="W189" s="191"/>
    </row>
    <row r="190" spans="1:23" x14ac:dyDescent="0.15">
      <c r="A190" s="191"/>
      <c r="B190" s="191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91"/>
      <c r="U190" s="191"/>
      <c r="V190" s="191"/>
      <c r="W190" s="191"/>
    </row>
    <row r="191" spans="1:23" x14ac:dyDescent="0.15">
      <c r="A191" s="191"/>
      <c r="B191" s="191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91"/>
      <c r="U191" s="191"/>
      <c r="V191" s="191"/>
      <c r="W191" s="191"/>
    </row>
    <row r="192" spans="1:23" x14ac:dyDescent="0.15">
      <c r="A192" s="191"/>
      <c r="B192" s="191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91"/>
      <c r="U192" s="191"/>
      <c r="V192" s="191"/>
      <c r="W192" s="191"/>
    </row>
    <row r="193" spans="1:23" x14ac:dyDescent="0.15">
      <c r="A193" s="191"/>
      <c r="B193" s="191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91"/>
      <c r="U193" s="191"/>
      <c r="V193" s="191"/>
      <c r="W193" s="191"/>
    </row>
    <row r="194" spans="1:23" x14ac:dyDescent="0.15">
      <c r="A194" s="191"/>
      <c r="B194" s="191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91"/>
      <c r="U194" s="191"/>
      <c r="V194" s="191"/>
      <c r="W194" s="191"/>
    </row>
    <row r="195" spans="1:23" x14ac:dyDescent="0.15">
      <c r="A195" s="191"/>
      <c r="B195" s="191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91"/>
      <c r="U195" s="191"/>
      <c r="V195" s="191"/>
      <c r="W195" s="191"/>
    </row>
    <row r="196" spans="1:23" x14ac:dyDescent="0.15">
      <c r="A196" s="191"/>
      <c r="B196" s="191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91"/>
      <c r="U196" s="191"/>
      <c r="V196" s="191"/>
      <c r="W196" s="191"/>
    </row>
    <row r="197" spans="1:23" x14ac:dyDescent="0.15">
      <c r="A197" s="191"/>
      <c r="B197" s="191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91"/>
      <c r="U197" s="191"/>
      <c r="V197" s="191"/>
      <c r="W197" s="191"/>
    </row>
    <row r="198" spans="1:23" x14ac:dyDescent="0.15">
      <c r="A198" s="191"/>
      <c r="B198" s="191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91"/>
      <c r="U198" s="191"/>
      <c r="V198" s="191"/>
      <c r="W198" s="191"/>
    </row>
    <row r="199" spans="1:23" x14ac:dyDescent="0.15">
      <c r="A199" s="191"/>
      <c r="B199" s="191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91"/>
      <c r="U199" s="191"/>
      <c r="V199" s="191"/>
      <c r="W199" s="191"/>
    </row>
    <row r="200" spans="1:23" x14ac:dyDescent="0.15">
      <c r="A200" s="191"/>
      <c r="B200" s="191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91"/>
      <c r="U200" s="191"/>
      <c r="V200" s="191"/>
      <c r="W200" s="191"/>
    </row>
    <row r="201" spans="1:23" x14ac:dyDescent="0.15">
      <c r="A201" s="191"/>
      <c r="B201" s="191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91"/>
      <c r="U201" s="191"/>
      <c r="V201" s="191"/>
      <c r="W201" s="191"/>
    </row>
    <row r="202" spans="1:23" x14ac:dyDescent="0.15">
      <c r="A202" s="191"/>
      <c r="B202" s="191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91"/>
      <c r="U202" s="191"/>
      <c r="V202" s="191"/>
      <c r="W202" s="191"/>
    </row>
    <row r="203" spans="1:23" x14ac:dyDescent="0.15">
      <c r="A203" s="191"/>
      <c r="B203" s="191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91"/>
      <c r="U203" s="191"/>
      <c r="V203" s="191"/>
      <c r="W203" s="191"/>
    </row>
    <row r="204" spans="1:23" x14ac:dyDescent="0.15">
      <c r="A204" s="191"/>
      <c r="B204" s="191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91"/>
      <c r="U204" s="191"/>
      <c r="V204" s="191"/>
      <c r="W204" s="191"/>
    </row>
    <row r="205" spans="1:23" x14ac:dyDescent="0.15">
      <c r="A205" s="191"/>
      <c r="B205" s="191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1"/>
    </row>
    <row r="206" spans="1:23" x14ac:dyDescent="0.15">
      <c r="A206" s="191"/>
      <c r="B206" s="191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91"/>
      <c r="U206" s="191"/>
      <c r="V206" s="191"/>
      <c r="W206" s="191"/>
    </row>
    <row r="207" spans="1:23" x14ac:dyDescent="0.15">
      <c r="A207" s="191"/>
      <c r="B207" s="191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91"/>
      <c r="U207" s="191"/>
      <c r="V207" s="191"/>
      <c r="W207" s="191"/>
    </row>
    <row r="208" spans="1:23" x14ac:dyDescent="0.15">
      <c r="A208" s="191"/>
      <c r="B208" s="191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91"/>
      <c r="U208" s="191"/>
      <c r="V208" s="191"/>
      <c r="W208" s="191"/>
    </row>
    <row r="209" spans="1:23" x14ac:dyDescent="0.15">
      <c r="A209" s="191"/>
      <c r="B209" s="191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91"/>
      <c r="U209" s="191"/>
      <c r="V209" s="191"/>
      <c r="W209" s="191"/>
    </row>
    <row r="210" spans="1:23" x14ac:dyDescent="0.15">
      <c r="A210" s="191"/>
      <c r="B210" s="191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91"/>
      <c r="U210" s="191"/>
      <c r="V210" s="191"/>
      <c r="W210" s="191"/>
    </row>
    <row r="211" spans="1:23" x14ac:dyDescent="0.15">
      <c r="A211" s="191"/>
      <c r="B211" s="191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91"/>
      <c r="U211" s="191"/>
      <c r="V211" s="191"/>
      <c r="W211" s="191"/>
    </row>
    <row r="212" spans="1:23" x14ac:dyDescent="0.15">
      <c r="A212" s="191"/>
      <c r="B212" s="191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91"/>
      <c r="U212" s="191"/>
      <c r="V212" s="191"/>
      <c r="W212" s="191"/>
    </row>
    <row r="213" spans="1:23" x14ac:dyDescent="0.15">
      <c r="A213" s="191"/>
      <c r="B213" s="191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91"/>
      <c r="U213" s="191"/>
      <c r="V213" s="191"/>
      <c r="W213" s="191"/>
    </row>
    <row r="214" spans="1:23" x14ac:dyDescent="0.15">
      <c r="A214" s="191"/>
      <c r="B214" s="191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91"/>
      <c r="U214" s="191"/>
      <c r="V214" s="191"/>
      <c r="W214" s="191"/>
    </row>
    <row r="215" spans="1:23" x14ac:dyDescent="0.15">
      <c r="A215" s="191"/>
      <c r="B215" s="191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91"/>
      <c r="U215" s="191"/>
      <c r="V215" s="191"/>
      <c r="W215" s="191"/>
    </row>
    <row r="216" spans="1:23" x14ac:dyDescent="0.15">
      <c r="A216" s="191"/>
      <c r="B216" s="191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91"/>
      <c r="U216" s="191"/>
      <c r="V216" s="191"/>
      <c r="W216" s="191"/>
    </row>
    <row r="217" spans="1:23" x14ac:dyDescent="0.15">
      <c r="A217" s="191"/>
      <c r="B217" s="191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91"/>
      <c r="U217" s="191"/>
      <c r="V217" s="191"/>
      <c r="W217" s="191"/>
    </row>
    <row r="218" spans="1:23" x14ac:dyDescent="0.15">
      <c r="A218" s="191"/>
      <c r="B218" s="191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91"/>
      <c r="U218" s="191"/>
      <c r="V218" s="191"/>
      <c r="W218" s="191"/>
    </row>
    <row r="219" spans="1:23" x14ac:dyDescent="0.15">
      <c r="A219" s="191"/>
      <c r="B219" s="191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91"/>
      <c r="U219" s="191"/>
      <c r="V219" s="191"/>
      <c r="W219" s="191"/>
    </row>
    <row r="220" spans="1:23" x14ac:dyDescent="0.15">
      <c r="A220" s="191"/>
      <c r="B220" s="191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91"/>
      <c r="U220" s="191"/>
      <c r="V220" s="191"/>
      <c r="W220" s="191"/>
    </row>
    <row r="221" spans="1:23" x14ac:dyDescent="0.15">
      <c r="A221" s="191"/>
      <c r="B221" s="191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91"/>
      <c r="U221" s="191"/>
      <c r="V221" s="191"/>
      <c r="W221" s="191"/>
    </row>
    <row r="222" spans="1:23" x14ac:dyDescent="0.15">
      <c r="A222" s="191"/>
      <c r="B222" s="191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91"/>
      <c r="U222" s="191"/>
      <c r="V222" s="191"/>
      <c r="W222" s="191"/>
    </row>
    <row r="223" spans="1:23" x14ac:dyDescent="0.15">
      <c r="A223" s="191"/>
      <c r="B223" s="191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91"/>
      <c r="U223" s="191"/>
      <c r="V223" s="191"/>
      <c r="W223" s="191"/>
    </row>
    <row r="224" spans="1:23" x14ac:dyDescent="0.15">
      <c r="A224" s="191"/>
      <c r="B224" s="191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91"/>
      <c r="U224" s="191"/>
      <c r="V224" s="191"/>
      <c r="W224" s="191"/>
    </row>
    <row r="225" spans="1:23" x14ac:dyDescent="0.15">
      <c r="A225" s="191"/>
      <c r="B225" s="191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91"/>
      <c r="U225" s="191"/>
      <c r="V225" s="191"/>
      <c r="W225" s="191"/>
    </row>
    <row r="226" spans="1:23" x14ac:dyDescent="0.15">
      <c r="A226" s="191"/>
      <c r="B226" s="191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91"/>
      <c r="U226" s="191"/>
      <c r="V226" s="191"/>
      <c r="W226" s="191"/>
    </row>
    <row r="227" spans="1:23" x14ac:dyDescent="0.15">
      <c r="A227" s="191"/>
      <c r="B227" s="191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91"/>
      <c r="U227" s="191"/>
      <c r="V227" s="191"/>
      <c r="W227" s="191"/>
    </row>
    <row r="228" spans="1:23" x14ac:dyDescent="0.15">
      <c r="A228" s="191"/>
      <c r="B228" s="191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91"/>
      <c r="U228" s="191"/>
      <c r="V228" s="191"/>
      <c r="W228" s="191"/>
    </row>
    <row r="229" spans="1:23" x14ac:dyDescent="0.15">
      <c r="A229" s="191"/>
      <c r="B229" s="191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1"/>
    </row>
    <row r="230" spans="1:23" x14ac:dyDescent="0.15">
      <c r="A230" s="191"/>
      <c r="B230" s="191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91"/>
      <c r="U230" s="191"/>
      <c r="V230" s="191"/>
      <c r="W230" s="191"/>
    </row>
    <row r="231" spans="1:23" x14ac:dyDescent="0.15">
      <c r="A231" s="191"/>
      <c r="B231" s="191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91"/>
      <c r="U231" s="191"/>
      <c r="V231" s="191"/>
      <c r="W231" s="191"/>
    </row>
    <row r="232" spans="1:23" x14ac:dyDescent="0.15">
      <c r="A232" s="191"/>
      <c r="B232" s="191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91"/>
      <c r="U232" s="191"/>
      <c r="V232" s="191"/>
      <c r="W232" s="191"/>
    </row>
    <row r="233" spans="1:23" x14ac:dyDescent="0.15">
      <c r="A233" s="191"/>
      <c r="B233" s="191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91"/>
      <c r="U233" s="191"/>
      <c r="V233" s="191"/>
      <c r="W233" s="191"/>
    </row>
    <row r="234" spans="1:23" x14ac:dyDescent="0.15">
      <c r="A234" s="191"/>
      <c r="B234" s="191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91"/>
      <c r="U234" s="191"/>
      <c r="V234" s="191"/>
      <c r="W234" s="191"/>
    </row>
    <row r="235" spans="1:23" x14ac:dyDescent="0.15">
      <c r="A235" s="191"/>
      <c r="B235" s="191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91"/>
      <c r="U235" s="191"/>
      <c r="V235" s="191"/>
      <c r="W235" s="191"/>
    </row>
    <row r="236" spans="1:23" x14ac:dyDescent="0.15">
      <c r="A236" s="191"/>
      <c r="B236" s="191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91"/>
      <c r="U236" s="191"/>
      <c r="V236" s="191"/>
      <c r="W236" s="191"/>
    </row>
    <row r="237" spans="1:23" x14ac:dyDescent="0.15">
      <c r="A237" s="191"/>
      <c r="B237" s="191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91"/>
      <c r="U237" s="191"/>
      <c r="V237" s="191"/>
      <c r="W237" s="191"/>
    </row>
    <row r="238" spans="1:23" x14ac:dyDescent="0.15">
      <c r="A238" s="191"/>
      <c r="B238" s="191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91"/>
      <c r="U238" s="191"/>
      <c r="V238" s="191"/>
      <c r="W238" s="191"/>
    </row>
    <row r="239" spans="1:23" x14ac:dyDescent="0.15">
      <c r="A239" s="191"/>
      <c r="B239" s="191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91"/>
      <c r="U239" s="191"/>
      <c r="V239" s="191"/>
      <c r="W239" s="191"/>
    </row>
    <row r="240" spans="1:23" x14ac:dyDescent="0.15">
      <c r="A240" s="191"/>
      <c r="B240" s="191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91"/>
      <c r="U240" s="191"/>
      <c r="V240" s="191"/>
      <c r="W240" s="191"/>
    </row>
    <row r="241" spans="1:23" x14ac:dyDescent="0.15">
      <c r="A241" s="191"/>
      <c r="B241" s="191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91"/>
      <c r="U241" s="191"/>
      <c r="V241" s="191"/>
      <c r="W241" s="191"/>
    </row>
    <row r="242" spans="1:23" x14ac:dyDescent="0.15">
      <c r="A242" s="191"/>
      <c r="B242" s="191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91"/>
      <c r="U242" s="191"/>
      <c r="V242" s="191"/>
      <c r="W242" s="191"/>
    </row>
    <row r="243" spans="1:23" x14ac:dyDescent="0.15">
      <c r="A243" s="191"/>
      <c r="B243" s="191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91"/>
      <c r="U243" s="191"/>
      <c r="V243" s="191"/>
      <c r="W243" s="191"/>
    </row>
    <row r="244" spans="1:23" x14ac:dyDescent="0.15">
      <c r="A244" s="191"/>
      <c r="B244" s="191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91"/>
      <c r="U244" s="191"/>
      <c r="V244" s="191"/>
      <c r="W244" s="191"/>
    </row>
    <row r="245" spans="1:23" x14ac:dyDescent="0.15">
      <c r="A245" s="191"/>
      <c r="B245" s="191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91"/>
      <c r="U245" s="191"/>
      <c r="V245" s="191"/>
      <c r="W245" s="191"/>
    </row>
    <row r="246" spans="1:23" x14ac:dyDescent="0.15">
      <c r="A246" s="191"/>
      <c r="B246" s="191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91"/>
      <c r="U246" s="191"/>
      <c r="V246" s="191"/>
      <c r="W246" s="191"/>
    </row>
    <row r="247" spans="1:23" x14ac:dyDescent="0.15">
      <c r="A247" s="191"/>
      <c r="B247" s="191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91"/>
      <c r="U247" s="191"/>
      <c r="V247" s="191"/>
      <c r="W247" s="191"/>
    </row>
    <row r="248" spans="1:23" x14ac:dyDescent="0.15">
      <c r="A248" s="191"/>
      <c r="B248" s="191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91"/>
      <c r="U248" s="191"/>
      <c r="V248" s="191"/>
      <c r="W248" s="191"/>
    </row>
    <row r="249" spans="1:23" x14ac:dyDescent="0.15">
      <c r="A249" s="191"/>
      <c r="B249" s="191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91"/>
      <c r="U249" s="191"/>
      <c r="V249" s="191"/>
      <c r="W249" s="191"/>
    </row>
    <row r="250" spans="1:23" x14ac:dyDescent="0.15">
      <c r="A250" s="191"/>
      <c r="B250" s="191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91"/>
      <c r="U250" s="191"/>
      <c r="V250" s="191"/>
      <c r="W250" s="191"/>
    </row>
    <row r="251" spans="1:23" x14ac:dyDescent="0.15">
      <c r="A251" s="191"/>
      <c r="B251" s="191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91"/>
      <c r="U251" s="191"/>
      <c r="V251" s="191"/>
      <c r="W251" s="191"/>
    </row>
    <row r="252" spans="1:23" x14ac:dyDescent="0.15">
      <c r="A252" s="191"/>
      <c r="B252" s="191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91"/>
      <c r="U252" s="191"/>
      <c r="V252" s="191"/>
      <c r="W252" s="191"/>
    </row>
    <row r="253" spans="1:23" x14ac:dyDescent="0.15">
      <c r="A253" s="191"/>
      <c r="B253" s="191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91"/>
      <c r="U253" s="191"/>
      <c r="V253" s="191"/>
      <c r="W253" s="191"/>
    </row>
    <row r="254" spans="1:23" x14ac:dyDescent="0.15">
      <c r="A254" s="191"/>
      <c r="B254" s="191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91"/>
      <c r="U254" s="191"/>
      <c r="V254" s="191"/>
      <c r="W254" s="191"/>
    </row>
    <row r="255" spans="1:23" x14ac:dyDescent="0.15">
      <c r="A255" s="191"/>
      <c r="B255" s="191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91"/>
      <c r="U255" s="191"/>
      <c r="V255" s="191"/>
      <c r="W255" s="191"/>
    </row>
    <row r="256" spans="1:23" x14ac:dyDescent="0.15">
      <c r="A256" s="191"/>
      <c r="B256" s="191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91"/>
      <c r="U256" s="191"/>
      <c r="V256" s="191"/>
      <c r="W256" s="191"/>
    </row>
    <row r="257" spans="1:23" x14ac:dyDescent="0.15">
      <c r="A257" s="191"/>
      <c r="B257" s="191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91"/>
      <c r="U257" s="191"/>
      <c r="V257" s="191"/>
      <c r="W257" s="191"/>
    </row>
    <row r="258" spans="1:23" x14ac:dyDescent="0.15">
      <c r="A258" s="191"/>
      <c r="B258" s="191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91"/>
      <c r="U258" s="191"/>
      <c r="V258" s="191"/>
      <c r="W258" s="191"/>
    </row>
    <row r="259" spans="1:23" x14ac:dyDescent="0.15">
      <c r="A259" s="191"/>
      <c r="B259" s="191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91"/>
      <c r="U259" s="191"/>
      <c r="V259" s="191"/>
      <c r="W259" s="191"/>
    </row>
    <row r="260" spans="1:23" x14ac:dyDescent="0.15">
      <c r="A260" s="191"/>
      <c r="B260" s="191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91"/>
      <c r="U260" s="191"/>
      <c r="V260" s="191"/>
      <c r="W260" s="191"/>
    </row>
    <row r="261" spans="1:23" x14ac:dyDescent="0.15">
      <c r="A261" s="191"/>
      <c r="B261" s="191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91"/>
      <c r="U261" s="191"/>
      <c r="V261" s="191"/>
      <c r="W261" s="191"/>
    </row>
    <row r="262" spans="1:23" x14ac:dyDescent="0.15">
      <c r="A262" s="191"/>
      <c r="B262" s="191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91"/>
      <c r="U262" s="191"/>
      <c r="V262" s="191"/>
      <c r="W262" s="191"/>
    </row>
    <row r="263" spans="1:23" x14ac:dyDescent="0.15">
      <c r="A263" s="191"/>
      <c r="B263" s="191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91"/>
      <c r="U263" s="191"/>
      <c r="V263" s="191"/>
      <c r="W263" s="191"/>
    </row>
    <row r="264" spans="1:23" x14ac:dyDescent="0.15">
      <c r="A264" s="191"/>
      <c r="B264" s="191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91"/>
      <c r="U264" s="191"/>
      <c r="V264" s="191"/>
      <c r="W264" s="191"/>
    </row>
    <row r="265" spans="1:23" x14ac:dyDescent="0.15">
      <c r="A265" s="191"/>
      <c r="B265" s="191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91"/>
      <c r="U265" s="191"/>
      <c r="V265" s="191"/>
      <c r="W265" s="191"/>
    </row>
    <row r="266" spans="1:23" x14ac:dyDescent="0.15">
      <c r="A266" s="191"/>
      <c r="B266" s="191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91"/>
      <c r="U266" s="191"/>
      <c r="V266" s="191"/>
      <c r="W266" s="191"/>
    </row>
    <row r="267" spans="1:23" x14ac:dyDescent="0.15">
      <c r="A267" s="191"/>
      <c r="B267" s="191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91"/>
      <c r="U267" s="191"/>
      <c r="V267" s="191"/>
      <c r="W267" s="191"/>
    </row>
    <row r="268" spans="1:23" x14ac:dyDescent="0.15">
      <c r="A268" s="191"/>
      <c r="B268" s="191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91"/>
      <c r="U268" s="191"/>
      <c r="V268" s="191"/>
      <c r="W268" s="191"/>
    </row>
    <row r="269" spans="1:23" x14ac:dyDescent="0.15">
      <c r="A269" s="191"/>
      <c r="B269" s="191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91"/>
      <c r="U269" s="191"/>
      <c r="V269" s="191"/>
      <c r="W269" s="191"/>
    </row>
    <row r="270" spans="1:23" x14ac:dyDescent="0.15">
      <c r="A270" s="191"/>
      <c r="B270" s="191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91"/>
      <c r="U270" s="191"/>
      <c r="V270" s="191"/>
      <c r="W270" s="191"/>
    </row>
    <row r="271" spans="1:23" x14ac:dyDescent="0.15">
      <c r="A271" s="191"/>
      <c r="B271" s="191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91"/>
      <c r="U271" s="191"/>
      <c r="V271" s="191"/>
      <c r="W271" s="191"/>
    </row>
    <row r="272" spans="1:23" x14ac:dyDescent="0.15">
      <c r="A272" s="191"/>
      <c r="B272" s="191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91"/>
      <c r="U272" s="191"/>
      <c r="V272" s="191"/>
      <c r="W272" s="191"/>
    </row>
    <row r="273" spans="1:23" x14ac:dyDescent="0.15">
      <c r="A273" s="191"/>
      <c r="B273" s="191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91"/>
      <c r="U273" s="191"/>
      <c r="V273" s="191"/>
      <c r="W273" s="191"/>
    </row>
    <row r="274" spans="1:23" x14ac:dyDescent="0.15">
      <c r="A274" s="191"/>
      <c r="B274" s="191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91"/>
      <c r="U274" s="191"/>
      <c r="V274" s="191"/>
      <c r="W274" s="191"/>
    </row>
    <row r="275" spans="1:23" x14ac:dyDescent="0.15">
      <c r="A275" s="191"/>
      <c r="B275" s="191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91"/>
      <c r="U275" s="191"/>
      <c r="V275" s="191"/>
      <c r="W275" s="191"/>
    </row>
    <row r="276" spans="1:23" x14ac:dyDescent="0.15">
      <c r="A276" s="191"/>
      <c r="B276" s="191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91"/>
      <c r="U276" s="191"/>
      <c r="V276" s="191"/>
      <c r="W276" s="191"/>
    </row>
    <row r="277" spans="1:23" x14ac:dyDescent="0.15">
      <c r="A277" s="191"/>
      <c r="B277" s="191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91"/>
      <c r="U277" s="191"/>
      <c r="V277" s="191"/>
      <c r="W277" s="191"/>
    </row>
    <row r="278" spans="1:23" x14ac:dyDescent="0.15">
      <c r="A278" s="191"/>
      <c r="B278" s="191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91"/>
      <c r="U278" s="191"/>
      <c r="V278" s="191"/>
      <c r="W278" s="191"/>
    </row>
    <row r="279" spans="1:23" x14ac:dyDescent="0.15">
      <c r="A279" s="191"/>
      <c r="B279" s="191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91"/>
      <c r="U279" s="191"/>
      <c r="V279" s="191"/>
      <c r="W279" s="191"/>
    </row>
    <row r="280" spans="1:23" x14ac:dyDescent="0.15">
      <c r="A280" s="191"/>
      <c r="B280" s="191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91"/>
      <c r="U280" s="191"/>
      <c r="V280" s="191"/>
      <c r="W280" s="191"/>
    </row>
    <row r="281" spans="1:23" x14ac:dyDescent="0.15">
      <c r="A281" s="191"/>
      <c r="B281" s="191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91"/>
      <c r="U281" s="191"/>
      <c r="V281" s="191"/>
      <c r="W281" s="191"/>
    </row>
    <row r="282" spans="1:23" x14ac:dyDescent="0.15">
      <c r="A282" s="191"/>
      <c r="B282" s="191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1"/>
    </row>
    <row r="283" spans="1:23" x14ac:dyDescent="0.15">
      <c r="A283" s="191"/>
      <c r="B283" s="191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91"/>
      <c r="U283" s="191"/>
      <c r="V283" s="191"/>
      <c r="W283" s="191"/>
    </row>
    <row r="284" spans="1:23" x14ac:dyDescent="0.15">
      <c r="A284" s="191"/>
      <c r="B284" s="191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91"/>
      <c r="U284" s="191"/>
      <c r="V284" s="191"/>
      <c r="W284" s="191"/>
    </row>
    <row r="285" spans="1:23" x14ac:dyDescent="0.15">
      <c r="A285" s="191"/>
      <c r="B285" s="191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91"/>
      <c r="U285" s="191"/>
      <c r="V285" s="191"/>
      <c r="W285" s="191"/>
    </row>
    <row r="286" spans="1:23" x14ac:dyDescent="0.15">
      <c r="A286" s="191"/>
      <c r="B286" s="191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91"/>
      <c r="U286" s="191"/>
      <c r="V286" s="191"/>
      <c r="W286" s="191"/>
    </row>
    <row r="287" spans="1:23" x14ac:dyDescent="0.15">
      <c r="A287" s="191"/>
      <c r="B287" s="191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91"/>
      <c r="U287" s="191"/>
      <c r="V287" s="191"/>
      <c r="W287" s="191"/>
    </row>
    <row r="288" spans="1:23" x14ac:dyDescent="0.15">
      <c r="A288" s="191"/>
      <c r="B288" s="191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91"/>
      <c r="U288" s="191"/>
      <c r="V288" s="191"/>
      <c r="W288" s="191"/>
    </row>
    <row r="289" spans="1:23" x14ac:dyDescent="0.15">
      <c r="A289" s="191"/>
      <c r="B289" s="191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91"/>
      <c r="U289" s="191"/>
      <c r="V289" s="191"/>
      <c r="W289" s="191"/>
    </row>
    <row r="290" spans="1:23" x14ac:dyDescent="0.15">
      <c r="A290" s="191"/>
      <c r="B290" s="191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91"/>
      <c r="U290" s="191"/>
      <c r="V290" s="191"/>
      <c r="W290" s="191"/>
    </row>
    <row r="291" spans="1:23" x14ac:dyDescent="0.15">
      <c r="A291" s="191"/>
      <c r="B291" s="191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91"/>
      <c r="U291" s="191"/>
      <c r="V291" s="191"/>
      <c r="W291" s="191"/>
    </row>
    <row r="292" spans="1:23" x14ac:dyDescent="0.15">
      <c r="A292" s="191"/>
      <c r="B292" s="191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91"/>
      <c r="U292" s="191"/>
      <c r="V292" s="191"/>
      <c r="W292" s="191"/>
    </row>
    <row r="293" spans="1:23" x14ac:dyDescent="0.15">
      <c r="A293" s="191"/>
      <c r="B293" s="191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91"/>
      <c r="U293" s="191"/>
      <c r="V293" s="191"/>
      <c r="W293" s="191"/>
    </row>
    <row r="294" spans="1:23" x14ac:dyDescent="0.15">
      <c r="A294" s="191"/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1"/>
    </row>
    <row r="295" spans="1:23" x14ac:dyDescent="0.15">
      <c r="A295" s="191"/>
      <c r="B295" s="191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91"/>
      <c r="U295" s="191"/>
      <c r="V295" s="191"/>
      <c r="W295" s="191"/>
    </row>
    <row r="296" spans="1:23" x14ac:dyDescent="0.15">
      <c r="A296" s="191"/>
      <c r="B296" s="191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91"/>
      <c r="U296" s="191"/>
      <c r="V296" s="191"/>
      <c r="W296" s="191"/>
    </row>
    <row r="297" spans="1:23" x14ac:dyDescent="0.15">
      <c r="A297" s="191"/>
      <c r="B297" s="191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91"/>
      <c r="U297" s="191"/>
      <c r="V297" s="191"/>
      <c r="W297" s="191"/>
    </row>
    <row r="298" spans="1:23" x14ac:dyDescent="0.15">
      <c r="A298" s="191"/>
      <c r="B298" s="191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91"/>
      <c r="U298" s="191"/>
      <c r="V298" s="191"/>
      <c r="W298" s="191"/>
    </row>
    <row r="299" spans="1:23" x14ac:dyDescent="0.15">
      <c r="A299" s="191"/>
      <c r="B299" s="191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91"/>
      <c r="U299" s="191"/>
      <c r="V299" s="191"/>
      <c r="W299" s="191"/>
    </row>
    <row r="300" spans="1:23" x14ac:dyDescent="0.15">
      <c r="A300" s="191"/>
      <c r="B300" s="191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91"/>
      <c r="U300" s="191"/>
      <c r="V300" s="191"/>
      <c r="W300" s="191"/>
    </row>
    <row r="301" spans="1:23" x14ac:dyDescent="0.15">
      <c r="A301" s="191"/>
      <c r="B301" s="191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91"/>
      <c r="U301" s="191"/>
      <c r="V301" s="191"/>
      <c r="W301" s="191"/>
    </row>
    <row r="302" spans="1:23" x14ac:dyDescent="0.15">
      <c r="A302" s="191"/>
      <c r="B302" s="191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91"/>
      <c r="U302" s="191"/>
      <c r="V302" s="191"/>
      <c r="W302" s="191"/>
    </row>
    <row r="303" spans="1:23" x14ac:dyDescent="0.15">
      <c r="A303" s="191"/>
      <c r="B303" s="191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91"/>
      <c r="U303" s="191"/>
      <c r="V303" s="191"/>
      <c r="W303" s="191"/>
    </row>
    <row r="304" spans="1:23" x14ac:dyDescent="0.15">
      <c r="A304" s="191"/>
      <c r="B304" s="191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91"/>
      <c r="U304" s="191"/>
      <c r="V304" s="191"/>
      <c r="W304" s="191"/>
    </row>
    <row r="305" spans="1:23" x14ac:dyDescent="0.15">
      <c r="A305" s="191"/>
      <c r="B305" s="191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91"/>
      <c r="U305" s="191"/>
      <c r="V305" s="191"/>
      <c r="W305" s="191"/>
    </row>
    <row r="306" spans="1:23" x14ac:dyDescent="0.15">
      <c r="A306" s="191"/>
      <c r="B306" s="191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91"/>
      <c r="U306" s="191"/>
      <c r="V306" s="191"/>
      <c r="W306" s="191"/>
    </row>
    <row r="307" spans="1:23" x14ac:dyDescent="0.15">
      <c r="A307" s="191"/>
      <c r="B307" s="191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91"/>
      <c r="U307" s="191"/>
      <c r="V307" s="191"/>
      <c r="W307" s="191"/>
    </row>
    <row r="308" spans="1:23" x14ac:dyDescent="0.15">
      <c r="A308" s="191"/>
      <c r="B308" s="191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91"/>
      <c r="U308" s="191"/>
      <c r="V308" s="191"/>
      <c r="W308" s="191"/>
    </row>
    <row r="309" spans="1:23" x14ac:dyDescent="0.15">
      <c r="A309" s="191"/>
      <c r="B309" s="191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91"/>
      <c r="U309" s="191"/>
      <c r="V309" s="191"/>
      <c r="W309" s="191"/>
    </row>
    <row r="310" spans="1:23" x14ac:dyDescent="0.15">
      <c r="A310" s="191"/>
      <c r="B310" s="191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91"/>
      <c r="U310" s="191"/>
      <c r="V310" s="191"/>
      <c r="W310" s="191"/>
    </row>
    <row r="311" spans="1:23" x14ac:dyDescent="0.15">
      <c r="A311" s="191"/>
      <c r="B311" s="191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91"/>
      <c r="U311" s="191"/>
      <c r="V311" s="191"/>
      <c r="W311" s="191"/>
    </row>
    <row r="312" spans="1:23" x14ac:dyDescent="0.15">
      <c r="A312" s="191"/>
      <c r="B312" s="191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91"/>
      <c r="U312" s="191"/>
      <c r="V312" s="191"/>
      <c r="W312" s="191"/>
    </row>
    <row r="313" spans="1:23" x14ac:dyDescent="0.15">
      <c r="A313" s="191"/>
      <c r="B313" s="191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91"/>
      <c r="U313" s="191"/>
      <c r="V313" s="191"/>
      <c r="W313" s="191"/>
    </row>
    <row r="314" spans="1:23" x14ac:dyDescent="0.15">
      <c r="A314" s="191"/>
      <c r="B314" s="191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91"/>
      <c r="U314" s="191"/>
      <c r="V314" s="191"/>
      <c r="W314" s="191"/>
    </row>
    <row r="315" spans="1:23" x14ac:dyDescent="0.15">
      <c r="A315" s="191"/>
      <c r="B315" s="191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91"/>
      <c r="U315" s="191"/>
      <c r="V315" s="191"/>
      <c r="W315" s="191"/>
    </row>
    <row r="316" spans="1:23" x14ac:dyDescent="0.15">
      <c r="A316" s="191"/>
      <c r="B316" s="191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91"/>
      <c r="U316" s="191"/>
      <c r="V316" s="191"/>
      <c r="W316" s="191"/>
    </row>
    <row r="317" spans="1:23" x14ac:dyDescent="0.15">
      <c r="A317" s="191"/>
      <c r="B317" s="191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91"/>
      <c r="U317" s="191"/>
      <c r="V317" s="191"/>
      <c r="W317" s="191"/>
    </row>
    <row r="318" spans="1:23" x14ac:dyDescent="0.15">
      <c r="A318" s="191"/>
      <c r="B318" s="191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91"/>
      <c r="U318" s="191"/>
      <c r="V318" s="191"/>
      <c r="W318" s="191"/>
    </row>
    <row r="319" spans="1:23" x14ac:dyDescent="0.15">
      <c r="A319" s="191"/>
      <c r="B319" s="191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91"/>
      <c r="U319" s="191"/>
      <c r="V319" s="191"/>
      <c r="W319" s="191"/>
    </row>
    <row r="320" spans="1:23" x14ac:dyDescent="0.15">
      <c r="A320" s="191"/>
      <c r="B320" s="191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91"/>
      <c r="U320" s="191"/>
      <c r="V320" s="191"/>
      <c r="W320" s="191"/>
    </row>
    <row r="321" spans="1:23" x14ac:dyDescent="0.15">
      <c r="A321" s="191"/>
      <c r="B321" s="191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91"/>
      <c r="U321" s="191"/>
      <c r="V321" s="191"/>
      <c r="W321" s="191"/>
    </row>
    <row r="322" spans="1:23" x14ac:dyDescent="0.15">
      <c r="A322" s="191"/>
      <c r="B322" s="191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91"/>
      <c r="U322" s="191"/>
      <c r="V322" s="191"/>
      <c r="W322" s="191"/>
    </row>
    <row r="323" spans="1:23" x14ac:dyDescent="0.15">
      <c r="A323" s="191"/>
      <c r="B323" s="191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91"/>
      <c r="U323" s="191"/>
      <c r="V323" s="191"/>
      <c r="W323" s="191"/>
    </row>
    <row r="324" spans="1:23" x14ac:dyDescent="0.15">
      <c r="A324" s="191"/>
      <c r="B324" s="191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91"/>
      <c r="U324" s="191"/>
      <c r="V324" s="191"/>
      <c r="W324" s="191"/>
    </row>
    <row r="325" spans="1:23" x14ac:dyDescent="0.15">
      <c r="A325" s="191"/>
      <c r="B325" s="191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91"/>
      <c r="U325" s="191"/>
      <c r="V325" s="191"/>
      <c r="W325" s="191"/>
    </row>
    <row r="326" spans="1:23" x14ac:dyDescent="0.15">
      <c r="A326" s="191"/>
      <c r="B326" s="191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91"/>
      <c r="U326" s="191"/>
      <c r="V326" s="191"/>
      <c r="W326" s="191"/>
    </row>
    <row r="327" spans="1:23" x14ac:dyDescent="0.15">
      <c r="A327" s="191"/>
      <c r="B327" s="191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91"/>
      <c r="U327" s="191"/>
      <c r="V327" s="191"/>
      <c r="W327" s="191"/>
    </row>
    <row r="328" spans="1:23" x14ac:dyDescent="0.15">
      <c r="A328" s="191"/>
      <c r="B328" s="191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91"/>
      <c r="U328" s="191"/>
      <c r="V328" s="191"/>
      <c r="W328" s="191"/>
    </row>
    <row r="329" spans="1:23" x14ac:dyDescent="0.15">
      <c r="A329" s="191"/>
      <c r="B329" s="191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91"/>
      <c r="U329" s="191"/>
      <c r="V329" s="191"/>
      <c r="W329" s="191"/>
    </row>
    <row r="330" spans="1:23" x14ac:dyDescent="0.15">
      <c r="A330" s="191"/>
      <c r="B330" s="191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91"/>
      <c r="U330" s="191"/>
      <c r="V330" s="191"/>
      <c r="W330" s="191"/>
    </row>
    <row r="331" spans="1:23" x14ac:dyDescent="0.15">
      <c r="A331" s="191"/>
      <c r="B331" s="191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91"/>
      <c r="U331" s="191"/>
      <c r="V331" s="191"/>
      <c r="W331" s="191"/>
    </row>
    <row r="332" spans="1:23" x14ac:dyDescent="0.15">
      <c r="A332" s="191"/>
      <c r="B332" s="191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91"/>
      <c r="U332" s="191"/>
      <c r="V332" s="191"/>
      <c r="W332" s="191"/>
    </row>
    <row r="333" spans="1:23" x14ac:dyDescent="0.15">
      <c r="A333" s="191"/>
      <c r="B333" s="191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91"/>
      <c r="U333" s="191"/>
      <c r="V333" s="191"/>
      <c r="W333" s="191"/>
    </row>
    <row r="334" spans="1:23" x14ac:dyDescent="0.15">
      <c r="A334" s="191"/>
      <c r="B334" s="191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91"/>
      <c r="U334" s="191"/>
      <c r="V334" s="191"/>
      <c r="W334" s="191"/>
    </row>
    <row r="335" spans="1:23" x14ac:dyDescent="0.15">
      <c r="A335" s="191"/>
      <c r="B335" s="191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1"/>
    </row>
    <row r="336" spans="1:23" x14ac:dyDescent="0.15">
      <c r="A336" s="191"/>
      <c r="B336" s="191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91"/>
      <c r="U336" s="191"/>
      <c r="V336" s="191"/>
      <c r="W336" s="191"/>
    </row>
    <row r="337" spans="1:23" x14ac:dyDescent="0.15">
      <c r="A337" s="191"/>
      <c r="B337" s="191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91"/>
      <c r="U337" s="191"/>
      <c r="V337" s="191"/>
      <c r="W337" s="191"/>
    </row>
    <row r="338" spans="1:23" x14ac:dyDescent="0.15">
      <c r="A338" s="191"/>
      <c r="B338" s="191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91"/>
      <c r="U338" s="191"/>
      <c r="V338" s="191"/>
      <c r="W338" s="191"/>
    </row>
    <row r="339" spans="1:23" x14ac:dyDescent="0.15">
      <c r="A339" s="191"/>
      <c r="B339" s="191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91"/>
      <c r="U339" s="191"/>
      <c r="V339" s="191"/>
      <c r="W339" s="191"/>
    </row>
    <row r="340" spans="1:23" x14ac:dyDescent="0.15">
      <c r="A340" s="191"/>
      <c r="B340" s="191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91"/>
      <c r="U340" s="191"/>
      <c r="V340" s="191"/>
      <c r="W340" s="191"/>
    </row>
    <row r="341" spans="1:23" x14ac:dyDescent="0.15">
      <c r="A341" s="191"/>
      <c r="B341" s="191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91"/>
      <c r="U341" s="191"/>
      <c r="V341" s="191"/>
      <c r="W341" s="191"/>
    </row>
    <row r="342" spans="1:23" x14ac:dyDescent="0.15">
      <c r="A342" s="191"/>
      <c r="B342" s="191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91"/>
      <c r="U342" s="191"/>
      <c r="V342" s="191"/>
      <c r="W342" s="191"/>
    </row>
    <row r="343" spans="1:23" x14ac:dyDescent="0.15">
      <c r="A343" s="191"/>
      <c r="B343" s="191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91"/>
      <c r="U343" s="191"/>
      <c r="V343" s="191"/>
      <c r="W343" s="191"/>
    </row>
    <row r="344" spans="1:23" x14ac:dyDescent="0.15">
      <c r="A344" s="191"/>
      <c r="B344" s="191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91"/>
      <c r="U344" s="191"/>
      <c r="V344" s="191"/>
      <c r="W344" s="191"/>
    </row>
    <row r="345" spans="1:23" x14ac:dyDescent="0.15">
      <c r="A345" s="191"/>
      <c r="B345" s="191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91"/>
      <c r="U345" s="191"/>
      <c r="V345" s="191"/>
      <c r="W345" s="191"/>
    </row>
    <row r="346" spans="1:23" x14ac:dyDescent="0.15">
      <c r="A346" s="191"/>
      <c r="B346" s="191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91"/>
      <c r="U346" s="191"/>
      <c r="V346" s="191"/>
      <c r="W346" s="191"/>
    </row>
    <row r="347" spans="1:23" x14ac:dyDescent="0.15">
      <c r="A347" s="191"/>
      <c r="B347" s="191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91"/>
      <c r="U347" s="191"/>
      <c r="V347" s="191"/>
      <c r="W347" s="191"/>
    </row>
    <row r="348" spans="1:23" x14ac:dyDescent="0.15">
      <c r="A348" s="191"/>
      <c r="B348" s="191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91"/>
      <c r="U348" s="191"/>
      <c r="V348" s="191"/>
      <c r="W348" s="191"/>
    </row>
    <row r="349" spans="1:23" x14ac:dyDescent="0.15">
      <c r="A349" s="191"/>
      <c r="B349" s="191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91"/>
      <c r="U349" s="191"/>
      <c r="V349" s="191"/>
      <c r="W349" s="191"/>
    </row>
    <row r="350" spans="1:23" x14ac:dyDescent="0.15">
      <c r="A350" s="191"/>
      <c r="B350" s="191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91"/>
      <c r="U350" s="191"/>
      <c r="V350" s="191"/>
      <c r="W350" s="191"/>
    </row>
    <row r="351" spans="1:23" x14ac:dyDescent="0.15">
      <c r="A351" s="191"/>
      <c r="B351" s="191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91"/>
      <c r="U351" s="191"/>
      <c r="V351" s="191"/>
      <c r="W351" s="191"/>
    </row>
    <row r="352" spans="1:23" x14ac:dyDescent="0.15">
      <c r="A352" s="191"/>
      <c r="B352" s="191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91"/>
      <c r="U352" s="191"/>
      <c r="V352" s="191"/>
      <c r="W352" s="191"/>
    </row>
    <row r="353" spans="1:23" x14ac:dyDescent="0.15">
      <c r="A353" s="191"/>
      <c r="B353" s="191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91"/>
      <c r="U353" s="191"/>
      <c r="V353" s="191"/>
      <c r="W353" s="191"/>
    </row>
    <row r="354" spans="1:23" x14ac:dyDescent="0.15">
      <c r="A354" s="191"/>
      <c r="B354" s="191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91"/>
      <c r="U354" s="191"/>
      <c r="V354" s="191"/>
      <c r="W354" s="191"/>
    </row>
    <row r="355" spans="1:23" x14ac:dyDescent="0.15">
      <c r="A355" s="191"/>
      <c r="B355" s="191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91"/>
      <c r="U355" s="191"/>
      <c r="V355" s="191"/>
      <c r="W355" s="191"/>
    </row>
    <row r="356" spans="1:23" x14ac:dyDescent="0.15">
      <c r="A356" s="191"/>
      <c r="B356" s="191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91"/>
      <c r="U356" s="191"/>
      <c r="V356" s="191"/>
      <c r="W356" s="191"/>
    </row>
    <row r="357" spans="1:23" x14ac:dyDescent="0.15">
      <c r="A357" s="191"/>
      <c r="B357" s="191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91"/>
      <c r="U357" s="191"/>
      <c r="V357" s="191"/>
      <c r="W357" s="191"/>
    </row>
    <row r="358" spans="1:23" x14ac:dyDescent="0.15">
      <c r="A358" s="191"/>
      <c r="B358" s="191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91"/>
      <c r="U358" s="191"/>
      <c r="V358" s="191"/>
      <c r="W358" s="191"/>
    </row>
    <row r="359" spans="1:23" x14ac:dyDescent="0.15">
      <c r="A359" s="191"/>
      <c r="B359" s="191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91"/>
      <c r="U359" s="191"/>
      <c r="V359" s="191"/>
      <c r="W359" s="191"/>
    </row>
    <row r="360" spans="1:23" x14ac:dyDescent="0.15">
      <c r="A360" s="191"/>
      <c r="B360" s="191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91"/>
      <c r="U360" s="191"/>
      <c r="V360" s="191"/>
      <c r="W360" s="191"/>
    </row>
    <row r="361" spans="1:23" x14ac:dyDescent="0.15">
      <c r="A361" s="191"/>
      <c r="B361" s="191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91"/>
      <c r="U361" s="191"/>
      <c r="V361" s="191"/>
      <c r="W361" s="191"/>
    </row>
    <row r="362" spans="1:23" x14ac:dyDescent="0.15">
      <c r="A362" s="191"/>
      <c r="B362" s="191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91"/>
      <c r="U362" s="191"/>
      <c r="V362" s="191"/>
      <c r="W362" s="191"/>
    </row>
    <row r="363" spans="1:23" x14ac:dyDescent="0.15">
      <c r="A363" s="191"/>
      <c r="B363" s="191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91"/>
      <c r="U363" s="191"/>
      <c r="V363" s="191"/>
      <c r="W363" s="191"/>
    </row>
    <row r="364" spans="1:23" x14ac:dyDescent="0.15">
      <c r="A364" s="191"/>
      <c r="B364" s="191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91"/>
      <c r="U364" s="191"/>
      <c r="V364" s="191"/>
      <c r="W364" s="191"/>
    </row>
    <row r="365" spans="1:23" x14ac:dyDescent="0.15">
      <c r="A365" s="191"/>
      <c r="B365" s="191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91"/>
      <c r="U365" s="191"/>
      <c r="V365" s="191"/>
      <c r="W365" s="191"/>
    </row>
    <row r="366" spans="1:23" x14ac:dyDescent="0.15">
      <c r="A366" s="191"/>
      <c r="B366" s="191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91"/>
      <c r="U366" s="191"/>
      <c r="V366" s="191"/>
      <c r="W366" s="191"/>
    </row>
    <row r="367" spans="1:23" x14ac:dyDescent="0.15">
      <c r="A367" s="191"/>
      <c r="B367" s="191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91"/>
      <c r="U367" s="191"/>
      <c r="V367" s="191"/>
      <c r="W367" s="191"/>
    </row>
    <row r="368" spans="1:23" x14ac:dyDescent="0.15">
      <c r="A368" s="191"/>
      <c r="B368" s="191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91"/>
      <c r="U368" s="191"/>
      <c r="V368" s="191"/>
      <c r="W368" s="191"/>
    </row>
    <row r="369" spans="1:23" x14ac:dyDescent="0.15">
      <c r="A369" s="191"/>
      <c r="B369" s="191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91"/>
      <c r="U369" s="191"/>
      <c r="V369" s="191"/>
      <c r="W369" s="191"/>
    </row>
    <row r="370" spans="1:23" x14ac:dyDescent="0.15">
      <c r="A370" s="191"/>
      <c r="B370" s="191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91"/>
      <c r="U370" s="191"/>
      <c r="V370" s="191"/>
      <c r="W370" s="191"/>
    </row>
    <row r="371" spans="1:23" x14ac:dyDescent="0.15">
      <c r="A371" s="191"/>
      <c r="B371" s="191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91"/>
      <c r="U371" s="191"/>
      <c r="V371" s="191"/>
      <c r="W371" s="191"/>
    </row>
    <row r="372" spans="1:23" x14ac:dyDescent="0.15">
      <c r="A372" s="191"/>
      <c r="B372" s="191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91"/>
      <c r="U372" s="191"/>
      <c r="V372" s="191"/>
      <c r="W372" s="191"/>
    </row>
    <row r="373" spans="1:23" x14ac:dyDescent="0.15">
      <c r="A373" s="191"/>
      <c r="B373" s="191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91"/>
      <c r="U373" s="191"/>
      <c r="V373" s="191"/>
      <c r="W373" s="191"/>
    </row>
    <row r="374" spans="1:23" x14ac:dyDescent="0.15">
      <c r="A374" s="191"/>
      <c r="B374" s="191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91"/>
      <c r="U374" s="191"/>
      <c r="V374" s="191"/>
      <c r="W374" s="191"/>
    </row>
    <row r="375" spans="1:23" x14ac:dyDescent="0.15">
      <c r="A375" s="191"/>
      <c r="B375" s="191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91"/>
      <c r="U375" s="191"/>
      <c r="V375" s="191"/>
      <c r="W375" s="191"/>
    </row>
    <row r="376" spans="1:23" x14ac:dyDescent="0.15">
      <c r="A376" s="191"/>
      <c r="B376" s="191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91"/>
      <c r="U376" s="191"/>
      <c r="V376" s="191"/>
      <c r="W376" s="191"/>
    </row>
    <row r="377" spans="1:23" x14ac:dyDescent="0.15">
      <c r="A377" s="191"/>
      <c r="B377" s="191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91"/>
      <c r="U377" s="191"/>
      <c r="V377" s="191"/>
      <c r="W377" s="191"/>
    </row>
    <row r="378" spans="1:23" x14ac:dyDescent="0.15">
      <c r="A378" s="191"/>
      <c r="B378" s="191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91"/>
      <c r="U378" s="191"/>
      <c r="V378" s="191"/>
      <c r="W378" s="191"/>
    </row>
    <row r="379" spans="1:23" x14ac:dyDescent="0.15">
      <c r="A379" s="191"/>
      <c r="B379" s="191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91"/>
      <c r="U379" s="191"/>
      <c r="V379" s="191"/>
      <c r="W379" s="191"/>
    </row>
    <row r="380" spans="1:23" x14ac:dyDescent="0.15">
      <c r="A380" s="191"/>
      <c r="B380" s="191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91"/>
      <c r="U380" s="191"/>
      <c r="V380" s="191"/>
      <c r="W380" s="191"/>
    </row>
    <row r="381" spans="1:23" x14ac:dyDescent="0.15">
      <c r="A381" s="191"/>
      <c r="B381" s="191"/>
      <c r="C381" s="191"/>
      <c r="D381" s="191"/>
      <c r="E381" s="191"/>
      <c r="F381" s="191"/>
      <c r="G381" s="191"/>
      <c r="H381" s="191"/>
      <c r="I381" s="191"/>
      <c r="J381" s="191"/>
      <c r="K381" s="191"/>
      <c r="L381" s="191"/>
      <c r="M381" s="191"/>
      <c r="N381" s="191"/>
      <c r="O381" s="191"/>
      <c r="P381" s="191"/>
      <c r="Q381" s="191"/>
      <c r="R381" s="191"/>
      <c r="S381" s="191"/>
      <c r="T381" s="191"/>
      <c r="U381" s="191"/>
      <c r="V381" s="191"/>
      <c r="W381" s="191"/>
    </row>
    <row r="382" spans="1:23" x14ac:dyDescent="0.15">
      <c r="A382" s="191"/>
      <c r="B382" s="191"/>
      <c r="C382" s="191"/>
      <c r="D382" s="191"/>
      <c r="E382" s="191"/>
      <c r="F382" s="191"/>
      <c r="G382" s="191"/>
      <c r="H382" s="191"/>
      <c r="I382" s="191"/>
      <c r="J382" s="191"/>
      <c r="K382" s="191"/>
      <c r="L382" s="191"/>
      <c r="M382" s="191"/>
      <c r="N382" s="191"/>
      <c r="O382" s="191"/>
      <c r="P382" s="191"/>
      <c r="Q382" s="191"/>
      <c r="R382" s="191"/>
      <c r="S382" s="191"/>
      <c r="T382" s="191"/>
      <c r="U382" s="191"/>
      <c r="V382" s="191"/>
      <c r="W382" s="191"/>
    </row>
    <row r="383" spans="1:23" x14ac:dyDescent="0.15">
      <c r="A383" s="191"/>
      <c r="B383" s="191"/>
      <c r="C383" s="191"/>
      <c r="D383" s="191"/>
      <c r="E383" s="191"/>
      <c r="F383" s="191"/>
      <c r="G383" s="191"/>
      <c r="H383" s="191"/>
      <c r="I383" s="191"/>
      <c r="J383" s="191"/>
      <c r="K383" s="191"/>
      <c r="L383" s="191"/>
      <c r="M383" s="191"/>
      <c r="N383" s="191"/>
      <c r="O383" s="191"/>
      <c r="P383" s="191"/>
      <c r="Q383" s="191"/>
      <c r="R383" s="191"/>
      <c r="S383" s="191"/>
      <c r="T383" s="191"/>
      <c r="U383" s="191"/>
      <c r="V383" s="191"/>
      <c r="W383" s="191"/>
    </row>
    <row r="384" spans="1:23" x14ac:dyDescent="0.15">
      <c r="A384" s="191"/>
      <c r="B384" s="191"/>
      <c r="C384" s="191"/>
      <c r="D384" s="191"/>
      <c r="E384" s="191"/>
      <c r="F384" s="191"/>
      <c r="G384" s="191"/>
      <c r="H384" s="191"/>
      <c r="I384" s="191"/>
      <c r="J384" s="191"/>
      <c r="K384" s="191"/>
      <c r="L384" s="191"/>
      <c r="M384" s="191"/>
      <c r="N384" s="191"/>
      <c r="O384" s="191"/>
      <c r="P384" s="191"/>
      <c r="Q384" s="191"/>
      <c r="R384" s="191"/>
      <c r="S384" s="191"/>
      <c r="T384" s="191"/>
      <c r="U384" s="191"/>
      <c r="V384" s="191"/>
      <c r="W384" s="191"/>
    </row>
    <row r="385" spans="1:23" x14ac:dyDescent="0.15">
      <c r="A385" s="191"/>
      <c r="B385" s="191"/>
      <c r="C385" s="191"/>
      <c r="D385" s="191"/>
      <c r="E385" s="191"/>
      <c r="F385" s="191"/>
      <c r="G385" s="191"/>
      <c r="H385" s="191"/>
      <c r="I385" s="191"/>
      <c r="J385" s="191"/>
      <c r="K385" s="191"/>
      <c r="L385" s="191"/>
      <c r="M385" s="191"/>
      <c r="N385" s="191"/>
      <c r="O385" s="191"/>
      <c r="P385" s="191"/>
      <c r="Q385" s="191"/>
      <c r="R385" s="191"/>
      <c r="S385" s="191"/>
      <c r="T385" s="191"/>
      <c r="U385" s="191"/>
      <c r="V385" s="191"/>
      <c r="W385" s="191"/>
    </row>
    <row r="386" spans="1:23" x14ac:dyDescent="0.15">
      <c r="A386" s="191"/>
      <c r="B386" s="191"/>
      <c r="C386" s="191"/>
      <c r="D386" s="191"/>
      <c r="E386" s="191"/>
      <c r="F386" s="191"/>
      <c r="G386" s="191"/>
      <c r="H386" s="191"/>
      <c r="I386" s="191"/>
      <c r="J386" s="191"/>
      <c r="K386" s="191"/>
      <c r="L386" s="191"/>
      <c r="M386" s="191"/>
      <c r="N386" s="191"/>
      <c r="O386" s="191"/>
      <c r="P386" s="191"/>
      <c r="Q386" s="191"/>
      <c r="R386" s="191"/>
      <c r="S386" s="191"/>
      <c r="T386" s="191"/>
      <c r="U386" s="191"/>
      <c r="V386" s="191"/>
      <c r="W386" s="191"/>
    </row>
    <row r="387" spans="1:23" x14ac:dyDescent="0.15">
      <c r="A387" s="191"/>
      <c r="B387" s="191"/>
      <c r="C387" s="191"/>
      <c r="D387" s="191"/>
      <c r="E387" s="191"/>
      <c r="F387" s="191"/>
      <c r="G387" s="191"/>
      <c r="H387" s="191"/>
      <c r="I387" s="191"/>
      <c r="J387" s="191"/>
      <c r="K387" s="191"/>
      <c r="L387" s="191"/>
      <c r="M387" s="191"/>
      <c r="N387" s="191"/>
      <c r="O387" s="191"/>
      <c r="P387" s="191"/>
      <c r="Q387" s="191"/>
      <c r="R387" s="191"/>
      <c r="S387" s="191"/>
      <c r="T387" s="191"/>
      <c r="U387" s="191"/>
      <c r="V387" s="191"/>
      <c r="W387" s="191"/>
    </row>
    <row r="388" spans="1:23" x14ac:dyDescent="0.15">
      <c r="A388" s="191"/>
      <c r="B388" s="191"/>
      <c r="C388" s="191"/>
      <c r="D388" s="191"/>
      <c r="E388" s="191"/>
      <c r="F388" s="191"/>
      <c r="G388" s="191"/>
      <c r="H388" s="191"/>
      <c r="I388" s="191"/>
      <c r="J388" s="191"/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1"/>
    </row>
    <row r="389" spans="1:23" x14ac:dyDescent="0.15">
      <c r="A389" s="191"/>
      <c r="B389" s="191"/>
      <c r="C389" s="191"/>
      <c r="D389" s="191"/>
      <c r="E389" s="191"/>
      <c r="F389" s="191"/>
      <c r="G389" s="191"/>
      <c r="H389" s="191"/>
      <c r="I389" s="191"/>
      <c r="J389" s="191"/>
      <c r="K389" s="191"/>
      <c r="L389" s="191"/>
      <c r="M389" s="191"/>
      <c r="N389" s="191"/>
      <c r="O389" s="191"/>
      <c r="P389" s="191"/>
      <c r="Q389" s="191"/>
      <c r="R389" s="191"/>
      <c r="S389" s="191"/>
      <c r="T389" s="191"/>
      <c r="U389" s="191"/>
      <c r="V389" s="191"/>
      <c r="W389" s="191"/>
    </row>
    <row r="390" spans="1:23" x14ac:dyDescent="0.15">
      <c r="A390" s="191"/>
      <c r="B390" s="191"/>
      <c r="C390" s="191"/>
      <c r="D390" s="191"/>
      <c r="E390" s="191"/>
      <c r="F390" s="191"/>
      <c r="G390" s="191"/>
      <c r="H390" s="191"/>
      <c r="I390" s="191"/>
      <c r="J390" s="191"/>
      <c r="K390" s="191"/>
      <c r="L390" s="191"/>
      <c r="M390" s="191"/>
      <c r="N390" s="191"/>
      <c r="O390" s="191"/>
      <c r="P390" s="191"/>
      <c r="Q390" s="191"/>
      <c r="R390" s="191"/>
      <c r="S390" s="191"/>
      <c r="T390" s="191"/>
      <c r="U390" s="191"/>
      <c r="V390" s="191"/>
      <c r="W390" s="191"/>
    </row>
    <row r="391" spans="1:23" x14ac:dyDescent="0.15">
      <c r="A391" s="191"/>
      <c r="B391" s="191"/>
      <c r="C391" s="191"/>
      <c r="D391" s="191"/>
      <c r="E391" s="191"/>
      <c r="F391" s="191"/>
      <c r="G391" s="191"/>
      <c r="H391" s="191"/>
      <c r="I391" s="191"/>
      <c r="J391" s="191"/>
      <c r="K391" s="191"/>
      <c r="L391" s="191"/>
      <c r="M391" s="191"/>
      <c r="N391" s="191"/>
      <c r="O391" s="191"/>
      <c r="P391" s="191"/>
      <c r="Q391" s="191"/>
      <c r="R391" s="191"/>
      <c r="S391" s="191"/>
      <c r="T391" s="191"/>
      <c r="U391" s="191"/>
      <c r="V391" s="191"/>
      <c r="W391" s="191"/>
    </row>
    <row r="392" spans="1:23" x14ac:dyDescent="0.15">
      <c r="A392" s="191"/>
      <c r="B392" s="191"/>
      <c r="C392" s="191"/>
      <c r="D392" s="191"/>
      <c r="E392" s="191"/>
      <c r="F392" s="191"/>
      <c r="G392" s="191"/>
      <c r="H392" s="191"/>
      <c r="I392" s="191"/>
      <c r="J392" s="191"/>
      <c r="K392" s="191"/>
      <c r="L392" s="191"/>
      <c r="M392" s="191"/>
      <c r="N392" s="191"/>
      <c r="O392" s="191"/>
      <c r="P392" s="191"/>
      <c r="Q392" s="191"/>
      <c r="R392" s="191"/>
      <c r="S392" s="191"/>
      <c r="T392" s="191"/>
      <c r="U392" s="191"/>
      <c r="V392" s="191"/>
      <c r="W392" s="191"/>
    </row>
    <row r="393" spans="1:23" x14ac:dyDescent="0.15">
      <c r="A393" s="191"/>
      <c r="B393" s="191"/>
      <c r="C393" s="191"/>
      <c r="D393" s="191"/>
      <c r="E393" s="191"/>
      <c r="F393" s="191"/>
      <c r="G393" s="191"/>
      <c r="H393" s="191"/>
      <c r="I393" s="191"/>
      <c r="J393" s="191"/>
      <c r="K393" s="191"/>
      <c r="L393" s="191"/>
      <c r="M393" s="191"/>
      <c r="N393" s="191"/>
      <c r="O393" s="191"/>
      <c r="P393" s="191"/>
      <c r="Q393" s="191"/>
      <c r="R393" s="191"/>
      <c r="S393" s="191"/>
      <c r="T393" s="191"/>
      <c r="U393" s="191"/>
      <c r="V393" s="191"/>
      <c r="W393" s="191"/>
    </row>
    <row r="394" spans="1:23" x14ac:dyDescent="0.15">
      <c r="A394" s="191"/>
      <c r="B394" s="191"/>
      <c r="C394" s="191"/>
      <c r="D394" s="191"/>
      <c r="E394" s="191"/>
      <c r="F394" s="191"/>
      <c r="G394" s="191"/>
      <c r="H394" s="191"/>
      <c r="I394" s="191"/>
      <c r="J394" s="191"/>
      <c r="K394" s="191"/>
      <c r="L394" s="191"/>
      <c r="M394" s="191"/>
      <c r="N394" s="191"/>
      <c r="O394" s="191"/>
      <c r="P394" s="191"/>
      <c r="Q394" s="191"/>
      <c r="R394" s="191"/>
      <c r="S394" s="191"/>
      <c r="T394" s="191"/>
      <c r="U394" s="191"/>
      <c r="V394" s="191"/>
      <c r="W394" s="191"/>
    </row>
    <row r="395" spans="1:23" x14ac:dyDescent="0.15">
      <c r="A395" s="191"/>
      <c r="B395" s="191"/>
      <c r="C395" s="191"/>
      <c r="D395" s="191"/>
      <c r="E395" s="191"/>
      <c r="F395" s="191"/>
      <c r="G395" s="191"/>
      <c r="H395" s="191"/>
      <c r="I395" s="191"/>
      <c r="J395" s="191"/>
      <c r="K395" s="191"/>
      <c r="L395" s="191"/>
      <c r="M395" s="191"/>
      <c r="N395" s="191"/>
      <c r="O395" s="191"/>
      <c r="P395" s="191"/>
      <c r="Q395" s="191"/>
      <c r="R395" s="191"/>
      <c r="S395" s="191"/>
      <c r="T395" s="191"/>
      <c r="U395" s="191"/>
      <c r="V395" s="191"/>
      <c r="W395" s="191"/>
    </row>
    <row r="396" spans="1:23" x14ac:dyDescent="0.15">
      <c r="A396" s="191"/>
      <c r="B396" s="191"/>
      <c r="C396" s="191"/>
      <c r="D396" s="191"/>
      <c r="E396" s="191"/>
      <c r="F396" s="191"/>
      <c r="G396" s="191"/>
      <c r="H396" s="191"/>
      <c r="I396" s="191"/>
      <c r="J396" s="191"/>
      <c r="K396" s="191"/>
      <c r="L396" s="191"/>
      <c r="M396" s="191"/>
      <c r="N396" s="191"/>
      <c r="O396" s="191"/>
      <c r="P396" s="191"/>
      <c r="Q396" s="191"/>
      <c r="R396" s="191"/>
      <c r="S396" s="191"/>
      <c r="T396" s="191"/>
      <c r="U396" s="191"/>
      <c r="V396" s="191"/>
      <c r="W396" s="191"/>
    </row>
    <row r="397" spans="1:23" x14ac:dyDescent="0.15">
      <c r="A397" s="191"/>
      <c r="B397" s="191"/>
      <c r="C397" s="191"/>
      <c r="D397" s="191"/>
      <c r="E397" s="191"/>
      <c r="F397" s="191"/>
      <c r="G397" s="191"/>
      <c r="H397" s="191"/>
      <c r="I397" s="191"/>
      <c r="J397" s="191"/>
      <c r="K397" s="191"/>
      <c r="L397" s="191"/>
      <c r="M397" s="191"/>
      <c r="N397" s="191"/>
      <c r="O397" s="191"/>
      <c r="P397" s="191"/>
      <c r="Q397" s="191"/>
      <c r="R397" s="191"/>
      <c r="S397" s="191"/>
      <c r="T397" s="191"/>
      <c r="U397" s="191"/>
      <c r="V397" s="191"/>
      <c r="W397" s="191"/>
    </row>
    <row r="398" spans="1:23" x14ac:dyDescent="0.15">
      <c r="A398" s="191"/>
      <c r="B398" s="191"/>
      <c r="C398" s="191"/>
      <c r="D398" s="191"/>
      <c r="E398" s="191"/>
      <c r="F398" s="191"/>
      <c r="G398" s="191"/>
      <c r="H398" s="191"/>
      <c r="I398" s="191"/>
      <c r="J398" s="191"/>
      <c r="K398" s="191"/>
      <c r="L398" s="191"/>
      <c r="M398" s="191"/>
      <c r="N398" s="191"/>
      <c r="O398" s="191"/>
      <c r="P398" s="191"/>
      <c r="Q398" s="191"/>
      <c r="R398" s="191"/>
      <c r="S398" s="191"/>
      <c r="T398" s="191"/>
      <c r="U398" s="191"/>
      <c r="V398" s="191"/>
      <c r="W398" s="191"/>
    </row>
    <row r="399" spans="1:23" x14ac:dyDescent="0.15">
      <c r="A399" s="191"/>
      <c r="B399" s="191"/>
      <c r="C399" s="191"/>
      <c r="D399" s="191"/>
      <c r="E399" s="191"/>
      <c r="F399" s="191"/>
      <c r="G399" s="191"/>
      <c r="H399" s="191"/>
      <c r="I399" s="191"/>
      <c r="J399" s="191"/>
      <c r="K399" s="191"/>
      <c r="L399" s="191"/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1"/>
    </row>
    <row r="400" spans="1:23" x14ac:dyDescent="0.15">
      <c r="A400" s="191"/>
      <c r="B400" s="191"/>
      <c r="C400" s="191"/>
      <c r="D400" s="191"/>
      <c r="E400" s="191"/>
      <c r="F400" s="191"/>
      <c r="G400" s="191"/>
      <c r="H400" s="191"/>
      <c r="I400" s="191"/>
      <c r="J400" s="191"/>
      <c r="K400" s="191"/>
      <c r="L400" s="191"/>
      <c r="M400" s="191"/>
      <c r="N400" s="191"/>
      <c r="O400" s="191"/>
      <c r="P400" s="191"/>
      <c r="Q400" s="191"/>
      <c r="R400" s="191"/>
      <c r="S400" s="191"/>
      <c r="T400" s="191"/>
      <c r="U400" s="191"/>
      <c r="V400" s="191"/>
      <c r="W400" s="191"/>
    </row>
    <row r="401" spans="1:23" x14ac:dyDescent="0.15">
      <c r="A401" s="191"/>
      <c r="B401" s="191"/>
      <c r="C401" s="191"/>
      <c r="D401" s="191"/>
      <c r="E401" s="191"/>
      <c r="F401" s="191"/>
      <c r="G401" s="191"/>
      <c r="H401" s="191"/>
      <c r="I401" s="191"/>
      <c r="J401" s="191"/>
      <c r="K401" s="191"/>
      <c r="L401" s="191"/>
      <c r="M401" s="191"/>
      <c r="N401" s="191"/>
      <c r="O401" s="191"/>
      <c r="P401" s="191"/>
      <c r="Q401" s="191"/>
      <c r="R401" s="191"/>
      <c r="S401" s="191"/>
      <c r="T401" s="191"/>
      <c r="U401" s="191"/>
      <c r="V401" s="191"/>
      <c r="W401" s="191"/>
    </row>
    <row r="402" spans="1:23" x14ac:dyDescent="0.15">
      <c r="A402" s="191"/>
      <c r="B402" s="191"/>
      <c r="C402" s="191"/>
      <c r="D402" s="191"/>
      <c r="E402" s="191"/>
      <c r="F402" s="191"/>
      <c r="G402" s="191"/>
      <c r="H402" s="191"/>
      <c r="I402" s="191"/>
      <c r="J402" s="191"/>
      <c r="K402" s="191"/>
      <c r="L402" s="191"/>
      <c r="M402" s="191"/>
      <c r="N402" s="191"/>
      <c r="O402" s="191"/>
      <c r="P402" s="191"/>
      <c r="Q402" s="191"/>
      <c r="R402" s="191"/>
      <c r="S402" s="191"/>
      <c r="T402" s="191"/>
      <c r="U402" s="191"/>
      <c r="V402" s="191"/>
      <c r="W402" s="191"/>
    </row>
    <row r="403" spans="1:23" x14ac:dyDescent="0.15">
      <c r="A403" s="191"/>
      <c r="B403" s="191"/>
      <c r="C403" s="191"/>
      <c r="D403" s="191"/>
      <c r="E403" s="191"/>
      <c r="F403" s="191"/>
      <c r="G403" s="191"/>
      <c r="H403" s="191"/>
      <c r="I403" s="191"/>
      <c r="J403" s="191"/>
      <c r="K403" s="191"/>
      <c r="L403" s="191"/>
      <c r="M403" s="191"/>
      <c r="N403" s="191"/>
      <c r="O403" s="191"/>
      <c r="P403" s="191"/>
      <c r="Q403" s="191"/>
      <c r="R403" s="191"/>
      <c r="S403" s="191"/>
      <c r="T403" s="191"/>
      <c r="U403" s="191"/>
      <c r="V403" s="191"/>
      <c r="W403" s="191"/>
    </row>
    <row r="404" spans="1:23" x14ac:dyDescent="0.15">
      <c r="A404" s="191"/>
      <c r="B404" s="191"/>
      <c r="C404" s="191"/>
      <c r="D404" s="191"/>
      <c r="E404" s="191"/>
      <c r="F404" s="191"/>
      <c r="G404" s="191"/>
      <c r="H404" s="191"/>
      <c r="I404" s="191"/>
      <c r="J404" s="191"/>
      <c r="K404" s="191"/>
      <c r="L404" s="191"/>
      <c r="M404" s="191"/>
      <c r="N404" s="191"/>
      <c r="O404" s="191"/>
      <c r="P404" s="191"/>
      <c r="Q404" s="191"/>
      <c r="R404" s="191"/>
      <c r="S404" s="191"/>
      <c r="T404" s="191"/>
      <c r="U404" s="191"/>
      <c r="V404" s="191"/>
      <c r="W404" s="191"/>
    </row>
    <row r="405" spans="1:23" x14ac:dyDescent="0.15">
      <c r="A405" s="191"/>
      <c r="B405" s="191"/>
      <c r="C405" s="191"/>
      <c r="D405" s="191"/>
      <c r="E405" s="191"/>
      <c r="F405" s="191"/>
      <c r="G405" s="191"/>
      <c r="H405" s="191"/>
      <c r="I405" s="191"/>
      <c r="J405" s="191"/>
      <c r="K405" s="191"/>
      <c r="L405" s="191"/>
      <c r="M405" s="191"/>
      <c r="N405" s="191"/>
      <c r="O405" s="191"/>
      <c r="P405" s="191"/>
      <c r="Q405" s="191"/>
      <c r="R405" s="191"/>
      <c r="S405" s="191"/>
      <c r="T405" s="191"/>
      <c r="U405" s="191"/>
      <c r="V405" s="191"/>
      <c r="W405" s="191"/>
    </row>
    <row r="406" spans="1:23" x14ac:dyDescent="0.15">
      <c r="A406" s="191"/>
      <c r="B406" s="191"/>
      <c r="C406" s="191"/>
      <c r="D406" s="191"/>
      <c r="E406" s="191"/>
      <c r="F406" s="191"/>
      <c r="G406" s="191"/>
      <c r="H406" s="191"/>
      <c r="I406" s="191"/>
      <c r="J406" s="191"/>
      <c r="K406" s="191"/>
      <c r="L406" s="191"/>
      <c r="M406" s="191"/>
      <c r="N406" s="191"/>
      <c r="O406" s="191"/>
      <c r="P406" s="191"/>
      <c r="Q406" s="191"/>
      <c r="R406" s="191"/>
      <c r="S406" s="191"/>
      <c r="T406" s="191"/>
      <c r="U406" s="191"/>
      <c r="V406" s="191"/>
      <c r="W406" s="191"/>
    </row>
    <row r="407" spans="1:23" x14ac:dyDescent="0.15">
      <c r="A407" s="191"/>
      <c r="B407" s="191"/>
      <c r="C407" s="191"/>
      <c r="D407" s="191"/>
      <c r="E407" s="191"/>
      <c r="F407" s="191"/>
      <c r="G407" s="191"/>
      <c r="H407" s="191"/>
      <c r="I407" s="191"/>
      <c r="J407" s="191"/>
      <c r="K407" s="191"/>
      <c r="L407" s="191"/>
      <c r="M407" s="191"/>
      <c r="N407" s="191"/>
      <c r="O407" s="191"/>
      <c r="P407" s="191"/>
      <c r="Q407" s="191"/>
      <c r="R407" s="191"/>
      <c r="S407" s="191"/>
      <c r="T407" s="191"/>
      <c r="U407" s="191"/>
      <c r="V407" s="191"/>
      <c r="W407" s="191"/>
    </row>
    <row r="408" spans="1:23" x14ac:dyDescent="0.15">
      <c r="A408" s="191"/>
      <c r="B408" s="191"/>
      <c r="C408" s="191"/>
      <c r="D408" s="191"/>
      <c r="E408" s="191"/>
      <c r="F408" s="191"/>
      <c r="G408" s="191"/>
      <c r="H408" s="191"/>
      <c r="I408" s="191"/>
      <c r="J408" s="191"/>
      <c r="K408" s="191"/>
      <c r="L408" s="191"/>
      <c r="M408" s="191"/>
      <c r="N408" s="191"/>
      <c r="O408" s="191"/>
      <c r="P408" s="191"/>
      <c r="Q408" s="191"/>
      <c r="R408" s="191"/>
      <c r="S408" s="191"/>
      <c r="T408" s="191"/>
      <c r="U408" s="191"/>
      <c r="V408" s="191"/>
      <c r="W408" s="191"/>
    </row>
    <row r="409" spans="1:23" x14ac:dyDescent="0.15">
      <c r="A409" s="191"/>
      <c r="B409" s="191"/>
      <c r="C409" s="191"/>
      <c r="D409" s="191"/>
      <c r="E409" s="191"/>
      <c r="F409" s="191"/>
      <c r="G409" s="191"/>
      <c r="H409" s="191"/>
      <c r="I409" s="191"/>
      <c r="J409" s="191"/>
      <c r="K409" s="191"/>
      <c r="L409" s="191"/>
      <c r="M409" s="191"/>
      <c r="N409" s="191"/>
      <c r="O409" s="191"/>
      <c r="P409" s="191"/>
      <c r="Q409" s="191"/>
      <c r="R409" s="191"/>
      <c r="S409" s="191"/>
      <c r="T409" s="191"/>
      <c r="U409" s="191"/>
      <c r="V409" s="191"/>
      <c r="W409" s="191"/>
    </row>
    <row r="410" spans="1:23" x14ac:dyDescent="0.15">
      <c r="A410" s="191"/>
      <c r="B410" s="191"/>
      <c r="C410" s="191"/>
      <c r="D410" s="191"/>
      <c r="E410" s="191"/>
      <c r="F410" s="191"/>
      <c r="G410" s="191"/>
      <c r="H410" s="191"/>
      <c r="I410" s="191"/>
      <c r="J410" s="191"/>
      <c r="K410" s="191"/>
      <c r="L410" s="191"/>
      <c r="M410" s="191"/>
      <c r="N410" s="191"/>
      <c r="O410" s="191"/>
      <c r="P410" s="191"/>
      <c r="Q410" s="191"/>
      <c r="R410" s="191"/>
      <c r="S410" s="191"/>
      <c r="T410" s="191"/>
      <c r="U410" s="191"/>
      <c r="V410" s="191"/>
      <c r="W410" s="191"/>
    </row>
    <row r="411" spans="1:23" x14ac:dyDescent="0.15">
      <c r="A411" s="191"/>
      <c r="B411" s="191"/>
      <c r="C411" s="191"/>
      <c r="D411" s="191"/>
      <c r="E411" s="191"/>
      <c r="F411" s="191"/>
      <c r="G411" s="191"/>
      <c r="H411" s="191"/>
      <c r="I411" s="191"/>
      <c r="J411" s="191"/>
      <c r="K411" s="191"/>
      <c r="L411" s="191"/>
      <c r="M411" s="191"/>
      <c r="N411" s="191"/>
      <c r="O411" s="191"/>
      <c r="P411" s="191"/>
      <c r="Q411" s="191"/>
      <c r="R411" s="191"/>
      <c r="S411" s="191"/>
      <c r="T411" s="191"/>
      <c r="U411" s="191"/>
      <c r="V411" s="191"/>
      <c r="W411" s="191"/>
    </row>
    <row r="412" spans="1:23" x14ac:dyDescent="0.15">
      <c r="A412" s="191"/>
      <c r="B412" s="191"/>
      <c r="C412" s="191"/>
      <c r="D412" s="191"/>
      <c r="E412" s="191"/>
      <c r="F412" s="191"/>
      <c r="G412" s="191"/>
      <c r="H412" s="191"/>
      <c r="I412" s="191"/>
      <c r="J412" s="191"/>
      <c r="K412" s="191"/>
      <c r="L412" s="191"/>
      <c r="M412" s="191"/>
      <c r="N412" s="191"/>
      <c r="O412" s="191"/>
      <c r="P412" s="191"/>
      <c r="Q412" s="191"/>
      <c r="R412" s="191"/>
      <c r="S412" s="191"/>
      <c r="T412" s="191"/>
      <c r="U412" s="191"/>
      <c r="V412" s="191"/>
      <c r="W412" s="191"/>
    </row>
    <row r="413" spans="1:23" x14ac:dyDescent="0.15">
      <c r="A413" s="191"/>
      <c r="B413" s="191"/>
      <c r="C413" s="191"/>
      <c r="D413" s="191"/>
      <c r="E413" s="191"/>
      <c r="F413" s="191"/>
      <c r="G413" s="191"/>
      <c r="H413" s="191"/>
      <c r="I413" s="191"/>
      <c r="J413" s="191"/>
      <c r="K413" s="191"/>
      <c r="L413" s="191"/>
      <c r="M413" s="191"/>
      <c r="N413" s="191"/>
      <c r="O413" s="191"/>
      <c r="P413" s="191"/>
      <c r="Q413" s="191"/>
      <c r="R413" s="191"/>
      <c r="S413" s="191"/>
      <c r="T413" s="191"/>
      <c r="U413" s="191"/>
      <c r="V413" s="191"/>
      <c r="W413" s="191"/>
    </row>
    <row r="414" spans="1:23" x14ac:dyDescent="0.15">
      <c r="A414" s="191"/>
      <c r="B414" s="191"/>
      <c r="C414" s="191"/>
      <c r="D414" s="191"/>
      <c r="E414" s="191"/>
      <c r="F414" s="191"/>
      <c r="G414" s="191"/>
      <c r="H414" s="191"/>
      <c r="I414" s="191"/>
      <c r="J414" s="191"/>
      <c r="K414" s="191"/>
      <c r="L414" s="191"/>
      <c r="M414" s="191"/>
      <c r="N414" s="191"/>
      <c r="O414" s="191"/>
      <c r="P414" s="191"/>
      <c r="Q414" s="191"/>
      <c r="R414" s="191"/>
      <c r="S414" s="191"/>
      <c r="T414" s="191"/>
      <c r="U414" s="191"/>
      <c r="V414" s="191"/>
      <c r="W414" s="191"/>
    </row>
    <row r="415" spans="1:23" x14ac:dyDescent="0.15">
      <c r="A415" s="191"/>
      <c r="B415" s="191"/>
      <c r="C415" s="191"/>
      <c r="D415" s="191"/>
      <c r="E415" s="191"/>
      <c r="F415" s="191"/>
      <c r="G415" s="191"/>
      <c r="H415" s="191"/>
      <c r="I415" s="191"/>
      <c r="J415" s="191"/>
      <c r="K415" s="191"/>
      <c r="L415" s="191"/>
      <c r="M415" s="191"/>
      <c r="N415" s="191"/>
      <c r="O415" s="191"/>
      <c r="P415" s="191"/>
      <c r="Q415" s="191"/>
      <c r="R415" s="191"/>
      <c r="S415" s="191"/>
      <c r="T415" s="191"/>
      <c r="U415" s="191"/>
      <c r="V415" s="191"/>
      <c r="W415" s="191"/>
    </row>
    <row r="416" spans="1:23" x14ac:dyDescent="0.15">
      <c r="A416" s="191"/>
      <c r="B416" s="191"/>
      <c r="C416" s="191"/>
      <c r="D416" s="191"/>
      <c r="E416" s="191"/>
      <c r="F416" s="191"/>
      <c r="G416" s="191"/>
      <c r="H416" s="191"/>
      <c r="I416" s="191"/>
      <c r="J416" s="191"/>
      <c r="K416" s="191"/>
      <c r="L416" s="191"/>
      <c r="M416" s="191"/>
      <c r="N416" s="191"/>
      <c r="O416" s="191"/>
      <c r="P416" s="191"/>
      <c r="Q416" s="191"/>
      <c r="R416" s="191"/>
      <c r="S416" s="191"/>
      <c r="T416" s="191"/>
      <c r="U416" s="191"/>
      <c r="V416" s="191"/>
      <c r="W416" s="191"/>
    </row>
    <row r="417" spans="1:23" x14ac:dyDescent="0.15">
      <c r="A417" s="191"/>
      <c r="B417" s="191"/>
      <c r="C417" s="191"/>
      <c r="D417" s="191"/>
      <c r="E417" s="191"/>
      <c r="F417" s="191"/>
      <c r="G417" s="191"/>
      <c r="H417" s="191"/>
      <c r="I417" s="191"/>
      <c r="J417" s="191"/>
      <c r="K417" s="191"/>
      <c r="L417" s="191"/>
      <c r="M417" s="191"/>
      <c r="N417" s="191"/>
      <c r="O417" s="191"/>
      <c r="P417" s="191"/>
      <c r="Q417" s="191"/>
      <c r="R417" s="191"/>
      <c r="S417" s="191"/>
      <c r="T417" s="191"/>
      <c r="U417" s="191"/>
      <c r="V417" s="191"/>
      <c r="W417" s="191"/>
    </row>
    <row r="418" spans="1:23" x14ac:dyDescent="0.15">
      <c r="A418" s="191"/>
      <c r="B418" s="191"/>
      <c r="C418" s="191"/>
      <c r="D418" s="191"/>
      <c r="E418" s="191"/>
      <c r="F418" s="191"/>
      <c r="G418" s="191"/>
      <c r="H418" s="191"/>
      <c r="I418" s="191"/>
      <c r="J418" s="191"/>
      <c r="K418" s="191"/>
      <c r="L418" s="191"/>
      <c r="M418" s="191"/>
      <c r="N418" s="191"/>
      <c r="O418" s="191"/>
      <c r="P418" s="191"/>
      <c r="Q418" s="191"/>
      <c r="R418" s="191"/>
      <c r="S418" s="191"/>
      <c r="T418" s="191"/>
      <c r="U418" s="191"/>
      <c r="V418" s="191"/>
      <c r="W418" s="191"/>
    </row>
    <row r="419" spans="1:23" x14ac:dyDescent="0.15">
      <c r="A419" s="191"/>
      <c r="B419" s="191"/>
      <c r="C419" s="191"/>
      <c r="D419" s="191"/>
      <c r="E419" s="191"/>
      <c r="F419" s="191"/>
      <c r="G419" s="191"/>
      <c r="H419" s="191"/>
      <c r="I419" s="191"/>
      <c r="J419" s="191"/>
      <c r="K419" s="191"/>
      <c r="L419" s="191"/>
      <c r="M419" s="191"/>
      <c r="N419" s="191"/>
      <c r="O419" s="191"/>
      <c r="P419" s="191"/>
      <c r="Q419" s="191"/>
      <c r="R419" s="191"/>
      <c r="S419" s="191"/>
      <c r="T419" s="191"/>
      <c r="U419" s="191"/>
      <c r="V419" s="191"/>
      <c r="W419" s="191"/>
    </row>
    <row r="420" spans="1:23" x14ac:dyDescent="0.15">
      <c r="A420" s="191"/>
      <c r="B420" s="191"/>
      <c r="C420" s="191"/>
      <c r="D420" s="191"/>
      <c r="E420" s="191"/>
      <c r="F420" s="191"/>
      <c r="G420" s="191"/>
      <c r="H420" s="191"/>
      <c r="I420" s="191"/>
      <c r="J420" s="191"/>
      <c r="K420" s="191"/>
      <c r="L420" s="191"/>
      <c r="M420" s="191"/>
      <c r="N420" s="191"/>
      <c r="O420" s="191"/>
      <c r="P420" s="191"/>
      <c r="Q420" s="191"/>
      <c r="R420" s="191"/>
      <c r="S420" s="191"/>
      <c r="T420" s="191"/>
      <c r="U420" s="191"/>
      <c r="V420" s="191"/>
      <c r="W420" s="191"/>
    </row>
    <row r="421" spans="1:23" x14ac:dyDescent="0.15">
      <c r="A421" s="191"/>
      <c r="B421" s="191"/>
      <c r="C421" s="191"/>
      <c r="D421" s="191"/>
      <c r="E421" s="191"/>
      <c r="F421" s="191"/>
      <c r="G421" s="191"/>
      <c r="H421" s="191"/>
      <c r="I421" s="191"/>
      <c r="J421" s="191"/>
      <c r="K421" s="191"/>
      <c r="L421" s="191"/>
      <c r="M421" s="191"/>
      <c r="N421" s="191"/>
      <c r="O421" s="191"/>
      <c r="P421" s="191"/>
      <c r="Q421" s="191"/>
      <c r="R421" s="191"/>
      <c r="S421" s="191"/>
      <c r="T421" s="191"/>
      <c r="U421" s="191"/>
      <c r="V421" s="191"/>
      <c r="W421" s="191"/>
    </row>
    <row r="422" spans="1:23" x14ac:dyDescent="0.15">
      <c r="A422" s="191"/>
      <c r="B422" s="191"/>
      <c r="C422" s="191"/>
      <c r="D422" s="191"/>
      <c r="E422" s="191"/>
      <c r="F422" s="191"/>
      <c r="G422" s="191"/>
      <c r="H422" s="191"/>
      <c r="I422" s="191"/>
      <c r="J422" s="191"/>
      <c r="K422" s="191"/>
      <c r="L422" s="191"/>
      <c r="M422" s="191"/>
      <c r="N422" s="191"/>
      <c r="O422" s="191"/>
      <c r="P422" s="191"/>
      <c r="Q422" s="191"/>
      <c r="R422" s="191"/>
      <c r="S422" s="191"/>
      <c r="T422" s="191"/>
      <c r="U422" s="191"/>
      <c r="V422" s="191"/>
      <c r="W422" s="191"/>
    </row>
    <row r="423" spans="1:23" x14ac:dyDescent="0.15">
      <c r="A423" s="191"/>
      <c r="B423" s="191"/>
      <c r="C423" s="191"/>
      <c r="D423" s="191"/>
      <c r="E423" s="191"/>
      <c r="F423" s="191"/>
      <c r="G423" s="191"/>
      <c r="H423" s="191"/>
      <c r="I423" s="191"/>
      <c r="J423" s="191"/>
      <c r="K423" s="191"/>
      <c r="L423" s="191"/>
      <c r="M423" s="191"/>
      <c r="N423" s="191"/>
      <c r="O423" s="191"/>
      <c r="P423" s="191"/>
      <c r="Q423" s="191"/>
      <c r="R423" s="191"/>
      <c r="S423" s="191"/>
      <c r="T423" s="191"/>
      <c r="U423" s="191"/>
      <c r="V423" s="191"/>
      <c r="W423" s="191"/>
    </row>
    <row r="424" spans="1:23" x14ac:dyDescent="0.15">
      <c r="A424" s="191"/>
      <c r="B424" s="191"/>
      <c r="C424" s="191"/>
      <c r="D424" s="191"/>
      <c r="E424" s="191"/>
      <c r="F424" s="191"/>
      <c r="G424" s="191"/>
      <c r="H424" s="191"/>
      <c r="I424" s="191"/>
      <c r="J424" s="191"/>
      <c r="K424" s="191"/>
      <c r="L424" s="191"/>
      <c r="M424" s="191"/>
      <c r="N424" s="191"/>
      <c r="O424" s="191"/>
      <c r="P424" s="191"/>
      <c r="Q424" s="191"/>
      <c r="R424" s="191"/>
      <c r="S424" s="191"/>
      <c r="T424" s="191"/>
      <c r="U424" s="191"/>
      <c r="V424" s="191"/>
      <c r="W424" s="191"/>
    </row>
    <row r="425" spans="1:23" x14ac:dyDescent="0.15">
      <c r="A425" s="191"/>
      <c r="B425" s="191"/>
      <c r="C425" s="191"/>
      <c r="D425" s="191"/>
      <c r="E425" s="191"/>
      <c r="F425" s="191"/>
      <c r="G425" s="191"/>
      <c r="H425" s="191"/>
      <c r="I425" s="191"/>
      <c r="J425" s="191"/>
      <c r="K425" s="191"/>
      <c r="L425" s="191"/>
      <c r="M425" s="191"/>
      <c r="N425" s="191"/>
      <c r="O425" s="191"/>
      <c r="P425" s="191"/>
      <c r="Q425" s="191"/>
      <c r="R425" s="191"/>
      <c r="S425" s="191"/>
      <c r="T425" s="191"/>
      <c r="U425" s="191"/>
      <c r="V425" s="191"/>
      <c r="W425" s="191"/>
    </row>
    <row r="426" spans="1:23" x14ac:dyDescent="0.15">
      <c r="A426" s="191"/>
      <c r="B426" s="191"/>
      <c r="C426" s="191"/>
      <c r="D426" s="191"/>
      <c r="E426" s="191"/>
      <c r="F426" s="191"/>
      <c r="G426" s="191"/>
      <c r="H426" s="191"/>
      <c r="I426" s="191"/>
      <c r="J426" s="191"/>
      <c r="K426" s="191"/>
      <c r="L426" s="191"/>
      <c r="M426" s="191"/>
      <c r="N426" s="191"/>
      <c r="O426" s="191"/>
      <c r="P426" s="191"/>
      <c r="Q426" s="191"/>
      <c r="R426" s="191"/>
      <c r="S426" s="191"/>
      <c r="T426" s="191"/>
      <c r="U426" s="191"/>
      <c r="V426" s="191"/>
      <c r="W426" s="191"/>
    </row>
    <row r="427" spans="1:23" x14ac:dyDescent="0.15">
      <c r="A427" s="191"/>
      <c r="B427" s="191"/>
      <c r="C427" s="191"/>
      <c r="D427" s="191"/>
      <c r="E427" s="191"/>
      <c r="F427" s="191"/>
      <c r="G427" s="191"/>
      <c r="H427" s="191"/>
      <c r="I427" s="191"/>
      <c r="J427" s="191"/>
      <c r="K427" s="191"/>
      <c r="L427" s="191"/>
      <c r="M427" s="191"/>
      <c r="N427" s="191"/>
      <c r="O427" s="191"/>
      <c r="P427" s="191"/>
      <c r="Q427" s="191"/>
      <c r="R427" s="191"/>
      <c r="S427" s="191"/>
      <c r="T427" s="191"/>
      <c r="U427" s="191"/>
      <c r="V427" s="191"/>
      <c r="W427" s="191"/>
    </row>
    <row r="428" spans="1:23" x14ac:dyDescent="0.15">
      <c r="A428" s="191"/>
      <c r="B428" s="191"/>
      <c r="C428" s="191"/>
      <c r="D428" s="191"/>
      <c r="E428" s="191"/>
      <c r="F428" s="191"/>
      <c r="G428" s="191"/>
      <c r="H428" s="191"/>
      <c r="I428" s="191"/>
      <c r="J428" s="191"/>
      <c r="K428" s="191"/>
      <c r="L428" s="191"/>
      <c r="M428" s="191"/>
      <c r="N428" s="191"/>
      <c r="O428" s="191"/>
      <c r="P428" s="191"/>
      <c r="Q428" s="191"/>
      <c r="R428" s="191"/>
      <c r="S428" s="191"/>
      <c r="T428" s="191"/>
      <c r="U428" s="191"/>
      <c r="V428" s="191"/>
      <c r="W428" s="191"/>
    </row>
    <row r="429" spans="1:23" x14ac:dyDescent="0.15">
      <c r="A429" s="191"/>
      <c r="B429" s="191"/>
      <c r="C429" s="191"/>
      <c r="D429" s="191"/>
      <c r="E429" s="191"/>
      <c r="F429" s="191"/>
      <c r="G429" s="191"/>
      <c r="H429" s="191"/>
      <c r="I429" s="191"/>
      <c r="J429" s="191"/>
      <c r="K429" s="191"/>
      <c r="L429" s="191"/>
      <c r="M429" s="191"/>
      <c r="N429" s="191"/>
      <c r="O429" s="191"/>
      <c r="P429" s="191"/>
      <c r="Q429" s="191"/>
      <c r="R429" s="191"/>
      <c r="S429" s="191"/>
      <c r="T429" s="191"/>
      <c r="U429" s="191"/>
      <c r="V429" s="191"/>
      <c r="W429" s="191"/>
    </row>
    <row r="430" spans="1:23" x14ac:dyDescent="0.15">
      <c r="A430" s="191"/>
      <c r="B430" s="191"/>
      <c r="C430" s="191"/>
      <c r="D430" s="191"/>
      <c r="E430" s="191"/>
      <c r="F430" s="191"/>
      <c r="G430" s="191"/>
      <c r="H430" s="191"/>
      <c r="I430" s="191"/>
      <c r="J430" s="191"/>
      <c r="K430" s="191"/>
      <c r="L430" s="191"/>
      <c r="M430" s="191"/>
      <c r="N430" s="191"/>
      <c r="O430" s="191"/>
      <c r="P430" s="191"/>
      <c r="Q430" s="191"/>
      <c r="R430" s="191"/>
      <c r="S430" s="191"/>
      <c r="T430" s="191"/>
      <c r="U430" s="191"/>
      <c r="V430" s="191"/>
      <c r="W430" s="191"/>
    </row>
    <row r="431" spans="1:23" x14ac:dyDescent="0.15">
      <c r="A431" s="191"/>
      <c r="B431" s="191"/>
      <c r="C431" s="191"/>
      <c r="D431" s="191"/>
      <c r="E431" s="191"/>
      <c r="F431" s="191"/>
      <c r="G431" s="191"/>
      <c r="H431" s="191"/>
      <c r="I431" s="191"/>
      <c r="J431" s="191"/>
      <c r="K431" s="191"/>
      <c r="L431" s="191"/>
      <c r="M431" s="191"/>
      <c r="N431" s="191"/>
      <c r="O431" s="191"/>
      <c r="P431" s="191"/>
      <c r="Q431" s="191"/>
      <c r="R431" s="191"/>
      <c r="S431" s="191"/>
      <c r="T431" s="191"/>
      <c r="U431" s="191"/>
      <c r="V431" s="191"/>
      <c r="W431" s="191"/>
    </row>
    <row r="432" spans="1:23" x14ac:dyDescent="0.15">
      <c r="A432" s="191"/>
      <c r="B432" s="191"/>
      <c r="C432" s="191"/>
      <c r="D432" s="191"/>
      <c r="E432" s="191"/>
      <c r="F432" s="191"/>
      <c r="G432" s="191"/>
      <c r="H432" s="191"/>
      <c r="I432" s="191"/>
      <c r="J432" s="191"/>
      <c r="K432" s="191"/>
      <c r="L432" s="191"/>
      <c r="M432" s="191"/>
      <c r="N432" s="191"/>
      <c r="O432" s="191"/>
      <c r="P432" s="191"/>
      <c r="Q432" s="191"/>
      <c r="R432" s="191"/>
      <c r="S432" s="191"/>
      <c r="T432" s="191"/>
      <c r="U432" s="191"/>
      <c r="V432" s="191"/>
      <c r="W432" s="191"/>
    </row>
    <row r="433" spans="1:23" x14ac:dyDescent="0.15">
      <c r="A433" s="191"/>
      <c r="B433" s="191"/>
      <c r="C433" s="191"/>
      <c r="D433" s="191"/>
      <c r="E433" s="191"/>
      <c r="F433" s="191"/>
      <c r="G433" s="191"/>
      <c r="H433" s="191"/>
      <c r="I433" s="191"/>
      <c r="J433" s="191"/>
      <c r="K433" s="191"/>
      <c r="L433" s="191"/>
      <c r="M433" s="191"/>
      <c r="N433" s="191"/>
      <c r="O433" s="191"/>
      <c r="P433" s="191"/>
      <c r="Q433" s="191"/>
      <c r="R433" s="191"/>
      <c r="S433" s="191"/>
      <c r="T433" s="191"/>
      <c r="U433" s="191"/>
      <c r="V433" s="191"/>
      <c r="W433" s="191"/>
    </row>
    <row r="434" spans="1:23" x14ac:dyDescent="0.15">
      <c r="A434" s="191"/>
      <c r="B434" s="191"/>
      <c r="C434" s="191"/>
      <c r="D434" s="191"/>
      <c r="E434" s="191"/>
      <c r="F434" s="191"/>
      <c r="G434" s="191"/>
      <c r="H434" s="191"/>
      <c r="I434" s="191"/>
      <c r="J434" s="191"/>
      <c r="K434" s="191"/>
      <c r="L434" s="191"/>
      <c r="M434" s="191"/>
      <c r="N434" s="191"/>
      <c r="O434" s="191"/>
      <c r="P434" s="191"/>
      <c r="Q434" s="191"/>
      <c r="R434" s="191"/>
      <c r="S434" s="191"/>
      <c r="T434" s="191"/>
      <c r="U434" s="191"/>
      <c r="V434" s="191"/>
      <c r="W434" s="191"/>
    </row>
    <row r="435" spans="1:23" x14ac:dyDescent="0.15">
      <c r="A435" s="191"/>
      <c r="B435" s="191"/>
      <c r="C435" s="191"/>
      <c r="D435" s="191"/>
      <c r="E435" s="191"/>
      <c r="F435" s="191"/>
      <c r="G435" s="191"/>
      <c r="H435" s="191"/>
      <c r="I435" s="191"/>
      <c r="J435" s="191"/>
      <c r="K435" s="191"/>
      <c r="L435" s="191"/>
      <c r="M435" s="191"/>
      <c r="N435" s="191"/>
      <c r="O435" s="191"/>
      <c r="P435" s="191"/>
      <c r="Q435" s="191"/>
      <c r="R435" s="191"/>
      <c r="S435" s="191"/>
      <c r="T435" s="191"/>
      <c r="U435" s="191"/>
      <c r="V435" s="191"/>
      <c r="W435" s="191"/>
    </row>
    <row r="436" spans="1:23" x14ac:dyDescent="0.15">
      <c r="A436" s="191"/>
      <c r="B436" s="191"/>
      <c r="C436" s="191"/>
      <c r="D436" s="191"/>
      <c r="E436" s="191"/>
      <c r="F436" s="191"/>
      <c r="G436" s="191"/>
      <c r="H436" s="191"/>
      <c r="I436" s="191"/>
      <c r="J436" s="191"/>
      <c r="K436" s="191"/>
      <c r="L436" s="191"/>
      <c r="M436" s="191"/>
      <c r="N436" s="191"/>
      <c r="O436" s="191"/>
      <c r="P436" s="191"/>
      <c r="Q436" s="191"/>
      <c r="R436" s="191"/>
      <c r="S436" s="191"/>
      <c r="T436" s="191"/>
      <c r="U436" s="191"/>
      <c r="V436" s="191"/>
      <c r="W436" s="191"/>
    </row>
    <row r="437" spans="1:23" x14ac:dyDescent="0.15">
      <c r="A437" s="191"/>
      <c r="B437" s="191"/>
      <c r="C437" s="191"/>
      <c r="D437" s="191"/>
      <c r="E437" s="191"/>
      <c r="F437" s="191"/>
      <c r="G437" s="191"/>
      <c r="H437" s="191"/>
      <c r="I437" s="191"/>
      <c r="J437" s="191"/>
      <c r="K437" s="191"/>
      <c r="L437" s="191"/>
      <c r="M437" s="191"/>
      <c r="N437" s="191"/>
      <c r="O437" s="191"/>
      <c r="P437" s="191"/>
      <c r="Q437" s="191"/>
      <c r="R437" s="191"/>
      <c r="S437" s="191"/>
      <c r="T437" s="191"/>
      <c r="U437" s="191"/>
      <c r="V437" s="191"/>
      <c r="W437" s="191"/>
    </row>
    <row r="438" spans="1:23" x14ac:dyDescent="0.15">
      <c r="A438" s="191"/>
      <c r="B438" s="191"/>
      <c r="C438" s="191"/>
      <c r="D438" s="191"/>
      <c r="E438" s="191"/>
      <c r="F438" s="191"/>
      <c r="G438" s="191"/>
      <c r="H438" s="191"/>
      <c r="I438" s="191"/>
      <c r="J438" s="191"/>
      <c r="K438" s="191"/>
      <c r="L438" s="191"/>
      <c r="M438" s="191"/>
      <c r="N438" s="191"/>
      <c r="O438" s="191"/>
      <c r="P438" s="191"/>
      <c r="Q438" s="191"/>
      <c r="R438" s="191"/>
      <c r="S438" s="191"/>
      <c r="T438" s="191"/>
      <c r="U438" s="191"/>
      <c r="V438" s="191"/>
      <c r="W438" s="191"/>
    </row>
    <row r="439" spans="1:23" x14ac:dyDescent="0.15">
      <c r="A439" s="191"/>
      <c r="B439" s="191"/>
      <c r="C439" s="191"/>
      <c r="D439" s="191"/>
      <c r="E439" s="191"/>
      <c r="F439" s="191"/>
      <c r="G439" s="191"/>
      <c r="H439" s="191"/>
      <c r="I439" s="191"/>
      <c r="J439" s="191"/>
      <c r="K439" s="191"/>
      <c r="L439" s="191"/>
      <c r="M439" s="191"/>
      <c r="N439" s="191"/>
      <c r="O439" s="191"/>
      <c r="P439" s="191"/>
      <c r="Q439" s="191"/>
      <c r="R439" s="191"/>
      <c r="S439" s="191"/>
      <c r="T439" s="191"/>
      <c r="U439" s="191"/>
      <c r="V439" s="191"/>
      <c r="W439" s="191"/>
    </row>
    <row r="440" spans="1:23" x14ac:dyDescent="0.15">
      <c r="A440" s="191"/>
      <c r="B440" s="191"/>
      <c r="C440" s="191"/>
      <c r="D440" s="191"/>
      <c r="E440" s="191"/>
      <c r="F440" s="191"/>
      <c r="G440" s="191"/>
      <c r="H440" s="191"/>
      <c r="I440" s="191"/>
      <c r="J440" s="191"/>
      <c r="K440" s="191"/>
      <c r="L440" s="191"/>
      <c r="M440" s="191"/>
      <c r="N440" s="191"/>
      <c r="O440" s="191"/>
      <c r="P440" s="191"/>
      <c r="Q440" s="191"/>
      <c r="R440" s="191"/>
      <c r="S440" s="191"/>
      <c r="T440" s="191"/>
      <c r="U440" s="191"/>
      <c r="V440" s="191"/>
      <c r="W440" s="191"/>
    </row>
    <row r="441" spans="1:23" x14ac:dyDescent="0.15">
      <c r="A441" s="191"/>
      <c r="B441" s="191"/>
      <c r="C441" s="191"/>
      <c r="D441" s="191"/>
      <c r="E441" s="191"/>
      <c r="F441" s="191"/>
      <c r="G441" s="191"/>
      <c r="H441" s="191"/>
      <c r="I441" s="191"/>
      <c r="J441" s="191"/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1"/>
    </row>
    <row r="442" spans="1:23" x14ac:dyDescent="0.15">
      <c r="A442" s="191"/>
      <c r="B442" s="191"/>
      <c r="C442" s="191"/>
      <c r="D442" s="191"/>
      <c r="E442" s="191"/>
      <c r="F442" s="191"/>
      <c r="G442" s="191"/>
      <c r="H442" s="191"/>
      <c r="I442" s="191"/>
      <c r="J442" s="191"/>
      <c r="K442" s="191"/>
      <c r="L442" s="191"/>
      <c r="M442" s="191"/>
      <c r="N442" s="191"/>
      <c r="O442" s="191"/>
      <c r="P442" s="191"/>
      <c r="Q442" s="191"/>
      <c r="R442" s="191"/>
      <c r="S442" s="191"/>
      <c r="T442" s="191"/>
      <c r="U442" s="191"/>
      <c r="V442" s="191"/>
      <c r="W442" s="191"/>
    </row>
    <row r="443" spans="1:23" x14ac:dyDescent="0.15">
      <c r="A443" s="191"/>
      <c r="B443" s="191"/>
      <c r="C443" s="191"/>
      <c r="D443" s="191"/>
      <c r="E443" s="191"/>
      <c r="F443" s="191"/>
      <c r="G443" s="191"/>
      <c r="H443" s="191"/>
      <c r="I443" s="191"/>
      <c r="J443" s="191"/>
      <c r="K443" s="191"/>
      <c r="L443" s="191"/>
      <c r="M443" s="191"/>
      <c r="N443" s="191"/>
      <c r="O443" s="191"/>
      <c r="P443" s="191"/>
      <c r="Q443" s="191"/>
      <c r="R443" s="191"/>
      <c r="S443" s="191"/>
      <c r="T443" s="191"/>
      <c r="U443" s="191"/>
      <c r="V443" s="191"/>
      <c r="W443" s="191"/>
    </row>
    <row r="444" spans="1:23" x14ac:dyDescent="0.15">
      <c r="A444" s="191"/>
      <c r="B444" s="191"/>
      <c r="C444" s="191"/>
      <c r="D444" s="191"/>
      <c r="E444" s="191"/>
      <c r="F444" s="191"/>
      <c r="G444" s="191"/>
      <c r="H444" s="191"/>
      <c r="I444" s="191"/>
      <c r="J444" s="191"/>
      <c r="K444" s="191"/>
      <c r="L444" s="191"/>
      <c r="M444" s="191"/>
      <c r="N444" s="191"/>
      <c r="O444" s="191"/>
      <c r="P444" s="191"/>
      <c r="Q444" s="191"/>
      <c r="R444" s="191"/>
      <c r="S444" s="191"/>
      <c r="T444" s="191"/>
      <c r="U444" s="191"/>
      <c r="V444" s="191"/>
      <c r="W444" s="191"/>
    </row>
    <row r="445" spans="1:23" x14ac:dyDescent="0.15">
      <c r="A445" s="191"/>
      <c r="B445" s="191"/>
      <c r="C445" s="191"/>
      <c r="D445" s="191"/>
      <c r="E445" s="191"/>
      <c r="F445" s="191"/>
      <c r="G445" s="191"/>
      <c r="H445" s="191"/>
      <c r="I445" s="191"/>
      <c r="J445" s="191"/>
      <c r="K445" s="191"/>
      <c r="L445" s="191"/>
      <c r="M445" s="191"/>
      <c r="N445" s="191"/>
      <c r="O445" s="191"/>
      <c r="P445" s="191"/>
      <c r="Q445" s="191"/>
      <c r="R445" s="191"/>
      <c r="S445" s="191"/>
      <c r="T445" s="191"/>
      <c r="U445" s="191"/>
      <c r="V445" s="191"/>
      <c r="W445" s="191"/>
    </row>
    <row r="446" spans="1:23" x14ac:dyDescent="0.15">
      <c r="A446" s="191"/>
      <c r="B446" s="191"/>
      <c r="C446" s="191"/>
      <c r="D446" s="191"/>
      <c r="E446" s="191"/>
      <c r="F446" s="191"/>
      <c r="G446" s="191"/>
      <c r="H446" s="191"/>
      <c r="I446" s="191"/>
      <c r="J446" s="191"/>
      <c r="K446" s="191"/>
      <c r="L446" s="191"/>
      <c r="M446" s="191"/>
      <c r="N446" s="191"/>
      <c r="O446" s="191"/>
      <c r="P446" s="191"/>
      <c r="Q446" s="191"/>
      <c r="R446" s="191"/>
      <c r="S446" s="191"/>
      <c r="T446" s="191"/>
      <c r="U446" s="191"/>
      <c r="V446" s="191"/>
      <c r="W446" s="191"/>
    </row>
    <row r="447" spans="1:23" x14ac:dyDescent="0.15">
      <c r="A447" s="191"/>
      <c r="B447" s="191"/>
      <c r="C447" s="191"/>
      <c r="D447" s="191"/>
      <c r="E447" s="191"/>
      <c r="F447" s="191"/>
      <c r="G447" s="191"/>
      <c r="H447" s="191"/>
      <c r="I447" s="191"/>
      <c r="J447" s="191"/>
      <c r="K447" s="191"/>
      <c r="L447" s="191"/>
      <c r="M447" s="191"/>
      <c r="N447" s="191"/>
      <c r="O447" s="191"/>
      <c r="P447" s="191"/>
      <c r="Q447" s="191"/>
      <c r="R447" s="191"/>
      <c r="S447" s="191"/>
      <c r="T447" s="191"/>
      <c r="U447" s="191"/>
      <c r="V447" s="191"/>
      <c r="W447" s="191"/>
    </row>
    <row r="448" spans="1:23" x14ac:dyDescent="0.15">
      <c r="A448" s="191"/>
      <c r="B448" s="191"/>
      <c r="C448" s="191"/>
      <c r="D448" s="191"/>
      <c r="E448" s="191"/>
      <c r="F448" s="191"/>
      <c r="G448" s="191"/>
      <c r="H448" s="191"/>
      <c r="I448" s="191"/>
      <c r="J448" s="191"/>
      <c r="K448" s="191"/>
      <c r="L448" s="191"/>
      <c r="M448" s="191"/>
      <c r="N448" s="191"/>
      <c r="O448" s="191"/>
      <c r="P448" s="191"/>
      <c r="Q448" s="191"/>
      <c r="R448" s="191"/>
      <c r="S448" s="191"/>
      <c r="T448" s="191"/>
      <c r="U448" s="191"/>
      <c r="V448" s="191"/>
      <c r="W448" s="191"/>
    </row>
    <row r="449" spans="1:23" x14ac:dyDescent="0.15">
      <c r="A449" s="191"/>
      <c r="B449" s="191"/>
      <c r="C449" s="191"/>
      <c r="D449" s="191"/>
      <c r="E449" s="191"/>
      <c r="F449" s="191"/>
      <c r="G449" s="191"/>
      <c r="H449" s="191"/>
      <c r="I449" s="191"/>
      <c r="J449" s="191"/>
      <c r="K449" s="191"/>
      <c r="L449" s="191"/>
      <c r="M449" s="191"/>
      <c r="N449" s="191"/>
      <c r="O449" s="191"/>
      <c r="P449" s="191"/>
      <c r="Q449" s="191"/>
      <c r="R449" s="191"/>
      <c r="S449" s="191"/>
      <c r="T449" s="191"/>
      <c r="U449" s="191"/>
      <c r="V449" s="191"/>
      <c r="W449" s="191"/>
    </row>
    <row r="450" spans="1:23" x14ac:dyDescent="0.15">
      <c r="A450" s="191"/>
      <c r="B450" s="191"/>
      <c r="C450" s="191"/>
      <c r="D450" s="191"/>
      <c r="E450" s="191"/>
      <c r="F450" s="191"/>
      <c r="G450" s="191"/>
      <c r="H450" s="191"/>
      <c r="I450" s="191"/>
      <c r="J450" s="191"/>
      <c r="K450" s="191"/>
      <c r="L450" s="191"/>
      <c r="M450" s="191"/>
      <c r="N450" s="191"/>
      <c r="O450" s="191"/>
      <c r="P450" s="191"/>
      <c r="Q450" s="191"/>
      <c r="R450" s="191"/>
      <c r="S450" s="191"/>
      <c r="T450" s="191"/>
      <c r="U450" s="191"/>
      <c r="V450" s="191"/>
      <c r="W450" s="191"/>
    </row>
    <row r="451" spans="1:23" x14ac:dyDescent="0.15">
      <c r="A451" s="191"/>
      <c r="B451" s="191"/>
      <c r="C451" s="191"/>
      <c r="D451" s="191"/>
      <c r="E451" s="191"/>
      <c r="F451" s="191"/>
      <c r="G451" s="191"/>
      <c r="H451" s="191"/>
      <c r="I451" s="191"/>
      <c r="J451" s="191"/>
      <c r="K451" s="191"/>
      <c r="L451" s="191"/>
      <c r="M451" s="191"/>
      <c r="N451" s="191"/>
      <c r="O451" s="191"/>
      <c r="P451" s="191"/>
      <c r="Q451" s="191"/>
      <c r="R451" s="191"/>
      <c r="S451" s="191"/>
      <c r="T451" s="191"/>
      <c r="U451" s="191"/>
      <c r="V451" s="191"/>
      <c r="W451" s="191"/>
    </row>
    <row r="452" spans="1:23" x14ac:dyDescent="0.15">
      <c r="A452" s="191"/>
      <c r="B452" s="191"/>
      <c r="C452" s="191"/>
      <c r="D452" s="191"/>
      <c r="E452" s="191"/>
      <c r="F452" s="191"/>
      <c r="G452" s="191"/>
      <c r="H452" s="191"/>
      <c r="I452" s="191"/>
      <c r="J452" s="191"/>
      <c r="K452" s="191"/>
      <c r="L452" s="191"/>
      <c r="M452" s="191"/>
      <c r="N452" s="191"/>
      <c r="O452" s="191"/>
      <c r="P452" s="191"/>
      <c r="Q452" s="191"/>
      <c r="R452" s="191"/>
      <c r="S452" s="191"/>
      <c r="T452" s="191"/>
      <c r="U452" s="191"/>
      <c r="V452" s="191"/>
      <c r="W452" s="191"/>
    </row>
    <row r="453" spans="1:23" x14ac:dyDescent="0.15">
      <c r="A453" s="191"/>
      <c r="B453" s="191"/>
      <c r="C453" s="191"/>
      <c r="D453" s="191"/>
      <c r="E453" s="191"/>
      <c r="F453" s="191"/>
      <c r="G453" s="191"/>
      <c r="H453" s="191"/>
      <c r="I453" s="191"/>
      <c r="J453" s="191"/>
      <c r="K453" s="191"/>
      <c r="L453" s="191"/>
      <c r="M453" s="191"/>
      <c r="N453" s="191"/>
      <c r="O453" s="191"/>
      <c r="P453" s="191"/>
      <c r="Q453" s="191"/>
      <c r="R453" s="191"/>
      <c r="S453" s="191"/>
      <c r="T453" s="191"/>
      <c r="U453" s="191"/>
      <c r="V453" s="191"/>
      <c r="W453" s="191"/>
    </row>
    <row r="454" spans="1:23" x14ac:dyDescent="0.15">
      <c r="A454" s="191"/>
      <c r="B454" s="191"/>
      <c r="C454" s="191"/>
      <c r="D454" s="191"/>
      <c r="E454" s="191"/>
      <c r="F454" s="191"/>
      <c r="G454" s="191"/>
      <c r="H454" s="191"/>
      <c r="I454" s="191"/>
      <c r="J454" s="191"/>
      <c r="K454" s="191"/>
      <c r="L454" s="191"/>
      <c r="M454" s="191"/>
      <c r="N454" s="191"/>
      <c r="O454" s="191"/>
      <c r="P454" s="191"/>
      <c r="Q454" s="191"/>
      <c r="R454" s="191"/>
      <c r="S454" s="191"/>
      <c r="T454" s="191"/>
      <c r="U454" s="191"/>
      <c r="V454" s="191"/>
      <c r="W454" s="191"/>
    </row>
    <row r="455" spans="1:23" x14ac:dyDescent="0.15">
      <c r="A455" s="191"/>
      <c r="B455" s="191"/>
      <c r="C455" s="191"/>
      <c r="D455" s="191"/>
      <c r="E455" s="191"/>
      <c r="F455" s="191"/>
      <c r="G455" s="191"/>
      <c r="H455" s="191"/>
      <c r="I455" s="191"/>
      <c r="J455" s="191"/>
      <c r="K455" s="191"/>
      <c r="L455" s="191"/>
      <c r="M455" s="191"/>
      <c r="N455" s="191"/>
      <c r="O455" s="191"/>
      <c r="P455" s="191"/>
      <c r="Q455" s="191"/>
      <c r="R455" s="191"/>
      <c r="S455" s="191"/>
      <c r="T455" s="191"/>
      <c r="U455" s="191"/>
      <c r="V455" s="191"/>
      <c r="W455" s="191"/>
    </row>
    <row r="456" spans="1:23" x14ac:dyDescent="0.15">
      <c r="A456" s="191"/>
      <c r="B456" s="191"/>
      <c r="C456" s="191"/>
      <c r="D456" s="191"/>
      <c r="E456" s="191"/>
      <c r="F456" s="191"/>
      <c r="G456" s="191"/>
      <c r="H456" s="191"/>
      <c r="I456" s="191"/>
      <c r="J456" s="191"/>
      <c r="K456" s="191"/>
      <c r="L456" s="191"/>
      <c r="M456" s="191"/>
      <c r="N456" s="191"/>
      <c r="O456" s="191"/>
      <c r="P456" s="191"/>
      <c r="Q456" s="191"/>
      <c r="R456" s="191"/>
      <c r="S456" s="191"/>
      <c r="T456" s="191"/>
      <c r="U456" s="191"/>
      <c r="V456" s="191"/>
      <c r="W456" s="191"/>
    </row>
    <row r="457" spans="1:23" x14ac:dyDescent="0.15">
      <c r="A457" s="191"/>
      <c r="B457" s="191"/>
      <c r="C457" s="191"/>
      <c r="D457" s="191"/>
      <c r="E457" s="191"/>
      <c r="F457" s="191"/>
      <c r="G457" s="191"/>
      <c r="H457" s="191"/>
      <c r="I457" s="191"/>
      <c r="J457" s="191"/>
      <c r="K457" s="191"/>
      <c r="L457" s="191"/>
      <c r="M457" s="191"/>
      <c r="N457" s="191"/>
      <c r="O457" s="191"/>
      <c r="P457" s="191"/>
      <c r="Q457" s="191"/>
      <c r="R457" s="191"/>
      <c r="S457" s="191"/>
      <c r="T457" s="191"/>
      <c r="U457" s="191"/>
      <c r="V457" s="191"/>
      <c r="W457" s="191"/>
    </row>
    <row r="458" spans="1:23" x14ac:dyDescent="0.15">
      <c r="A458" s="191"/>
      <c r="B458" s="191"/>
      <c r="C458" s="191"/>
      <c r="D458" s="191"/>
      <c r="E458" s="191"/>
      <c r="F458" s="191"/>
      <c r="G458" s="191"/>
      <c r="H458" s="191"/>
      <c r="I458" s="191"/>
      <c r="J458" s="191"/>
      <c r="K458" s="191"/>
      <c r="L458" s="191"/>
      <c r="M458" s="191"/>
      <c r="N458" s="191"/>
      <c r="O458" s="191"/>
      <c r="P458" s="191"/>
      <c r="Q458" s="191"/>
      <c r="R458" s="191"/>
      <c r="S458" s="191"/>
      <c r="T458" s="191"/>
      <c r="U458" s="191"/>
      <c r="V458" s="191"/>
      <c r="W458" s="191"/>
    </row>
    <row r="459" spans="1:23" x14ac:dyDescent="0.15">
      <c r="A459" s="191"/>
      <c r="B459" s="191"/>
      <c r="C459" s="191"/>
      <c r="D459" s="191"/>
      <c r="E459" s="191"/>
      <c r="F459" s="191"/>
      <c r="G459" s="191"/>
      <c r="H459" s="191"/>
      <c r="I459" s="191"/>
      <c r="J459" s="191"/>
      <c r="K459" s="191"/>
      <c r="L459" s="191"/>
      <c r="M459" s="191"/>
      <c r="N459" s="191"/>
      <c r="O459" s="191"/>
      <c r="P459" s="191"/>
      <c r="Q459" s="191"/>
      <c r="R459" s="191"/>
      <c r="S459" s="191"/>
      <c r="T459" s="191"/>
      <c r="U459" s="191"/>
      <c r="V459" s="191"/>
      <c r="W459" s="191"/>
    </row>
    <row r="460" spans="1:23" x14ac:dyDescent="0.15">
      <c r="A460" s="191"/>
      <c r="B460" s="191"/>
      <c r="C460" s="191"/>
      <c r="D460" s="191"/>
      <c r="E460" s="191"/>
      <c r="F460" s="191"/>
      <c r="G460" s="191"/>
      <c r="H460" s="191"/>
      <c r="I460" s="191"/>
      <c r="J460" s="191"/>
      <c r="K460" s="191"/>
      <c r="L460" s="191"/>
      <c r="M460" s="191"/>
      <c r="N460" s="191"/>
      <c r="O460" s="191"/>
      <c r="P460" s="191"/>
      <c r="Q460" s="191"/>
      <c r="R460" s="191"/>
      <c r="S460" s="191"/>
      <c r="T460" s="191"/>
      <c r="U460" s="191"/>
      <c r="V460" s="191"/>
      <c r="W460" s="191"/>
    </row>
    <row r="461" spans="1:23" x14ac:dyDescent="0.15">
      <c r="A461" s="191"/>
      <c r="B461" s="191"/>
      <c r="C461" s="191"/>
      <c r="D461" s="191"/>
      <c r="E461" s="191"/>
      <c r="F461" s="191"/>
      <c r="G461" s="191"/>
      <c r="H461" s="191"/>
      <c r="I461" s="191"/>
      <c r="J461" s="191"/>
      <c r="K461" s="191"/>
      <c r="L461" s="191"/>
      <c r="M461" s="191"/>
      <c r="N461" s="191"/>
      <c r="O461" s="191"/>
      <c r="P461" s="191"/>
      <c r="Q461" s="191"/>
      <c r="R461" s="191"/>
      <c r="S461" s="191"/>
      <c r="T461" s="191"/>
      <c r="U461" s="191"/>
      <c r="V461" s="191"/>
      <c r="W461" s="191"/>
    </row>
    <row r="462" spans="1:23" x14ac:dyDescent="0.15">
      <c r="A462" s="191"/>
      <c r="B462" s="191"/>
      <c r="C462" s="191"/>
      <c r="D462" s="191"/>
      <c r="E462" s="191"/>
      <c r="F462" s="191"/>
      <c r="G462" s="191"/>
      <c r="H462" s="191"/>
      <c r="I462" s="191"/>
      <c r="J462" s="191"/>
      <c r="K462" s="191"/>
      <c r="L462" s="191"/>
      <c r="M462" s="191"/>
      <c r="N462" s="191"/>
      <c r="O462" s="191"/>
      <c r="P462" s="191"/>
      <c r="Q462" s="191"/>
      <c r="R462" s="191"/>
      <c r="S462" s="191"/>
      <c r="T462" s="191"/>
      <c r="U462" s="191"/>
      <c r="V462" s="191"/>
      <c r="W462" s="191"/>
    </row>
    <row r="463" spans="1:23" x14ac:dyDescent="0.15">
      <c r="A463" s="191"/>
      <c r="B463" s="191"/>
      <c r="C463" s="191"/>
      <c r="D463" s="191"/>
      <c r="E463" s="191"/>
      <c r="F463" s="191"/>
      <c r="G463" s="191"/>
      <c r="H463" s="191"/>
      <c r="I463" s="191"/>
      <c r="J463" s="191"/>
      <c r="K463" s="191"/>
      <c r="L463" s="191"/>
      <c r="M463" s="191"/>
      <c r="N463" s="191"/>
      <c r="O463" s="191"/>
      <c r="P463" s="191"/>
      <c r="Q463" s="191"/>
      <c r="R463" s="191"/>
      <c r="S463" s="191"/>
      <c r="T463" s="191"/>
      <c r="U463" s="191"/>
      <c r="V463" s="191"/>
      <c r="W463" s="191"/>
    </row>
    <row r="464" spans="1:23" x14ac:dyDescent="0.15">
      <c r="A464" s="191"/>
      <c r="B464" s="191"/>
      <c r="C464" s="191"/>
      <c r="D464" s="191"/>
      <c r="E464" s="191"/>
      <c r="F464" s="191"/>
      <c r="G464" s="191"/>
      <c r="H464" s="191"/>
      <c r="I464" s="191"/>
      <c r="J464" s="191"/>
      <c r="K464" s="191"/>
      <c r="L464" s="191"/>
      <c r="M464" s="191"/>
      <c r="N464" s="191"/>
      <c r="O464" s="191"/>
      <c r="P464" s="191"/>
      <c r="Q464" s="191"/>
      <c r="R464" s="191"/>
      <c r="S464" s="191"/>
      <c r="T464" s="191"/>
      <c r="U464" s="191"/>
      <c r="V464" s="191"/>
      <c r="W464" s="191"/>
    </row>
    <row r="465" spans="1:23" x14ac:dyDescent="0.15">
      <c r="A465" s="191"/>
      <c r="B465" s="191"/>
      <c r="C465" s="191"/>
      <c r="D465" s="191"/>
      <c r="E465" s="191"/>
      <c r="F465" s="191"/>
      <c r="G465" s="191"/>
      <c r="H465" s="191"/>
      <c r="I465" s="191"/>
      <c r="J465" s="191"/>
      <c r="K465" s="191"/>
      <c r="L465" s="191"/>
      <c r="M465" s="191"/>
      <c r="N465" s="191"/>
      <c r="O465" s="191"/>
      <c r="P465" s="191"/>
      <c r="Q465" s="191"/>
      <c r="R465" s="191"/>
      <c r="S465" s="191"/>
      <c r="T465" s="191"/>
      <c r="U465" s="191"/>
      <c r="V465" s="191"/>
      <c r="W465" s="191"/>
    </row>
    <row r="466" spans="1:23" x14ac:dyDescent="0.15">
      <c r="A466" s="191"/>
      <c r="B466" s="191"/>
      <c r="C466" s="191"/>
      <c r="D466" s="191"/>
      <c r="E466" s="191"/>
      <c r="F466" s="191"/>
      <c r="G466" s="191"/>
      <c r="H466" s="191"/>
      <c r="I466" s="191"/>
      <c r="J466" s="191"/>
      <c r="K466" s="191"/>
      <c r="L466" s="191"/>
      <c r="M466" s="191"/>
      <c r="N466" s="191"/>
      <c r="O466" s="191"/>
      <c r="P466" s="191"/>
      <c r="Q466" s="191"/>
      <c r="R466" s="191"/>
      <c r="S466" s="191"/>
      <c r="T466" s="191"/>
      <c r="U466" s="191"/>
      <c r="V466" s="191"/>
      <c r="W466" s="191"/>
    </row>
    <row r="467" spans="1:23" x14ac:dyDescent="0.15">
      <c r="A467" s="191"/>
      <c r="B467" s="191"/>
      <c r="C467" s="191"/>
      <c r="D467" s="191"/>
      <c r="E467" s="191"/>
      <c r="F467" s="191"/>
      <c r="G467" s="191"/>
      <c r="H467" s="191"/>
      <c r="I467" s="191"/>
      <c r="J467" s="191"/>
      <c r="K467" s="191"/>
      <c r="L467" s="191"/>
      <c r="M467" s="191"/>
      <c r="N467" s="191"/>
      <c r="O467" s="191"/>
      <c r="P467" s="191"/>
      <c r="Q467" s="191"/>
      <c r="R467" s="191"/>
      <c r="S467" s="191"/>
      <c r="T467" s="191"/>
      <c r="U467" s="191"/>
      <c r="V467" s="191"/>
      <c r="W467" s="191"/>
    </row>
    <row r="468" spans="1:23" x14ac:dyDescent="0.15">
      <c r="A468" s="191"/>
      <c r="B468" s="191"/>
      <c r="C468" s="191"/>
      <c r="D468" s="191"/>
      <c r="E468" s="191"/>
      <c r="F468" s="191"/>
      <c r="G468" s="191"/>
      <c r="H468" s="191"/>
      <c r="I468" s="191"/>
      <c r="J468" s="191"/>
      <c r="K468" s="191"/>
      <c r="L468" s="191"/>
      <c r="M468" s="191"/>
      <c r="N468" s="191"/>
      <c r="O468" s="191"/>
      <c r="P468" s="191"/>
      <c r="Q468" s="191"/>
      <c r="R468" s="191"/>
      <c r="S468" s="191"/>
      <c r="T468" s="191"/>
      <c r="U468" s="191"/>
      <c r="V468" s="191"/>
      <c r="W468" s="191"/>
    </row>
    <row r="469" spans="1:23" x14ac:dyDescent="0.15">
      <c r="A469" s="191"/>
      <c r="B469" s="191"/>
      <c r="C469" s="191"/>
      <c r="D469" s="191"/>
      <c r="E469" s="191"/>
      <c r="F469" s="191"/>
      <c r="G469" s="191"/>
      <c r="H469" s="191"/>
      <c r="I469" s="191"/>
      <c r="J469" s="191"/>
      <c r="K469" s="191"/>
      <c r="L469" s="191"/>
      <c r="M469" s="191"/>
      <c r="N469" s="191"/>
      <c r="O469" s="191"/>
      <c r="P469" s="191"/>
      <c r="Q469" s="191"/>
      <c r="R469" s="191"/>
      <c r="S469" s="191"/>
      <c r="T469" s="191"/>
      <c r="U469" s="191"/>
      <c r="V469" s="191"/>
      <c r="W469" s="191"/>
    </row>
    <row r="470" spans="1:23" x14ac:dyDescent="0.15">
      <c r="A470" s="191"/>
      <c r="B470" s="191"/>
      <c r="C470" s="191"/>
      <c r="D470" s="191"/>
      <c r="E470" s="191"/>
      <c r="F470" s="191"/>
      <c r="G470" s="191"/>
      <c r="H470" s="191"/>
      <c r="I470" s="191"/>
      <c r="J470" s="191"/>
      <c r="K470" s="191"/>
      <c r="L470" s="191"/>
      <c r="M470" s="191"/>
      <c r="N470" s="191"/>
      <c r="O470" s="191"/>
      <c r="P470" s="191"/>
      <c r="Q470" s="191"/>
      <c r="R470" s="191"/>
      <c r="S470" s="191"/>
      <c r="T470" s="191"/>
      <c r="U470" s="191"/>
      <c r="V470" s="191"/>
      <c r="W470" s="191"/>
    </row>
    <row r="471" spans="1:23" x14ac:dyDescent="0.15">
      <c r="A471" s="191"/>
      <c r="B471" s="191"/>
      <c r="C471" s="191"/>
      <c r="D471" s="191"/>
      <c r="E471" s="191"/>
      <c r="F471" s="191"/>
      <c r="G471" s="191"/>
      <c r="H471" s="191"/>
      <c r="I471" s="191"/>
      <c r="J471" s="191"/>
      <c r="K471" s="191"/>
      <c r="L471" s="191"/>
      <c r="M471" s="191"/>
      <c r="N471" s="191"/>
      <c r="O471" s="191"/>
      <c r="P471" s="191"/>
      <c r="Q471" s="191"/>
      <c r="R471" s="191"/>
      <c r="S471" s="191"/>
      <c r="T471" s="191"/>
      <c r="U471" s="191"/>
      <c r="V471" s="191"/>
      <c r="W471" s="191"/>
    </row>
    <row r="472" spans="1:23" x14ac:dyDescent="0.15">
      <c r="A472" s="191"/>
      <c r="B472" s="191"/>
      <c r="C472" s="191"/>
      <c r="D472" s="191"/>
      <c r="E472" s="191"/>
      <c r="F472" s="191"/>
      <c r="G472" s="191"/>
      <c r="H472" s="191"/>
      <c r="I472" s="191"/>
      <c r="J472" s="191"/>
      <c r="K472" s="191"/>
      <c r="L472" s="191"/>
      <c r="M472" s="191"/>
      <c r="N472" s="191"/>
      <c r="O472" s="191"/>
      <c r="P472" s="191"/>
      <c r="Q472" s="191"/>
      <c r="R472" s="191"/>
      <c r="S472" s="191"/>
      <c r="T472" s="191"/>
      <c r="U472" s="191"/>
      <c r="V472" s="191"/>
      <c r="W472" s="191"/>
    </row>
    <row r="473" spans="1:23" x14ac:dyDescent="0.15">
      <c r="A473" s="191"/>
      <c r="B473" s="191"/>
      <c r="C473" s="191"/>
      <c r="D473" s="191"/>
      <c r="E473" s="191"/>
      <c r="F473" s="191"/>
      <c r="G473" s="191"/>
      <c r="H473" s="191"/>
      <c r="I473" s="191"/>
      <c r="J473" s="191"/>
      <c r="K473" s="191"/>
      <c r="L473" s="191"/>
      <c r="M473" s="191"/>
      <c r="N473" s="191"/>
      <c r="O473" s="191"/>
      <c r="P473" s="191"/>
      <c r="Q473" s="191"/>
      <c r="R473" s="191"/>
      <c r="S473" s="191"/>
      <c r="T473" s="191"/>
      <c r="U473" s="191"/>
      <c r="V473" s="191"/>
      <c r="W473" s="191"/>
    </row>
    <row r="474" spans="1:23" x14ac:dyDescent="0.15">
      <c r="A474" s="191"/>
      <c r="B474" s="191"/>
      <c r="C474" s="191"/>
      <c r="D474" s="191"/>
      <c r="E474" s="191"/>
      <c r="F474" s="191"/>
      <c r="G474" s="191"/>
      <c r="H474" s="191"/>
      <c r="I474" s="191"/>
      <c r="J474" s="191"/>
      <c r="K474" s="191"/>
      <c r="L474" s="191"/>
      <c r="M474" s="191"/>
      <c r="N474" s="191"/>
      <c r="O474" s="191"/>
      <c r="P474" s="191"/>
      <c r="Q474" s="191"/>
      <c r="R474" s="191"/>
      <c r="S474" s="191"/>
      <c r="T474" s="191"/>
      <c r="U474" s="191"/>
      <c r="V474" s="191"/>
      <c r="W474" s="191"/>
    </row>
    <row r="475" spans="1:23" x14ac:dyDescent="0.15">
      <c r="A475" s="191"/>
      <c r="B475" s="191"/>
      <c r="C475" s="191"/>
      <c r="D475" s="191"/>
      <c r="E475" s="191"/>
      <c r="F475" s="191"/>
      <c r="G475" s="191"/>
      <c r="H475" s="191"/>
      <c r="I475" s="191"/>
      <c r="J475" s="191"/>
      <c r="K475" s="191"/>
      <c r="L475" s="191"/>
      <c r="M475" s="191"/>
      <c r="N475" s="191"/>
      <c r="O475" s="191"/>
      <c r="P475" s="191"/>
      <c r="Q475" s="191"/>
      <c r="R475" s="191"/>
      <c r="S475" s="191"/>
      <c r="T475" s="191"/>
      <c r="U475" s="191"/>
      <c r="V475" s="191"/>
      <c r="W475" s="191"/>
    </row>
    <row r="476" spans="1:23" x14ac:dyDescent="0.15">
      <c r="A476" s="191"/>
      <c r="B476" s="191"/>
      <c r="C476" s="191"/>
      <c r="D476" s="191"/>
      <c r="E476" s="191"/>
      <c r="F476" s="191"/>
      <c r="G476" s="191"/>
      <c r="H476" s="191"/>
      <c r="I476" s="191"/>
      <c r="J476" s="191"/>
      <c r="K476" s="191"/>
      <c r="L476" s="191"/>
      <c r="M476" s="191"/>
      <c r="N476" s="191"/>
      <c r="O476" s="191"/>
      <c r="P476" s="191"/>
      <c r="Q476" s="191"/>
      <c r="R476" s="191"/>
      <c r="S476" s="191"/>
      <c r="T476" s="191"/>
      <c r="U476" s="191"/>
      <c r="V476" s="191"/>
      <c r="W476" s="191"/>
    </row>
    <row r="477" spans="1:23" x14ac:dyDescent="0.15">
      <c r="A477" s="191"/>
      <c r="B477" s="191"/>
      <c r="C477" s="191"/>
      <c r="D477" s="191"/>
      <c r="E477" s="191"/>
      <c r="F477" s="191"/>
      <c r="G477" s="191"/>
      <c r="H477" s="191"/>
      <c r="I477" s="191"/>
      <c r="J477" s="191"/>
      <c r="K477" s="191"/>
      <c r="L477" s="191"/>
      <c r="M477" s="191"/>
      <c r="N477" s="191"/>
      <c r="O477" s="191"/>
      <c r="P477" s="191"/>
      <c r="Q477" s="191"/>
      <c r="R477" s="191"/>
      <c r="S477" s="191"/>
      <c r="T477" s="191"/>
      <c r="U477" s="191"/>
      <c r="V477" s="191"/>
      <c r="W477" s="191"/>
    </row>
    <row r="478" spans="1:23" x14ac:dyDescent="0.15">
      <c r="A478" s="191"/>
      <c r="B478" s="191"/>
      <c r="C478" s="191"/>
      <c r="D478" s="191"/>
      <c r="E478" s="191"/>
      <c r="F478" s="191"/>
      <c r="G478" s="191"/>
      <c r="H478" s="191"/>
      <c r="I478" s="191"/>
      <c r="J478" s="191"/>
      <c r="K478" s="191"/>
      <c r="L478" s="191"/>
      <c r="M478" s="191"/>
      <c r="N478" s="191"/>
      <c r="O478" s="191"/>
      <c r="P478" s="191"/>
      <c r="Q478" s="191"/>
      <c r="R478" s="191"/>
      <c r="S478" s="191"/>
      <c r="T478" s="191"/>
      <c r="U478" s="191"/>
      <c r="V478" s="191"/>
      <c r="W478" s="191"/>
    </row>
    <row r="479" spans="1:23" x14ac:dyDescent="0.15">
      <c r="A479" s="191"/>
      <c r="B479" s="191"/>
      <c r="C479" s="191"/>
      <c r="D479" s="191"/>
      <c r="E479" s="191"/>
      <c r="F479" s="191"/>
      <c r="G479" s="191"/>
      <c r="H479" s="191"/>
      <c r="I479" s="191"/>
      <c r="J479" s="191"/>
      <c r="K479" s="191"/>
      <c r="L479" s="191"/>
      <c r="M479" s="191"/>
      <c r="N479" s="191"/>
      <c r="O479" s="191"/>
      <c r="P479" s="191"/>
      <c r="Q479" s="191"/>
      <c r="R479" s="191"/>
      <c r="S479" s="191"/>
      <c r="T479" s="191"/>
      <c r="U479" s="191"/>
      <c r="V479" s="191"/>
      <c r="W479" s="191"/>
    </row>
    <row r="480" spans="1:23" x14ac:dyDescent="0.15">
      <c r="A480" s="191"/>
      <c r="B480" s="191"/>
      <c r="C480" s="191"/>
      <c r="D480" s="191"/>
      <c r="E480" s="191"/>
      <c r="F480" s="191"/>
      <c r="G480" s="191"/>
      <c r="H480" s="191"/>
      <c r="I480" s="191"/>
      <c r="J480" s="191"/>
      <c r="K480" s="191"/>
      <c r="L480" s="191"/>
      <c r="M480" s="191"/>
      <c r="N480" s="191"/>
      <c r="O480" s="191"/>
      <c r="P480" s="191"/>
      <c r="Q480" s="191"/>
      <c r="R480" s="191"/>
      <c r="S480" s="191"/>
      <c r="T480" s="191"/>
      <c r="U480" s="191"/>
      <c r="V480" s="191"/>
      <c r="W480" s="191"/>
    </row>
    <row r="481" spans="1:23" x14ac:dyDescent="0.15">
      <c r="A481" s="191"/>
      <c r="B481" s="191"/>
      <c r="C481" s="191"/>
      <c r="D481" s="191"/>
      <c r="E481" s="191"/>
      <c r="F481" s="191"/>
      <c r="G481" s="191"/>
      <c r="H481" s="191"/>
      <c r="I481" s="191"/>
      <c r="J481" s="191"/>
      <c r="K481" s="191"/>
      <c r="L481" s="191"/>
      <c r="M481" s="191"/>
      <c r="N481" s="191"/>
      <c r="O481" s="191"/>
      <c r="P481" s="191"/>
      <c r="Q481" s="191"/>
      <c r="R481" s="191"/>
      <c r="S481" s="191"/>
      <c r="T481" s="191"/>
      <c r="U481" s="191"/>
      <c r="V481" s="191"/>
      <c r="W481" s="191"/>
    </row>
    <row r="482" spans="1:23" x14ac:dyDescent="0.15">
      <c r="A482" s="191"/>
      <c r="B482" s="191"/>
      <c r="C482" s="191"/>
      <c r="D482" s="191"/>
      <c r="E482" s="191"/>
      <c r="F482" s="191"/>
      <c r="G482" s="191"/>
      <c r="H482" s="191"/>
      <c r="I482" s="191"/>
      <c r="J482" s="191"/>
      <c r="K482" s="191"/>
      <c r="L482" s="191"/>
      <c r="M482" s="191"/>
      <c r="N482" s="191"/>
      <c r="O482" s="191"/>
      <c r="P482" s="191"/>
      <c r="Q482" s="191"/>
      <c r="R482" s="191"/>
      <c r="S482" s="191"/>
      <c r="T482" s="191"/>
      <c r="U482" s="191"/>
      <c r="V482" s="191"/>
      <c r="W482" s="191"/>
    </row>
    <row r="483" spans="1:23" x14ac:dyDescent="0.15">
      <c r="A483" s="191"/>
      <c r="B483" s="191"/>
      <c r="C483" s="191"/>
      <c r="D483" s="191"/>
      <c r="E483" s="191"/>
      <c r="F483" s="191"/>
      <c r="G483" s="191"/>
      <c r="H483" s="191"/>
      <c r="I483" s="191"/>
      <c r="J483" s="191"/>
      <c r="K483" s="191"/>
      <c r="L483" s="191"/>
      <c r="M483" s="191"/>
      <c r="N483" s="191"/>
      <c r="O483" s="191"/>
      <c r="P483" s="191"/>
      <c r="Q483" s="191"/>
      <c r="R483" s="191"/>
      <c r="S483" s="191"/>
      <c r="T483" s="191"/>
      <c r="U483" s="191"/>
      <c r="V483" s="191"/>
      <c r="W483" s="191"/>
    </row>
    <row r="484" spans="1:23" x14ac:dyDescent="0.15">
      <c r="A484" s="191"/>
      <c r="B484" s="191"/>
      <c r="C484" s="191"/>
      <c r="D484" s="191"/>
      <c r="E484" s="191"/>
      <c r="F484" s="191"/>
      <c r="G484" s="191"/>
      <c r="H484" s="191"/>
      <c r="I484" s="191"/>
      <c r="J484" s="191"/>
      <c r="K484" s="191"/>
      <c r="L484" s="191"/>
      <c r="M484" s="191"/>
      <c r="N484" s="191"/>
      <c r="O484" s="191"/>
      <c r="P484" s="191"/>
      <c r="Q484" s="191"/>
      <c r="R484" s="191"/>
      <c r="S484" s="191"/>
      <c r="T484" s="191"/>
      <c r="U484" s="191"/>
      <c r="V484" s="191"/>
      <c r="W484" s="191"/>
    </row>
    <row r="485" spans="1:23" x14ac:dyDescent="0.15">
      <c r="A485" s="191"/>
      <c r="B485" s="191"/>
      <c r="C485" s="191"/>
      <c r="D485" s="191"/>
      <c r="E485" s="191"/>
      <c r="F485" s="191"/>
      <c r="G485" s="191"/>
      <c r="H485" s="191"/>
      <c r="I485" s="191"/>
      <c r="J485" s="191"/>
      <c r="K485" s="191"/>
      <c r="L485" s="191"/>
      <c r="M485" s="191"/>
      <c r="N485" s="191"/>
      <c r="O485" s="191"/>
      <c r="P485" s="191"/>
      <c r="Q485" s="191"/>
      <c r="R485" s="191"/>
      <c r="S485" s="191"/>
      <c r="T485" s="191"/>
      <c r="U485" s="191"/>
      <c r="V485" s="191"/>
      <c r="W485" s="191"/>
    </row>
    <row r="486" spans="1:23" x14ac:dyDescent="0.15">
      <c r="A486" s="191"/>
      <c r="B486" s="191"/>
      <c r="C486" s="191"/>
      <c r="D486" s="191"/>
      <c r="E486" s="191"/>
      <c r="F486" s="191"/>
      <c r="G486" s="191"/>
      <c r="H486" s="191"/>
      <c r="I486" s="191"/>
      <c r="J486" s="191"/>
      <c r="K486" s="191"/>
      <c r="L486" s="191"/>
      <c r="M486" s="191"/>
      <c r="N486" s="191"/>
      <c r="O486" s="191"/>
      <c r="P486" s="191"/>
      <c r="Q486" s="191"/>
      <c r="R486" s="191"/>
      <c r="S486" s="191"/>
      <c r="T486" s="191"/>
      <c r="U486" s="191"/>
      <c r="V486" s="191"/>
      <c r="W486" s="191"/>
    </row>
    <row r="487" spans="1:23" x14ac:dyDescent="0.15">
      <c r="A487" s="191"/>
      <c r="B487" s="191"/>
      <c r="C487" s="191"/>
      <c r="D487" s="191"/>
      <c r="E487" s="191"/>
      <c r="F487" s="191"/>
      <c r="G487" s="191"/>
      <c r="H487" s="191"/>
      <c r="I487" s="191"/>
      <c r="J487" s="191"/>
      <c r="K487" s="191"/>
      <c r="L487" s="191"/>
      <c r="M487" s="191"/>
      <c r="N487" s="191"/>
      <c r="O487" s="191"/>
      <c r="P487" s="191"/>
      <c r="Q487" s="191"/>
      <c r="R487" s="191"/>
      <c r="S487" s="191"/>
      <c r="T487" s="191"/>
      <c r="U487" s="191"/>
      <c r="V487" s="191"/>
      <c r="W487" s="191"/>
    </row>
    <row r="488" spans="1:23" x14ac:dyDescent="0.15">
      <c r="A488" s="191"/>
      <c r="B488" s="191"/>
      <c r="C488" s="191"/>
      <c r="D488" s="191"/>
      <c r="E488" s="191"/>
      <c r="F488" s="191"/>
      <c r="G488" s="191"/>
      <c r="H488" s="191"/>
      <c r="I488" s="191"/>
      <c r="J488" s="191"/>
      <c r="K488" s="191"/>
      <c r="L488" s="191"/>
      <c r="M488" s="191"/>
      <c r="N488" s="191"/>
      <c r="O488" s="191"/>
      <c r="P488" s="191"/>
      <c r="Q488" s="191"/>
      <c r="R488" s="191"/>
      <c r="S488" s="191"/>
      <c r="T488" s="191"/>
      <c r="U488" s="191"/>
      <c r="V488" s="191"/>
      <c r="W488" s="191"/>
    </row>
    <row r="489" spans="1:23" x14ac:dyDescent="0.15">
      <c r="A489" s="191"/>
      <c r="B489" s="191"/>
      <c r="C489" s="191"/>
      <c r="D489" s="191"/>
      <c r="E489" s="191"/>
      <c r="F489" s="191"/>
      <c r="G489" s="191"/>
      <c r="H489" s="191"/>
      <c r="I489" s="191"/>
      <c r="J489" s="191"/>
      <c r="K489" s="191"/>
      <c r="L489" s="191"/>
      <c r="M489" s="191"/>
      <c r="N489" s="191"/>
      <c r="O489" s="191"/>
      <c r="P489" s="191"/>
      <c r="Q489" s="191"/>
      <c r="R489" s="191"/>
      <c r="S489" s="191"/>
      <c r="T489" s="191"/>
      <c r="U489" s="191"/>
      <c r="V489" s="191"/>
      <c r="W489" s="191"/>
    </row>
    <row r="490" spans="1:23" x14ac:dyDescent="0.15">
      <c r="A490" s="191"/>
      <c r="B490" s="191"/>
      <c r="C490" s="191"/>
      <c r="D490" s="191"/>
      <c r="E490" s="191"/>
      <c r="F490" s="191"/>
      <c r="G490" s="191"/>
      <c r="H490" s="191"/>
      <c r="I490" s="191"/>
      <c r="J490" s="191"/>
      <c r="K490" s="191"/>
      <c r="L490" s="191"/>
      <c r="M490" s="191"/>
      <c r="N490" s="191"/>
      <c r="O490" s="191"/>
      <c r="P490" s="191"/>
      <c r="Q490" s="191"/>
      <c r="R490" s="191"/>
      <c r="S490" s="191"/>
      <c r="T490" s="191"/>
      <c r="U490" s="191"/>
      <c r="V490" s="191"/>
      <c r="W490" s="191"/>
    </row>
    <row r="491" spans="1:23" x14ac:dyDescent="0.15">
      <c r="A491" s="191"/>
      <c r="B491" s="191"/>
      <c r="C491" s="191"/>
      <c r="D491" s="191"/>
      <c r="E491" s="191"/>
      <c r="F491" s="191"/>
      <c r="G491" s="191"/>
      <c r="H491" s="191"/>
      <c r="I491" s="191"/>
      <c r="J491" s="191"/>
      <c r="K491" s="191"/>
      <c r="L491" s="191"/>
      <c r="M491" s="191"/>
      <c r="N491" s="191"/>
      <c r="O491" s="191"/>
      <c r="P491" s="191"/>
      <c r="Q491" s="191"/>
      <c r="R491" s="191"/>
      <c r="S491" s="191"/>
      <c r="T491" s="191"/>
      <c r="U491" s="191"/>
      <c r="V491" s="191"/>
      <c r="W491" s="191"/>
    </row>
    <row r="492" spans="1:23" x14ac:dyDescent="0.15">
      <c r="A492" s="191"/>
      <c r="B492" s="191"/>
      <c r="C492" s="191"/>
      <c r="D492" s="191"/>
      <c r="E492" s="191"/>
      <c r="F492" s="191"/>
      <c r="G492" s="191"/>
      <c r="H492" s="191"/>
      <c r="I492" s="191"/>
      <c r="J492" s="191"/>
      <c r="K492" s="191"/>
      <c r="L492" s="191"/>
      <c r="M492" s="191"/>
      <c r="N492" s="191"/>
      <c r="O492" s="191"/>
      <c r="P492" s="191"/>
      <c r="Q492" s="191"/>
      <c r="R492" s="191"/>
      <c r="S492" s="191"/>
      <c r="T492" s="191"/>
      <c r="U492" s="191"/>
      <c r="V492" s="191"/>
      <c r="W492" s="191"/>
    </row>
    <row r="493" spans="1:23" x14ac:dyDescent="0.15">
      <c r="A493" s="191"/>
      <c r="B493" s="191"/>
      <c r="C493" s="191"/>
      <c r="D493" s="191"/>
      <c r="E493" s="191"/>
      <c r="F493" s="191"/>
      <c r="G493" s="191"/>
      <c r="H493" s="191"/>
      <c r="I493" s="191"/>
      <c r="J493" s="191"/>
      <c r="K493" s="191"/>
      <c r="L493" s="191"/>
      <c r="M493" s="191"/>
      <c r="N493" s="191"/>
      <c r="O493" s="191"/>
      <c r="P493" s="191"/>
      <c r="Q493" s="191"/>
      <c r="R493" s="191"/>
      <c r="S493" s="191"/>
      <c r="T493" s="191"/>
      <c r="U493" s="191"/>
      <c r="V493" s="191"/>
      <c r="W493" s="191"/>
    </row>
    <row r="494" spans="1:23" x14ac:dyDescent="0.15">
      <c r="A494" s="191"/>
      <c r="B494" s="191"/>
      <c r="C494" s="191"/>
      <c r="D494" s="191"/>
      <c r="E494" s="191"/>
      <c r="F494" s="191"/>
      <c r="G494" s="191"/>
      <c r="H494" s="191"/>
      <c r="I494" s="191"/>
      <c r="J494" s="191"/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1"/>
    </row>
    <row r="495" spans="1:23" x14ac:dyDescent="0.15">
      <c r="A495" s="191"/>
      <c r="B495" s="191"/>
      <c r="C495" s="191"/>
      <c r="D495" s="191"/>
      <c r="E495" s="191"/>
      <c r="F495" s="191"/>
      <c r="G495" s="191"/>
      <c r="H495" s="191"/>
      <c r="I495" s="191"/>
      <c r="J495" s="191"/>
      <c r="K495" s="191"/>
      <c r="L495" s="191"/>
      <c r="M495" s="191"/>
      <c r="N495" s="191"/>
      <c r="O495" s="191"/>
      <c r="P495" s="191"/>
      <c r="Q495" s="191"/>
      <c r="R495" s="191"/>
      <c r="S495" s="191"/>
      <c r="T495" s="191"/>
      <c r="U495" s="191"/>
      <c r="V495" s="191"/>
      <c r="W495" s="191"/>
    </row>
    <row r="496" spans="1:23" x14ac:dyDescent="0.15">
      <c r="A496" s="191"/>
      <c r="B496" s="191"/>
      <c r="C496" s="191"/>
      <c r="D496" s="191"/>
      <c r="E496" s="191"/>
      <c r="F496" s="191"/>
      <c r="G496" s="191"/>
      <c r="H496" s="191"/>
      <c r="I496" s="191"/>
      <c r="J496" s="191"/>
      <c r="K496" s="191"/>
      <c r="L496" s="191"/>
      <c r="M496" s="191"/>
      <c r="N496" s="191"/>
      <c r="O496" s="191"/>
      <c r="P496" s="191"/>
      <c r="Q496" s="191"/>
      <c r="R496" s="191"/>
      <c r="S496" s="191"/>
      <c r="T496" s="191"/>
      <c r="U496" s="191"/>
      <c r="V496" s="191"/>
      <c r="W496" s="191"/>
    </row>
    <row r="497" spans="1:23" x14ac:dyDescent="0.15">
      <c r="A497" s="191"/>
      <c r="B497" s="191"/>
      <c r="C497" s="191"/>
      <c r="D497" s="191"/>
      <c r="E497" s="191"/>
      <c r="F497" s="191"/>
      <c r="G497" s="191"/>
      <c r="H497" s="191"/>
      <c r="I497" s="191"/>
      <c r="J497" s="191"/>
      <c r="K497" s="191"/>
      <c r="L497" s="191"/>
      <c r="M497" s="191"/>
      <c r="N497" s="191"/>
      <c r="O497" s="191"/>
      <c r="P497" s="191"/>
      <c r="Q497" s="191"/>
      <c r="R497" s="191"/>
      <c r="S497" s="191"/>
      <c r="T497" s="191"/>
      <c r="U497" s="191"/>
      <c r="V497" s="191"/>
      <c r="W497" s="191"/>
    </row>
    <row r="498" spans="1:23" x14ac:dyDescent="0.15">
      <c r="A498" s="191"/>
      <c r="B498" s="191"/>
      <c r="C498" s="191"/>
      <c r="D498" s="191"/>
      <c r="E498" s="191"/>
      <c r="F498" s="191"/>
      <c r="G498" s="191"/>
      <c r="H498" s="191"/>
      <c r="I498" s="191"/>
      <c r="J498" s="191"/>
      <c r="K498" s="191"/>
      <c r="L498" s="191"/>
      <c r="M498" s="191"/>
      <c r="N498" s="191"/>
      <c r="O498" s="191"/>
      <c r="P498" s="191"/>
      <c r="Q498" s="191"/>
      <c r="R498" s="191"/>
      <c r="S498" s="191"/>
      <c r="T498" s="191"/>
      <c r="U498" s="191"/>
      <c r="V498" s="191"/>
      <c r="W498" s="191"/>
    </row>
    <row r="499" spans="1:23" x14ac:dyDescent="0.15">
      <c r="A499" s="191"/>
      <c r="B499" s="191"/>
      <c r="C499" s="191"/>
      <c r="D499" s="191"/>
      <c r="E499" s="191"/>
      <c r="F499" s="191"/>
      <c r="G499" s="191"/>
      <c r="H499" s="191"/>
      <c r="I499" s="191"/>
      <c r="J499" s="191"/>
      <c r="K499" s="191"/>
      <c r="L499" s="191"/>
      <c r="M499" s="191"/>
      <c r="N499" s="191"/>
      <c r="O499" s="191"/>
      <c r="P499" s="191"/>
      <c r="Q499" s="191"/>
      <c r="R499" s="191"/>
      <c r="S499" s="191"/>
      <c r="T499" s="191"/>
      <c r="U499" s="191"/>
      <c r="V499" s="191"/>
      <c r="W499" s="191"/>
    </row>
    <row r="500" spans="1:23" x14ac:dyDescent="0.15">
      <c r="A500" s="191"/>
      <c r="B500" s="191"/>
      <c r="C500" s="191"/>
      <c r="D500" s="191"/>
      <c r="E500" s="191"/>
      <c r="F500" s="191"/>
      <c r="G500" s="191"/>
      <c r="H500" s="191"/>
      <c r="I500" s="191"/>
      <c r="J500" s="191"/>
      <c r="K500" s="191"/>
      <c r="L500" s="191"/>
      <c r="M500" s="191"/>
      <c r="N500" s="191"/>
      <c r="O500" s="191"/>
      <c r="P500" s="191"/>
      <c r="Q500" s="191"/>
      <c r="R500" s="191"/>
      <c r="S500" s="191"/>
      <c r="T500" s="191"/>
      <c r="U500" s="191"/>
      <c r="V500" s="191"/>
      <c r="W500" s="191"/>
    </row>
    <row r="501" spans="1:23" x14ac:dyDescent="0.15">
      <c r="A501" s="191"/>
      <c r="B501" s="191"/>
      <c r="C501" s="191"/>
      <c r="D501" s="191"/>
      <c r="E501" s="191"/>
      <c r="F501" s="191"/>
      <c r="G501" s="191"/>
      <c r="H501" s="191"/>
      <c r="I501" s="191"/>
      <c r="J501" s="191"/>
      <c r="K501" s="191"/>
      <c r="L501" s="191"/>
      <c r="M501" s="191"/>
      <c r="N501" s="191"/>
      <c r="O501" s="191"/>
      <c r="P501" s="191"/>
      <c r="Q501" s="191"/>
      <c r="R501" s="191"/>
      <c r="S501" s="191"/>
      <c r="T501" s="191"/>
      <c r="U501" s="191"/>
      <c r="V501" s="191"/>
      <c r="W501" s="191"/>
    </row>
    <row r="502" spans="1:23" x14ac:dyDescent="0.15">
      <c r="A502" s="191"/>
      <c r="B502" s="191"/>
      <c r="C502" s="191"/>
      <c r="D502" s="191"/>
      <c r="E502" s="191"/>
      <c r="F502" s="191"/>
      <c r="G502" s="191"/>
      <c r="H502" s="191"/>
      <c r="I502" s="191"/>
      <c r="J502" s="191"/>
      <c r="K502" s="191"/>
      <c r="L502" s="191"/>
      <c r="M502" s="191"/>
      <c r="N502" s="191"/>
      <c r="O502" s="191"/>
      <c r="P502" s="191"/>
      <c r="Q502" s="191"/>
      <c r="R502" s="191"/>
      <c r="S502" s="191"/>
      <c r="T502" s="191"/>
      <c r="U502" s="191"/>
      <c r="V502" s="191"/>
      <c r="W502" s="191"/>
    </row>
    <row r="503" spans="1:23" x14ac:dyDescent="0.15">
      <c r="A503" s="191"/>
      <c r="B503" s="191"/>
      <c r="C503" s="191"/>
      <c r="D503" s="191"/>
      <c r="E503" s="191"/>
      <c r="F503" s="191"/>
      <c r="G503" s="191"/>
      <c r="H503" s="191"/>
      <c r="I503" s="191"/>
      <c r="J503" s="191"/>
      <c r="K503" s="191"/>
      <c r="L503" s="191"/>
      <c r="M503" s="191"/>
      <c r="N503" s="191"/>
      <c r="O503" s="191"/>
      <c r="P503" s="191"/>
      <c r="Q503" s="191"/>
      <c r="R503" s="191"/>
      <c r="S503" s="191"/>
      <c r="T503" s="191"/>
      <c r="U503" s="191"/>
      <c r="V503" s="191"/>
      <c r="W503" s="191"/>
    </row>
    <row r="504" spans="1:23" x14ac:dyDescent="0.15">
      <c r="A504" s="191"/>
      <c r="B504" s="191"/>
      <c r="C504" s="191"/>
      <c r="D504" s="191"/>
      <c r="E504" s="191"/>
      <c r="F504" s="191"/>
      <c r="G504" s="191"/>
      <c r="H504" s="191"/>
      <c r="I504" s="191"/>
      <c r="J504" s="191"/>
      <c r="K504" s="191"/>
      <c r="L504" s="191"/>
      <c r="M504" s="191"/>
      <c r="N504" s="191"/>
      <c r="O504" s="191"/>
      <c r="P504" s="191"/>
      <c r="Q504" s="191"/>
      <c r="R504" s="191"/>
      <c r="S504" s="191"/>
      <c r="T504" s="191"/>
      <c r="U504" s="191"/>
      <c r="V504" s="191"/>
      <c r="W504" s="191"/>
    </row>
    <row r="505" spans="1:23" x14ac:dyDescent="0.15">
      <c r="A505" s="191"/>
      <c r="B505" s="191"/>
      <c r="C505" s="191"/>
      <c r="D505" s="191"/>
      <c r="E505" s="191"/>
      <c r="F505" s="191"/>
      <c r="G505" s="191"/>
      <c r="H505" s="191"/>
      <c r="I505" s="191"/>
      <c r="J505" s="191"/>
      <c r="K505" s="191"/>
      <c r="L505" s="191"/>
      <c r="M505" s="191"/>
      <c r="N505" s="191"/>
      <c r="O505" s="191"/>
      <c r="P505" s="191"/>
      <c r="Q505" s="191"/>
      <c r="R505" s="191"/>
      <c r="S505" s="191"/>
      <c r="T505" s="191"/>
      <c r="U505" s="191"/>
      <c r="V505" s="191"/>
      <c r="W505" s="191"/>
    </row>
    <row r="506" spans="1:23" x14ac:dyDescent="0.15">
      <c r="A506" s="191"/>
      <c r="B506" s="191"/>
      <c r="C506" s="191"/>
      <c r="D506" s="191"/>
      <c r="E506" s="191"/>
      <c r="F506" s="191"/>
      <c r="G506" s="191"/>
      <c r="H506" s="191"/>
      <c r="I506" s="191"/>
      <c r="J506" s="191"/>
      <c r="K506" s="191"/>
      <c r="L506" s="191"/>
      <c r="M506" s="191"/>
      <c r="N506" s="191"/>
      <c r="O506" s="191"/>
      <c r="P506" s="191"/>
      <c r="Q506" s="191"/>
      <c r="R506" s="191"/>
      <c r="S506" s="191"/>
      <c r="T506" s="191"/>
      <c r="U506" s="191"/>
      <c r="V506" s="191"/>
      <c r="W506" s="191"/>
    </row>
    <row r="507" spans="1:23" x14ac:dyDescent="0.15">
      <c r="A507" s="191"/>
      <c r="B507" s="191"/>
      <c r="C507" s="191"/>
      <c r="D507" s="191"/>
      <c r="E507" s="191"/>
      <c r="F507" s="191"/>
      <c r="G507" s="191"/>
      <c r="H507" s="191"/>
      <c r="I507" s="191"/>
      <c r="J507" s="191"/>
      <c r="K507" s="191"/>
      <c r="L507" s="191"/>
      <c r="M507" s="191"/>
      <c r="N507" s="191"/>
      <c r="O507" s="191"/>
      <c r="P507" s="191"/>
      <c r="Q507" s="191"/>
      <c r="R507" s="191"/>
      <c r="S507" s="191"/>
      <c r="T507" s="191"/>
      <c r="U507" s="191"/>
      <c r="V507" s="191"/>
      <c r="W507" s="191"/>
    </row>
    <row r="508" spans="1:23" x14ac:dyDescent="0.15">
      <c r="A508" s="191"/>
      <c r="B508" s="191"/>
      <c r="C508" s="191"/>
      <c r="D508" s="191"/>
      <c r="E508" s="191"/>
      <c r="F508" s="191"/>
      <c r="G508" s="191"/>
      <c r="H508" s="191"/>
      <c r="I508" s="191"/>
      <c r="J508" s="191"/>
      <c r="K508" s="191"/>
      <c r="L508" s="191"/>
      <c r="M508" s="191"/>
      <c r="N508" s="191"/>
      <c r="O508" s="191"/>
      <c r="P508" s="191"/>
      <c r="Q508" s="191"/>
      <c r="R508" s="191"/>
      <c r="S508" s="191"/>
      <c r="T508" s="191"/>
      <c r="U508" s="191"/>
      <c r="V508" s="191"/>
      <c r="W508" s="191"/>
    </row>
    <row r="509" spans="1:23" x14ac:dyDescent="0.15">
      <c r="A509" s="191"/>
      <c r="B509" s="191"/>
      <c r="C509" s="191"/>
      <c r="D509" s="191"/>
      <c r="E509" s="191"/>
      <c r="F509" s="191"/>
      <c r="G509" s="191"/>
      <c r="H509" s="191"/>
      <c r="I509" s="191"/>
      <c r="J509" s="191"/>
      <c r="K509" s="191"/>
      <c r="L509" s="191"/>
      <c r="M509" s="191"/>
      <c r="N509" s="191"/>
      <c r="O509" s="191"/>
      <c r="P509" s="191"/>
      <c r="Q509" s="191"/>
      <c r="R509" s="191"/>
      <c r="S509" s="191"/>
      <c r="T509" s="191"/>
      <c r="U509" s="191"/>
      <c r="V509" s="191"/>
      <c r="W509" s="191"/>
    </row>
    <row r="510" spans="1:23" x14ac:dyDescent="0.15">
      <c r="A510" s="191"/>
      <c r="B510" s="191"/>
      <c r="C510" s="191"/>
      <c r="D510" s="191"/>
      <c r="E510" s="191"/>
      <c r="F510" s="191"/>
      <c r="G510" s="191"/>
      <c r="H510" s="191"/>
      <c r="I510" s="191"/>
      <c r="J510" s="191"/>
      <c r="K510" s="191"/>
      <c r="L510" s="191"/>
      <c r="M510" s="191"/>
      <c r="N510" s="191"/>
      <c r="O510" s="191"/>
      <c r="P510" s="191"/>
      <c r="Q510" s="191"/>
      <c r="R510" s="191"/>
      <c r="S510" s="191"/>
      <c r="T510" s="191"/>
      <c r="U510" s="191"/>
      <c r="V510" s="191"/>
      <c r="W510" s="191"/>
    </row>
    <row r="511" spans="1:23" x14ac:dyDescent="0.15">
      <c r="A511" s="191"/>
      <c r="B511" s="191"/>
      <c r="C511" s="191"/>
      <c r="D511" s="191"/>
      <c r="E511" s="191"/>
      <c r="F511" s="191"/>
      <c r="G511" s="191"/>
      <c r="H511" s="191"/>
      <c r="I511" s="191"/>
      <c r="J511" s="191"/>
      <c r="K511" s="191"/>
      <c r="L511" s="191"/>
      <c r="M511" s="191"/>
      <c r="N511" s="191"/>
      <c r="O511" s="191"/>
      <c r="P511" s="191"/>
      <c r="Q511" s="191"/>
      <c r="R511" s="191"/>
      <c r="S511" s="191"/>
      <c r="T511" s="191"/>
      <c r="U511" s="191"/>
      <c r="V511" s="191"/>
      <c r="W511" s="191"/>
    </row>
    <row r="512" spans="1:23" x14ac:dyDescent="0.15">
      <c r="A512" s="191"/>
      <c r="B512" s="191"/>
      <c r="C512" s="191"/>
      <c r="D512" s="191"/>
      <c r="E512" s="191"/>
      <c r="F512" s="191"/>
      <c r="G512" s="191"/>
      <c r="H512" s="191"/>
      <c r="I512" s="191"/>
      <c r="J512" s="191"/>
      <c r="K512" s="191"/>
      <c r="L512" s="191"/>
      <c r="M512" s="191"/>
      <c r="N512" s="191"/>
      <c r="O512" s="191"/>
      <c r="P512" s="191"/>
      <c r="Q512" s="191"/>
      <c r="R512" s="191"/>
      <c r="S512" s="191"/>
      <c r="T512" s="191"/>
      <c r="U512" s="191"/>
      <c r="V512" s="191"/>
      <c r="W512" s="191"/>
    </row>
    <row r="513" spans="1:23" x14ac:dyDescent="0.15">
      <c r="A513" s="191"/>
      <c r="B513" s="191"/>
      <c r="C513" s="191"/>
      <c r="D513" s="191"/>
      <c r="E513" s="191"/>
      <c r="F513" s="191"/>
      <c r="G513" s="191"/>
      <c r="H513" s="191"/>
      <c r="I513" s="191"/>
      <c r="J513" s="191"/>
      <c r="K513" s="191"/>
      <c r="L513" s="191"/>
      <c r="M513" s="191"/>
      <c r="N513" s="191"/>
      <c r="O513" s="191"/>
      <c r="P513" s="191"/>
      <c r="Q513" s="191"/>
      <c r="R513" s="191"/>
      <c r="S513" s="191"/>
      <c r="T513" s="191"/>
      <c r="U513" s="191"/>
      <c r="V513" s="191"/>
      <c r="W513" s="191"/>
    </row>
    <row r="514" spans="1:23" x14ac:dyDescent="0.15">
      <c r="A514" s="191"/>
      <c r="B514" s="191"/>
      <c r="C514" s="191"/>
      <c r="D514" s="191"/>
      <c r="E514" s="191"/>
      <c r="F514" s="191"/>
      <c r="G514" s="191"/>
      <c r="H514" s="191"/>
      <c r="I514" s="191"/>
      <c r="J514" s="191"/>
      <c r="K514" s="191"/>
      <c r="L514" s="191"/>
      <c r="M514" s="191"/>
      <c r="N514" s="191"/>
      <c r="O514" s="191"/>
      <c r="P514" s="191"/>
      <c r="Q514" s="191"/>
      <c r="R514" s="191"/>
      <c r="S514" s="191"/>
      <c r="T514" s="191"/>
      <c r="U514" s="191"/>
      <c r="V514" s="191"/>
      <c r="W514" s="191"/>
    </row>
    <row r="515" spans="1:23" x14ac:dyDescent="0.15">
      <c r="A515" s="191"/>
      <c r="B515" s="191"/>
      <c r="C515" s="191"/>
      <c r="D515" s="191"/>
      <c r="E515" s="191"/>
      <c r="F515" s="191"/>
      <c r="G515" s="191"/>
      <c r="H515" s="191"/>
      <c r="I515" s="191"/>
      <c r="J515" s="191"/>
      <c r="K515" s="191"/>
      <c r="L515" s="191"/>
      <c r="M515" s="191"/>
      <c r="N515" s="191"/>
      <c r="O515" s="191"/>
      <c r="P515" s="191"/>
      <c r="Q515" s="191"/>
      <c r="R515" s="191"/>
      <c r="S515" s="191"/>
      <c r="T515" s="191"/>
      <c r="U515" s="191"/>
      <c r="V515" s="191"/>
      <c r="W515" s="191"/>
    </row>
    <row r="516" spans="1:23" x14ac:dyDescent="0.15">
      <c r="A516" s="191"/>
      <c r="B516" s="191"/>
      <c r="C516" s="191"/>
      <c r="D516" s="191"/>
      <c r="E516" s="191"/>
      <c r="F516" s="191"/>
      <c r="G516" s="191"/>
      <c r="H516" s="191"/>
      <c r="I516" s="191"/>
      <c r="J516" s="191"/>
      <c r="K516" s="191"/>
      <c r="L516" s="191"/>
      <c r="M516" s="191"/>
      <c r="N516" s="191"/>
      <c r="O516" s="191"/>
      <c r="P516" s="191"/>
      <c r="Q516" s="191"/>
      <c r="R516" s="191"/>
      <c r="S516" s="191"/>
      <c r="T516" s="191"/>
      <c r="U516" s="191"/>
      <c r="V516" s="191"/>
      <c r="W516" s="191"/>
    </row>
    <row r="517" spans="1:23" x14ac:dyDescent="0.15">
      <c r="A517" s="191"/>
      <c r="B517" s="191"/>
      <c r="C517" s="191"/>
      <c r="D517" s="191"/>
      <c r="E517" s="191"/>
      <c r="F517" s="191"/>
      <c r="G517" s="191"/>
      <c r="H517" s="191"/>
      <c r="I517" s="191"/>
      <c r="J517" s="191"/>
      <c r="K517" s="191"/>
      <c r="L517" s="191"/>
      <c r="M517" s="191"/>
      <c r="N517" s="191"/>
      <c r="O517" s="191"/>
      <c r="P517" s="191"/>
      <c r="Q517" s="191"/>
      <c r="R517" s="191"/>
      <c r="S517" s="191"/>
      <c r="T517" s="191"/>
      <c r="U517" s="191"/>
      <c r="V517" s="191"/>
      <c r="W517" s="191"/>
    </row>
    <row r="518" spans="1:23" x14ac:dyDescent="0.15">
      <c r="A518" s="191"/>
      <c r="B518" s="191"/>
      <c r="C518" s="191"/>
      <c r="D518" s="191"/>
      <c r="E518" s="191"/>
      <c r="F518" s="191"/>
      <c r="G518" s="191"/>
      <c r="H518" s="191"/>
      <c r="I518" s="191"/>
      <c r="J518" s="191"/>
      <c r="K518" s="191"/>
      <c r="L518" s="191"/>
      <c r="M518" s="191"/>
      <c r="N518" s="191"/>
      <c r="O518" s="191"/>
      <c r="P518" s="191"/>
      <c r="Q518" s="191"/>
      <c r="R518" s="191"/>
      <c r="S518" s="191"/>
      <c r="T518" s="191"/>
      <c r="U518" s="191"/>
      <c r="V518" s="191"/>
      <c r="W518" s="191"/>
    </row>
    <row r="519" spans="1:23" x14ac:dyDescent="0.15">
      <c r="A519" s="191"/>
      <c r="B519" s="191"/>
      <c r="C519" s="191"/>
      <c r="D519" s="191"/>
      <c r="E519" s="191"/>
      <c r="F519" s="191"/>
      <c r="G519" s="191"/>
      <c r="H519" s="191"/>
      <c r="I519" s="191"/>
      <c r="J519" s="191"/>
      <c r="K519" s="191"/>
      <c r="L519" s="191"/>
      <c r="M519" s="191"/>
      <c r="N519" s="191"/>
      <c r="O519" s="191"/>
      <c r="P519" s="191"/>
      <c r="Q519" s="191"/>
      <c r="R519" s="191"/>
      <c r="S519" s="191"/>
      <c r="T519" s="191"/>
      <c r="U519" s="191"/>
      <c r="V519" s="191"/>
      <c r="W519" s="191"/>
    </row>
    <row r="520" spans="1:23" x14ac:dyDescent="0.15">
      <c r="A520" s="191"/>
      <c r="B520" s="191"/>
      <c r="C520" s="191"/>
      <c r="D520" s="191"/>
      <c r="E520" s="191"/>
      <c r="F520" s="191"/>
      <c r="G520" s="191"/>
      <c r="H520" s="191"/>
      <c r="I520" s="191"/>
      <c r="J520" s="191"/>
      <c r="K520" s="191"/>
      <c r="L520" s="191"/>
      <c r="M520" s="191"/>
      <c r="N520" s="191"/>
      <c r="O520" s="191"/>
      <c r="P520" s="191"/>
      <c r="Q520" s="191"/>
      <c r="R520" s="191"/>
      <c r="S520" s="191"/>
      <c r="T520" s="191"/>
      <c r="U520" s="191"/>
      <c r="V520" s="191"/>
      <c r="W520" s="191"/>
    </row>
    <row r="521" spans="1:23" x14ac:dyDescent="0.15">
      <c r="A521" s="191"/>
      <c r="B521" s="191"/>
      <c r="C521" s="191"/>
      <c r="D521" s="191"/>
      <c r="E521" s="191"/>
      <c r="F521" s="191"/>
      <c r="G521" s="191"/>
      <c r="H521" s="191"/>
      <c r="I521" s="191"/>
      <c r="J521" s="191"/>
      <c r="K521" s="191"/>
      <c r="L521" s="191"/>
      <c r="M521" s="191"/>
      <c r="N521" s="191"/>
      <c r="O521" s="191"/>
      <c r="P521" s="191"/>
      <c r="Q521" s="191"/>
      <c r="R521" s="191"/>
      <c r="S521" s="191"/>
      <c r="T521" s="191"/>
      <c r="U521" s="191"/>
      <c r="V521" s="191"/>
      <c r="W521" s="191"/>
    </row>
    <row r="522" spans="1:23" x14ac:dyDescent="0.15">
      <c r="A522" s="191"/>
      <c r="B522" s="191"/>
      <c r="C522" s="191"/>
      <c r="D522" s="191"/>
      <c r="E522" s="191"/>
      <c r="F522" s="191"/>
      <c r="G522" s="191"/>
      <c r="H522" s="191"/>
      <c r="I522" s="191"/>
      <c r="J522" s="191"/>
      <c r="K522" s="191"/>
      <c r="L522" s="191"/>
      <c r="M522" s="191"/>
      <c r="N522" s="191"/>
      <c r="O522" s="191"/>
      <c r="P522" s="191"/>
      <c r="Q522" s="191"/>
      <c r="R522" s="191"/>
      <c r="S522" s="191"/>
      <c r="T522" s="191"/>
      <c r="U522" s="191"/>
      <c r="V522" s="191"/>
      <c r="W522" s="191"/>
    </row>
    <row r="523" spans="1:23" x14ac:dyDescent="0.15">
      <c r="A523" s="191"/>
      <c r="B523" s="191"/>
      <c r="C523" s="191"/>
      <c r="D523" s="191"/>
      <c r="E523" s="191"/>
      <c r="F523" s="191"/>
      <c r="G523" s="191"/>
      <c r="H523" s="191"/>
      <c r="I523" s="191"/>
      <c r="J523" s="191"/>
      <c r="K523" s="191"/>
      <c r="L523" s="191"/>
      <c r="M523" s="191"/>
      <c r="N523" s="191"/>
      <c r="O523" s="191"/>
      <c r="P523" s="191"/>
      <c r="Q523" s="191"/>
      <c r="R523" s="191"/>
      <c r="S523" s="191"/>
      <c r="T523" s="191"/>
      <c r="U523" s="191"/>
      <c r="V523" s="191"/>
      <c r="W523" s="191"/>
    </row>
    <row r="524" spans="1:23" x14ac:dyDescent="0.15">
      <c r="A524" s="191"/>
      <c r="B524" s="191"/>
      <c r="C524" s="191"/>
      <c r="D524" s="191"/>
      <c r="E524" s="191"/>
      <c r="F524" s="191"/>
      <c r="G524" s="191"/>
      <c r="H524" s="191"/>
      <c r="I524" s="191"/>
      <c r="J524" s="191"/>
      <c r="K524" s="191"/>
      <c r="L524" s="191"/>
      <c r="M524" s="191"/>
      <c r="N524" s="191"/>
      <c r="O524" s="191"/>
      <c r="P524" s="191"/>
      <c r="Q524" s="191"/>
      <c r="R524" s="191"/>
      <c r="S524" s="191"/>
      <c r="T524" s="191"/>
      <c r="U524" s="191"/>
      <c r="V524" s="191"/>
      <c r="W524" s="191"/>
    </row>
    <row r="525" spans="1:23" x14ac:dyDescent="0.15">
      <c r="A525" s="191"/>
      <c r="B525" s="191"/>
      <c r="C525" s="191"/>
      <c r="D525" s="191"/>
      <c r="E525" s="191"/>
      <c r="F525" s="191"/>
      <c r="G525" s="191"/>
      <c r="H525" s="191"/>
      <c r="I525" s="191"/>
      <c r="J525" s="191"/>
      <c r="K525" s="191"/>
      <c r="L525" s="191"/>
      <c r="M525" s="191"/>
      <c r="N525" s="191"/>
      <c r="O525" s="191"/>
      <c r="P525" s="191"/>
      <c r="Q525" s="191"/>
      <c r="R525" s="191"/>
      <c r="S525" s="191"/>
      <c r="T525" s="191"/>
      <c r="U525" s="191"/>
      <c r="V525" s="191"/>
      <c r="W525" s="191"/>
    </row>
    <row r="526" spans="1:23" x14ac:dyDescent="0.15">
      <c r="A526" s="191"/>
      <c r="B526" s="191"/>
      <c r="C526" s="191"/>
      <c r="D526" s="191"/>
      <c r="E526" s="191"/>
      <c r="F526" s="191"/>
      <c r="G526" s="191"/>
      <c r="H526" s="191"/>
      <c r="I526" s="191"/>
      <c r="J526" s="191"/>
      <c r="K526" s="191"/>
      <c r="L526" s="191"/>
      <c r="M526" s="191"/>
      <c r="N526" s="191"/>
      <c r="O526" s="191"/>
      <c r="P526" s="191"/>
      <c r="Q526" s="191"/>
      <c r="R526" s="191"/>
      <c r="S526" s="191"/>
      <c r="T526" s="191"/>
      <c r="U526" s="191"/>
      <c r="V526" s="191"/>
      <c r="W526" s="191"/>
    </row>
    <row r="527" spans="1:23" x14ac:dyDescent="0.15">
      <c r="A527" s="191"/>
      <c r="B527" s="191"/>
      <c r="C527" s="191"/>
      <c r="D527" s="191"/>
      <c r="E527" s="191"/>
      <c r="F527" s="191"/>
      <c r="G527" s="191"/>
      <c r="H527" s="191"/>
      <c r="I527" s="191"/>
      <c r="J527" s="191"/>
      <c r="K527" s="191"/>
      <c r="L527" s="191"/>
      <c r="M527" s="191"/>
      <c r="N527" s="191"/>
      <c r="O527" s="191"/>
      <c r="P527" s="191"/>
      <c r="Q527" s="191"/>
      <c r="R527" s="191"/>
      <c r="S527" s="191"/>
      <c r="T527" s="191"/>
      <c r="U527" s="191"/>
      <c r="V527" s="191"/>
      <c r="W527" s="191"/>
    </row>
    <row r="528" spans="1:23" x14ac:dyDescent="0.15">
      <c r="A528" s="191"/>
      <c r="B528" s="191"/>
      <c r="C528" s="191"/>
      <c r="D528" s="191"/>
      <c r="E528" s="191"/>
      <c r="F528" s="191"/>
      <c r="G528" s="191"/>
      <c r="H528" s="191"/>
      <c r="I528" s="191"/>
      <c r="J528" s="191"/>
      <c r="K528" s="191"/>
      <c r="L528" s="191"/>
      <c r="M528" s="191"/>
      <c r="N528" s="191"/>
      <c r="O528" s="191"/>
      <c r="P528" s="191"/>
      <c r="Q528" s="191"/>
      <c r="R528" s="191"/>
      <c r="S528" s="191"/>
      <c r="T528" s="191"/>
      <c r="U528" s="191"/>
      <c r="V528" s="191"/>
      <c r="W528" s="191"/>
    </row>
    <row r="529" spans="1:23" x14ac:dyDescent="0.15">
      <c r="A529" s="191"/>
      <c r="B529" s="191"/>
      <c r="C529" s="191"/>
      <c r="D529" s="191"/>
      <c r="E529" s="191"/>
      <c r="F529" s="191"/>
      <c r="G529" s="191"/>
      <c r="H529" s="191"/>
      <c r="I529" s="191"/>
      <c r="J529" s="191"/>
      <c r="K529" s="191"/>
      <c r="L529" s="191"/>
      <c r="M529" s="191"/>
      <c r="N529" s="191"/>
      <c r="O529" s="191"/>
      <c r="P529" s="191"/>
      <c r="Q529" s="191"/>
      <c r="R529" s="191"/>
      <c r="S529" s="191"/>
      <c r="T529" s="191"/>
      <c r="U529" s="191"/>
      <c r="V529" s="191"/>
      <c r="W529" s="191"/>
    </row>
    <row r="530" spans="1:23" x14ac:dyDescent="0.15">
      <c r="A530" s="191"/>
      <c r="B530" s="191"/>
      <c r="C530" s="191"/>
      <c r="D530" s="191"/>
      <c r="E530" s="191"/>
      <c r="F530" s="191"/>
      <c r="G530" s="191"/>
      <c r="H530" s="191"/>
      <c r="I530" s="191"/>
      <c r="J530" s="191"/>
      <c r="K530" s="191"/>
      <c r="L530" s="191"/>
      <c r="M530" s="191"/>
      <c r="N530" s="191"/>
      <c r="O530" s="191"/>
      <c r="P530" s="191"/>
      <c r="Q530" s="191"/>
      <c r="R530" s="191"/>
      <c r="S530" s="191"/>
      <c r="T530" s="191"/>
      <c r="U530" s="191"/>
      <c r="V530" s="191"/>
      <c r="W530" s="191"/>
    </row>
    <row r="531" spans="1:23" x14ac:dyDescent="0.15">
      <c r="A531" s="191"/>
      <c r="B531" s="191"/>
      <c r="C531" s="191"/>
      <c r="D531" s="191"/>
      <c r="E531" s="191"/>
      <c r="F531" s="191"/>
      <c r="G531" s="191"/>
      <c r="H531" s="191"/>
      <c r="I531" s="191"/>
      <c r="J531" s="191"/>
      <c r="K531" s="191"/>
      <c r="L531" s="191"/>
      <c r="M531" s="191"/>
      <c r="N531" s="191"/>
      <c r="O531" s="191"/>
      <c r="P531" s="191"/>
      <c r="Q531" s="191"/>
      <c r="R531" s="191"/>
      <c r="S531" s="191"/>
      <c r="T531" s="191"/>
      <c r="U531" s="191"/>
      <c r="V531" s="191"/>
      <c r="W531" s="191"/>
    </row>
    <row r="532" spans="1:23" x14ac:dyDescent="0.15">
      <c r="A532" s="191"/>
      <c r="B532" s="191"/>
      <c r="C532" s="191"/>
      <c r="D532" s="191"/>
      <c r="E532" s="191"/>
      <c r="F532" s="191"/>
      <c r="G532" s="191"/>
      <c r="H532" s="191"/>
      <c r="I532" s="191"/>
      <c r="J532" s="191"/>
      <c r="K532" s="191"/>
      <c r="L532" s="191"/>
      <c r="M532" s="191"/>
      <c r="N532" s="191"/>
      <c r="O532" s="191"/>
      <c r="P532" s="191"/>
      <c r="Q532" s="191"/>
      <c r="R532" s="191"/>
      <c r="S532" s="191"/>
      <c r="T532" s="191"/>
      <c r="U532" s="191"/>
      <c r="V532" s="191"/>
      <c r="W532" s="191"/>
    </row>
    <row r="533" spans="1:23" x14ac:dyDescent="0.15">
      <c r="A533" s="191"/>
      <c r="B533" s="191"/>
      <c r="C533" s="191"/>
      <c r="D533" s="191"/>
      <c r="E533" s="191"/>
      <c r="F533" s="191"/>
      <c r="G533" s="191"/>
      <c r="H533" s="191"/>
      <c r="I533" s="191"/>
      <c r="J533" s="191"/>
      <c r="K533" s="191"/>
      <c r="L533" s="191"/>
      <c r="M533" s="191"/>
      <c r="N533" s="191"/>
      <c r="O533" s="191"/>
      <c r="P533" s="191"/>
      <c r="Q533" s="191"/>
      <c r="R533" s="191"/>
      <c r="S533" s="191"/>
      <c r="T533" s="191"/>
      <c r="U533" s="191"/>
      <c r="V533" s="191"/>
      <c r="W533" s="191"/>
    </row>
    <row r="534" spans="1:23" x14ac:dyDescent="0.15">
      <c r="A534" s="191"/>
      <c r="B534" s="191"/>
      <c r="C534" s="191"/>
      <c r="D534" s="191"/>
      <c r="E534" s="191"/>
      <c r="F534" s="191"/>
      <c r="G534" s="191"/>
      <c r="H534" s="191"/>
      <c r="I534" s="191"/>
      <c r="J534" s="191"/>
      <c r="K534" s="191"/>
      <c r="L534" s="191"/>
      <c r="M534" s="191"/>
      <c r="N534" s="191"/>
      <c r="O534" s="191"/>
      <c r="P534" s="191"/>
      <c r="Q534" s="191"/>
      <c r="R534" s="191"/>
      <c r="S534" s="191"/>
      <c r="T534" s="191"/>
      <c r="U534" s="191"/>
      <c r="V534" s="191"/>
      <c r="W534" s="191"/>
    </row>
    <row r="535" spans="1:23" x14ac:dyDescent="0.15">
      <c r="A535" s="191"/>
      <c r="B535" s="191"/>
      <c r="C535" s="191"/>
      <c r="D535" s="191"/>
      <c r="E535" s="191"/>
      <c r="F535" s="191"/>
      <c r="G535" s="191"/>
      <c r="H535" s="191"/>
      <c r="I535" s="191"/>
      <c r="J535" s="191"/>
      <c r="K535" s="191"/>
      <c r="L535" s="191"/>
      <c r="M535" s="191"/>
      <c r="N535" s="191"/>
      <c r="O535" s="191"/>
      <c r="P535" s="191"/>
      <c r="Q535" s="191"/>
      <c r="R535" s="191"/>
      <c r="S535" s="191"/>
      <c r="T535" s="191"/>
      <c r="U535" s="191"/>
      <c r="V535" s="191"/>
      <c r="W535" s="191"/>
    </row>
    <row r="536" spans="1:23" x14ac:dyDescent="0.15">
      <c r="A536" s="191"/>
      <c r="B536" s="191"/>
      <c r="C536" s="191"/>
      <c r="D536" s="191"/>
      <c r="E536" s="191"/>
      <c r="F536" s="191"/>
      <c r="G536" s="191"/>
      <c r="H536" s="191"/>
      <c r="I536" s="191"/>
      <c r="J536" s="191"/>
      <c r="K536" s="191"/>
      <c r="L536" s="191"/>
      <c r="M536" s="191"/>
      <c r="N536" s="191"/>
      <c r="O536" s="191"/>
      <c r="P536" s="191"/>
      <c r="Q536" s="191"/>
      <c r="R536" s="191"/>
      <c r="S536" s="191"/>
      <c r="T536" s="191"/>
      <c r="U536" s="191"/>
      <c r="V536" s="191"/>
      <c r="W536" s="191"/>
    </row>
    <row r="537" spans="1:23" x14ac:dyDescent="0.15">
      <c r="A537" s="191"/>
      <c r="B537" s="191"/>
      <c r="C537" s="191"/>
      <c r="D537" s="191"/>
      <c r="E537" s="191"/>
      <c r="F537" s="191"/>
      <c r="G537" s="191"/>
      <c r="H537" s="191"/>
      <c r="I537" s="191"/>
      <c r="J537" s="191"/>
      <c r="K537" s="191"/>
      <c r="L537" s="191"/>
      <c r="M537" s="191"/>
      <c r="N537" s="191"/>
      <c r="O537" s="191"/>
      <c r="P537" s="191"/>
      <c r="Q537" s="191"/>
      <c r="R537" s="191"/>
      <c r="S537" s="191"/>
      <c r="T537" s="191"/>
      <c r="U537" s="191"/>
      <c r="V537" s="191"/>
      <c r="W537" s="191"/>
    </row>
    <row r="538" spans="1:23" x14ac:dyDescent="0.15">
      <c r="A538" s="191"/>
      <c r="B538" s="191"/>
      <c r="C538" s="191"/>
      <c r="D538" s="191"/>
      <c r="E538" s="191"/>
      <c r="F538" s="191"/>
      <c r="G538" s="191"/>
      <c r="H538" s="191"/>
      <c r="I538" s="191"/>
      <c r="J538" s="191"/>
      <c r="K538" s="191"/>
      <c r="L538" s="191"/>
      <c r="M538" s="191"/>
      <c r="N538" s="191"/>
      <c r="O538" s="191"/>
      <c r="P538" s="191"/>
      <c r="Q538" s="191"/>
      <c r="R538" s="191"/>
      <c r="S538" s="191"/>
      <c r="T538" s="191"/>
      <c r="U538" s="191"/>
      <c r="V538" s="191"/>
      <c r="W538" s="191"/>
    </row>
    <row r="539" spans="1:23" x14ac:dyDescent="0.15">
      <c r="A539" s="191"/>
      <c r="B539" s="191"/>
      <c r="C539" s="191"/>
      <c r="D539" s="191"/>
      <c r="E539" s="191"/>
      <c r="F539" s="191"/>
      <c r="G539" s="191"/>
      <c r="H539" s="191"/>
      <c r="I539" s="191"/>
      <c r="J539" s="191"/>
      <c r="K539" s="191"/>
      <c r="L539" s="191"/>
      <c r="M539" s="191"/>
      <c r="N539" s="191"/>
      <c r="O539" s="191"/>
      <c r="P539" s="191"/>
      <c r="Q539" s="191"/>
      <c r="R539" s="191"/>
      <c r="S539" s="191"/>
      <c r="T539" s="191"/>
      <c r="U539" s="191"/>
      <c r="V539" s="191"/>
      <c r="W539" s="191"/>
    </row>
    <row r="540" spans="1:23" x14ac:dyDescent="0.15">
      <c r="A540" s="191"/>
      <c r="B540" s="191"/>
      <c r="C540" s="191"/>
      <c r="D540" s="191"/>
      <c r="E540" s="191"/>
      <c r="F540" s="191"/>
      <c r="G540" s="191"/>
      <c r="H540" s="191"/>
      <c r="I540" s="191"/>
      <c r="J540" s="191"/>
      <c r="K540" s="191"/>
      <c r="L540" s="191"/>
      <c r="M540" s="191"/>
      <c r="N540" s="191"/>
      <c r="O540" s="191"/>
      <c r="P540" s="191"/>
      <c r="Q540" s="191"/>
      <c r="R540" s="191"/>
      <c r="S540" s="191"/>
      <c r="T540" s="191"/>
      <c r="U540" s="191"/>
      <c r="V540" s="191"/>
      <c r="W540" s="191"/>
    </row>
    <row r="541" spans="1:23" x14ac:dyDescent="0.15">
      <c r="A541" s="191"/>
      <c r="B541" s="191"/>
      <c r="C541" s="191"/>
      <c r="D541" s="191"/>
      <c r="E541" s="191"/>
      <c r="F541" s="191"/>
      <c r="G541" s="191"/>
      <c r="H541" s="191"/>
      <c r="I541" s="191"/>
      <c r="J541" s="191"/>
      <c r="K541" s="191"/>
      <c r="L541" s="191"/>
      <c r="M541" s="191"/>
      <c r="N541" s="191"/>
      <c r="O541" s="191"/>
      <c r="P541" s="191"/>
      <c r="Q541" s="191"/>
      <c r="R541" s="191"/>
      <c r="S541" s="191"/>
      <c r="T541" s="191"/>
      <c r="U541" s="191"/>
      <c r="V541" s="191"/>
      <c r="W541" s="191"/>
    </row>
    <row r="542" spans="1:23" x14ac:dyDescent="0.15">
      <c r="A542" s="191"/>
      <c r="B542" s="191"/>
      <c r="C542" s="191"/>
      <c r="D542" s="191"/>
      <c r="E542" s="191"/>
      <c r="F542" s="191"/>
      <c r="G542" s="191"/>
      <c r="H542" s="191"/>
      <c r="I542" s="191"/>
      <c r="J542" s="191"/>
      <c r="K542" s="191"/>
      <c r="L542" s="191"/>
      <c r="M542" s="191"/>
      <c r="N542" s="191"/>
      <c r="O542" s="191"/>
      <c r="P542" s="191"/>
      <c r="Q542" s="191"/>
      <c r="R542" s="191"/>
      <c r="S542" s="191"/>
      <c r="T542" s="191"/>
      <c r="U542" s="191"/>
      <c r="V542" s="191"/>
      <c r="W542" s="191"/>
    </row>
    <row r="543" spans="1:23" x14ac:dyDescent="0.15">
      <c r="A543" s="191"/>
      <c r="B543" s="191"/>
      <c r="C543" s="191"/>
      <c r="D543" s="191"/>
      <c r="E543" s="191"/>
      <c r="F543" s="191"/>
      <c r="G543" s="191"/>
      <c r="H543" s="191"/>
      <c r="I543" s="191"/>
      <c r="J543" s="191"/>
      <c r="K543" s="191"/>
      <c r="L543" s="191"/>
      <c r="M543" s="191"/>
      <c r="N543" s="191"/>
      <c r="O543" s="191"/>
      <c r="P543" s="191"/>
      <c r="Q543" s="191"/>
      <c r="R543" s="191"/>
      <c r="S543" s="191"/>
      <c r="T543" s="191"/>
      <c r="U543" s="191"/>
      <c r="V543" s="191"/>
      <c r="W543" s="191"/>
    </row>
    <row r="544" spans="1:23" x14ac:dyDescent="0.15">
      <c r="A544" s="191"/>
      <c r="B544" s="191"/>
      <c r="C544" s="191"/>
      <c r="D544" s="191"/>
      <c r="E544" s="191"/>
      <c r="F544" s="191"/>
      <c r="G544" s="191"/>
      <c r="H544" s="191"/>
      <c r="I544" s="191"/>
      <c r="J544" s="191"/>
      <c r="K544" s="191"/>
      <c r="L544" s="191"/>
      <c r="M544" s="191"/>
      <c r="N544" s="191"/>
      <c r="O544" s="191"/>
      <c r="P544" s="191"/>
      <c r="Q544" s="191"/>
      <c r="R544" s="191"/>
      <c r="S544" s="191"/>
      <c r="T544" s="191"/>
      <c r="U544" s="191"/>
      <c r="V544" s="191"/>
      <c r="W544" s="191"/>
    </row>
    <row r="545" spans="1:23" x14ac:dyDescent="0.15">
      <c r="A545" s="191"/>
      <c r="B545" s="191"/>
      <c r="C545" s="191"/>
      <c r="D545" s="191"/>
      <c r="E545" s="191"/>
      <c r="F545" s="191"/>
      <c r="G545" s="191"/>
      <c r="H545" s="191"/>
      <c r="I545" s="191"/>
      <c r="J545" s="191"/>
      <c r="K545" s="191"/>
      <c r="L545" s="191"/>
      <c r="M545" s="191"/>
      <c r="N545" s="191"/>
      <c r="O545" s="191"/>
      <c r="P545" s="191"/>
      <c r="Q545" s="191"/>
      <c r="R545" s="191"/>
      <c r="S545" s="191"/>
      <c r="T545" s="191"/>
      <c r="U545" s="191"/>
      <c r="V545" s="191"/>
      <c r="W545" s="191"/>
    </row>
    <row r="546" spans="1:23" x14ac:dyDescent="0.15">
      <c r="A546" s="191"/>
      <c r="B546" s="191"/>
      <c r="C546" s="191"/>
      <c r="D546" s="191"/>
      <c r="E546" s="191"/>
      <c r="F546" s="191"/>
      <c r="G546" s="191"/>
      <c r="H546" s="191"/>
      <c r="I546" s="191"/>
      <c r="J546" s="191"/>
      <c r="K546" s="191"/>
      <c r="L546" s="191"/>
      <c r="M546" s="191"/>
      <c r="N546" s="191"/>
      <c r="O546" s="191"/>
      <c r="P546" s="191"/>
      <c r="Q546" s="191"/>
      <c r="R546" s="191"/>
      <c r="S546" s="191"/>
      <c r="T546" s="191"/>
      <c r="U546" s="191"/>
      <c r="V546" s="191"/>
      <c r="W546" s="191"/>
    </row>
    <row r="547" spans="1:23" x14ac:dyDescent="0.15">
      <c r="A547" s="191"/>
      <c r="B547" s="191"/>
      <c r="C547" s="191"/>
      <c r="D547" s="191"/>
      <c r="E547" s="191"/>
      <c r="F547" s="191"/>
      <c r="G547" s="191"/>
      <c r="H547" s="191"/>
      <c r="I547" s="191"/>
      <c r="J547" s="191"/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1"/>
    </row>
    <row r="548" spans="1:23" x14ac:dyDescent="0.15">
      <c r="A548" s="191"/>
      <c r="B548" s="191"/>
      <c r="C548" s="191"/>
      <c r="D548" s="191"/>
      <c r="E548" s="191"/>
      <c r="F548" s="191"/>
      <c r="G548" s="191"/>
      <c r="H548" s="191"/>
      <c r="I548" s="191"/>
      <c r="J548" s="191"/>
      <c r="K548" s="191"/>
      <c r="L548" s="191"/>
      <c r="M548" s="191"/>
      <c r="N548" s="191"/>
      <c r="O548" s="191"/>
      <c r="P548" s="191"/>
      <c r="Q548" s="191"/>
      <c r="R548" s="191"/>
      <c r="S548" s="191"/>
      <c r="T548" s="191"/>
      <c r="U548" s="191"/>
      <c r="V548" s="191"/>
      <c r="W548" s="191"/>
    </row>
    <row r="549" spans="1:23" x14ac:dyDescent="0.15">
      <c r="A549" s="191"/>
      <c r="B549" s="191"/>
      <c r="C549" s="191"/>
      <c r="D549" s="191"/>
      <c r="E549" s="191"/>
      <c r="F549" s="191"/>
      <c r="G549" s="191"/>
      <c r="H549" s="191"/>
      <c r="I549" s="191"/>
      <c r="J549" s="191"/>
      <c r="K549" s="191"/>
      <c r="L549" s="191"/>
      <c r="M549" s="191"/>
      <c r="N549" s="191"/>
      <c r="O549" s="191"/>
      <c r="P549" s="191"/>
      <c r="Q549" s="191"/>
      <c r="R549" s="191"/>
      <c r="S549" s="191"/>
      <c r="T549" s="191"/>
      <c r="U549" s="191"/>
      <c r="V549" s="191"/>
      <c r="W549" s="191"/>
    </row>
    <row r="550" spans="1:23" x14ac:dyDescent="0.15">
      <c r="A550" s="191"/>
      <c r="B550" s="191"/>
      <c r="C550" s="191"/>
      <c r="D550" s="191"/>
      <c r="E550" s="191"/>
      <c r="F550" s="191"/>
      <c r="G550" s="191"/>
      <c r="H550" s="191"/>
      <c r="I550" s="191"/>
      <c r="J550" s="191"/>
      <c r="K550" s="191"/>
      <c r="L550" s="191"/>
      <c r="M550" s="191"/>
      <c r="N550" s="191"/>
      <c r="O550" s="191"/>
      <c r="P550" s="191"/>
      <c r="Q550" s="191"/>
      <c r="R550" s="191"/>
      <c r="S550" s="191"/>
      <c r="T550" s="191"/>
      <c r="U550" s="191"/>
      <c r="V550" s="191"/>
      <c r="W550" s="191"/>
    </row>
    <row r="551" spans="1:23" x14ac:dyDescent="0.15">
      <c r="A551" s="191"/>
      <c r="B551" s="191"/>
      <c r="C551" s="191"/>
      <c r="D551" s="191"/>
      <c r="E551" s="191"/>
      <c r="F551" s="191"/>
      <c r="G551" s="191"/>
      <c r="H551" s="191"/>
      <c r="I551" s="191"/>
      <c r="J551" s="191"/>
      <c r="K551" s="191"/>
      <c r="L551" s="191"/>
      <c r="M551" s="191"/>
      <c r="N551" s="191"/>
      <c r="O551" s="191"/>
      <c r="P551" s="191"/>
      <c r="Q551" s="191"/>
      <c r="R551" s="191"/>
      <c r="S551" s="191"/>
      <c r="T551" s="191"/>
      <c r="U551" s="191"/>
      <c r="V551" s="191"/>
      <c r="W551" s="191"/>
    </row>
    <row r="552" spans="1:23" x14ac:dyDescent="0.15">
      <c r="A552" s="191"/>
      <c r="B552" s="191"/>
      <c r="C552" s="191"/>
      <c r="D552" s="191"/>
      <c r="E552" s="191"/>
      <c r="F552" s="191"/>
      <c r="G552" s="191"/>
      <c r="H552" s="191"/>
      <c r="I552" s="191"/>
      <c r="J552" s="191"/>
      <c r="K552" s="191"/>
      <c r="L552" s="191"/>
      <c r="M552" s="191"/>
      <c r="N552" s="191"/>
      <c r="O552" s="191"/>
      <c r="P552" s="191"/>
      <c r="Q552" s="191"/>
      <c r="R552" s="191"/>
      <c r="S552" s="191"/>
      <c r="T552" s="191"/>
      <c r="U552" s="191"/>
      <c r="V552" s="191"/>
      <c r="W552" s="191"/>
    </row>
    <row r="553" spans="1:23" x14ac:dyDescent="0.15">
      <c r="A553" s="191"/>
      <c r="B553" s="191"/>
      <c r="C553" s="191"/>
      <c r="D553" s="191"/>
      <c r="E553" s="191"/>
      <c r="F553" s="191"/>
      <c r="G553" s="191"/>
      <c r="H553" s="191"/>
      <c r="I553" s="191"/>
      <c r="J553" s="191"/>
      <c r="K553" s="191"/>
      <c r="L553" s="191"/>
      <c r="M553" s="191"/>
      <c r="N553" s="191"/>
      <c r="O553" s="191"/>
      <c r="P553" s="191"/>
      <c r="Q553" s="191"/>
      <c r="R553" s="191"/>
      <c r="S553" s="191"/>
      <c r="T553" s="191"/>
      <c r="U553" s="191"/>
      <c r="V553" s="191"/>
      <c r="W553" s="191"/>
    </row>
    <row r="554" spans="1:23" x14ac:dyDescent="0.15">
      <c r="A554" s="191"/>
      <c r="B554" s="191"/>
      <c r="C554" s="191"/>
      <c r="D554" s="191"/>
      <c r="E554" s="191"/>
      <c r="F554" s="191"/>
      <c r="G554" s="191"/>
      <c r="H554" s="191"/>
      <c r="I554" s="191"/>
      <c r="J554" s="191"/>
      <c r="K554" s="191"/>
      <c r="L554" s="191"/>
      <c r="M554" s="191"/>
      <c r="N554" s="191"/>
      <c r="O554" s="191"/>
      <c r="P554" s="191"/>
      <c r="Q554" s="191"/>
      <c r="R554" s="191"/>
      <c r="S554" s="191"/>
      <c r="T554" s="191"/>
      <c r="U554" s="191"/>
      <c r="V554" s="191"/>
      <c r="W554" s="191"/>
    </row>
    <row r="555" spans="1:23" x14ac:dyDescent="0.15">
      <c r="A555" s="191"/>
      <c r="B555" s="191"/>
      <c r="C555" s="191"/>
      <c r="D555" s="191"/>
      <c r="E555" s="191"/>
      <c r="F555" s="191"/>
      <c r="G555" s="191"/>
      <c r="H555" s="191"/>
      <c r="I555" s="191"/>
      <c r="J555" s="191"/>
      <c r="K555" s="191"/>
      <c r="L555" s="191"/>
      <c r="M555" s="191"/>
      <c r="N555" s="191"/>
      <c r="O555" s="191"/>
      <c r="P555" s="191"/>
      <c r="Q555" s="191"/>
      <c r="R555" s="191"/>
      <c r="S555" s="191"/>
      <c r="T555" s="191"/>
      <c r="U555" s="191"/>
      <c r="V555" s="191"/>
      <c r="W555" s="191"/>
    </row>
    <row r="556" spans="1:23" x14ac:dyDescent="0.15">
      <c r="A556" s="191"/>
      <c r="B556" s="191"/>
      <c r="C556" s="191"/>
      <c r="D556" s="191"/>
      <c r="E556" s="191"/>
      <c r="F556" s="191"/>
      <c r="G556" s="191"/>
      <c r="H556" s="191"/>
      <c r="I556" s="191"/>
      <c r="J556" s="191"/>
      <c r="K556" s="191"/>
      <c r="L556" s="191"/>
      <c r="M556" s="191"/>
      <c r="N556" s="191"/>
      <c r="O556" s="191"/>
      <c r="P556" s="191"/>
      <c r="Q556" s="191"/>
      <c r="R556" s="191"/>
      <c r="S556" s="191"/>
      <c r="T556" s="191"/>
      <c r="U556" s="191"/>
      <c r="V556" s="191"/>
      <c r="W556" s="191"/>
    </row>
    <row r="557" spans="1:23" x14ac:dyDescent="0.15">
      <c r="A557" s="191"/>
      <c r="B557" s="191"/>
      <c r="C557" s="191"/>
      <c r="D557" s="191"/>
      <c r="E557" s="191"/>
      <c r="F557" s="191"/>
      <c r="G557" s="191"/>
      <c r="H557" s="191"/>
      <c r="I557" s="191"/>
      <c r="J557" s="191"/>
      <c r="K557" s="191"/>
      <c r="L557" s="191"/>
      <c r="M557" s="191"/>
      <c r="N557" s="191"/>
      <c r="O557" s="191"/>
      <c r="P557" s="191"/>
      <c r="Q557" s="191"/>
      <c r="R557" s="191"/>
      <c r="S557" s="191"/>
      <c r="T557" s="191"/>
      <c r="U557" s="191"/>
      <c r="V557" s="191"/>
      <c r="W557" s="191"/>
    </row>
    <row r="558" spans="1:23" x14ac:dyDescent="0.15">
      <c r="A558" s="191"/>
      <c r="B558" s="191"/>
      <c r="C558" s="191"/>
      <c r="D558" s="191"/>
      <c r="E558" s="191"/>
      <c r="F558" s="191"/>
      <c r="G558" s="191"/>
      <c r="H558" s="191"/>
      <c r="I558" s="191"/>
      <c r="J558" s="191"/>
      <c r="K558" s="191"/>
      <c r="L558" s="191"/>
      <c r="M558" s="191"/>
      <c r="N558" s="191"/>
      <c r="O558" s="191"/>
      <c r="P558" s="191"/>
      <c r="Q558" s="191"/>
      <c r="R558" s="191"/>
      <c r="S558" s="191"/>
      <c r="T558" s="191"/>
      <c r="U558" s="191"/>
      <c r="V558" s="191"/>
      <c r="W558" s="191"/>
    </row>
    <row r="559" spans="1:23" x14ac:dyDescent="0.15">
      <c r="A559" s="191"/>
      <c r="B559" s="191"/>
      <c r="C559" s="191"/>
      <c r="D559" s="191"/>
      <c r="E559" s="191"/>
      <c r="F559" s="191"/>
      <c r="G559" s="191"/>
      <c r="H559" s="191"/>
      <c r="I559" s="191"/>
      <c r="J559" s="191"/>
      <c r="K559" s="191"/>
      <c r="L559" s="191"/>
      <c r="M559" s="191"/>
      <c r="N559" s="191"/>
      <c r="O559" s="191"/>
      <c r="P559" s="191"/>
      <c r="Q559" s="191"/>
      <c r="R559" s="191"/>
      <c r="S559" s="191"/>
      <c r="T559" s="191"/>
      <c r="U559" s="191"/>
      <c r="V559" s="191"/>
      <c r="W559" s="191"/>
    </row>
    <row r="560" spans="1:23" x14ac:dyDescent="0.15">
      <c r="A560" s="191"/>
      <c r="B560" s="191"/>
      <c r="C560" s="191"/>
      <c r="D560" s="191"/>
      <c r="E560" s="191"/>
      <c r="F560" s="191"/>
      <c r="G560" s="191"/>
      <c r="H560" s="191"/>
      <c r="I560" s="191"/>
      <c r="J560" s="191"/>
      <c r="K560" s="191"/>
      <c r="L560" s="191"/>
      <c r="M560" s="191"/>
      <c r="N560" s="191"/>
      <c r="O560" s="191"/>
      <c r="P560" s="191"/>
      <c r="Q560" s="191"/>
      <c r="R560" s="191"/>
      <c r="S560" s="191"/>
      <c r="T560" s="191"/>
      <c r="U560" s="191"/>
      <c r="V560" s="191"/>
      <c r="W560" s="191"/>
    </row>
    <row r="561" spans="1:23" x14ac:dyDescent="0.15">
      <c r="A561" s="191"/>
      <c r="B561" s="191"/>
      <c r="C561" s="191"/>
      <c r="D561" s="191"/>
      <c r="E561" s="191"/>
      <c r="F561" s="191"/>
      <c r="G561" s="191"/>
      <c r="H561" s="191"/>
      <c r="I561" s="191"/>
      <c r="J561" s="191"/>
      <c r="K561" s="191"/>
      <c r="L561" s="191"/>
      <c r="M561" s="191"/>
      <c r="N561" s="191"/>
      <c r="O561" s="191"/>
      <c r="P561" s="191"/>
      <c r="Q561" s="191"/>
      <c r="R561" s="191"/>
      <c r="S561" s="191"/>
      <c r="T561" s="191"/>
      <c r="U561" s="191"/>
      <c r="V561" s="191"/>
      <c r="W561" s="191"/>
    </row>
    <row r="562" spans="1:23" x14ac:dyDescent="0.15">
      <c r="A562" s="191"/>
      <c r="B562" s="191"/>
      <c r="C562" s="191"/>
      <c r="D562" s="191"/>
      <c r="E562" s="191"/>
      <c r="F562" s="191"/>
      <c r="G562" s="191"/>
      <c r="H562" s="191"/>
      <c r="I562" s="191"/>
      <c r="J562" s="191"/>
      <c r="K562" s="191"/>
      <c r="L562" s="191"/>
      <c r="M562" s="191"/>
      <c r="N562" s="191"/>
      <c r="O562" s="191"/>
      <c r="P562" s="191"/>
      <c r="Q562" s="191"/>
      <c r="R562" s="191"/>
      <c r="S562" s="191"/>
      <c r="T562" s="191"/>
      <c r="U562" s="191"/>
      <c r="V562" s="191"/>
      <c r="W562" s="191"/>
    </row>
    <row r="563" spans="1:23" x14ac:dyDescent="0.15">
      <c r="A563" s="191"/>
      <c r="B563" s="191"/>
      <c r="C563" s="191"/>
      <c r="D563" s="191"/>
      <c r="E563" s="191"/>
      <c r="F563" s="191"/>
      <c r="G563" s="191"/>
      <c r="H563" s="191"/>
      <c r="I563" s="191"/>
      <c r="J563" s="191"/>
      <c r="K563" s="191"/>
      <c r="L563" s="191"/>
      <c r="M563" s="191"/>
      <c r="N563" s="191"/>
      <c r="O563" s="191"/>
      <c r="P563" s="191"/>
      <c r="Q563" s="191"/>
      <c r="R563" s="191"/>
      <c r="S563" s="191"/>
      <c r="T563" s="191"/>
      <c r="U563" s="191"/>
      <c r="V563" s="191"/>
      <c r="W563" s="191"/>
    </row>
    <row r="564" spans="1:23" x14ac:dyDescent="0.15">
      <c r="A564" s="191"/>
      <c r="B564" s="191"/>
      <c r="C564" s="191"/>
      <c r="D564" s="191"/>
      <c r="E564" s="191"/>
      <c r="F564" s="191"/>
      <c r="G564" s="191"/>
      <c r="H564" s="191"/>
      <c r="I564" s="191"/>
      <c r="J564" s="191"/>
      <c r="K564" s="191"/>
      <c r="L564" s="191"/>
      <c r="M564" s="191"/>
      <c r="N564" s="191"/>
      <c r="O564" s="191"/>
      <c r="P564" s="191"/>
      <c r="Q564" s="191"/>
      <c r="R564" s="191"/>
      <c r="S564" s="191"/>
      <c r="T564" s="191"/>
      <c r="U564" s="191"/>
      <c r="V564" s="191"/>
      <c r="W564" s="191"/>
    </row>
    <row r="565" spans="1:23" x14ac:dyDescent="0.15">
      <c r="A565" s="191"/>
      <c r="B565" s="191"/>
      <c r="C565" s="191"/>
      <c r="D565" s="191"/>
      <c r="E565" s="191"/>
      <c r="F565" s="191"/>
      <c r="G565" s="191"/>
      <c r="H565" s="191"/>
      <c r="I565" s="191"/>
      <c r="J565" s="191"/>
      <c r="K565" s="191"/>
      <c r="L565" s="191"/>
      <c r="M565" s="191"/>
      <c r="N565" s="191"/>
      <c r="O565" s="191"/>
      <c r="P565" s="191"/>
      <c r="Q565" s="191"/>
      <c r="R565" s="191"/>
      <c r="S565" s="191"/>
      <c r="T565" s="191"/>
      <c r="U565" s="191"/>
      <c r="V565" s="191"/>
      <c r="W565" s="191"/>
    </row>
    <row r="566" spans="1:23" x14ac:dyDescent="0.15">
      <c r="A566" s="191"/>
      <c r="B566" s="191"/>
      <c r="C566" s="191"/>
      <c r="D566" s="191"/>
      <c r="E566" s="191"/>
      <c r="F566" s="191"/>
      <c r="G566" s="191"/>
      <c r="H566" s="191"/>
      <c r="I566" s="191"/>
      <c r="J566" s="191"/>
      <c r="K566" s="191"/>
      <c r="L566" s="191"/>
      <c r="M566" s="191"/>
      <c r="N566" s="191"/>
      <c r="O566" s="191"/>
      <c r="P566" s="191"/>
      <c r="Q566" s="191"/>
      <c r="R566" s="191"/>
      <c r="S566" s="191"/>
      <c r="T566" s="191"/>
      <c r="U566" s="191"/>
      <c r="V566" s="191"/>
      <c r="W566" s="191"/>
    </row>
    <row r="567" spans="1:23" x14ac:dyDescent="0.15">
      <c r="A567" s="191"/>
      <c r="B567" s="191"/>
      <c r="C567" s="191"/>
      <c r="D567" s="191"/>
      <c r="E567" s="191"/>
      <c r="F567" s="191"/>
      <c r="G567" s="191"/>
      <c r="H567" s="191"/>
      <c r="I567" s="191"/>
      <c r="J567" s="191"/>
      <c r="K567" s="191"/>
      <c r="L567" s="191"/>
      <c r="M567" s="191"/>
      <c r="N567" s="191"/>
      <c r="O567" s="191"/>
      <c r="P567" s="191"/>
      <c r="Q567" s="191"/>
      <c r="R567" s="191"/>
      <c r="S567" s="191"/>
      <c r="T567" s="191"/>
      <c r="U567" s="191"/>
      <c r="V567" s="191"/>
      <c r="W567" s="191"/>
    </row>
    <row r="568" spans="1:23" x14ac:dyDescent="0.15">
      <c r="A568" s="191"/>
      <c r="B568" s="191"/>
      <c r="C568" s="191"/>
      <c r="D568" s="191"/>
      <c r="E568" s="191"/>
      <c r="F568" s="191"/>
      <c r="G568" s="191"/>
      <c r="H568" s="191"/>
      <c r="I568" s="191"/>
      <c r="J568" s="191"/>
      <c r="K568" s="191"/>
      <c r="L568" s="191"/>
      <c r="M568" s="191"/>
      <c r="N568" s="191"/>
      <c r="O568" s="191"/>
      <c r="P568" s="191"/>
      <c r="Q568" s="191"/>
      <c r="R568" s="191"/>
      <c r="S568" s="191"/>
      <c r="T568" s="191"/>
      <c r="U568" s="191"/>
      <c r="V568" s="191"/>
      <c r="W568" s="191"/>
    </row>
    <row r="569" spans="1:23" x14ac:dyDescent="0.15">
      <c r="A569" s="191"/>
      <c r="B569" s="191"/>
      <c r="C569" s="191"/>
      <c r="D569" s="191"/>
      <c r="E569" s="191"/>
      <c r="F569" s="191"/>
      <c r="G569" s="191"/>
      <c r="H569" s="191"/>
      <c r="I569" s="191"/>
      <c r="J569" s="191"/>
      <c r="K569" s="191"/>
      <c r="L569" s="191"/>
      <c r="M569" s="191"/>
      <c r="N569" s="191"/>
      <c r="O569" s="191"/>
      <c r="P569" s="191"/>
      <c r="Q569" s="191"/>
      <c r="R569" s="191"/>
      <c r="S569" s="191"/>
      <c r="T569" s="191"/>
      <c r="U569" s="191"/>
      <c r="V569" s="191"/>
      <c r="W569" s="191"/>
    </row>
    <row r="570" spans="1:23" x14ac:dyDescent="0.15">
      <c r="A570" s="191"/>
      <c r="B570" s="191"/>
      <c r="C570" s="191"/>
      <c r="D570" s="191"/>
      <c r="E570" s="191"/>
      <c r="F570" s="191"/>
      <c r="G570" s="191"/>
      <c r="H570" s="191"/>
      <c r="I570" s="191"/>
      <c r="J570" s="191"/>
      <c r="K570" s="191"/>
      <c r="L570" s="191"/>
      <c r="M570" s="191"/>
      <c r="N570" s="191"/>
      <c r="O570" s="191"/>
      <c r="P570" s="191"/>
      <c r="Q570" s="191"/>
      <c r="R570" s="191"/>
      <c r="S570" s="191"/>
      <c r="T570" s="191"/>
      <c r="U570" s="191"/>
      <c r="V570" s="191"/>
      <c r="W570" s="191"/>
    </row>
    <row r="571" spans="1:23" x14ac:dyDescent="0.15">
      <c r="A571" s="191"/>
      <c r="B571" s="191"/>
      <c r="C571" s="191"/>
      <c r="D571" s="191"/>
      <c r="E571" s="191"/>
      <c r="F571" s="191"/>
      <c r="G571" s="191"/>
      <c r="H571" s="191"/>
      <c r="I571" s="191"/>
      <c r="J571" s="191"/>
      <c r="K571" s="191"/>
      <c r="L571" s="191"/>
      <c r="M571" s="191"/>
      <c r="N571" s="191"/>
      <c r="O571" s="191"/>
      <c r="P571" s="191"/>
      <c r="Q571" s="191"/>
      <c r="R571" s="191"/>
      <c r="S571" s="191"/>
      <c r="T571" s="191"/>
      <c r="U571" s="191"/>
      <c r="V571" s="191"/>
      <c r="W571" s="191"/>
    </row>
    <row r="572" spans="1:23" x14ac:dyDescent="0.15">
      <c r="A572" s="191"/>
      <c r="B572" s="191"/>
      <c r="C572" s="191"/>
      <c r="D572" s="191"/>
      <c r="E572" s="191"/>
      <c r="F572" s="191"/>
      <c r="G572" s="191"/>
      <c r="H572" s="191"/>
      <c r="I572" s="191"/>
      <c r="J572" s="191"/>
      <c r="K572" s="191"/>
      <c r="L572" s="191"/>
      <c r="M572" s="191"/>
      <c r="N572" s="191"/>
      <c r="O572" s="191"/>
      <c r="P572" s="191"/>
      <c r="Q572" s="191"/>
      <c r="R572" s="191"/>
      <c r="S572" s="191"/>
      <c r="T572" s="191"/>
      <c r="U572" s="191"/>
      <c r="V572" s="191"/>
      <c r="W572" s="191"/>
    </row>
    <row r="573" spans="1:23" x14ac:dyDescent="0.15">
      <c r="A573" s="191"/>
      <c r="B573" s="191"/>
      <c r="C573" s="191"/>
      <c r="D573" s="191"/>
      <c r="E573" s="191"/>
      <c r="F573" s="191"/>
      <c r="G573" s="191"/>
      <c r="H573" s="191"/>
      <c r="I573" s="191"/>
      <c r="J573" s="191"/>
      <c r="K573" s="191"/>
      <c r="L573" s="191"/>
      <c r="M573" s="191"/>
      <c r="N573" s="191"/>
      <c r="O573" s="191"/>
      <c r="P573" s="191"/>
      <c r="Q573" s="191"/>
      <c r="R573" s="191"/>
      <c r="S573" s="191"/>
      <c r="T573" s="191"/>
      <c r="U573" s="191"/>
      <c r="V573" s="191"/>
      <c r="W573" s="191"/>
    </row>
    <row r="574" spans="1:23" x14ac:dyDescent="0.15">
      <c r="A574" s="191"/>
      <c r="B574" s="191"/>
      <c r="C574" s="191"/>
      <c r="D574" s="191"/>
      <c r="E574" s="191"/>
      <c r="F574" s="191"/>
      <c r="G574" s="191"/>
      <c r="H574" s="191"/>
      <c r="I574" s="191"/>
      <c r="J574" s="191"/>
      <c r="K574" s="191"/>
      <c r="L574" s="191"/>
      <c r="M574" s="191"/>
      <c r="N574" s="191"/>
      <c r="O574" s="191"/>
      <c r="P574" s="191"/>
      <c r="Q574" s="191"/>
      <c r="R574" s="191"/>
      <c r="S574" s="191"/>
      <c r="T574" s="191"/>
      <c r="U574" s="191"/>
      <c r="V574" s="191"/>
      <c r="W574" s="191"/>
    </row>
    <row r="575" spans="1:23" x14ac:dyDescent="0.15">
      <c r="A575" s="191"/>
      <c r="B575" s="191"/>
      <c r="C575" s="191"/>
      <c r="D575" s="191"/>
      <c r="E575" s="191"/>
      <c r="F575" s="191"/>
      <c r="G575" s="191"/>
      <c r="H575" s="191"/>
      <c r="I575" s="191"/>
      <c r="J575" s="191"/>
      <c r="K575" s="191"/>
      <c r="L575" s="191"/>
      <c r="M575" s="191"/>
      <c r="N575" s="191"/>
      <c r="O575" s="191"/>
      <c r="P575" s="191"/>
      <c r="Q575" s="191"/>
      <c r="R575" s="191"/>
      <c r="S575" s="191"/>
      <c r="T575" s="191"/>
      <c r="U575" s="191"/>
      <c r="V575" s="191"/>
      <c r="W575" s="191"/>
    </row>
    <row r="576" spans="1:23" x14ac:dyDescent="0.15">
      <c r="A576" s="191"/>
      <c r="B576" s="191"/>
      <c r="C576" s="191"/>
      <c r="D576" s="191"/>
      <c r="E576" s="191"/>
      <c r="F576" s="191"/>
      <c r="G576" s="191"/>
      <c r="H576" s="191"/>
      <c r="I576" s="191"/>
      <c r="J576" s="191"/>
      <c r="K576" s="191"/>
      <c r="L576" s="191"/>
      <c r="M576" s="191"/>
      <c r="N576" s="191"/>
      <c r="O576" s="191"/>
      <c r="P576" s="191"/>
      <c r="Q576" s="191"/>
      <c r="R576" s="191"/>
      <c r="S576" s="191"/>
      <c r="T576" s="191"/>
      <c r="U576" s="191"/>
      <c r="V576" s="191"/>
      <c r="W576" s="191"/>
    </row>
    <row r="577" spans="1:23" x14ac:dyDescent="0.15">
      <c r="A577" s="191"/>
      <c r="B577" s="191"/>
      <c r="C577" s="191"/>
      <c r="D577" s="191"/>
      <c r="E577" s="191"/>
      <c r="F577" s="191"/>
      <c r="G577" s="191"/>
      <c r="H577" s="191"/>
      <c r="I577" s="191"/>
      <c r="J577" s="191"/>
      <c r="K577" s="191"/>
      <c r="L577" s="191"/>
      <c r="M577" s="191"/>
      <c r="N577" s="191"/>
      <c r="O577" s="191"/>
      <c r="P577" s="191"/>
      <c r="Q577" s="191"/>
      <c r="R577" s="191"/>
      <c r="S577" s="191"/>
      <c r="T577" s="191"/>
      <c r="U577" s="191"/>
      <c r="V577" s="191"/>
      <c r="W577" s="191"/>
    </row>
    <row r="578" spans="1:23" x14ac:dyDescent="0.15">
      <c r="A578" s="191"/>
      <c r="B578" s="191"/>
      <c r="C578" s="191"/>
      <c r="D578" s="191"/>
      <c r="E578" s="191"/>
      <c r="F578" s="191"/>
      <c r="G578" s="191"/>
      <c r="H578" s="191"/>
      <c r="I578" s="191"/>
      <c r="J578" s="191"/>
      <c r="K578" s="191"/>
      <c r="L578" s="191"/>
      <c r="M578" s="191"/>
      <c r="N578" s="191"/>
      <c r="O578" s="191"/>
      <c r="P578" s="191"/>
      <c r="Q578" s="191"/>
      <c r="R578" s="191"/>
      <c r="S578" s="191"/>
      <c r="T578" s="191"/>
      <c r="U578" s="191"/>
      <c r="V578" s="191"/>
      <c r="W578" s="191"/>
    </row>
    <row r="579" spans="1:23" x14ac:dyDescent="0.15">
      <c r="A579" s="191"/>
      <c r="B579" s="191"/>
      <c r="C579" s="191"/>
      <c r="D579" s="191"/>
      <c r="E579" s="191"/>
      <c r="F579" s="191"/>
      <c r="G579" s="191"/>
      <c r="H579" s="191"/>
      <c r="I579" s="191"/>
      <c r="J579" s="191"/>
      <c r="K579" s="191"/>
      <c r="L579" s="191"/>
      <c r="M579" s="191"/>
      <c r="N579" s="191"/>
      <c r="O579" s="191"/>
      <c r="P579" s="191"/>
      <c r="Q579" s="191"/>
      <c r="R579" s="191"/>
      <c r="S579" s="191"/>
      <c r="T579" s="191"/>
      <c r="U579" s="191"/>
      <c r="V579" s="191"/>
      <c r="W579" s="191"/>
    </row>
    <row r="580" spans="1:23" x14ac:dyDescent="0.15">
      <c r="A580" s="191"/>
      <c r="B580" s="191"/>
      <c r="C580" s="191"/>
      <c r="D580" s="191"/>
      <c r="E580" s="191"/>
      <c r="F580" s="191"/>
      <c r="G580" s="191"/>
      <c r="H580" s="191"/>
      <c r="I580" s="191"/>
      <c r="J580" s="191"/>
      <c r="K580" s="191"/>
      <c r="L580" s="191"/>
      <c r="M580" s="191"/>
      <c r="N580" s="191"/>
      <c r="O580" s="191"/>
      <c r="P580" s="191"/>
      <c r="Q580" s="191"/>
      <c r="R580" s="191"/>
      <c r="S580" s="191"/>
      <c r="T580" s="191"/>
      <c r="U580" s="191"/>
      <c r="V580" s="191"/>
      <c r="W580" s="191"/>
    </row>
    <row r="581" spans="1:23" x14ac:dyDescent="0.15">
      <c r="A581" s="191"/>
      <c r="B581" s="191"/>
      <c r="C581" s="191"/>
      <c r="D581" s="191"/>
      <c r="E581" s="191"/>
      <c r="F581" s="191"/>
      <c r="G581" s="191"/>
      <c r="H581" s="191"/>
      <c r="I581" s="191"/>
      <c r="J581" s="191"/>
      <c r="K581" s="191"/>
      <c r="L581" s="191"/>
      <c r="M581" s="191"/>
      <c r="N581" s="191"/>
      <c r="O581" s="191"/>
      <c r="P581" s="191"/>
      <c r="Q581" s="191"/>
      <c r="R581" s="191"/>
      <c r="S581" s="191"/>
      <c r="T581" s="191"/>
      <c r="U581" s="191"/>
      <c r="V581" s="191"/>
      <c r="W581" s="191"/>
    </row>
    <row r="582" spans="1:23" x14ac:dyDescent="0.15">
      <c r="A582" s="191"/>
      <c r="B582" s="191"/>
      <c r="C582" s="191"/>
      <c r="D582" s="191"/>
      <c r="E582" s="191"/>
      <c r="F582" s="191"/>
      <c r="G582" s="191"/>
      <c r="H582" s="191"/>
      <c r="I582" s="191"/>
      <c r="J582" s="191"/>
      <c r="K582" s="191"/>
      <c r="L582" s="191"/>
      <c r="M582" s="191"/>
      <c r="N582" s="191"/>
      <c r="O582" s="191"/>
      <c r="P582" s="191"/>
      <c r="Q582" s="191"/>
      <c r="R582" s="191"/>
      <c r="S582" s="191"/>
      <c r="T582" s="191"/>
      <c r="U582" s="191"/>
      <c r="V582" s="191"/>
      <c r="W582" s="191"/>
    </row>
    <row r="583" spans="1:23" x14ac:dyDescent="0.15">
      <c r="A583" s="191"/>
      <c r="B583" s="191"/>
      <c r="C583" s="191"/>
      <c r="D583" s="191"/>
      <c r="E583" s="191"/>
      <c r="F583" s="191"/>
      <c r="G583" s="191"/>
      <c r="H583" s="191"/>
      <c r="I583" s="191"/>
      <c r="J583" s="191"/>
      <c r="K583" s="191"/>
      <c r="L583" s="191"/>
      <c r="M583" s="191"/>
      <c r="N583" s="191"/>
      <c r="O583" s="191"/>
      <c r="P583" s="191"/>
      <c r="Q583" s="191"/>
      <c r="R583" s="191"/>
      <c r="S583" s="191"/>
      <c r="T583" s="191"/>
      <c r="U583" s="191"/>
      <c r="V583" s="191"/>
      <c r="W583" s="191"/>
    </row>
    <row r="584" spans="1:23" x14ac:dyDescent="0.15">
      <c r="A584" s="191"/>
      <c r="B584" s="191"/>
      <c r="C584" s="191"/>
      <c r="D584" s="191"/>
      <c r="E584" s="191"/>
      <c r="F584" s="191"/>
      <c r="G584" s="191"/>
      <c r="H584" s="191"/>
      <c r="I584" s="191"/>
      <c r="J584" s="191"/>
      <c r="K584" s="191"/>
      <c r="L584" s="191"/>
      <c r="M584" s="191"/>
      <c r="N584" s="191"/>
      <c r="O584" s="191"/>
      <c r="P584" s="191"/>
      <c r="Q584" s="191"/>
      <c r="R584" s="191"/>
      <c r="S584" s="191"/>
      <c r="T584" s="191"/>
      <c r="U584" s="191"/>
      <c r="V584" s="191"/>
      <c r="W584" s="191"/>
    </row>
    <row r="585" spans="1:23" x14ac:dyDescent="0.15">
      <c r="A585" s="191"/>
      <c r="B585" s="191"/>
      <c r="C585" s="191"/>
      <c r="D585" s="191"/>
      <c r="E585" s="191"/>
      <c r="F585" s="191"/>
      <c r="G585" s="191"/>
      <c r="H585" s="191"/>
      <c r="I585" s="191"/>
      <c r="J585" s="191"/>
      <c r="K585" s="191"/>
      <c r="L585" s="191"/>
      <c r="M585" s="191"/>
      <c r="N585" s="191"/>
      <c r="O585" s="191"/>
      <c r="P585" s="191"/>
      <c r="Q585" s="191"/>
      <c r="R585" s="191"/>
      <c r="S585" s="191"/>
      <c r="T585" s="191"/>
      <c r="U585" s="191"/>
      <c r="V585" s="191"/>
      <c r="W585" s="191"/>
    </row>
    <row r="586" spans="1:23" x14ac:dyDescent="0.15">
      <c r="A586" s="191"/>
      <c r="B586" s="191"/>
      <c r="C586" s="191"/>
      <c r="D586" s="191"/>
      <c r="E586" s="191"/>
      <c r="F586" s="191"/>
      <c r="G586" s="191"/>
      <c r="H586" s="191"/>
      <c r="I586" s="191"/>
      <c r="J586" s="191"/>
      <c r="K586" s="191"/>
      <c r="L586" s="191"/>
      <c r="M586" s="191"/>
      <c r="N586" s="191"/>
      <c r="O586" s="191"/>
      <c r="P586" s="191"/>
      <c r="Q586" s="191"/>
      <c r="R586" s="191"/>
      <c r="S586" s="191"/>
      <c r="T586" s="191"/>
      <c r="U586" s="191"/>
      <c r="V586" s="191"/>
      <c r="W586" s="191"/>
    </row>
    <row r="587" spans="1:23" x14ac:dyDescent="0.15">
      <c r="A587" s="191"/>
      <c r="B587" s="191"/>
      <c r="C587" s="191"/>
      <c r="D587" s="191"/>
      <c r="E587" s="191"/>
      <c r="F587" s="191"/>
      <c r="G587" s="191"/>
      <c r="H587" s="191"/>
      <c r="I587" s="191"/>
      <c r="J587" s="191"/>
      <c r="K587" s="191"/>
      <c r="L587" s="191"/>
      <c r="M587" s="191"/>
      <c r="N587" s="191"/>
      <c r="O587" s="191"/>
      <c r="P587" s="191"/>
      <c r="Q587" s="191"/>
      <c r="R587" s="191"/>
      <c r="S587" s="191"/>
      <c r="T587" s="191"/>
      <c r="U587" s="191"/>
      <c r="V587" s="191"/>
      <c r="W587" s="191"/>
    </row>
    <row r="588" spans="1:23" x14ac:dyDescent="0.15">
      <c r="A588" s="191"/>
      <c r="B588" s="191"/>
      <c r="C588" s="191"/>
      <c r="D588" s="191"/>
      <c r="E588" s="191"/>
      <c r="F588" s="191"/>
      <c r="G588" s="191"/>
      <c r="H588" s="191"/>
      <c r="I588" s="191"/>
      <c r="J588" s="191"/>
      <c r="K588" s="191"/>
      <c r="L588" s="191"/>
      <c r="M588" s="191"/>
      <c r="N588" s="191"/>
      <c r="O588" s="191"/>
      <c r="P588" s="191"/>
      <c r="Q588" s="191"/>
      <c r="R588" s="191"/>
      <c r="S588" s="191"/>
      <c r="T588" s="191"/>
      <c r="U588" s="191"/>
      <c r="V588" s="191"/>
      <c r="W588" s="191"/>
    </row>
    <row r="589" spans="1:23" x14ac:dyDescent="0.15">
      <c r="A589" s="191"/>
      <c r="B589" s="191"/>
      <c r="C589" s="191"/>
      <c r="D589" s="191"/>
      <c r="E589" s="191"/>
      <c r="F589" s="191"/>
      <c r="G589" s="191"/>
      <c r="H589" s="191"/>
      <c r="I589" s="191"/>
      <c r="J589" s="191"/>
      <c r="K589" s="191"/>
      <c r="L589" s="191"/>
      <c r="M589" s="191"/>
      <c r="N589" s="191"/>
      <c r="O589" s="191"/>
      <c r="P589" s="191"/>
      <c r="Q589" s="191"/>
      <c r="R589" s="191"/>
      <c r="S589" s="191"/>
      <c r="T589" s="191"/>
      <c r="U589" s="191"/>
      <c r="V589" s="191"/>
      <c r="W589" s="191"/>
    </row>
    <row r="590" spans="1:23" x14ac:dyDescent="0.15">
      <c r="A590" s="191"/>
      <c r="B590" s="191"/>
      <c r="C590" s="191"/>
      <c r="D590" s="191"/>
      <c r="E590" s="191"/>
      <c r="F590" s="191"/>
      <c r="G590" s="191"/>
      <c r="H590" s="191"/>
      <c r="I590" s="191"/>
      <c r="J590" s="191"/>
      <c r="K590" s="191"/>
      <c r="L590" s="191"/>
      <c r="M590" s="191"/>
      <c r="N590" s="191"/>
      <c r="O590" s="191"/>
      <c r="P590" s="191"/>
      <c r="Q590" s="191"/>
      <c r="R590" s="191"/>
      <c r="S590" s="191"/>
      <c r="T590" s="191"/>
      <c r="U590" s="191"/>
      <c r="V590" s="191"/>
      <c r="W590" s="191"/>
    </row>
    <row r="591" spans="1:23" x14ac:dyDescent="0.15">
      <c r="A591" s="191"/>
      <c r="B591" s="191"/>
      <c r="C591" s="191"/>
      <c r="D591" s="191"/>
      <c r="E591" s="191"/>
      <c r="F591" s="191"/>
      <c r="G591" s="191"/>
      <c r="H591" s="191"/>
      <c r="I591" s="191"/>
      <c r="J591" s="191"/>
      <c r="K591" s="191"/>
      <c r="L591" s="191"/>
      <c r="M591" s="191"/>
      <c r="N591" s="191"/>
      <c r="O591" s="191"/>
      <c r="P591" s="191"/>
      <c r="Q591" s="191"/>
      <c r="R591" s="191"/>
      <c r="S591" s="191"/>
      <c r="T591" s="191"/>
      <c r="U591" s="191"/>
      <c r="V591" s="191"/>
      <c r="W591" s="191"/>
    </row>
    <row r="592" spans="1:23" x14ac:dyDescent="0.15">
      <c r="A592" s="191"/>
      <c r="B592" s="191"/>
      <c r="C592" s="191"/>
      <c r="D592" s="191"/>
      <c r="E592" s="191"/>
      <c r="F592" s="191"/>
      <c r="G592" s="191"/>
      <c r="H592" s="191"/>
      <c r="I592" s="191"/>
      <c r="J592" s="191"/>
      <c r="K592" s="191"/>
      <c r="L592" s="191"/>
      <c r="M592" s="191"/>
      <c r="N592" s="191"/>
      <c r="O592" s="191"/>
      <c r="P592" s="191"/>
      <c r="Q592" s="191"/>
      <c r="R592" s="191"/>
      <c r="S592" s="191"/>
      <c r="T592" s="191"/>
      <c r="U592" s="191"/>
      <c r="V592" s="191"/>
      <c r="W592" s="191"/>
    </row>
    <row r="593" spans="1:23" x14ac:dyDescent="0.15">
      <c r="A593" s="191"/>
      <c r="B593" s="191"/>
      <c r="C593" s="191"/>
      <c r="D593" s="191"/>
      <c r="E593" s="191"/>
      <c r="F593" s="191"/>
      <c r="G593" s="191"/>
      <c r="H593" s="191"/>
      <c r="I593" s="191"/>
      <c r="J593" s="191"/>
      <c r="K593" s="191"/>
      <c r="L593" s="191"/>
      <c r="M593" s="191"/>
      <c r="N593" s="191"/>
      <c r="O593" s="191"/>
      <c r="P593" s="191"/>
      <c r="Q593" s="191"/>
      <c r="R593" s="191"/>
      <c r="S593" s="191"/>
      <c r="T593" s="191"/>
      <c r="U593" s="191"/>
      <c r="V593" s="191"/>
      <c r="W593" s="191"/>
    </row>
    <row r="594" spans="1:23" x14ac:dyDescent="0.15">
      <c r="A594" s="191"/>
      <c r="B594" s="191"/>
      <c r="C594" s="191"/>
      <c r="D594" s="191"/>
      <c r="E594" s="191"/>
      <c r="F594" s="191"/>
      <c r="G594" s="191"/>
      <c r="H594" s="191"/>
      <c r="I594" s="191"/>
      <c r="J594" s="191"/>
      <c r="K594" s="191"/>
      <c r="L594" s="191"/>
      <c r="M594" s="191"/>
      <c r="N594" s="191"/>
      <c r="O594" s="191"/>
      <c r="P594" s="191"/>
      <c r="Q594" s="191"/>
      <c r="R594" s="191"/>
      <c r="S594" s="191"/>
      <c r="T594" s="191"/>
      <c r="U594" s="191"/>
      <c r="V594" s="191"/>
      <c r="W594" s="191"/>
    </row>
    <row r="595" spans="1:23" x14ac:dyDescent="0.15">
      <c r="A595" s="191"/>
      <c r="B595" s="191"/>
      <c r="C595" s="191"/>
      <c r="D595" s="191"/>
      <c r="E595" s="191"/>
      <c r="F595" s="191"/>
      <c r="G595" s="191"/>
      <c r="H595" s="191"/>
      <c r="I595" s="191"/>
      <c r="J595" s="191"/>
      <c r="K595" s="191"/>
      <c r="L595" s="191"/>
      <c r="M595" s="191"/>
      <c r="N595" s="191"/>
      <c r="O595" s="191"/>
      <c r="P595" s="191"/>
      <c r="Q595" s="191"/>
      <c r="R595" s="191"/>
      <c r="S595" s="191"/>
      <c r="T595" s="191"/>
      <c r="U595" s="191"/>
      <c r="V595" s="191"/>
      <c r="W595" s="191"/>
    </row>
    <row r="596" spans="1:23" x14ac:dyDescent="0.15">
      <c r="A596" s="191"/>
      <c r="B596" s="191"/>
      <c r="C596" s="191"/>
      <c r="D596" s="191"/>
      <c r="E596" s="191"/>
      <c r="F596" s="191"/>
      <c r="G596" s="191"/>
      <c r="H596" s="191"/>
      <c r="I596" s="191"/>
      <c r="J596" s="191"/>
      <c r="K596" s="191"/>
      <c r="L596" s="191"/>
      <c r="M596" s="191"/>
      <c r="N596" s="191"/>
      <c r="O596" s="191"/>
      <c r="P596" s="191"/>
      <c r="Q596" s="191"/>
      <c r="R596" s="191"/>
      <c r="S596" s="191"/>
      <c r="T596" s="191"/>
      <c r="U596" s="191"/>
      <c r="V596" s="191"/>
      <c r="W596" s="191"/>
    </row>
    <row r="597" spans="1:23" x14ac:dyDescent="0.15">
      <c r="A597" s="191"/>
      <c r="B597" s="191"/>
      <c r="C597" s="191"/>
      <c r="D597" s="191"/>
      <c r="E597" s="191"/>
      <c r="F597" s="191"/>
      <c r="G597" s="191"/>
      <c r="H597" s="191"/>
      <c r="I597" s="191"/>
      <c r="J597" s="191"/>
      <c r="K597" s="191"/>
      <c r="L597" s="191"/>
      <c r="M597" s="191"/>
      <c r="N597" s="191"/>
      <c r="O597" s="191"/>
      <c r="P597" s="191"/>
      <c r="Q597" s="191"/>
      <c r="R597" s="191"/>
      <c r="S597" s="191"/>
      <c r="T597" s="191"/>
      <c r="U597" s="191"/>
      <c r="V597" s="191"/>
      <c r="W597" s="191"/>
    </row>
    <row r="598" spans="1:23" x14ac:dyDescent="0.15">
      <c r="A598" s="191"/>
      <c r="B598" s="191"/>
      <c r="C598" s="191"/>
      <c r="D598" s="191"/>
      <c r="E598" s="191"/>
      <c r="F598" s="191"/>
      <c r="G598" s="191"/>
      <c r="H598" s="191"/>
      <c r="I598" s="191"/>
      <c r="J598" s="191"/>
      <c r="K598" s="191"/>
      <c r="L598" s="191"/>
      <c r="M598" s="191"/>
      <c r="N598" s="191"/>
      <c r="O598" s="191"/>
      <c r="P598" s="191"/>
      <c r="Q598" s="191"/>
      <c r="R598" s="191"/>
      <c r="S598" s="191"/>
      <c r="T598" s="191"/>
      <c r="U598" s="191"/>
      <c r="V598" s="191"/>
      <c r="W598" s="191"/>
    </row>
    <row r="599" spans="1:23" x14ac:dyDescent="0.15">
      <c r="A599" s="191"/>
      <c r="B599" s="191"/>
      <c r="C599" s="191"/>
      <c r="D599" s="191"/>
      <c r="E599" s="191"/>
      <c r="F599" s="191"/>
      <c r="G599" s="191"/>
      <c r="H599" s="191"/>
      <c r="I599" s="191"/>
      <c r="J599" s="191"/>
      <c r="K599" s="191"/>
      <c r="L599" s="191"/>
      <c r="M599" s="191"/>
      <c r="N599" s="191"/>
      <c r="O599" s="191"/>
      <c r="P599" s="191"/>
      <c r="Q599" s="191"/>
      <c r="R599" s="191"/>
      <c r="S599" s="191"/>
      <c r="T599" s="191"/>
      <c r="U599" s="191"/>
      <c r="V599" s="191"/>
      <c r="W599" s="191"/>
    </row>
    <row r="600" spans="1:23" x14ac:dyDescent="0.15">
      <c r="A600" s="191"/>
      <c r="B600" s="191"/>
      <c r="C600" s="191"/>
      <c r="D600" s="191"/>
      <c r="E600" s="191"/>
      <c r="F600" s="191"/>
      <c r="G600" s="191"/>
      <c r="H600" s="191"/>
      <c r="I600" s="191"/>
      <c r="J600" s="191"/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1"/>
    </row>
    <row r="601" spans="1:23" x14ac:dyDescent="0.15">
      <c r="A601" s="191"/>
      <c r="B601" s="191"/>
      <c r="C601" s="191"/>
      <c r="D601" s="191"/>
      <c r="E601" s="191"/>
      <c r="F601" s="191"/>
      <c r="G601" s="191"/>
      <c r="H601" s="191"/>
      <c r="I601" s="191"/>
      <c r="J601" s="191"/>
      <c r="K601" s="191"/>
      <c r="L601" s="191"/>
      <c r="M601" s="191"/>
      <c r="N601" s="191"/>
      <c r="O601" s="191"/>
      <c r="P601" s="191"/>
      <c r="Q601" s="191"/>
      <c r="R601" s="191"/>
      <c r="S601" s="191"/>
      <c r="T601" s="191"/>
      <c r="U601" s="191"/>
      <c r="V601" s="191"/>
      <c r="W601" s="191"/>
    </row>
    <row r="602" spans="1:23" x14ac:dyDescent="0.15">
      <c r="A602" s="191"/>
      <c r="B602" s="191"/>
      <c r="C602" s="191"/>
      <c r="D602" s="191"/>
      <c r="E602" s="191"/>
      <c r="F602" s="191"/>
      <c r="G602" s="191"/>
      <c r="H602" s="191"/>
      <c r="I602" s="191"/>
      <c r="J602" s="191"/>
      <c r="K602" s="191"/>
      <c r="L602" s="191"/>
      <c r="M602" s="191"/>
      <c r="N602" s="191"/>
      <c r="O602" s="191"/>
      <c r="P602" s="191"/>
      <c r="Q602" s="191"/>
      <c r="R602" s="191"/>
      <c r="S602" s="191"/>
      <c r="T602" s="191"/>
      <c r="U602" s="191"/>
      <c r="V602" s="191"/>
      <c r="W602" s="191"/>
    </row>
    <row r="603" spans="1:23" x14ac:dyDescent="0.15">
      <c r="A603" s="191"/>
      <c r="B603" s="191"/>
      <c r="C603" s="191"/>
      <c r="D603" s="191"/>
      <c r="E603" s="191"/>
      <c r="F603" s="191"/>
      <c r="G603" s="191"/>
      <c r="H603" s="191"/>
      <c r="I603" s="191"/>
      <c r="J603" s="191"/>
      <c r="K603" s="191"/>
      <c r="L603" s="191"/>
      <c r="M603" s="191"/>
      <c r="N603" s="191"/>
      <c r="O603" s="191"/>
      <c r="P603" s="191"/>
      <c r="Q603" s="191"/>
      <c r="R603" s="191"/>
      <c r="S603" s="191"/>
      <c r="T603" s="191"/>
      <c r="U603" s="191"/>
      <c r="V603" s="191"/>
      <c r="W603" s="191"/>
    </row>
    <row r="604" spans="1:23" x14ac:dyDescent="0.15">
      <c r="A604" s="191"/>
      <c r="B604" s="191"/>
      <c r="C604" s="191"/>
      <c r="D604" s="191"/>
      <c r="E604" s="191"/>
      <c r="F604" s="191"/>
      <c r="G604" s="191"/>
      <c r="H604" s="191"/>
      <c r="I604" s="191"/>
      <c r="J604" s="191"/>
      <c r="K604" s="191"/>
      <c r="L604" s="191"/>
      <c r="M604" s="191"/>
      <c r="N604" s="191"/>
      <c r="O604" s="191"/>
      <c r="P604" s="191"/>
      <c r="Q604" s="191"/>
      <c r="R604" s="191"/>
      <c r="S604" s="191"/>
      <c r="T604" s="191"/>
      <c r="U604" s="191"/>
      <c r="V604" s="191"/>
      <c r="W604" s="191"/>
    </row>
    <row r="605" spans="1:23" x14ac:dyDescent="0.15">
      <c r="A605" s="191"/>
      <c r="B605" s="191"/>
      <c r="C605" s="191"/>
      <c r="D605" s="191"/>
      <c r="E605" s="191"/>
      <c r="F605" s="191"/>
      <c r="G605" s="191"/>
      <c r="H605" s="191"/>
      <c r="I605" s="191"/>
      <c r="J605" s="191"/>
      <c r="K605" s="191"/>
      <c r="L605" s="191"/>
      <c r="M605" s="191"/>
      <c r="N605" s="191"/>
      <c r="O605" s="191"/>
      <c r="P605" s="191"/>
      <c r="Q605" s="191"/>
      <c r="R605" s="191"/>
      <c r="S605" s="191"/>
      <c r="T605" s="191"/>
      <c r="U605" s="191"/>
      <c r="V605" s="191"/>
      <c r="W605" s="191"/>
    </row>
    <row r="606" spans="1:23" x14ac:dyDescent="0.15">
      <c r="A606" s="191"/>
      <c r="B606" s="191"/>
      <c r="C606" s="191"/>
      <c r="D606" s="191"/>
      <c r="E606" s="191"/>
      <c r="F606" s="191"/>
      <c r="G606" s="191"/>
      <c r="H606" s="191"/>
      <c r="I606" s="191"/>
      <c r="J606" s="191"/>
      <c r="K606" s="191"/>
      <c r="L606" s="191"/>
      <c r="M606" s="191"/>
      <c r="N606" s="191"/>
      <c r="O606" s="191"/>
      <c r="P606" s="191"/>
      <c r="Q606" s="191"/>
      <c r="R606" s="191"/>
      <c r="S606" s="191"/>
      <c r="T606" s="191"/>
      <c r="U606" s="191"/>
      <c r="V606" s="191"/>
      <c r="W606" s="191"/>
    </row>
    <row r="607" spans="1:23" x14ac:dyDescent="0.15">
      <c r="A607" s="191"/>
      <c r="B607" s="191"/>
      <c r="C607" s="191"/>
      <c r="D607" s="191"/>
      <c r="E607" s="191"/>
      <c r="F607" s="191"/>
      <c r="G607" s="191"/>
      <c r="H607" s="191"/>
      <c r="I607" s="191"/>
      <c r="J607" s="191"/>
      <c r="K607" s="191"/>
      <c r="L607" s="191"/>
      <c r="M607" s="191"/>
      <c r="N607" s="191"/>
      <c r="O607" s="191"/>
      <c r="P607" s="191"/>
      <c r="Q607" s="191"/>
      <c r="R607" s="191"/>
      <c r="S607" s="191"/>
      <c r="T607" s="191"/>
      <c r="U607" s="191"/>
      <c r="V607" s="191"/>
      <c r="W607" s="191"/>
    </row>
    <row r="608" spans="1:23" x14ac:dyDescent="0.15">
      <c r="A608" s="191"/>
      <c r="B608" s="191"/>
      <c r="C608" s="191"/>
      <c r="D608" s="191"/>
      <c r="E608" s="191"/>
      <c r="F608" s="191"/>
      <c r="G608" s="191"/>
      <c r="H608" s="191"/>
      <c r="I608" s="191"/>
      <c r="J608" s="191"/>
      <c r="K608" s="191"/>
      <c r="L608" s="191"/>
      <c r="M608" s="191"/>
      <c r="N608" s="191"/>
      <c r="O608" s="191"/>
      <c r="P608" s="191"/>
      <c r="Q608" s="191"/>
      <c r="R608" s="191"/>
      <c r="S608" s="191"/>
      <c r="T608" s="191"/>
      <c r="U608" s="191"/>
      <c r="V608" s="191"/>
      <c r="W608" s="191"/>
    </row>
    <row r="609" spans="1:23" x14ac:dyDescent="0.15">
      <c r="A609" s="191"/>
      <c r="B609" s="191"/>
      <c r="C609" s="191"/>
      <c r="D609" s="191"/>
      <c r="E609" s="191"/>
      <c r="F609" s="191"/>
      <c r="G609" s="191"/>
      <c r="H609" s="191"/>
      <c r="I609" s="191"/>
      <c r="J609" s="191"/>
      <c r="K609" s="191"/>
      <c r="L609" s="191"/>
      <c r="M609" s="191"/>
      <c r="N609" s="191"/>
      <c r="O609" s="191"/>
      <c r="P609" s="191"/>
      <c r="Q609" s="191"/>
      <c r="R609" s="191"/>
      <c r="S609" s="191"/>
      <c r="T609" s="191"/>
      <c r="U609" s="191"/>
      <c r="V609" s="191"/>
      <c r="W609" s="191"/>
    </row>
    <row r="610" spans="1:23" x14ac:dyDescent="0.15">
      <c r="A610" s="191"/>
      <c r="B610" s="191"/>
      <c r="C610" s="191"/>
      <c r="D610" s="191"/>
      <c r="E610" s="191"/>
      <c r="F610" s="191"/>
      <c r="G610" s="191"/>
      <c r="H610" s="191"/>
      <c r="I610" s="191"/>
      <c r="J610" s="191"/>
      <c r="K610" s="191"/>
      <c r="L610" s="191"/>
      <c r="M610" s="191"/>
      <c r="N610" s="191"/>
      <c r="O610" s="191"/>
      <c r="P610" s="191"/>
      <c r="Q610" s="191"/>
      <c r="R610" s="191"/>
      <c r="S610" s="191"/>
      <c r="T610" s="191"/>
      <c r="U610" s="191"/>
      <c r="V610" s="191"/>
      <c r="W610" s="191"/>
    </row>
    <row r="611" spans="1:23" x14ac:dyDescent="0.15">
      <c r="A611" s="191"/>
      <c r="B611" s="191"/>
      <c r="C611" s="191"/>
      <c r="D611" s="191"/>
      <c r="E611" s="191"/>
      <c r="F611" s="191"/>
      <c r="G611" s="191"/>
      <c r="H611" s="191"/>
      <c r="I611" s="191"/>
      <c r="J611" s="191"/>
      <c r="K611" s="191"/>
      <c r="L611" s="191"/>
      <c r="M611" s="191"/>
      <c r="N611" s="191"/>
      <c r="O611" s="191"/>
      <c r="P611" s="191"/>
      <c r="Q611" s="191"/>
      <c r="R611" s="191"/>
      <c r="S611" s="191"/>
      <c r="T611" s="191"/>
      <c r="U611" s="191"/>
      <c r="V611" s="191"/>
      <c r="W611" s="191"/>
    </row>
    <row r="612" spans="1:23" x14ac:dyDescent="0.15">
      <c r="A612" s="191"/>
      <c r="B612" s="191"/>
      <c r="C612" s="191"/>
      <c r="D612" s="191"/>
      <c r="E612" s="191"/>
      <c r="F612" s="191"/>
      <c r="G612" s="191"/>
      <c r="H612" s="191"/>
      <c r="I612" s="191"/>
      <c r="J612" s="191"/>
      <c r="K612" s="191"/>
      <c r="L612" s="191"/>
      <c r="M612" s="191"/>
      <c r="N612" s="191"/>
      <c r="O612" s="191"/>
      <c r="P612" s="191"/>
      <c r="Q612" s="191"/>
      <c r="R612" s="191"/>
      <c r="S612" s="191"/>
      <c r="T612" s="191"/>
      <c r="U612" s="191"/>
      <c r="V612" s="191"/>
      <c r="W612" s="191"/>
    </row>
    <row r="613" spans="1:23" x14ac:dyDescent="0.15">
      <c r="A613" s="191"/>
      <c r="B613" s="191"/>
      <c r="C613" s="191"/>
      <c r="D613" s="191"/>
      <c r="E613" s="191"/>
      <c r="F613" s="191"/>
      <c r="G613" s="191"/>
      <c r="H613" s="191"/>
      <c r="I613" s="191"/>
      <c r="J613" s="191"/>
      <c r="K613" s="191"/>
      <c r="L613" s="191"/>
      <c r="M613" s="191"/>
      <c r="N613" s="191"/>
      <c r="O613" s="191"/>
      <c r="P613" s="191"/>
      <c r="Q613" s="191"/>
      <c r="R613" s="191"/>
      <c r="S613" s="191"/>
      <c r="T613" s="191"/>
      <c r="U613" s="191"/>
      <c r="V613" s="191"/>
      <c r="W613" s="191"/>
    </row>
    <row r="614" spans="1:23" x14ac:dyDescent="0.15">
      <c r="A614" s="191"/>
      <c r="B614" s="191"/>
      <c r="C614" s="191"/>
      <c r="D614" s="191"/>
      <c r="E614" s="191"/>
      <c r="F614" s="191"/>
      <c r="G614" s="191"/>
      <c r="H614" s="191"/>
      <c r="I614" s="191"/>
      <c r="J614" s="191"/>
      <c r="K614" s="191"/>
      <c r="L614" s="191"/>
      <c r="M614" s="191"/>
      <c r="N614" s="191"/>
      <c r="O614" s="191"/>
      <c r="P614" s="191"/>
      <c r="Q614" s="191"/>
      <c r="R614" s="191"/>
      <c r="S614" s="191"/>
      <c r="T614" s="191"/>
      <c r="U614" s="191"/>
      <c r="V614" s="191"/>
      <c r="W614" s="191"/>
    </row>
    <row r="615" spans="1:23" x14ac:dyDescent="0.15">
      <c r="A615" s="191"/>
      <c r="B615" s="191"/>
      <c r="C615" s="191"/>
      <c r="D615" s="191"/>
      <c r="E615" s="191"/>
      <c r="F615" s="191"/>
      <c r="G615" s="191"/>
      <c r="H615" s="191"/>
      <c r="I615" s="191"/>
      <c r="J615" s="191"/>
      <c r="K615" s="191"/>
      <c r="L615" s="191"/>
      <c r="M615" s="191"/>
      <c r="N615" s="191"/>
      <c r="O615" s="191"/>
      <c r="P615" s="191"/>
      <c r="Q615" s="191"/>
      <c r="R615" s="191"/>
      <c r="S615" s="191"/>
      <c r="T615" s="191"/>
      <c r="U615" s="191"/>
      <c r="V615" s="191"/>
      <c r="W615" s="191"/>
    </row>
    <row r="616" spans="1:23" x14ac:dyDescent="0.15">
      <c r="A616" s="191"/>
      <c r="B616" s="191"/>
      <c r="C616" s="191"/>
      <c r="D616" s="191"/>
      <c r="E616" s="191"/>
      <c r="F616" s="191"/>
      <c r="G616" s="191"/>
      <c r="H616" s="191"/>
      <c r="I616" s="191"/>
      <c r="J616" s="191"/>
      <c r="K616" s="191"/>
      <c r="L616" s="191"/>
      <c r="M616" s="191"/>
      <c r="N616" s="191"/>
      <c r="O616" s="191"/>
      <c r="P616" s="191"/>
      <c r="Q616" s="191"/>
      <c r="R616" s="191"/>
      <c r="S616" s="191"/>
      <c r="T616" s="191"/>
      <c r="U616" s="191"/>
      <c r="V616" s="191"/>
      <c r="W616" s="191"/>
    </row>
    <row r="617" spans="1:23" x14ac:dyDescent="0.15">
      <c r="A617" s="191"/>
      <c r="B617" s="191"/>
      <c r="C617" s="191"/>
      <c r="D617" s="191"/>
      <c r="E617" s="191"/>
      <c r="F617" s="191"/>
      <c r="G617" s="191"/>
      <c r="H617" s="191"/>
      <c r="I617" s="191"/>
      <c r="J617" s="191"/>
      <c r="K617" s="191"/>
      <c r="L617" s="191"/>
      <c r="M617" s="191"/>
      <c r="N617" s="191"/>
      <c r="O617" s="191"/>
      <c r="P617" s="191"/>
      <c r="Q617" s="191"/>
      <c r="R617" s="191"/>
      <c r="S617" s="191"/>
      <c r="T617" s="191"/>
      <c r="U617" s="191"/>
      <c r="V617" s="191"/>
      <c r="W617" s="191"/>
    </row>
    <row r="618" spans="1:23" x14ac:dyDescent="0.15">
      <c r="A618" s="191"/>
      <c r="B618" s="191"/>
      <c r="C618" s="191"/>
      <c r="D618" s="191"/>
      <c r="E618" s="191"/>
      <c r="F618" s="191"/>
      <c r="G618" s="191"/>
      <c r="H618" s="191"/>
      <c r="I618" s="191"/>
      <c r="J618" s="191"/>
      <c r="K618" s="191"/>
      <c r="L618" s="191"/>
      <c r="M618" s="191"/>
      <c r="N618" s="191"/>
      <c r="O618" s="191"/>
      <c r="P618" s="191"/>
      <c r="Q618" s="191"/>
      <c r="R618" s="191"/>
      <c r="S618" s="191"/>
      <c r="T618" s="191"/>
      <c r="U618" s="191"/>
      <c r="V618" s="191"/>
      <c r="W618" s="191"/>
    </row>
    <row r="619" spans="1:23" x14ac:dyDescent="0.15">
      <c r="A619" s="191"/>
      <c r="B619" s="191"/>
      <c r="C619" s="191"/>
      <c r="D619" s="191"/>
      <c r="E619" s="191"/>
      <c r="F619" s="191"/>
      <c r="G619" s="191"/>
      <c r="H619" s="191"/>
      <c r="I619" s="191"/>
      <c r="J619" s="191"/>
      <c r="K619" s="191"/>
      <c r="L619" s="191"/>
      <c r="M619" s="191"/>
      <c r="N619" s="191"/>
      <c r="O619" s="191"/>
      <c r="P619" s="191"/>
      <c r="Q619" s="191"/>
      <c r="R619" s="191"/>
      <c r="S619" s="191"/>
      <c r="T619" s="191"/>
      <c r="U619" s="191"/>
      <c r="V619" s="191"/>
      <c r="W619" s="191"/>
    </row>
    <row r="620" spans="1:23" x14ac:dyDescent="0.15">
      <c r="A620" s="191"/>
      <c r="B620" s="191"/>
      <c r="C620" s="191"/>
      <c r="D620" s="191"/>
      <c r="E620" s="191"/>
      <c r="F620" s="191"/>
      <c r="G620" s="191"/>
      <c r="H620" s="191"/>
      <c r="I620" s="191"/>
      <c r="J620" s="191"/>
      <c r="K620" s="191"/>
      <c r="L620" s="191"/>
      <c r="M620" s="191"/>
      <c r="N620" s="191"/>
      <c r="O620" s="191"/>
      <c r="P620" s="191"/>
      <c r="Q620" s="191"/>
      <c r="R620" s="191"/>
      <c r="S620" s="191"/>
      <c r="T620" s="191"/>
      <c r="U620" s="191"/>
      <c r="V620" s="191"/>
      <c r="W620" s="191"/>
    </row>
    <row r="621" spans="1:23" x14ac:dyDescent="0.15">
      <c r="A621" s="191"/>
      <c r="B621" s="191"/>
      <c r="C621" s="191"/>
      <c r="D621" s="191"/>
      <c r="E621" s="191"/>
      <c r="F621" s="191"/>
      <c r="G621" s="191"/>
      <c r="H621" s="191"/>
      <c r="I621" s="191"/>
      <c r="J621" s="191"/>
      <c r="K621" s="191"/>
      <c r="L621" s="191"/>
      <c r="M621" s="191"/>
      <c r="N621" s="191"/>
      <c r="O621" s="191"/>
      <c r="P621" s="191"/>
      <c r="Q621" s="191"/>
      <c r="R621" s="191"/>
      <c r="S621" s="191"/>
      <c r="T621" s="191"/>
      <c r="U621" s="191"/>
      <c r="V621" s="191"/>
      <c r="W621" s="191"/>
    </row>
    <row r="622" spans="1:23" x14ac:dyDescent="0.15">
      <c r="A622" s="191"/>
      <c r="B622" s="191"/>
      <c r="C622" s="191"/>
      <c r="D622" s="191"/>
      <c r="E622" s="191"/>
      <c r="F622" s="191"/>
      <c r="G622" s="191"/>
      <c r="H622" s="191"/>
      <c r="I622" s="191"/>
      <c r="J622" s="191"/>
      <c r="K622" s="191"/>
      <c r="L622" s="191"/>
      <c r="M622" s="191"/>
      <c r="N622" s="191"/>
      <c r="O622" s="191"/>
      <c r="P622" s="191"/>
      <c r="Q622" s="191"/>
      <c r="R622" s="191"/>
      <c r="S622" s="191"/>
      <c r="T622" s="191"/>
      <c r="U622" s="191"/>
      <c r="V622" s="191"/>
      <c r="W622" s="191"/>
    </row>
    <row r="623" spans="1:23" x14ac:dyDescent="0.15">
      <c r="A623" s="191"/>
      <c r="B623" s="191"/>
      <c r="C623" s="191"/>
      <c r="D623" s="191"/>
      <c r="E623" s="191"/>
      <c r="F623" s="191"/>
      <c r="G623" s="191"/>
      <c r="H623" s="191"/>
      <c r="I623" s="191"/>
      <c r="J623" s="191"/>
      <c r="K623" s="191"/>
      <c r="L623" s="191"/>
      <c r="M623" s="191"/>
      <c r="N623" s="191"/>
      <c r="O623" s="191"/>
      <c r="P623" s="191"/>
      <c r="Q623" s="191"/>
      <c r="R623" s="191"/>
      <c r="S623" s="191"/>
      <c r="T623" s="191"/>
      <c r="U623" s="191"/>
      <c r="V623" s="191"/>
      <c r="W623" s="191"/>
    </row>
    <row r="624" spans="1:23" x14ac:dyDescent="0.15">
      <c r="A624" s="191"/>
      <c r="B624" s="191"/>
      <c r="C624" s="191"/>
      <c r="D624" s="191"/>
      <c r="E624" s="191"/>
      <c r="F624" s="191"/>
      <c r="G624" s="191"/>
      <c r="H624" s="191"/>
      <c r="I624" s="191"/>
      <c r="J624" s="191"/>
      <c r="K624" s="191"/>
      <c r="L624" s="191"/>
      <c r="M624" s="191"/>
      <c r="N624" s="191"/>
      <c r="O624" s="191"/>
      <c r="P624" s="191"/>
      <c r="Q624" s="191"/>
      <c r="R624" s="191"/>
      <c r="S624" s="191"/>
      <c r="T624" s="191"/>
      <c r="U624" s="191"/>
      <c r="V624" s="191"/>
      <c r="W624" s="191"/>
    </row>
    <row r="625" spans="1:23" x14ac:dyDescent="0.15">
      <c r="A625" s="191"/>
      <c r="B625" s="191"/>
      <c r="C625" s="191"/>
      <c r="D625" s="191"/>
      <c r="E625" s="191"/>
      <c r="F625" s="191"/>
      <c r="G625" s="191"/>
      <c r="H625" s="191"/>
      <c r="I625" s="191"/>
      <c r="J625" s="191"/>
      <c r="K625" s="191"/>
      <c r="L625" s="191"/>
      <c r="M625" s="191"/>
      <c r="N625" s="191"/>
      <c r="O625" s="191"/>
      <c r="P625" s="191"/>
      <c r="Q625" s="191"/>
      <c r="R625" s="191"/>
      <c r="S625" s="191"/>
      <c r="T625" s="191"/>
      <c r="U625" s="191"/>
      <c r="V625" s="191"/>
      <c r="W625" s="191"/>
    </row>
    <row r="626" spans="1:23" x14ac:dyDescent="0.15">
      <c r="A626" s="191"/>
      <c r="B626" s="191"/>
      <c r="C626" s="191"/>
      <c r="D626" s="191"/>
      <c r="E626" s="191"/>
      <c r="F626" s="191"/>
      <c r="G626" s="191"/>
      <c r="H626" s="191"/>
      <c r="I626" s="191"/>
      <c r="J626" s="191"/>
      <c r="K626" s="191"/>
      <c r="L626" s="191"/>
      <c r="M626" s="191"/>
      <c r="N626" s="191"/>
      <c r="O626" s="191"/>
      <c r="P626" s="191"/>
      <c r="Q626" s="191"/>
      <c r="R626" s="191"/>
      <c r="S626" s="191"/>
      <c r="T626" s="191"/>
      <c r="U626" s="191"/>
      <c r="V626" s="191"/>
      <c r="W626" s="191"/>
    </row>
    <row r="627" spans="1:23" x14ac:dyDescent="0.15">
      <c r="A627" s="191"/>
      <c r="B627" s="191"/>
      <c r="C627" s="191"/>
      <c r="D627" s="191"/>
      <c r="E627" s="191"/>
      <c r="F627" s="191"/>
      <c r="G627" s="191"/>
      <c r="H627" s="191"/>
      <c r="I627" s="191"/>
      <c r="J627" s="191"/>
      <c r="K627" s="191"/>
      <c r="L627" s="191"/>
      <c r="M627" s="191"/>
      <c r="N627" s="191"/>
      <c r="O627" s="191"/>
      <c r="P627" s="191"/>
      <c r="Q627" s="191"/>
      <c r="R627" s="191"/>
      <c r="S627" s="191"/>
      <c r="T627" s="191"/>
      <c r="U627" s="191"/>
      <c r="V627" s="191"/>
      <c r="W627" s="191"/>
    </row>
    <row r="628" spans="1:23" x14ac:dyDescent="0.15">
      <c r="A628" s="191"/>
      <c r="B628" s="191"/>
      <c r="C628" s="191"/>
      <c r="D628" s="191"/>
      <c r="E628" s="191"/>
      <c r="F628" s="191"/>
      <c r="G628" s="191"/>
      <c r="H628" s="191"/>
      <c r="I628" s="191"/>
      <c r="J628" s="191"/>
      <c r="K628" s="191"/>
      <c r="L628" s="191"/>
      <c r="M628" s="191"/>
      <c r="N628" s="191"/>
      <c r="O628" s="191"/>
      <c r="P628" s="191"/>
      <c r="Q628" s="191"/>
      <c r="R628" s="191"/>
      <c r="S628" s="191"/>
      <c r="T628" s="191"/>
      <c r="U628" s="191"/>
      <c r="V628" s="191"/>
      <c r="W628" s="191"/>
    </row>
    <row r="629" spans="1:23" x14ac:dyDescent="0.15">
      <c r="A629" s="191"/>
      <c r="B629" s="191"/>
      <c r="C629" s="191"/>
      <c r="D629" s="191"/>
      <c r="E629" s="191"/>
      <c r="F629" s="191"/>
      <c r="G629" s="191"/>
      <c r="H629" s="191"/>
      <c r="I629" s="191"/>
      <c r="J629" s="191"/>
      <c r="K629" s="191"/>
      <c r="L629" s="191"/>
      <c r="M629" s="191"/>
      <c r="N629" s="191"/>
      <c r="O629" s="191"/>
      <c r="P629" s="191"/>
      <c r="Q629" s="191"/>
      <c r="R629" s="191"/>
      <c r="S629" s="191"/>
      <c r="T629" s="191"/>
      <c r="U629" s="191"/>
      <c r="V629" s="191"/>
      <c r="W629" s="191"/>
    </row>
    <row r="630" spans="1:23" x14ac:dyDescent="0.15">
      <c r="A630" s="191"/>
      <c r="B630" s="191"/>
      <c r="C630" s="191"/>
      <c r="D630" s="191"/>
      <c r="E630" s="191"/>
      <c r="F630" s="191"/>
      <c r="G630" s="191"/>
      <c r="H630" s="191"/>
      <c r="I630" s="191"/>
      <c r="J630" s="191"/>
      <c r="K630" s="191"/>
      <c r="L630" s="191"/>
      <c r="M630" s="191"/>
      <c r="N630" s="191"/>
      <c r="O630" s="191"/>
      <c r="P630" s="191"/>
      <c r="Q630" s="191"/>
      <c r="R630" s="191"/>
      <c r="S630" s="191"/>
      <c r="T630" s="191"/>
      <c r="U630" s="191"/>
      <c r="V630" s="191"/>
      <c r="W630" s="191"/>
    </row>
    <row r="631" spans="1:23" x14ac:dyDescent="0.15">
      <c r="A631" s="191"/>
      <c r="B631" s="191"/>
      <c r="C631" s="191"/>
      <c r="D631" s="191"/>
      <c r="E631" s="191"/>
      <c r="F631" s="191"/>
      <c r="G631" s="191"/>
      <c r="H631" s="191"/>
      <c r="I631" s="191"/>
      <c r="J631" s="191"/>
      <c r="K631" s="191"/>
      <c r="L631" s="191"/>
      <c r="M631" s="191"/>
      <c r="N631" s="191"/>
      <c r="O631" s="191"/>
      <c r="P631" s="191"/>
      <c r="Q631" s="191"/>
      <c r="R631" s="191"/>
      <c r="S631" s="191"/>
      <c r="T631" s="191"/>
      <c r="U631" s="191"/>
      <c r="V631" s="191"/>
      <c r="W631" s="191"/>
    </row>
    <row r="632" spans="1:23" x14ac:dyDescent="0.15">
      <c r="A632" s="191"/>
      <c r="B632" s="191"/>
      <c r="C632" s="191"/>
      <c r="D632" s="191"/>
      <c r="E632" s="191"/>
      <c r="F632" s="191"/>
      <c r="G632" s="191"/>
      <c r="H632" s="191"/>
      <c r="I632" s="191"/>
      <c r="J632" s="191"/>
      <c r="K632" s="191"/>
      <c r="L632" s="191"/>
      <c r="M632" s="191"/>
      <c r="N632" s="191"/>
      <c r="O632" s="191"/>
      <c r="P632" s="191"/>
      <c r="Q632" s="191"/>
      <c r="R632" s="191"/>
      <c r="S632" s="191"/>
      <c r="T632" s="191"/>
      <c r="U632" s="191"/>
      <c r="V632" s="191"/>
      <c r="W632" s="191"/>
    </row>
    <row r="633" spans="1:23" x14ac:dyDescent="0.15">
      <c r="A633" s="191"/>
      <c r="B633" s="191"/>
      <c r="C633" s="191"/>
      <c r="D633" s="191"/>
      <c r="E633" s="191"/>
      <c r="F633" s="191"/>
      <c r="G633" s="191"/>
      <c r="H633" s="191"/>
      <c r="I633" s="191"/>
      <c r="J633" s="191"/>
      <c r="K633" s="191"/>
      <c r="L633" s="191"/>
      <c r="M633" s="191"/>
      <c r="N633" s="191"/>
      <c r="O633" s="191"/>
      <c r="P633" s="191"/>
      <c r="Q633" s="191"/>
      <c r="R633" s="191"/>
      <c r="S633" s="191"/>
      <c r="T633" s="191"/>
      <c r="U633" s="191"/>
      <c r="V633" s="191"/>
      <c r="W633" s="191"/>
    </row>
    <row r="634" spans="1:23" x14ac:dyDescent="0.15">
      <c r="A634" s="191"/>
      <c r="B634" s="191"/>
      <c r="C634" s="191"/>
      <c r="D634" s="191"/>
      <c r="E634" s="191"/>
      <c r="F634" s="191"/>
      <c r="G634" s="191"/>
      <c r="H634" s="191"/>
      <c r="I634" s="191"/>
      <c r="J634" s="191"/>
      <c r="K634" s="191"/>
      <c r="L634" s="191"/>
      <c r="M634" s="191"/>
      <c r="N634" s="191"/>
      <c r="O634" s="191"/>
      <c r="P634" s="191"/>
      <c r="Q634" s="191"/>
      <c r="R634" s="191"/>
      <c r="S634" s="191"/>
      <c r="T634" s="191"/>
      <c r="U634" s="191"/>
      <c r="V634" s="191"/>
      <c r="W634" s="191"/>
    </row>
    <row r="635" spans="1:23" x14ac:dyDescent="0.15">
      <c r="A635" s="191"/>
      <c r="B635" s="191"/>
      <c r="C635" s="191"/>
      <c r="D635" s="191"/>
      <c r="E635" s="191"/>
      <c r="F635" s="191"/>
      <c r="G635" s="191"/>
      <c r="H635" s="191"/>
      <c r="I635" s="191"/>
      <c r="J635" s="191"/>
      <c r="K635" s="191"/>
      <c r="L635" s="191"/>
      <c r="M635" s="191"/>
      <c r="N635" s="191"/>
      <c r="O635" s="191"/>
      <c r="P635" s="191"/>
      <c r="Q635" s="191"/>
      <c r="R635" s="191"/>
      <c r="S635" s="191"/>
      <c r="T635" s="191"/>
      <c r="U635" s="191"/>
      <c r="V635" s="191"/>
      <c r="W635" s="191"/>
    </row>
    <row r="636" spans="1:23" x14ac:dyDescent="0.15">
      <c r="A636" s="191"/>
      <c r="B636" s="191"/>
      <c r="C636" s="191"/>
      <c r="D636" s="191"/>
      <c r="E636" s="191"/>
      <c r="F636" s="191"/>
      <c r="G636" s="191"/>
      <c r="H636" s="191"/>
      <c r="I636" s="191"/>
      <c r="J636" s="191"/>
      <c r="K636" s="191"/>
      <c r="L636" s="191"/>
      <c r="M636" s="191"/>
      <c r="N636" s="191"/>
      <c r="O636" s="191"/>
      <c r="P636" s="191"/>
      <c r="Q636" s="191"/>
      <c r="R636" s="191"/>
      <c r="S636" s="191"/>
      <c r="T636" s="191"/>
      <c r="U636" s="191"/>
      <c r="V636" s="191"/>
      <c r="W636" s="191"/>
    </row>
    <row r="637" spans="1:23" x14ac:dyDescent="0.15">
      <c r="A637" s="191"/>
      <c r="B637" s="191"/>
      <c r="C637" s="191"/>
      <c r="D637" s="191"/>
      <c r="E637" s="191"/>
      <c r="F637" s="191"/>
      <c r="G637" s="191"/>
      <c r="H637" s="191"/>
      <c r="I637" s="191"/>
      <c r="J637" s="191"/>
      <c r="K637" s="191"/>
      <c r="L637" s="191"/>
      <c r="M637" s="191"/>
      <c r="N637" s="191"/>
      <c r="O637" s="191"/>
      <c r="P637" s="191"/>
      <c r="Q637" s="191"/>
      <c r="R637" s="191"/>
      <c r="S637" s="191"/>
      <c r="T637" s="191"/>
      <c r="U637" s="191"/>
      <c r="V637" s="191"/>
      <c r="W637" s="191"/>
    </row>
    <row r="638" spans="1:23" x14ac:dyDescent="0.15">
      <c r="A638" s="191"/>
      <c r="B638" s="191"/>
      <c r="C638" s="191"/>
      <c r="D638" s="191"/>
      <c r="E638" s="191"/>
      <c r="F638" s="191"/>
      <c r="G638" s="191"/>
      <c r="H638" s="191"/>
      <c r="I638" s="191"/>
      <c r="J638" s="191"/>
      <c r="K638" s="191"/>
      <c r="L638" s="191"/>
      <c r="M638" s="191"/>
      <c r="N638" s="191"/>
      <c r="O638" s="191"/>
      <c r="P638" s="191"/>
      <c r="Q638" s="191"/>
      <c r="R638" s="191"/>
      <c r="S638" s="191"/>
      <c r="T638" s="191"/>
      <c r="U638" s="191"/>
      <c r="V638" s="191"/>
      <c r="W638" s="191"/>
    </row>
    <row r="639" spans="1:23" x14ac:dyDescent="0.15">
      <c r="A639" s="191"/>
      <c r="B639" s="191"/>
      <c r="C639" s="191"/>
      <c r="D639" s="191"/>
      <c r="E639" s="191"/>
      <c r="F639" s="191"/>
      <c r="G639" s="191"/>
      <c r="H639" s="191"/>
      <c r="I639" s="191"/>
      <c r="J639" s="191"/>
      <c r="K639" s="191"/>
      <c r="L639" s="191"/>
      <c r="M639" s="191"/>
      <c r="N639" s="191"/>
      <c r="O639" s="191"/>
      <c r="P639" s="191"/>
      <c r="Q639" s="191"/>
      <c r="R639" s="191"/>
      <c r="S639" s="191"/>
      <c r="T639" s="191"/>
      <c r="U639" s="191"/>
      <c r="V639" s="191"/>
      <c r="W639" s="191"/>
    </row>
    <row r="640" spans="1:23" x14ac:dyDescent="0.15">
      <c r="A640" s="191"/>
      <c r="B640" s="191"/>
      <c r="C640" s="191"/>
      <c r="D640" s="191"/>
      <c r="E640" s="191"/>
      <c r="F640" s="191"/>
      <c r="G640" s="191"/>
      <c r="H640" s="191"/>
      <c r="I640" s="191"/>
      <c r="J640" s="191"/>
      <c r="K640" s="191"/>
      <c r="L640" s="191"/>
      <c r="M640" s="191"/>
      <c r="N640" s="191"/>
      <c r="O640" s="191"/>
      <c r="P640" s="191"/>
      <c r="Q640" s="191"/>
      <c r="R640" s="191"/>
      <c r="S640" s="191"/>
      <c r="T640" s="191"/>
      <c r="U640" s="191"/>
      <c r="V640" s="191"/>
      <c r="W640" s="191"/>
    </row>
    <row r="641" spans="1:23" x14ac:dyDescent="0.15">
      <c r="A641" s="191"/>
      <c r="B641" s="191"/>
      <c r="C641" s="191"/>
      <c r="D641" s="191"/>
      <c r="E641" s="191"/>
      <c r="F641" s="191"/>
      <c r="G641" s="191"/>
      <c r="H641" s="191"/>
      <c r="I641" s="191"/>
      <c r="J641" s="191"/>
      <c r="K641" s="191"/>
      <c r="L641" s="191"/>
      <c r="M641" s="191"/>
      <c r="N641" s="191"/>
      <c r="O641" s="191"/>
      <c r="P641" s="191"/>
      <c r="Q641" s="191"/>
      <c r="R641" s="191"/>
      <c r="S641" s="191"/>
      <c r="T641" s="191"/>
      <c r="U641" s="191"/>
      <c r="V641" s="191"/>
      <c r="W641" s="191"/>
    </row>
    <row r="642" spans="1:23" x14ac:dyDescent="0.15">
      <c r="A642" s="191"/>
      <c r="B642" s="191"/>
      <c r="C642" s="191"/>
      <c r="D642" s="191"/>
      <c r="E642" s="191"/>
      <c r="F642" s="191"/>
      <c r="G642" s="191"/>
      <c r="H642" s="191"/>
      <c r="I642" s="191"/>
      <c r="J642" s="191"/>
      <c r="K642" s="191"/>
      <c r="L642" s="191"/>
      <c r="M642" s="191"/>
      <c r="N642" s="191"/>
      <c r="O642" s="191"/>
      <c r="P642" s="191"/>
      <c r="Q642" s="191"/>
      <c r="R642" s="191"/>
      <c r="S642" s="191"/>
      <c r="T642" s="191"/>
      <c r="U642" s="191"/>
      <c r="V642" s="191"/>
      <c r="W642" s="191"/>
    </row>
    <row r="643" spans="1:23" x14ac:dyDescent="0.15">
      <c r="A643" s="191"/>
      <c r="B643" s="191"/>
      <c r="C643" s="191"/>
      <c r="D643" s="191"/>
      <c r="E643" s="191"/>
      <c r="F643" s="191"/>
      <c r="G643" s="191"/>
      <c r="H643" s="191"/>
      <c r="I643" s="191"/>
      <c r="J643" s="191"/>
      <c r="K643" s="191"/>
      <c r="L643" s="191"/>
      <c r="M643" s="191"/>
      <c r="N643" s="191"/>
      <c r="O643" s="191"/>
      <c r="P643" s="191"/>
      <c r="Q643" s="191"/>
      <c r="R643" s="191"/>
      <c r="S643" s="191"/>
      <c r="T643" s="191"/>
      <c r="U643" s="191"/>
      <c r="V643" s="191"/>
      <c r="W643" s="191"/>
    </row>
    <row r="644" spans="1:23" x14ac:dyDescent="0.15">
      <c r="A644" s="191"/>
      <c r="B644" s="191"/>
      <c r="C644" s="191"/>
      <c r="D644" s="191"/>
      <c r="E644" s="191"/>
      <c r="F644" s="191"/>
      <c r="G644" s="191"/>
      <c r="H644" s="191"/>
      <c r="I644" s="191"/>
      <c r="J644" s="191"/>
      <c r="K644" s="191"/>
      <c r="L644" s="191"/>
      <c r="M644" s="191"/>
      <c r="N644" s="191"/>
      <c r="O644" s="191"/>
      <c r="P644" s="191"/>
      <c r="Q644" s="191"/>
      <c r="R644" s="191"/>
      <c r="S644" s="191"/>
      <c r="T644" s="191"/>
      <c r="U644" s="191"/>
      <c r="V644" s="191"/>
      <c r="W644" s="191"/>
    </row>
    <row r="645" spans="1:23" x14ac:dyDescent="0.15">
      <c r="A645" s="191"/>
      <c r="B645" s="191"/>
      <c r="C645" s="191"/>
      <c r="D645" s="191"/>
      <c r="E645" s="191"/>
      <c r="F645" s="191"/>
      <c r="G645" s="191"/>
      <c r="H645" s="191"/>
      <c r="I645" s="191"/>
      <c r="J645" s="191"/>
      <c r="K645" s="191"/>
      <c r="L645" s="191"/>
      <c r="M645" s="191"/>
      <c r="N645" s="191"/>
      <c r="O645" s="191"/>
      <c r="P645" s="191"/>
      <c r="Q645" s="191"/>
      <c r="R645" s="191"/>
      <c r="S645" s="191"/>
      <c r="T645" s="191"/>
      <c r="U645" s="191"/>
      <c r="V645" s="191"/>
      <c r="W645" s="191"/>
    </row>
    <row r="646" spans="1:23" x14ac:dyDescent="0.15">
      <c r="A646" s="191"/>
      <c r="B646" s="191"/>
      <c r="C646" s="191"/>
      <c r="D646" s="191"/>
      <c r="E646" s="191"/>
      <c r="F646" s="191"/>
      <c r="G646" s="191"/>
      <c r="H646" s="191"/>
      <c r="I646" s="191"/>
      <c r="J646" s="191"/>
      <c r="K646" s="191"/>
      <c r="L646" s="191"/>
      <c r="M646" s="191"/>
      <c r="N646" s="191"/>
      <c r="O646" s="191"/>
      <c r="P646" s="191"/>
      <c r="Q646" s="191"/>
      <c r="R646" s="191"/>
      <c r="S646" s="191"/>
      <c r="T646" s="191"/>
      <c r="U646" s="191"/>
      <c r="V646" s="191"/>
      <c r="W646" s="191"/>
    </row>
    <row r="647" spans="1:23" x14ac:dyDescent="0.15">
      <c r="A647" s="191"/>
      <c r="B647" s="191"/>
      <c r="C647" s="191"/>
      <c r="D647" s="191"/>
      <c r="E647" s="191"/>
      <c r="F647" s="191"/>
      <c r="G647" s="191"/>
      <c r="H647" s="191"/>
      <c r="I647" s="191"/>
      <c r="J647" s="191"/>
      <c r="K647" s="191"/>
      <c r="L647" s="191"/>
      <c r="M647" s="191"/>
      <c r="N647" s="191"/>
      <c r="O647" s="191"/>
      <c r="P647" s="191"/>
      <c r="Q647" s="191"/>
      <c r="R647" s="191"/>
      <c r="S647" s="191"/>
      <c r="T647" s="191"/>
      <c r="U647" s="191"/>
      <c r="V647" s="191"/>
      <c r="W647" s="191"/>
    </row>
    <row r="648" spans="1:23" x14ac:dyDescent="0.15">
      <c r="A648" s="191"/>
      <c r="B648" s="191"/>
      <c r="C648" s="191"/>
      <c r="D648" s="191"/>
      <c r="E648" s="191"/>
      <c r="F648" s="191"/>
      <c r="G648" s="191"/>
      <c r="H648" s="191"/>
      <c r="I648" s="191"/>
      <c r="J648" s="191"/>
      <c r="K648" s="191"/>
      <c r="L648" s="191"/>
      <c r="M648" s="191"/>
      <c r="N648" s="191"/>
      <c r="O648" s="191"/>
      <c r="P648" s="191"/>
      <c r="Q648" s="191"/>
      <c r="R648" s="191"/>
      <c r="S648" s="191"/>
      <c r="T648" s="191"/>
      <c r="U648" s="191"/>
      <c r="V648" s="191"/>
      <c r="W648" s="191"/>
    </row>
    <row r="649" spans="1:23" x14ac:dyDescent="0.15">
      <c r="A649" s="191"/>
      <c r="B649" s="191"/>
      <c r="C649" s="191"/>
      <c r="D649" s="191"/>
      <c r="E649" s="191"/>
      <c r="F649" s="191"/>
      <c r="G649" s="191"/>
      <c r="H649" s="191"/>
      <c r="I649" s="191"/>
      <c r="J649" s="191"/>
      <c r="K649" s="191"/>
      <c r="L649" s="191"/>
      <c r="M649" s="191"/>
      <c r="N649" s="191"/>
      <c r="O649" s="191"/>
      <c r="P649" s="191"/>
      <c r="Q649" s="191"/>
      <c r="R649" s="191"/>
      <c r="S649" s="191"/>
      <c r="T649" s="191"/>
      <c r="U649" s="191"/>
      <c r="V649" s="191"/>
      <c r="W649" s="191"/>
    </row>
    <row r="650" spans="1:23" x14ac:dyDescent="0.15">
      <c r="A650" s="191"/>
      <c r="B650" s="191"/>
      <c r="C650" s="191"/>
      <c r="D650" s="191"/>
      <c r="E650" s="191"/>
      <c r="F650" s="191"/>
      <c r="G650" s="191"/>
      <c r="H650" s="191"/>
      <c r="I650" s="191"/>
      <c r="J650" s="191"/>
      <c r="K650" s="191"/>
      <c r="L650" s="191"/>
      <c r="M650" s="191"/>
      <c r="N650" s="191"/>
      <c r="O650" s="191"/>
      <c r="P650" s="191"/>
      <c r="Q650" s="191"/>
      <c r="R650" s="191"/>
      <c r="S650" s="191"/>
      <c r="T650" s="191"/>
      <c r="U650" s="191"/>
      <c r="V650" s="191"/>
      <c r="W650" s="191"/>
    </row>
    <row r="651" spans="1:23" x14ac:dyDescent="0.15">
      <c r="A651" s="191"/>
      <c r="B651" s="191"/>
      <c r="C651" s="191"/>
      <c r="D651" s="191"/>
      <c r="E651" s="191"/>
      <c r="F651" s="191"/>
      <c r="G651" s="191"/>
      <c r="H651" s="191"/>
      <c r="I651" s="191"/>
      <c r="J651" s="191"/>
      <c r="K651" s="191"/>
      <c r="L651" s="191"/>
      <c r="M651" s="191"/>
      <c r="N651" s="191"/>
      <c r="O651" s="191"/>
      <c r="P651" s="191"/>
      <c r="Q651" s="191"/>
      <c r="R651" s="191"/>
      <c r="S651" s="191"/>
      <c r="T651" s="191"/>
      <c r="U651" s="191"/>
      <c r="V651" s="191"/>
      <c r="W651" s="191"/>
    </row>
    <row r="652" spans="1:23" x14ac:dyDescent="0.15">
      <c r="A652" s="191"/>
      <c r="B652" s="191"/>
      <c r="C652" s="191"/>
      <c r="D652" s="191"/>
      <c r="E652" s="191"/>
      <c r="F652" s="191"/>
      <c r="G652" s="191"/>
      <c r="H652" s="191"/>
      <c r="I652" s="191"/>
      <c r="J652" s="191"/>
      <c r="K652" s="191"/>
      <c r="L652" s="191"/>
      <c r="M652" s="191"/>
      <c r="N652" s="191"/>
      <c r="O652" s="191"/>
      <c r="P652" s="191"/>
      <c r="Q652" s="191"/>
      <c r="R652" s="191"/>
      <c r="S652" s="191"/>
      <c r="T652" s="191"/>
      <c r="U652" s="191"/>
      <c r="V652" s="191"/>
      <c r="W652" s="191"/>
    </row>
    <row r="653" spans="1:23" x14ac:dyDescent="0.15">
      <c r="A653" s="191"/>
      <c r="B653" s="191"/>
      <c r="C653" s="191"/>
      <c r="D653" s="191"/>
      <c r="E653" s="191"/>
      <c r="F653" s="191"/>
      <c r="G653" s="191"/>
      <c r="H653" s="191"/>
      <c r="I653" s="191"/>
      <c r="J653" s="191"/>
      <c r="K653" s="191"/>
      <c r="L653" s="191"/>
      <c r="M653" s="191"/>
      <c r="N653" s="191"/>
      <c r="O653" s="191"/>
      <c r="P653" s="191"/>
      <c r="Q653" s="191"/>
      <c r="R653" s="191"/>
      <c r="S653" s="191"/>
      <c r="T653" s="191"/>
      <c r="U653" s="191"/>
      <c r="V653" s="191"/>
      <c r="W653" s="191"/>
    </row>
    <row r="654" spans="1:23" x14ac:dyDescent="0.15">
      <c r="A654" s="191"/>
      <c r="B654" s="191"/>
      <c r="C654" s="191"/>
      <c r="D654" s="191"/>
      <c r="E654" s="191"/>
      <c r="F654" s="191"/>
      <c r="G654" s="191"/>
      <c r="H654" s="191"/>
      <c r="I654" s="191"/>
      <c r="J654" s="191"/>
      <c r="K654" s="191"/>
      <c r="L654" s="191"/>
      <c r="M654" s="191"/>
      <c r="N654" s="191"/>
      <c r="O654" s="191"/>
      <c r="P654" s="191"/>
      <c r="Q654" s="191"/>
      <c r="R654" s="191"/>
      <c r="S654" s="191"/>
      <c r="T654" s="191"/>
      <c r="U654" s="191"/>
      <c r="V654" s="191"/>
      <c r="W654" s="191"/>
    </row>
    <row r="655" spans="1:23" x14ac:dyDescent="0.15">
      <c r="A655" s="191"/>
      <c r="B655" s="191"/>
      <c r="C655" s="191"/>
      <c r="D655" s="191"/>
      <c r="E655" s="191"/>
      <c r="F655" s="191"/>
      <c r="G655" s="191"/>
      <c r="H655" s="191"/>
      <c r="I655" s="191"/>
      <c r="J655" s="191"/>
      <c r="K655" s="191"/>
      <c r="L655" s="191"/>
      <c r="M655" s="191"/>
      <c r="N655" s="191"/>
      <c r="O655" s="191"/>
      <c r="P655" s="191"/>
      <c r="Q655" s="191"/>
      <c r="R655" s="191"/>
      <c r="S655" s="191"/>
      <c r="T655" s="191"/>
      <c r="U655" s="191"/>
      <c r="V655" s="191"/>
      <c r="W655" s="191"/>
    </row>
    <row r="656" spans="1:23" x14ac:dyDescent="0.15">
      <c r="A656" s="191"/>
      <c r="B656" s="191"/>
      <c r="C656" s="191"/>
      <c r="D656" s="191"/>
      <c r="E656" s="191"/>
      <c r="F656" s="191"/>
      <c r="G656" s="191"/>
      <c r="H656" s="191"/>
      <c r="I656" s="191"/>
      <c r="J656" s="191"/>
      <c r="K656" s="191"/>
      <c r="L656" s="191"/>
      <c r="M656" s="191"/>
      <c r="N656" s="191"/>
      <c r="O656" s="191"/>
      <c r="P656" s="191"/>
      <c r="Q656" s="191"/>
      <c r="R656" s="191"/>
      <c r="S656" s="191"/>
      <c r="T656" s="191"/>
      <c r="U656" s="191"/>
      <c r="V656" s="191"/>
      <c r="W656" s="191"/>
    </row>
    <row r="657" spans="1:23" x14ac:dyDescent="0.15">
      <c r="A657" s="191"/>
      <c r="B657" s="191"/>
      <c r="C657" s="191"/>
      <c r="D657" s="191"/>
      <c r="E657" s="191"/>
      <c r="F657" s="191"/>
      <c r="G657" s="191"/>
      <c r="H657" s="191"/>
      <c r="I657" s="191"/>
      <c r="J657" s="191"/>
      <c r="K657" s="191"/>
      <c r="L657" s="191"/>
      <c r="M657" s="191"/>
      <c r="N657" s="191"/>
      <c r="O657" s="191"/>
      <c r="P657" s="191"/>
      <c r="Q657" s="191"/>
      <c r="R657" s="191"/>
      <c r="S657" s="191"/>
      <c r="T657" s="191"/>
      <c r="U657" s="191"/>
      <c r="V657" s="191"/>
      <c r="W657" s="191"/>
    </row>
    <row r="658" spans="1:23" x14ac:dyDescent="0.15">
      <c r="A658" s="191"/>
      <c r="B658" s="191"/>
      <c r="C658" s="191"/>
      <c r="D658" s="191"/>
      <c r="E658" s="191"/>
      <c r="F658" s="191"/>
      <c r="G658" s="191"/>
      <c r="H658" s="191"/>
      <c r="I658" s="191"/>
      <c r="J658" s="191"/>
      <c r="K658" s="191"/>
      <c r="L658" s="191"/>
      <c r="M658" s="191"/>
      <c r="N658" s="191"/>
      <c r="O658" s="191"/>
      <c r="P658" s="191"/>
      <c r="Q658" s="191"/>
      <c r="R658" s="191"/>
      <c r="S658" s="191"/>
      <c r="T658" s="191"/>
      <c r="U658" s="191"/>
      <c r="V658" s="191"/>
      <c r="W658" s="191"/>
    </row>
    <row r="659" spans="1:23" x14ac:dyDescent="0.15">
      <c r="A659" s="191"/>
      <c r="B659" s="191"/>
      <c r="C659" s="191"/>
      <c r="D659" s="191"/>
      <c r="E659" s="191"/>
      <c r="F659" s="191"/>
      <c r="G659" s="191"/>
      <c r="H659" s="191"/>
      <c r="I659" s="191"/>
      <c r="J659" s="191"/>
      <c r="K659" s="191"/>
      <c r="L659" s="191"/>
      <c r="M659" s="191"/>
      <c r="N659" s="191"/>
      <c r="O659" s="191"/>
      <c r="P659" s="191"/>
      <c r="Q659" s="191"/>
      <c r="R659" s="191"/>
      <c r="S659" s="191"/>
      <c r="T659" s="191"/>
      <c r="U659" s="191"/>
      <c r="V659" s="191"/>
      <c r="W659" s="191"/>
    </row>
    <row r="660" spans="1:23" x14ac:dyDescent="0.15">
      <c r="A660" s="191"/>
      <c r="B660" s="191"/>
      <c r="C660" s="191"/>
      <c r="D660" s="191"/>
      <c r="E660" s="191"/>
      <c r="F660" s="191"/>
      <c r="G660" s="191"/>
      <c r="H660" s="191"/>
      <c r="I660" s="191"/>
      <c r="J660" s="191"/>
      <c r="K660" s="191"/>
      <c r="L660" s="191"/>
      <c r="M660" s="191"/>
      <c r="N660" s="191"/>
      <c r="O660" s="191"/>
      <c r="P660" s="191"/>
      <c r="Q660" s="191"/>
      <c r="R660" s="191"/>
      <c r="S660" s="191"/>
      <c r="T660" s="191"/>
      <c r="U660" s="191"/>
      <c r="V660" s="191"/>
      <c r="W660" s="191"/>
    </row>
    <row r="661" spans="1:23" x14ac:dyDescent="0.15">
      <c r="A661" s="191"/>
      <c r="B661" s="191"/>
      <c r="C661" s="191"/>
      <c r="D661" s="191"/>
      <c r="E661" s="191"/>
      <c r="F661" s="191"/>
      <c r="G661" s="191"/>
      <c r="H661" s="191"/>
      <c r="I661" s="191"/>
      <c r="J661" s="191"/>
      <c r="K661" s="191"/>
      <c r="L661" s="191"/>
      <c r="M661" s="191"/>
      <c r="N661" s="191"/>
      <c r="O661" s="191"/>
      <c r="P661" s="191"/>
      <c r="Q661" s="191"/>
      <c r="R661" s="191"/>
      <c r="S661" s="191"/>
      <c r="T661" s="191"/>
      <c r="U661" s="191"/>
      <c r="V661" s="191"/>
      <c r="W661" s="191"/>
    </row>
    <row r="662" spans="1:23" x14ac:dyDescent="0.15">
      <c r="A662" s="191"/>
      <c r="B662" s="191"/>
      <c r="C662" s="191"/>
      <c r="D662" s="191"/>
      <c r="E662" s="191"/>
      <c r="F662" s="191"/>
      <c r="G662" s="191"/>
      <c r="H662" s="191"/>
      <c r="I662" s="191"/>
      <c r="J662" s="191"/>
      <c r="K662" s="191"/>
      <c r="L662" s="191"/>
      <c r="M662" s="191"/>
      <c r="N662" s="191"/>
      <c r="O662" s="191"/>
      <c r="P662" s="191"/>
      <c r="Q662" s="191"/>
      <c r="R662" s="191"/>
      <c r="S662" s="191"/>
      <c r="T662" s="191"/>
      <c r="U662" s="191"/>
      <c r="V662" s="191"/>
      <c r="W662" s="191"/>
    </row>
    <row r="663" spans="1:23" x14ac:dyDescent="0.15">
      <c r="A663" s="191"/>
      <c r="B663" s="191"/>
      <c r="C663" s="191"/>
      <c r="D663" s="191"/>
      <c r="E663" s="191"/>
      <c r="F663" s="191"/>
      <c r="G663" s="191"/>
      <c r="H663" s="191"/>
      <c r="I663" s="191"/>
      <c r="J663" s="191"/>
      <c r="K663" s="191"/>
      <c r="L663" s="191"/>
      <c r="M663" s="191"/>
      <c r="N663" s="191"/>
      <c r="O663" s="191"/>
      <c r="P663" s="191"/>
      <c r="Q663" s="191"/>
      <c r="R663" s="191"/>
      <c r="S663" s="191"/>
      <c r="T663" s="191"/>
      <c r="U663" s="191"/>
      <c r="V663" s="191"/>
      <c r="W663" s="191"/>
    </row>
    <row r="664" spans="1:23" x14ac:dyDescent="0.15">
      <c r="A664" s="191"/>
      <c r="B664" s="191"/>
      <c r="C664" s="191"/>
      <c r="D664" s="191"/>
      <c r="E664" s="191"/>
      <c r="F664" s="191"/>
      <c r="G664" s="191"/>
      <c r="H664" s="191"/>
      <c r="I664" s="191"/>
      <c r="J664" s="191"/>
      <c r="K664" s="191"/>
      <c r="L664" s="191"/>
      <c r="M664" s="191"/>
      <c r="N664" s="191"/>
      <c r="O664" s="191"/>
      <c r="P664" s="191"/>
      <c r="Q664" s="191"/>
      <c r="R664" s="191"/>
      <c r="S664" s="191"/>
      <c r="T664" s="191"/>
      <c r="U664" s="191"/>
      <c r="V664" s="191"/>
      <c r="W664" s="191"/>
    </row>
    <row r="665" spans="1:23" x14ac:dyDescent="0.15">
      <c r="A665" s="191"/>
      <c r="B665" s="191"/>
      <c r="C665" s="191"/>
      <c r="D665" s="191"/>
      <c r="E665" s="191"/>
      <c r="F665" s="191"/>
      <c r="G665" s="191"/>
      <c r="H665" s="191"/>
      <c r="I665" s="191"/>
      <c r="J665" s="191"/>
      <c r="K665" s="191"/>
      <c r="L665" s="191"/>
      <c r="M665" s="191"/>
      <c r="N665" s="191"/>
      <c r="O665" s="191"/>
      <c r="P665" s="191"/>
      <c r="Q665" s="191"/>
      <c r="R665" s="191"/>
      <c r="S665" s="191"/>
      <c r="T665" s="191"/>
      <c r="U665" s="191"/>
      <c r="V665" s="191"/>
      <c r="W665" s="191"/>
    </row>
    <row r="666" spans="1:23" x14ac:dyDescent="0.15">
      <c r="A666" s="191"/>
      <c r="B666" s="191"/>
      <c r="C666" s="191"/>
      <c r="D666" s="191"/>
      <c r="E666" s="191"/>
      <c r="F666" s="191"/>
      <c r="G666" s="191"/>
      <c r="H666" s="191"/>
      <c r="I666" s="191"/>
      <c r="J666" s="191"/>
      <c r="K666" s="191"/>
      <c r="L666" s="191"/>
      <c r="M666" s="191"/>
      <c r="N666" s="191"/>
      <c r="O666" s="191"/>
      <c r="P666" s="191"/>
      <c r="Q666" s="191"/>
      <c r="R666" s="191"/>
      <c r="S666" s="191"/>
      <c r="T666" s="191"/>
      <c r="U666" s="191"/>
      <c r="V666" s="191"/>
      <c r="W666" s="191"/>
    </row>
    <row r="667" spans="1:23" x14ac:dyDescent="0.15">
      <c r="A667" s="191"/>
      <c r="B667" s="191"/>
      <c r="C667" s="191"/>
      <c r="D667" s="191"/>
      <c r="E667" s="191"/>
      <c r="F667" s="191"/>
      <c r="G667" s="191"/>
      <c r="H667" s="191"/>
      <c r="I667" s="191"/>
      <c r="J667" s="191"/>
      <c r="K667" s="191"/>
      <c r="L667" s="191"/>
      <c r="M667" s="191"/>
      <c r="N667" s="191"/>
      <c r="O667" s="191"/>
      <c r="P667" s="191"/>
      <c r="Q667" s="191"/>
      <c r="R667" s="191"/>
      <c r="S667" s="191"/>
      <c r="T667" s="191"/>
      <c r="U667" s="191"/>
      <c r="V667" s="191"/>
      <c r="W667" s="191"/>
    </row>
    <row r="668" spans="1:23" x14ac:dyDescent="0.15">
      <c r="A668" s="191"/>
      <c r="B668" s="191"/>
      <c r="C668" s="191"/>
      <c r="D668" s="191"/>
      <c r="E668" s="191"/>
      <c r="F668" s="191"/>
      <c r="G668" s="191"/>
      <c r="H668" s="191"/>
      <c r="I668" s="191"/>
      <c r="J668" s="191"/>
      <c r="K668" s="191"/>
      <c r="L668" s="191"/>
      <c r="M668" s="191"/>
      <c r="N668" s="191"/>
      <c r="O668" s="191"/>
      <c r="P668" s="191"/>
      <c r="Q668" s="191"/>
      <c r="R668" s="191"/>
      <c r="S668" s="191"/>
      <c r="T668" s="191"/>
      <c r="U668" s="191"/>
      <c r="V668" s="191"/>
      <c r="W668" s="191"/>
    </row>
    <row r="669" spans="1:23" x14ac:dyDescent="0.15">
      <c r="A669" s="191"/>
      <c r="B669" s="191"/>
      <c r="C669" s="191"/>
      <c r="D669" s="191"/>
      <c r="E669" s="191"/>
      <c r="F669" s="191"/>
      <c r="G669" s="191"/>
      <c r="H669" s="191"/>
      <c r="I669" s="191"/>
      <c r="J669" s="191"/>
      <c r="K669" s="191"/>
      <c r="L669" s="191"/>
      <c r="M669" s="191"/>
      <c r="N669" s="191"/>
      <c r="O669" s="191"/>
      <c r="P669" s="191"/>
      <c r="Q669" s="191"/>
      <c r="R669" s="191"/>
      <c r="S669" s="191"/>
      <c r="T669" s="191"/>
      <c r="U669" s="191"/>
      <c r="V669" s="191"/>
      <c r="W669" s="191"/>
    </row>
    <row r="670" spans="1:23" x14ac:dyDescent="0.15">
      <c r="A670" s="191"/>
      <c r="B670" s="191"/>
      <c r="C670" s="191"/>
      <c r="D670" s="191"/>
      <c r="E670" s="191"/>
      <c r="F670" s="191"/>
      <c r="G670" s="191"/>
      <c r="H670" s="191"/>
      <c r="I670" s="191"/>
      <c r="J670" s="191"/>
      <c r="K670" s="191"/>
      <c r="L670" s="191"/>
      <c r="M670" s="191"/>
      <c r="N670" s="191"/>
      <c r="O670" s="191"/>
      <c r="P670" s="191"/>
      <c r="Q670" s="191"/>
      <c r="R670" s="191"/>
      <c r="S670" s="191"/>
      <c r="T670" s="191"/>
      <c r="U670" s="191"/>
      <c r="V670" s="191"/>
      <c r="W670" s="191"/>
    </row>
    <row r="671" spans="1:23" x14ac:dyDescent="0.15">
      <c r="A671" s="191"/>
      <c r="B671" s="191"/>
      <c r="C671" s="191"/>
      <c r="D671" s="191"/>
      <c r="E671" s="191"/>
      <c r="F671" s="191"/>
      <c r="G671" s="191"/>
      <c r="H671" s="191"/>
      <c r="I671" s="191"/>
      <c r="J671" s="191"/>
      <c r="K671" s="191"/>
      <c r="L671" s="191"/>
      <c r="M671" s="191"/>
      <c r="N671" s="191"/>
      <c r="O671" s="191"/>
      <c r="P671" s="191"/>
      <c r="Q671" s="191"/>
      <c r="R671" s="191"/>
      <c r="S671" s="191"/>
      <c r="T671" s="191"/>
      <c r="U671" s="191"/>
      <c r="V671" s="191"/>
      <c r="W671" s="191"/>
    </row>
    <row r="672" spans="1:23" x14ac:dyDescent="0.15">
      <c r="A672" s="191"/>
      <c r="B672" s="191"/>
      <c r="C672" s="191"/>
      <c r="D672" s="191"/>
      <c r="E672" s="191"/>
      <c r="F672" s="191"/>
      <c r="G672" s="191"/>
      <c r="H672" s="191"/>
      <c r="I672" s="191"/>
      <c r="J672" s="191"/>
      <c r="K672" s="191"/>
      <c r="L672" s="191"/>
      <c r="M672" s="191"/>
      <c r="N672" s="191"/>
      <c r="O672" s="191"/>
      <c r="P672" s="191"/>
      <c r="Q672" s="191"/>
      <c r="R672" s="191"/>
      <c r="S672" s="191"/>
      <c r="T672" s="191"/>
      <c r="U672" s="191"/>
      <c r="V672" s="191"/>
      <c r="W672" s="191"/>
    </row>
    <row r="673" spans="1:23" x14ac:dyDescent="0.15">
      <c r="A673" s="191"/>
      <c r="B673" s="191"/>
      <c r="C673" s="191"/>
      <c r="D673" s="191"/>
      <c r="E673" s="191"/>
      <c r="F673" s="191"/>
      <c r="G673" s="191"/>
      <c r="H673" s="191"/>
      <c r="I673" s="191"/>
      <c r="J673" s="191"/>
      <c r="K673" s="191"/>
      <c r="L673" s="191"/>
      <c r="M673" s="191"/>
      <c r="N673" s="191"/>
      <c r="O673" s="191"/>
      <c r="P673" s="191"/>
      <c r="Q673" s="191"/>
      <c r="R673" s="191"/>
      <c r="S673" s="191"/>
      <c r="T673" s="191"/>
      <c r="U673" s="191"/>
      <c r="V673" s="191"/>
      <c r="W673" s="191"/>
    </row>
    <row r="674" spans="1:23" x14ac:dyDescent="0.15">
      <c r="A674" s="191"/>
      <c r="B674" s="191"/>
      <c r="C674" s="191"/>
      <c r="D674" s="191"/>
      <c r="E674" s="191"/>
      <c r="F674" s="191"/>
      <c r="G674" s="191"/>
      <c r="H674" s="191"/>
      <c r="I674" s="191"/>
      <c r="J674" s="191"/>
      <c r="K674" s="191"/>
      <c r="L674" s="191"/>
      <c r="M674" s="191"/>
      <c r="N674" s="191"/>
      <c r="O674" s="191"/>
      <c r="P674" s="191"/>
      <c r="Q674" s="191"/>
      <c r="R674" s="191"/>
      <c r="S674" s="191"/>
      <c r="T674" s="191"/>
      <c r="U674" s="191"/>
      <c r="V674" s="191"/>
      <c r="W674" s="191"/>
    </row>
    <row r="675" spans="1:23" x14ac:dyDescent="0.15">
      <c r="A675" s="191"/>
      <c r="B675" s="191"/>
      <c r="C675" s="191"/>
      <c r="D675" s="191"/>
      <c r="E675" s="191"/>
      <c r="F675" s="191"/>
      <c r="G675" s="191"/>
      <c r="H675" s="191"/>
      <c r="I675" s="191"/>
      <c r="J675" s="191"/>
      <c r="K675" s="191"/>
      <c r="L675" s="191"/>
      <c r="M675" s="191"/>
      <c r="N675" s="191"/>
      <c r="O675" s="191"/>
      <c r="P675" s="191"/>
      <c r="Q675" s="191"/>
      <c r="R675" s="191"/>
      <c r="S675" s="191"/>
      <c r="T675" s="191"/>
      <c r="U675" s="191"/>
      <c r="V675" s="191"/>
      <c r="W675" s="191"/>
    </row>
    <row r="676" spans="1:23" x14ac:dyDescent="0.15">
      <c r="A676" s="191"/>
      <c r="B676" s="191"/>
      <c r="C676" s="191"/>
      <c r="D676" s="191"/>
      <c r="E676" s="191"/>
      <c r="F676" s="191"/>
      <c r="G676" s="191"/>
      <c r="H676" s="191"/>
      <c r="I676" s="191"/>
      <c r="J676" s="191"/>
      <c r="K676" s="191"/>
      <c r="L676" s="191"/>
      <c r="M676" s="191"/>
      <c r="N676" s="191"/>
      <c r="O676" s="191"/>
      <c r="P676" s="191"/>
      <c r="Q676" s="191"/>
      <c r="R676" s="191"/>
      <c r="S676" s="191"/>
      <c r="T676" s="191"/>
      <c r="U676" s="191"/>
      <c r="V676" s="191"/>
      <c r="W676" s="191"/>
    </row>
    <row r="677" spans="1:23" x14ac:dyDescent="0.15">
      <c r="A677" s="191"/>
      <c r="B677" s="191"/>
      <c r="C677" s="191"/>
      <c r="D677" s="191"/>
      <c r="E677" s="191"/>
      <c r="F677" s="191"/>
      <c r="G677" s="191"/>
      <c r="H677" s="191"/>
      <c r="I677" s="191"/>
      <c r="J677" s="191"/>
      <c r="K677" s="191"/>
      <c r="L677" s="191"/>
      <c r="M677" s="191"/>
      <c r="N677" s="191"/>
      <c r="O677" s="191"/>
      <c r="P677" s="191"/>
      <c r="Q677" s="191"/>
      <c r="R677" s="191"/>
      <c r="S677" s="191"/>
      <c r="T677" s="191"/>
      <c r="U677" s="191"/>
      <c r="V677" s="191"/>
      <c r="W677" s="191"/>
    </row>
    <row r="678" spans="1:23" x14ac:dyDescent="0.15">
      <c r="A678" s="191"/>
      <c r="B678" s="191"/>
      <c r="C678" s="191"/>
      <c r="D678" s="191"/>
      <c r="E678" s="191"/>
      <c r="F678" s="191"/>
      <c r="G678" s="191"/>
      <c r="H678" s="191"/>
      <c r="I678" s="191"/>
      <c r="J678" s="191"/>
      <c r="K678" s="191"/>
      <c r="L678" s="191"/>
      <c r="M678" s="191"/>
      <c r="N678" s="191"/>
      <c r="O678" s="191"/>
      <c r="P678" s="191"/>
      <c r="Q678" s="191"/>
      <c r="R678" s="191"/>
      <c r="S678" s="191"/>
      <c r="T678" s="191"/>
      <c r="U678" s="191"/>
      <c r="V678" s="191"/>
      <c r="W678" s="191"/>
    </row>
    <row r="679" spans="1:23" x14ac:dyDescent="0.15">
      <c r="A679" s="191"/>
      <c r="B679" s="191"/>
      <c r="C679" s="191"/>
      <c r="D679" s="191"/>
      <c r="E679" s="191"/>
      <c r="F679" s="191"/>
      <c r="G679" s="191"/>
      <c r="H679" s="191"/>
      <c r="I679" s="191"/>
      <c r="J679" s="191"/>
      <c r="K679" s="191"/>
      <c r="L679" s="191"/>
      <c r="M679" s="191"/>
      <c r="N679" s="191"/>
      <c r="O679" s="191"/>
      <c r="P679" s="191"/>
      <c r="Q679" s="191"/>
      <c r="R679" s="191"/>
      <c r="S679" s="191"/>
      <c r="T679" s="191"/>
      <c r="U679" s="191"/>
      <c r="V679" s="191"/>
      <c r="W679" s="191"/>
    </row>
    <row r="680" spans="1:23" x14ac:dyDescent="0.15">
      <c r="A680" s="191"/>
      <c r="B680" s="191"/>
      <c r="C680" s="191"/>
      <c r="D680" s="191"/>
      <c r="E680" s="191"/>
      <c r="F680" s="191"/>
      <c r="G680" s="191"/>
      <c r="H680" s="191"/>
      <c r="I680" s="191"/>
      <c r="J680" s="191"/>
      <c r="K680" s="191"/>
      <c r="L680" s="191"/>
      <c r="M680" s="191"/>
      <c r="N680" s="191"/>
      <c r="O680" s="191"/>
      <c r="P680" s="191"/>
      <c r="Q680" s="191"/>
      <c r="R680" s="191"/>
      <c r="S680" s="191"/>
      <c r="T680" s="191"/>
      <c r="U680" s="191"/>
      <c r="V680" s="191"/>
      <c r="W680" s="191"/>
    </row>
    <row r="681" spans="1:23" x14ac:dyDescent="0.15">
      <c r="A681" s="191"/>
      <c r="B681" s="191"/>
      <c r="C681" s="191"/>
      <c r="D681" s="191"/>
      <c r="E681" s="191"/>
      <c r="F681" s="191"/>
      <c r="G681" s="191"/>
      <c r="H681" s="191"/>
      <c r="I681" s="191"/>
      <c r="J681" s="191"/>
      <c r="K681" s="191"/>
      <c r="L681" s="191"/>
      <c r="M681" s="191"/>
      <c r="N681" s="191"/>
      <c r="O681" s="191"/>
      <c r="P681" s="191"/>
      <c r="Q681" s="191"/>
      <c r="R681" s="191"/>
      <c r="S681" s="191"/>
      <c r="T681" s="191"/>
      <c r="U681" s="191"/>
      <c r="V681" s="191"/>
      <c r="W681" s="191"/>
    </row>
    <row r="682" spans="1:23" x14ac:dyDescent="0.15">
      <c r="A682" s="191"/>
      <c r="B682" s="191"/>
      <c r="C682" s="191"/>
      <c r="D682" s="191"/>
      <c r="E682" s="191"/>
      <c r="F682" s="191"/>
      <c r="G682" s="191"/>
      <c r="H682" s="191"/>
      <c r="I682" s="191"/>
      <c r="J682" s="191"/>
      <c r="K682" s="191"/>
      <c r="L682" s="191"/>
      <c r="M682" s="191"/>
      <c r="N682" s="191"/>
      <c r="O682" s="191"/>
      <c r="P682" s="191"/>
      <c r="Q682" s="191"/>
      <c r="R682" s="191"/>
      <c r="S682" s="191"/>
      <c r="T682" s="191"/>
      <c r="U682" s="191"/>
      <c r="V682" s="191"/>
      <c r="W682" s="191"/>
    </row>
    <row r="683" spans="1:23" x14ac:dyDescent="0.15">
      <c r="A683" s="191"/>
      <c r="B683" s="191"/>
      <c r="C683" s="191"/>
      <c r="D683" s="191"/>
      <c r="E683" s="191"/>
      <c r="F683" s="191"/>
      <c r="G683" s="191"/>
      <c r="H683" s="191"/>
      <c r="I683" s="191"/>
      <c r="J683" s="191"/>
      <c r="K683" s="191"/>
      <c r="L683" s="191"/>
      <c r="M683" s="191"/>
      <c r="N683" s="191"/>
      <c r="O683" s="191"/>
      <c r="P683" s="191"/>
      <c r="Q683" s="191"/>
      <c r="R683" s="191"/>
      <c r="S683" s="191"/>
      <c r="T683" s="191"/>
      <c r="U683" s="191"/>
      <c r="V683" s="191"/>
      <c r="W683" s="191"/>
    </row>
    <row r="684" spans="1:23" x14ac:dyDescent="0.15">
      <c r="A684" s="191"/>
      <c r="B684" s="191"/>
      <c r="C684" s="191"/>
      <c r="D684" s="191"/>
      <c r="E684" s="191"/>
      <c r="F684" s="191"/>
      <c r="G684" s="191"/>
      <c r="H684" s="191"/>
      <c r="I684" s="191"/>
      <c r="J684" s="191"/>
      <c r="K684" s="191"/>
      <c r="L684" s="191"/>
      <c r="M684" s="191"/>
      <c r="N684" s="191"/>
      <c r="O684" s="191"/>
      <c r="P684" s="191"/>
      <c r="Q684" s="191"/>
      <c r="R684" s="191"/>
      <c r="S684" s="191"/>
      <c r="T684" s="191"/>
      <c r="U684" s="191"/>
      <c r="V684" s="191"/>
      <c r="W684" s="191"/>
    </row>
    <row r="685" spans="1:23" x14ac:dyDescent="0.15">
      <c r="A685" s="191"/>
      <c r="B685" s="191"/>
      <c r="C685" s="191"/>
      <c r="D685" s="191"/>
      <c r="E685" s="191"/>
      <c r="F685" s="191"/>
      <c r="G685" s="191"/>
      <c r="H685" s="191"/>
      <c r="I685" s="191"/>
      <c r="J685" s="191"/>
      <c r="K685" s="191"/>
      <c r="L685" s="191"/>
      <c r="M685" s="191"/>
      <c r="N685" s="191"/>
      <c r="O685" s="191"/>
      <c r="P685" s="191"/>
      <c r="Q685" s="191"/>
      <c r="R685" s="191"/>
      <c r="S685" s="191"/>
      <c r="T685" s="191"/>
      <c r="U685" s="191"/>
      <c r="V685" s="191"/>
      <c r="W685" s="191"/>
    </row>
    <row r="686" spans="1:23" x14ac:dyDescent="0.15">
      <c r="A686" s="191"/>
      <c r="B686" s="191"/>
      <c r="C686" s="191"/>
      <c r="D686" s="191"/>
      <c r="E686" s="191"/>
      <c r="F686" s="191"/>
      <c r="G686" s="191"/>
      <c r="H686" s="191"/>
      <c r="I686" s="191"/>
      <c r="J686" s="191"/>
      <c r="K686" s="191"/>
      <c r="L686" s="191"/>
      <c r="M686" s="191"/>
      <c r="N686" s="191"/>
      <c r="O686" s="191"/>
      <c r="P686" s="191"/>
      <c r="Q686" s="191"/>
      <c r="R686" s="191"/>
      <c r="S686" s="191"/>
      <c r="T686" s="191"/>
      <c r="U686" s="191"/>
      <c r="V686" s="191"/>
      <c r="W686" s="191"/>
    </row>
    <row r="687" spans="1:23" x14ac:dyDescent="0.15">
      <c r="A687" s="191"/>
      <c r="B687" s="191"/>
      <c r="C687" s="191"/>
      <c r="D687" s="191"/>
      <c r="E687" s="191"/>
      <c r="F687" s="191"/>
      <c r="G687" s="191"/>
      <c r="H687" s="191"/>
      <c r="I687" s="191"/>
      <c r="J687" s="191"/>
      <c r="K687" s="191"/>
      <c r="L687" s="191"/>
      <c r="M687" s="191"/>
      <c r="N687" s="191"/>
      <c r="O687" s="191"/>
      <c r="P687" s="191"/>
      <c r="Q687" s="191"/>
      <c r="R687" s="191"/>
      <c r="S687" s="191"/>
      <c r="T687" s="191"/>
      <c r="U687" s="191"/>
      <c r="V687" s="191"/>
      <c r="W687" s="191"/>
    </row>
  </sheetData>
  <mergeCells count="13">
    <mergeCell ref="R6:T6"/>
    <mergeCell ref="R7:T7"/>
    <mergeCell ref="L8:N8"/>
    <mergeCell ref="R8:T8"/>
    <mergeCell ref="L9:N9"/>
    <mergeCell ref="R9:T9"/>
    <mergeCell ref="L7:N7"/>
    <mergeCell ref="A1:N1"/>
    <mergeCell ref="L3:N3"/>
    <mergeCell ref="R3:T3"/>
    <mergeCell ref="R4:T4"/>
    <mergeCell ref="L5:N5"/>
    <mergeCell ref="R5:T5"/>
  </mergeCells>
  <pageMargins left="0.59055118110236227" right="0.19685039370078741" top="0.39370078740157483" bottom="0.39370078740157483" header="0" footer="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2.6640625" defaultRowHeight="15" customHeight="1" x14ac:dyDescent="0.15"/>
  <cols>
    <col min="1" max="1" width="45.5" customWidth="1"/>
    <col min="2" max="2" width="25" customWidth="1"/>
    <col min="3" max="3" width="16.33203125" customWidth="1"/>
    <col min="4" max="4" width="23.5" customWidth="1"/>
    <col min="5" max="5" width="33.5" customWidth="1"/>
    <col min="6" max="6" width="53.6640625" customWidth="1"/>
    <col min="7" max="7" width="30" customWidth="1"/>
    <col min="8" max="26" width="10.6640625" customWidth="1"/>
  </cols>
  <sheetData>
    <row r="1" spans="1:26" ht="16" x14ac:dyDescent="0.2">
      <c r="A1" s="282" t="s">
        <v>130</v>
      </c>
      <c r="B1" s="276"/>
      <c r="C1" s="276"/>
      <c r="D1" s="276"/>
      <c r="E1" s="277"/>
      <c r="F1" s="195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</row>
    <row r="2" spans="1:26" ht="16" x14ac:dyDescent="0.2">
      <c r="A2" s="196"/>
      <c r="B2" s="196"/>
      <c r="C2" s="196"/>
      <c r="D2" s="196"/>
      <c r="E2" s="196"/>
      <c r="F2" s="196"/>
      <c r="G2" s="197" t="s">
        <v>131</v>
      </c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</row>
    <row r="3" spans="1:26" ht="16" x14ac:dyDescent="0.2">
      <c r="A3" s="283" t="s">
        <v>132</v>
      </c>
      <c r="B3" s="276"/>
      <c r="C3" s="276"/>
      <c r="D3" s="276"/>
      <c r="E3" s="277"/>
      <c r="F3" s="198"/>
      <c r="G3" s="199" t="s">
        <v>133</v>
      </c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spans="1:26" ht="16" x14ac:dyDescent="0.2">
      <c r="A4" s="200"/>
      <c r="B4" s="200"/>
      <c r="C4" s="200"/>
      <c r="D4" s="200"/>
      <c r="E4" s="200"/>
      <c r="F4" s="196"/>
      <c r="G4" s="201">
        <f>Summary!D55</f>
        <v>22.35</v>
      </c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</row>
    <row r="5" spans="1:26" ht="16" x14ac:dyDescent="0.2">
      <c r="A5" s="200"/>
      <c r="B5" s="200"/>
      <c r="C5" s="200"/>
      <c r="D5" s="200"/>
      <c r="E5" s="200"/>
      <c r="F5" s="196"/>
      <c r="G5" s="202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</row>
    <row r="6" spans="1:26" ht="15" customHeight="1" x14ac:dyDescent="0.2">
      <c r="A6" s="203" t="s">
        <v>134</v>
      </c>
      <c r="B6" s="204" t="s">
        <v>135</v>
      </c>
      <c r="C6" s="204" t="s">
        <v>54</v>
      </c>
      <c r="D6" s="204" t="s">
        <v>136</v>
      </c>
      <c r="E6" s="205" t="s">
        <v>137</v>
      </c>
      <c r="F6" s="206" t="s">
        <v>138</v>
      </c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</row>
    <row r="7" spans="1:26" ht="17" x14ac:dyDescent="0.2">
      <c r="A7" s="207" t="str">
        <f>Sales!C69</f>
        <v>Tour Book/Program</v>
      </c>
      <c r="B7" s="208">
        <f>Sales!E69</f>
        <v>322</v>
      </c>
      <c r="C7" s="209">
        <v>3</v>
      </c>
      <c r="D7" s="210">
        <f t="shared" ref="D7:D17" si="0">C7*$G$4</f>
        <v>67.050000000000011</v>
      </c>
      <c r="E7" s="211">
        <f t="shared" ref="E7:E17" si="1">C7*B7</f>
        <v>966</v>
      </c>
      <c r="F7" s="212">
        <f t="shared" ref="F7:F17" si="2">D7*B7</f>
        <v>21590.100000000002</v>
      </c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</row>
    <row r="8" spans="1:26" ht="17" x14ac:dyDescent="0.2">
      <c r="A8" s="207" t="str">
        <f>Sales!C70</f>
        <v>Boxing Glove Key Ring</v>
      </c>
      <c r="B8" s="208">
        <f>Sales!H70</f>
        <v>506</v>
      </c>
      <c r="C8" s="209">
        <v>3</v>
      </c>
      <c r="D8" s="210">
        <f t="shared" si="0"/>
        <v>67.050000000000011</v>
      </c>
      <c r="E8" s="211">
        <f t="shared" si="1"/>
        <v>1518</v>
      </c>
      <c r="F8" s="212">
        <f t="shared" si="2"/>
        <v>33927.300000000003</v>
      </c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</row>
    <row r="9" spans="1:26" ht="17" x14ac:dyDescent="0.2">
      <c r="A9" s="213" t="str">
        <f>Sales!C71</f>
        <v>CD - punched</v>
      </c>
      <c r="B9" s="208">
        <f>Sales!E71</f>
        <v>23</v>
      </c>
      <c r="C9" s="209">
        <v>2</v>
      </c>
      <c r="D9" s="210">
        <f t="shared" si="0"/>
        <v>44.7</v>
      </c>
      <c r="E9" s="211">
        <f t="shared" si="1"/>
        <v>46</v>
      </c>
      <c r="F9" s="212">
        <f t="shared" si="2"/>
        <v>1028.1000000000001</v>
      </c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</row>
    <row r="10" spans="1:26" ht="17" x14ac:dyDescent="0.2">
      <c r="A10" s="213" t="str">
        <f>Sales!C72</f>
        <v>Vinyl - punched</v>
      </c>
      <c r="B10" s="208">
        <f>Sales!E72</f>
        <v>8</v>
      </c>
      <c r="C10" s="209">
        <v>8</v>
      </c>
      <c r="D10" s="210">
        <f t="shared" si="0"/>
        <v>178.8</v>
      </c>
      <c r="E10" s="211">
        <f t="shared" si="1"/>
        <v>64</v>
      </c>
      <c r="F10" s="212">
        <f t="shared" si="2"/>
        <v>1430.4</v>
      </c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</row>
    <row r="11" spans="1:26" ht="17" x14ac:dyDescent="0.2">
      <c r="A11" s="213" t="str">
        <f>Sales!C73</f>
        <v>CD - classic</v>
      </c>
      <c r="B11" s="208">
        <f>Sales!E73</f>
        <v>23</v>
      </c>
      <c r="C11" s="209">
        <v>2</v>
      </c>
      <c r="D11" s="210">
        <f t="shared" si="0"/>
        <v>44.7</v>
      </c>
      <c r="E11" s="211">
        <f t="shared" si="1"/>
        <v>46</v>
      </c>
      <c r="F11" s="212">
        <f t="shared" si="2"/>
        <v>1028.1000000000001</v>
      </c>
      <c r="G11" s="196"/>
      <c r="H11" s="196"/>
      <c r="I11" s="196"/>
      <c r="J11" s="196"/>
      <c r="K11" s="196"/>
      <c r="L11" s="196"/>
      <c r="M11" s="196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</row>
    <row r="12" spans="1:26" ht="17" x14ac:dyDescent="0.2">
      <c r="A12" s="213" t="str">
        <f>Sales!C74</f>
        <v>Vinyl - classic</v>
      </c>
      <c r="B12" s="208">
        <f>Sales!E74</f>
        <v>8</v>
      </c>
      <c r="C12" s="209">
        <v>8</v>
      </c>
      <c r="D12" s="210">
        <f t="shared" si="0"/>
        <v>178.8</v>
      </c>
      <c r="E12" s="211">
        <f t="shared" si="1"/>
        <v>64</v>
      </c>
      <c r="F12" s="212">
        <f t="shared" si="2"/>
        <v>1430.4</v>
      </c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</row>
    <row r="13" spans="1:26" ht="17" x14ac:dyDescent="0.2">
      <c r="A13" s="213" t="str">
        <f>Sales!C43</f>
        <v>Black Zip Hoodie</v>
      </c>
      <c r="B13" s="208">
        <f>Sales!E48</f>
        <v>298</v>
      </c>
      <c r="C13" s="209">
        <v>10</v>
      </c>
      <c r="D13" s="210">
        <f t="shared" si="0"/>
        <v>223.5</v>
      </c>
      <c r="E13" s="211">
        <f t="shared" si="1"/>
        <v>2980</v>
      </c>
      <c r="F13" s="212">
        <f t="shared" si="2"/>
        <v>66603</v>
      </c>
      <c r="G13" s="196"/>
      <c r="H13" s="196"/>
      <c r="I13" s="196"/>
      <c r="J13" s="196"/>
      <c r="K13" s="196"/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</row>
    <row r="14" spans="1:26" ht="16" x14ac:dyDescent="0.2">
      <c r="A14" s="213"/>
      <c r="B14" s="208"/>
      <c r="C14" s="214"/>
      <c r="D14" s="210">
        <f t="shared" si="0"/>
        <v>0</v>
      </c>
      <c r="E14" s="211">
        <f t="shared" si="1"/>
        <v>0</v>
      </c>
      <c r="F14" s="212">
        <f t="shared" si="2"/>
        <v>0</v>
      </c>
      <c r="G14" s="196"/>
      <c r="H14" s="196"/>
      <c r="I14" s="196"/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</row>
    <row r="15" spans="1:26" ht="16" x14ac:dyDescent="0.2">
      <c r="A15" s="213"/>
      <c r="B15" s="208"/>
      <c r="C15" s="214"/>
      <c r="D15" s="210">
        <f t="shared" si="0"/>
        <v>0</v>
      </c>
      <c r="E15" s="211">
        <f t="shared" si="1"/>
        <v>0</v>
      </c>
      <c r="F15" s="212">
        <f t="shared" si="2"/>
        <v>0</v>
      </c>
      <c r="G15" s="196"/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</row>
    <row r="16" spans="1:26" ht="16" x14ac:dyDescent="0.2">
      <c r="A16" s="213"/>
      <c r="B16" s="208"/>
      <c r="C16" s="214"/>
      <c r="D16" s="210">
        <f t="shared" si="0"/>
        <v>0</v>
      </c>
      <c r="E16" s="211">
        <f t="shared" si="1"/>
        <v>0</v>
      </c>
      <c r="F16" s="212">
        <f t="shared" si="2"/>
        <v>0</v>
      </c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</row>
    <row r="17" spans="1:26" ht="16" x14ac:dyDescent="0.2">
      <c r="A17" s="213"/>
      <c r="B17" s="215"/>
      <c r="C17" s="214"/>
      <c r="D17" s="210">
        <f t="shared" si="0"/>
        <v>0</v>
      </c>
      <c r="E17" s="211">
        <f t="shared" si="1"/>
        <v>0</v>
      </c>
      <c r="F17" s="212">
        <f t="shared" si="2"/>
        <v>0</v>
      </c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</row>
    <row r="18" spans="1:26" ht="16" x14ac:dyDescent="0.2">
      <c r="A18" s="216" t="s">
        <v>139</v>
      </c>
      <c r="B18" s="217">
        <f>SUM(B7:B17)</f>
        <v>1188</v>
      </c>
      <c r="C18" s="217"/>
      <c r="D18" s="218"/>
      <c r="E18" s="219">
        <f t="shared" ref="E18:F18" si="3">SUM(E7:E17)</f>
        <v>5684</v>
      </c>
      <c r="F18" s="220">
        <f t="shared" si="3"/>
        <v>127037.40000000001</v>
      </c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</row>
    <row r="19" spans="1:26" ht="16" x14ac:dyDescent="0.2">
      <c r="A19" s="221"/>
      <c r="B19" s="222"/>
      <c r="C19" s="222"/>
      <c r="D19" s="223"/>
      <c r="E19" s="223"/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</row>
    <row r="20" spans="1:26" ht="15" customHeight="1" x14ac:dyDescent="0.2">
      <c r="A20" s="283" t="s">
        <v>140</v>
      </c>
      <c r="B20" s="276"/>
      <c r="C20" s="276"/>
      <c r="D20" s="276"/>
      <c r="E20" s="277"/>
      <c r="F20" s="198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</row>
    <row r="21" spans="1:26" ht="15" customHeight="1" x14ac:dyDescent="0.2">
      <c r="A21" s="200"/>
      <c r="B21" s="200"/>
      <c r="C21" s="200"/>
      <c r="D21" s="200"/>
      <c r="E21" s="200"/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6"/>
      <c r="Z21" s="196"/>
    </row>
    <row r="22" spans="1:26" ht="15" customHeight="1" x14ac:dyDescent="0.2">
      <c r="A22" s="200"/>
      <c r="B22" s="200"/>
      <c r="C22" s="200"/>
      <c r="D22" s="200"/>
      <c r="E22" s="200"/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</row>
    <row r="23" spans="1:26" ht="15" customHeight="1" x14ac:dyDescent="0.2">
      <c r="A23" s="203" t="s">
        <v>134</v>
      </c>
      <c r="B23" s="204" t="s">
        <v>135</v>
      </c>
      <c r="C23" s="204" t="s">
        <v>54</v>
      </c>
      <c r="D23" s="224" t="s">
        <v>136</v>
      </c>
      <c r="E23" s="205" t="s">
        <v>137</v>
      </c>
      <c r="F23" s="206" t="s">
        <v>138</v>
      </c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</row>
    <row r="24" spans="1:26" ht="15" customHeight="1" x14ac:dyDescent="0.2">
      <c r="A24" s="207" t="str">
        <f>Sales!C13</f>
        <v>Shadow boxing - Ash Melange Navy Unisex</v>
      </c>
      <c r="B24" s="208">
        <f>Sales!E18</f>
        <v>931</v>
      </c>
      <c r="C24" s="225">
        <f>D24/Summary!$D$55</f>
        <v>7.1588366890380311</v>
      </c>
      <c r="D24" s="226">
        <v>160</v>
      </c>
      <c r="E24" s="227">
        <f t="shared" ref="E24:E31" si="4">C24*B24</f>
        <v>6664.8769574944072</v>
      </c>
      <c r="F24" s="228">
        <f t="shared" ref="F24:F31" si="5">D24*B24</f>
        <v>148960</v>
      </c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</row>
    <row r="25" spans="1:26" ht="15" customHeight="1" x14ac:dyDescent="0.2">
      <c r="A25" s="213" t="str">
        <f>Sales!C19</f>
        <v>Shadow boxing - Lt Blue Unisex</v>
      </c>
      <c r="B25" s="208">
        <f>Sales!E24</f>
        <v>744</v>
      </c>
      <c r="C25" s="225">
        <f>D25/Summary!$D$55</f>
        <v>7.1588366890380311</v>
      </c>
      <c r="D25" s="226">
        <v>160</v>
      </c>
      <c r="E25" s="227">
        <f t="shared" si="4"/>
        <v>5326.1744966442948</v>
      </c>
      <c r="F25" s="228">
        <f t="shared" si="5"/>
        <v>119040</v>
      </c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</row>
    <row r="26" spans="1:26" ht="15" customHeight="1" x14ac:dyDescent="0.2">
      <c r="A26" s="213" t="str">
        <f>Sales!C25</f>
        <v>Roll type unisex in black T</v>
      </c>
      <c r="B26" s="208">
        <f>Sales!E30</f>
        <v>372</v>
      </c>
      <c r="C26" s="225">
        <f>D26/Summary!$D$55</f>
        <v>7.1588366890380311</v>
      </c>
      <c r="D26" s="210">
        <v>160</v>
      </c>
      <c r="E26" s="227">
        <f t="shared" si="4"/>
        <v>2663.0872483221474</v>
      </c>
      <c r="F26" s="228">
        <f t="shared" si="5"/>
        <v>59520</v>
      </c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</row>
    <row r="27" spans="1:26" ht="15" customHeight="1" x14ac:dyDescent="0.2">
      <c r="A27" s="213" t="str">
        <f>Sales!C31</f>
        <v>Bryan Punched - Charcoal unisex</v>
      </c>
      <c r="B27" s="229">
        <f>Sales!E36</f>
        <v>298</v>
      </c>
      <c r="C27" s="225">
        <f>D27/Summary!$D$55</f>
        <v>7.1588366890380311</v>
      </c>
      <c r="D27" s="210">
        <v>160</v>
      </c>
      <c r="E27" s="227">
        <f t="shared" si="4"/>
        <v>2133.333333333333</v>
      </c>
      <c r="F27" s="228">
        <f t="shared" si="5"/>
        <v>47680</v>
      </c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</row>
    <row r="28" spans="1:26" ht="15" customHeight="1" x14ac:dyDescent="0.2">
      <c r="A28" s="213" t="str">
        <f>Sales!C37</f>
        <v>Glove tour white Unisex</v>
      </c>
      <c r="B28" s="229">
        <f>Sales!E42</f>
        <v>372</v>
      </c>
      <c r="C28" s="225">
        <f>D28/Summary!$D$55</f>
        <v>7.1588366890380311</v>
      </c>
      <c r="D28" s="210">
        <v>160</v>
      </c>
      <c r="E28" s="227">
        <f t="shared" si="4"/>
        <v>2663.0872483221474</v>
      </c>
      <c r="F28" s="228">
        <f t="shared" si="5"/>
        <v>59520</v>
      </c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</row>
    <row r="29" spans="1:26" ht="15" customHeight="1" x14ac:dyDescent="0.2">
      <c r="A29" s="213" t="str">
        <f>Sales!C67</f>
        <v>Cap</v>
      </c>
      <c r="B29" s="229">
        <f>Sales!E67</f>
        <v>319</v>
      </c>
      <c r="C29" s="225">
        <f>D29/Summary!$D$55</f>
        <v>4.4742729306487696</v>
      </c>
      <c r="D29" s="210">
        <v>100</v>
      </c>
      <c r="E29" s="227">
        <f t="shared" si="4"/>
        <v>1427.2930648769575</v>
      </c>
      <c r="F29" s="228">
        <f t="shared" si="5"/>
        <v>31900</v>
      </c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</row>
    <row r="30" spans="1:26" ht="15" customHeight="1" x14ac:dyDescent="0.2">
      <c r="A30" s="213" t="str">
        <f>Sales!C68</f>
        <v>Black Tote Bag</v>
      </c>
      <c r="B30" s="229">
        <f>Sales!E68</f>
        <v>372</v>
      </c>
      <c r="C30" s="225">
        <f>D30/Summary!$D$55</f>
        <v>2.2371364653243848</v>
      </c>
      <c r="D30" s="210">
        <v>50</v>
      </c>
      <c r="E30" s="227">
        <f t="shared" si="4"/>
        <v>832.21476510067112</v>
      </c>
      <c r="F30" s="228">
        <f t="shared" si="5"/>
        <v>18600</v>
      </c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</row>
    <row r="31" spans="1:26" ht="15" customHeight="1" x14ac:dyDescent="0.2">
      <c r="A31" s="213"/>
      <c r="B31" s="229"/>
      <c r="C31" s="225"/>
      <c r="D31" s="230"/>
      <c r="E31" s="227">
        <f t="shared" si="4"/>
        <v>0</v>
      </c>
      <c r="F31" s="228">
        <f t="shared" si="5"/>
        <v>0</v>
      </c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</row>
    <row r="32" spans="1:26" ht="15" customHeight="1" x14ac:dyDescent="0.2">
      <c r="A32" s="213"/>
      <c r="B32" s="229"/>
      <c r="C32" s="231"/>
      <c r="D32" s="232"/>
      <c r="E32" s="233"/>
      <c r="F32" s="228"/>
      <c r="G32" s="196"/>
      <c r="H32" s="196"/>
      <c r="I32" s="196"/>
      <c r="J32" s="196"/>
      <c r="K32" s="196"/>
      <c r="L32" s="196"/>
      <c r="M32" s="196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</row>
    <row r="33" spans="1:26" ht="15" customHeight="1" x14ac:dyDescent="0.2">
      <c r="A33" s="213"/>
      <c r="B33" s="229"/>
      <c r="C33" s="231"/>
      <c r="D33" s="232"/>
      <c r="E33" s="233"/>
      <c r="F33" s="228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</row>
    <row r="34" spans="1:26" ht="15" customHeight="1" x14ac:dyDescent="0.2">
      <c r="A34" s="213"/>
      <c r="B34" s="200"/>
      <c r="C34" s="200"/>
      <c r="D34" s="234"/>
      <c r="E34" s="235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</row>
    <row r="35" spans="1:26" ht="16" x14ac:dyDescent="0.2">
      <c r="A35" s="216" t="s">
        <v>139</v>
      </c>
      <c r="B35" s="217">
        <f>SUM(B24:B34)</f>
        <v>3408</v>
      </c>
      <c r="C35" s="217"/>
      <c r="D35" s="218"/>
      <c r="E35" s="219">
        <f t="shared" ref="E35:F35" si="6">SUM(E24:E34)</f>
        <v>21710.067114093956</v>
      </c>
      <c r="F35" s="220">
        <f t="shared" si="6"/>
        <v>485220</v>
      </c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</row>
    <row r="36" spans="1:26" ht="16" x14ac:dyDescent="0.2">
      <c r="A36" s="221"/>
      <c r="B36" s="222"/>
      <c r="C36" s="222"/>
      <c r="D36" s="223"/>
      <c r="E36" s="23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</row>
    <row r="37" spans="1:26" ht="15" customHeight="1" x14ac:dyDescent="0.2">
      <c r="A37" s="283" t="s">
        <v>141</v>
      </c>
      <c r="B37" s="276"/>
      <c r="C37" s="276"/>
      <c r="D37" s="276"/>
      <c r="E37" s="277"/>
      <c r="F37" s="198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</row>
    <row r="38" spans="1:26" ht="15" customHeight="1" x14ac:dyDescent="0.2">
      <c r="A38" s="200"/>
      <c r="B38" s="200"/>
      <c r="C38" s="200"/>
      <c r="D38" s="200"/>
      <c r="E38" s="200"/>
      <c r="F38" s="196"/>
      <c r="G38" s="196"/>
      <c r="H38" s="196"/>
      <c r="I38" s="196"/>
      <c r="J38" s="196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</row>
    <row r="39" spans="1:26" ht="15" customHeight="1" x14ac:dyDescent="0.2">
      <c r="A39" s="237" t="s">
        <v>54</v>
      </c>
      <c r="B39" s="200"/>
      <c r="C39" s="200" t="s">
        <v>142</v>
      </c>
      <c r="D39" s="238">
        <v>0.1</v>
      </c>
      <c r="E39" s="200" t="s">
        <v>143</v>
      </c>
      <c r="F39" s="239">
        <v>0.45</v>
      </c>
      <c r="G39" s="196"/>
      <c r="H39" s="196"/>
      <c r="I39" s="196"/>
      <c r="J39" s="196"/>
      <c r="K39" s="196"/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</row>
    <row r="40" spans="1:26" ht="15" customHeight="1" x14ac:dyDescent="0.2">
      <c r="A40" s="203" t="s">
        <v>134</v>
      </c>
      <c r="B40" s="204" t="s">
        <v>135</v>
      </c>
      <c r="C40" s="240" t="s">
        <v>144</v>
      </c>
      <c r="D40" s="204" t="s">
        <v>145</v>
      </c>
      <c r="E40" s="205" t="s">
        <v>146</v>
      </c>
      <c r="F40" s="206" t="s">
        <v>147</v>
      </c>
      <c r="G40" s="206" t="s">
        <v>148</v>
      </c>
      <c r="H40" s="196"/>
      <c r="I40" s="196"/>
      <c r="J40" s="196"/>
      <c r="K40" s="196"/>
      <c r="L40" s="196"/>
      <c r="M40" s="196"/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6"/>
    </row>
    <row r="41" spans="1:26" ht="15" customHeight="1" x14ac:dyDescent="0.2">
      <c r="A41" s="207" t="str">
        <f t="shared" ref="A41:C41" si="7">A8</f>
        <v>Boxing Glove Key Ring</v>
      </c>
      <c r="B41" s="208">
        <f t="shared" si="7"/>
        <v>506</v>
      </c>
      <c r="C41" s="225">
        <f t="shared" si="7"/>
        <v>3</v>
      </c>
      <c r="D41" s="225"/>
      <c r="E41" s="227">
        <f t="shared" ref="E41:E50" si="8">D41+C41</f>
        <v>3</v>
      </c>
      <c r="F41" s="227">
        <f t="shared" ref="F41:F50" si="9">E41*B41</f>
        <v>1518</v>
      </c>
      <c r="G41" s="227">
        <f t="shared" ref="G41:G50" si="10">D41*B41</f>
        <v>0</v>
      </c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</row>
    <row r="42" spans="1:26" ht="15" customHeight="1" x14ac:dyDescent="0.2">
      <c r="A42" s="213" t="str">
        <f t="shared" ref="A42:C42" si="11">A9</f>
        <v>CD - punched</v>
      </c>
      <c r="B42" s="208">
        <f t="shared" si="11"/>
        <v>23</v>
      </c>
      <c r="C42" s="225">
        <f t="shared" si="11"/>
        <v>2</v>
      </c>
      <c r="D42" s="225">
        <f t="shared" ref="D42:D45" si="12">C42*$D$39</f>
        <v>0.2</v>
      </c>
      <c r="E42" s="227">
        <f t="shared" si="8"/>
        <v>2.2000000000000002</v>
      </c>
      <c r="F42" s="227">
        <f t="shared" si="9"/>
        <v>50.6</v>
      </c>
      <c r="G42" s="227">
        <f t="shared" si="10"/>
        <v>4.6000000000000005</v>
      </c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</row>
    <row r="43" spans="1:26" ht="15" customHeight="1" x14ac:dyDescent="0.2">
      <c r="A43" s="213" t="str">
        <f t="shared" ref="A43:C43" si="13">A10</f>
        <v>Vinyl - punched</v>
      </c>
      <c r="B43" s="208">
        <f t="shared" si="13"/>
        <v>8</v>
      </c>
      <c r="C43" s="225">
        <f t="shared" si="13"/>
        <v>8</v>
      </c>
      <c r="D43" s="225">
        <f t="shared" si="12"/>
        <v>0.8</v>
      </c>
      <c r="E43" s="227">
        <f t="shared" si="8"/>
        <v>8.8000000000000007</v>
      </c>
      <c r="F43" s="227">
        <f t="shared" si="9"/>
        <v>70.400000000000006</v>
      </c>
      <c r="G43" s="227">
        <f t="shared" si="10"/>
        <v>6.4</v>
      </c>
      <c r="H43" s="196"/>
      <c r="I43" s="196"/>
      <c r="J43" s="196"/>
      <c r="K43" s="196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</row>
    <row r="44" spans="1:26" ht="15" customHeight="1" x14ac:dyDescent="0.2">
      <c r="A44" s="213" t="str">
        <f t="shared" ref="A44:C44" si="14">A11</f>
        <v>CD - classic</v>
      </c>
      <c r="B44" s="208">
        <f t="shared" si="14"/>
        <v>23</v>
      </c>
      <c r="C44" s="225">
        <f t="shared" si="14"/>
        <v>2</v>
      </c>
      <c r="D44" s="225">
        <f t="shared" si="12"/>
        <v>0.2</v>
      </c>
      <c r="E44" s="227">
        <f t="shared" si="8"/>
        <v>2.2000000000000002</v>
      </c>
      <c r="F44" s="227">
        <f t="shared" si="9"/>
        <v>50.6</v>
      </c>
      <c r="G44" s="227">
        <f t="shared" si="10"/>
        <v>4.6000000000000005</v>
      </c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</row>
    <row r="45" spans="1:26" ht="15" customHeight="1" x14ac:dyDescent="0.2">
      <c r="A45" s="213" t="str">
        <f t="shared" ref="A45:C45" si="15">A12</f>
        <v>Vinyl - classic</v>
      </c>
      <c r="B45" s="208">
        <f t="shared" si="15"/>
        <v>8</v>
      </c>
      <c r="C45" s="225">
        <f t="shared" si="15"/>
        <v>8</v>
      </c>
      <c r="D45" s="225">
        <f t="shared" si="12"/>
        <v>0.8</v>
      </c>
      <c r="E45" s="227">
        <f t="shared" si="8"/>
        <v>8.8000000000000007</v>
      </c>
      <c r="F45" s="227">
        <f t="shared" si="9"/>
        <v>70.400000000000006</v>
      </c>
      <c r="G45" s="227">
        <f t="shared" si="10"/>
        <v>6.4</v>
      </c>
      <c r="H45" s="196"/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</row>
    <row r="46" spans="1:26" ht="15" customHeight="1" x14ac:dyDescent="0.2">
      <c r="A46" s="213" t="str">
        <f t="shared" ref="A46:C46" si="16">A13</f>
        <v>Black Zip Hoodie</v>
      </c>
      <c r="B46" s="208">
        <f t="shared" si="16"/>
        <v>298</v>
      </c>
      <c r="C46" s="225">
        <f t="shared" si="16"/>
        <v>10</v>
      </c>
      <c r="D46" s="225">
        <f>C46*$F$39</f>
        <v>4.5</v>
      </c>
      <c r="E46" s="227">
        <f t="shared" si="8"/>
        <v>14.5</v>
      </c>
      <c r="F46" s="227">
        <f t="shared" si="9"/>
        <v>4321</v>
      </c>
      <c r="G46" s="227">
        <f t="shared" si="10"/>
        <v>1341</v>
      </c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</row>
    <row r="47" spans="1:26" ht="15" customHeight="1" x14ac:dyDescent="0.2">
      <c r="A47" s="213"/>
      <c r="B47" s="208"/>
      <c r="C47" s="241"/>
      <c r="D47" s="225">
        <f t="shared" ref="D47:D50" si="17">C47*$D$39</f>
        <v>0</v>
      </c>
      <c r="E47" s="227">
        <f t="shared" si="8"/>
        <v>0</v>
      </c>
      <c r="F47" s="227">
        <f t="shared" si="9"/>
        <v>0</v>
      </c>
      <c r="G47" s="227">
        <f t="shared" si="10"/>
        <v>0</v>
      </c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</row>
    <row r="48" spans="1:26" ht="15" customHeight="1" x14ac:dyDescent="0.2">
      <c r="A48" s="213"/>
      <c r="B48" s="208"/>
      <c r="C48" s="241"/>
      <c r="D48" s="225">
        <f t="shared" si="17"/>
        <v>0</v>
      </c>
      <c r="E48" s="227">
        <f t="shared" si="8"/>
        <v>0</v>
      </c>
      <c r="F48" s="227">
        <f t="shared" si="9"/>
        <v>0</v>
      </c>
      <c r="G48" s="227">
        <f t="shared" si="10"/>
        <v>0</v>
      </c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</row>
    <row r="49" spans="1:26" ht="15" customHeight="1" x14ac:dyDescent="0.2">
      <c r="A49" s="213"/>
      <c r="B49" s="208"/>
      <c r="C49" s="241"/>
      <c r="D49" s="225">
        <f t="shared" si="17"/>
        <v>0</v>
      </c>
      <c r="E49" s="227">
        <f t="shared" si="8"/>
        <v>0</v>
      </c>
      <c r="F49" s="227">
        <f t="shared" si="9"/>
        <v>0</v>
      </c>
      <c r="G49" s="227">
        <f t="shared" si="10"/>
        <v>0</v>
      </c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</row>
    <row r="50" spans="1:26" ht="15" customHeight="1" x14ac:dyDescent="0.2">
      <c r="A50" s="213"/>
      <c r="B50" s="215"/>
      <c r="C50" s="241"/>
      <c r="D50" s="225">
        <f t="shared" si="17"/>
        <v>0</v>
      </c>
      <c r="E50" s="227">
        <f t="shared" si="8"/>
        <v>0</v>
      </c>
      <c r="F50" s="227">
        <f t="shared" si="9"/>
        <v>0</v>
      </c>
      <c r="G50" s="227">
        <f t="shared" si="10"/>
        <v>0</v>
      </c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</row>
    <row r="51" spans="1:26" ht="16" x14ac:dyDescent="0.2">
      <c r="A51" s="216" t="s">
        <v>139</v>
      </c>
      <c r="B51" s="217">
        <f>SUM(B41:B50)</f>
        <v>866</v>
      </c>
      <c r="C51" s="217"/>
      <c r="D51" s="242"/>
      <c r="E51" s="242"/>
      <c r="F51" s="219">
        <f t="shared" ref="F51:G51" si="18">SUM(F41:F50)</f>
        <v>6081</v>
      </c>
      <c r="G51" s="219">
        <f t="shared" si="18"/>
        <v>1363</v>
      </c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</row>
    <row r="52" spans="1:26" ht="16" x14ac:dyDescent="0.2">
      <c r="A52" s="243" t="s">
        <v>136</v>
      </c>
      <c r="B52" s="196"/>
      <c r="C52" s="196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</row>
    <row r="53" spans="1:26" ht="15" customHeight="1" x14ac:dyDescent="0.2">
      <c r="A53" s="203" t="s">
        <v>134</v>
      </c>
      <c r="B53" s="204" t="s">
        <v>135</v>
      </c>
      <c r="C53" s="204" t="s">
        <v>136</v>
      </c>
      <c r="D53" s="204" t="s">
        <v>145</v>
      </c>
      <c r="E53" s="205" t="s">
        <v>149</v>
      </c>
      <c r="F53" s="206" t="s">
        <v>150</v>
      </c>
      <c r="G53" s="206" t="s">
        <v>148</v>
      </c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</row>
    <row r="54" spans="1:26" ht="17" x14ac:dyDescent="0.2">
      <c r="A54" s="207" t="str">
        <f t="shared" ref="A54:B54" si="19">A8</f>
        <v>Boxing Glove Key Ring</v>
      </c>
      <c r="B54" s="208">
        <f t="shared" si="19"/>
        <v>506</v>
      </c>
      <c r="C54" s="244">
        <f t="shared" ref="C54:C63" si="20">D8</f>
        <v>67.050000000000011</v>
      </c>
      <c r="D54" s="244"/>
      <c r="E54" s="245">
        <f t="shared" ref="E54:E63" si="21">D54+C54</f>
        <v>67.050000000000011</v>
      </c>
      <c r="F54" s="246">
        <f t="shared" ref="F54:F63" si="22">E54*B54</f>
        <v>33927.300000000003</v>
      </c>
      <c r="G54" s="246">
        <f t="shared" ref="G54:G63" si="23">D54*B54</f>
        <v>0</v>
      </c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</row>
    <row r="55" spans="1:26" ht="17" x14ac:dyDescent="0.2">
      <c r="A55" s="213" t="str">
        <f t="shared" ref="A55:B55" si="24">A9</f>
        <v>CD - punched</v>
      </c>
      <c r="B55" s="208">
        <f t="shared" si="24"/>
        <v>23</v>
      </c>
      <c r="C55" s="244">
        <f t="shared" si="20"/>
        <v>44.7</v>
      </c>
      <c r="D55" s="244">
        <f t="shared" ref="D55:D58" si="25">C55*$D$39</f>
        <v>4.4700000000000006</v>
      </c>
      <c r="E55" s="245">
        <f t="shared" si="21"/>
        <v>49.17</v>
      </c>
      <c r="F55" s="246">
        <f t="shared" si="22"/>
        <v>1130.9100000000001</v>
      </c>
      <c r="G55" s="246">
        <f t="shared" si="23"/>
        <v>102.81000000000002</v>
      </c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</row>
    <row r="56" spans="1:26" ht="17" x14ac:dyDescent="0.2">
      <c r="A56" s="213" t="str">
        <f t="shared" ref="A56:B56" si="26">A10</f>
        <v>Vinyl - punched</v>
      </c>
      <c r="B56" s="208">
        <f t="shared" si="26"/>
        <v>8</v>
      </c>
      <c r="C56" s="244">
        <f t="shared" si="20"/>
        <v>178.8</v>
      </c>
      <c r="D56" s="244">
        <f t="shared" si="25"/>
        <v>17.880000000000003</v>
      </c>
      <c r="E56" s="245">
        <f t="shared" si="21"/>
        <v>196.68</v>
      </c>
      <c r="F56" s="246">
        <f t="shared" si="22"/>
        <v>1573.44</v>
      </c>
      <c r="G56" s="246">
        <f t="shared" si="23"/>
        <v>143.04000000000002</v>
      </c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</row>
    <row r="57" spans="1:26" ht="17" x14ac:dyDescent="0.2">
      <c r="A57" s="213" t="str">
        <f t="shared" ref="A57:B57" si="27">A11</f>
        <v>CD - classic</v>
      </c>
      <c r="B57" s="208">
        <f t="shared" si="27"/>
        <v>23</v>
      </c>
      <c r="C57" s="244">
        <f t="shared" si="20"/>
        <v>44.7</v>
      </c>
      <c r="D57" s="244">
        <f t="shared" si="25"/>
        <v>4.4700000000000006</v>
      </c>
      <c r="E57" s="245">
        <f t="shared" si="21"/>
        <v>49.17</v>
      </c>
      <c r="F57" s="246">
        <f t="shared" si="22"/>
        <v>1130.9100000000001</v>
      </c>
      <c r="G57" s="246">
        <f t="shared" si="23"/>
        <v>102.81000000000002</v>
      </c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</row>
    <row r="58" spans="1:26" ht="17" x14ac:dyDescent="0.2">
      <c r="A58" s="213" t="str">
        <f t="shared" ref="A58:B58" si="28">A12</f>
        <v>Vinyl - classic</v>
      </c>
      <c r="B58" s="208">
        <f t="shared" si="28"/>
        <v>8</v>
      </c>
      <c r="C58" s="244">
        <f t="shared" si="20"/>
        <v>178.8</v>
      </c>
      <c r="D58" s="244">
        <f t="shared" si="25"/>
        <v>17.880000000000003</v>
      </c>
      <c r="E58" s="245">
        <f t="shared" si="21"/>
        <v>196.68</v>
      </c>
      <c r="F58" s="246">
        <f t="shared" si="22"/>
        <v>1573.44</v>
      </c>
      <c r="G58" s="246">
        <f t="shared" si="23"/>
        <v>143.04000000000002</v>
      </c>
      <c r="H58" s="196"/>
      <c r="I58" s="196"/>
      <c r="J58" s="196"/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</row>
    <row r="59" spans="1:26" ht="17" x14ac:dyDescent="0.2">
      <c r="A59" s="213" t="str">
        <f t="shared" ref="A59:B59" si="29">A13</f>
        <v>Black Zip Hoodie</v>
      </c>
      <c r="B59" s="208">
        <f t="shared" si="29"/>
        <v>298</v>
      </c>
      <c r="C59" s="244">
        <f t="shared" si="20"/>
        <v>223.5</v>
      </c>
      <c r="D59" s="244">
        <f>C59*$F$39</f>
        <v>100.575</v>
      </c>
      <c r="E59" s="245">
        <f t="shared" si="21"/>
        <v>324.07499999999999</v>
      </c>
      <c r="F59" s="246">
        <f t="shared" si="22"/>
        <v>96574.349999999991</v>
      </c>
      <c r="G59" s="246">
        <f t="shared" si="23"/>
        <v>29971.350000000002</v>
      </c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</row>
    <row r="60" spans="1:26" ht="16" x14ac:dyDescent="0.2">
      <c r="A60" s="213"/>
      <c r="B60" s="208"/>
      <c r="C60" s="244">
        <f t="shared" si="20"/>
        <v>0</v>
      </c>
      <c r="D60" s="244">
        <f t="shared" ref="D60:D63" si="30">C60*$D$39</f>
        <v>0</v>
      </c>
      <c r="E60" s="245">
        <f t="shared" si="21"/>
        <v>0</v>
      </c>
      <c r="F60" s="246">
        <f t="shared" si="22"/>
        <v>0</v>
      </c>
      <c r="G60" s="246">
        <f t="shared" si="23"/>
        <v>0</v>
      </c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</row>
    <row r="61" spans="1:26" ht="16" x14ac:dyDescent="0.2">
      <c r="A61" s="213"/>
      <c r="B61" s="208"/>
      <c r="C61" s="244">
        <f t="shared" si="20"/>
        <v>0</v>
      </c>
      <c r="D61" s="244">
        <f t="shared" si="30"/>
        <v>0</v>
      </c>
      <c r="E61" s="245">
        <f t="shared" si="21"/>
        <v>0</v>
      </c>
      <c r="F61" s="246">
        <f t="shared" si="22"/>
        <v>0</v>
      </c>
      <c r="G61" s="246">
        <f t="shared" si="23"/>
        <v>0</v>
      </c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</row>
    <row r="62" spans="1:26" ht="16" x14ac:dyDescent="0.2">
      <c r="A62" s="213"/>
      <c r="B62" s="208"/>
      <c r="C62" s="244">
        <f t="shared" si="20"/>
        <v>0</v>
      </c>
      <c r="D62" s="244">
        <f t="shared" si="30"/>
        <v>0</v>
      </c>
      <c r="E62" s="245">
        <f t="shared" si="21"/>
        <v>0</v>
      </c>
      <c r="F62" s="246">
        <f t="shared" si="22"/>
        <v>0</v>
      </c>
      <c r="G62" s="246">
        <f t="shared" si="23"/>
        <v>0</v>
      </c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</row>
    <row r="63" spans="1:26" ht="16" x14ac:dyDescent="0.2">
      <c r="A63" s="213"/>
      <c r="B63" s="215"/>
      <c r="C63" s="244">
        <f t="shared" si="20"/>
        <v>0</v>
      </c>
      <c r="D63" s="244">
        <f t="shared" si="30"/>
        <v>0</v>
      </c>
      <c r="E63" s="245">
        <f t="shared" si="21"/>
        <v>0</v>
      </c>
      <c r="F63" s="246">
        <f t="shared" si="22"/>
        <v>0</v>
      </c>
      <c r="G63" s="246">
        <f t="shared" si="23"/>
        <v>0</v>
      </c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</row>
    <row r="64" spans="1:26" ht="16" x14ac:dyDescent="0.2">
      <c r="A64" s="216" t="s">
        <v>139</v>
      </c>
      <c r="B64" s="217">
        <f>SUM(B54:B63)</f>
        <v>866</v>
      </c>
      <c r="C64" s="217"/>
      <c r="D64" s="218"/>
      <c r="E64" s="247"/>
      <c r="F64" s="220">
        <f t="shared" ref="F64:G64" si="31">SUM(F54:F63)</f>
        <v>135910.35</v>
      </c>
      <c r="G64" s="220">
        <f t="shared" si="31"/>
        <v>30463.050000000003</v>
      </c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</row>
    <row r="65" spans="1:26" ht="16" x14ac:dyDescent="0.2">
      <c r="A65" s="196"/>
      <c r="B65" s="196"/>
      <c r="C65" s="196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</row>
    <row r="66" spans="1:26" ht="16" x14ac:dyDescent="0.2">
      <c r="A66" s="283" t="s">
        <v>151</v>
      </c>
      <c r="B66" s="276"/>
      <c r="C66" s="276"/>
      <c r="D66" s="276"/>
      <c r="E66" s="277"/>
      <c r="F66" s="198"/>
      <c r="G66" s="196"/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</row>
    <row r="67" spans="1:26" ht="17" x14ac:dyDescent="0.2">
      <c r="A67" s="248" t="s">
        <v>134</v>
      </c>
      <c r="B67" s="248" t="s">
        <v>135</v>
      </c>
      <c r="C67" s="248" t="s">
        <v>54</v>
      </c>
      <c r="D67" s="248" t="s">
        <v>136</v>
      </c>
      <c r="E67" s="249" t="s">
        <v>137</v>
      </c>
      <c r="F67" s="249" t="s">
        <v>138</v>
      </c>
      <c r="G67" s="196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</row>
    <row r="68" spans="1:26" ht="17" x14ac:dyDescent="0.2">
      <c r="A68" s="213" t="s">
        <v>152</v>
      </c>
      <c r="B68" s="208">
        <v>1</v>
      </c>
      <c r="C68" s="214">
        <v>800</v>
      </c>
      <c r="D68" s="244">
        <f t="shared" ref="D68:D69" si="32">C68*$G$4</f>
        <v>17880</v>
      </c>
      <c r="E68" s="227">
        <f t="shared" ref="E68:E69" si="33">B68*C68</f>
        <v>800</v>
      </c>
      <c r="F68" s="212">
        <f t="shared" ref="F68:F69" si="34">D68*B68</f>
        <v>17880</v>
      </c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</row>
    <row r="69" spans="1:26" ht="16" x14ac:dyDescent="0.2">
      <c r="A69" s="196" t="s">
        <v>153</v>
      </c>
      <c r="B69" s="196">
        <v>1</v>
      </c>
      <c r="C69" s="241"/>
      <c r="D69" s="244">
        <f t="shared" si="32"/>
        <v>0</v>
      </c>
      <c r="E69" s="227">
        <f t="shared" si="33"/>
        <v>0</v>
      </c>
      <c r="F69" s="212">
        <f t="shared" si="34"/>
        <v>0</v>
      </c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</row>
    <row r="70" spans="1:26" ht="16" x14ac:dyDescent="0.2">
      <c r="A70" s="216" t="s">
        <v>139</v>
      </c>
      <c r="B70" s="217"/>
      <c r="C70" s="217"/>
      <c r="D70" s="218"/>
      <c r="E70" s="219">
        <f t="shared" ref="E70:F70" si="35">SUM(E68:E69)</f>
        <v>800</v>
      </c>
      <c r="F70" s="220">
        <f t="shared" si="35"/>
        <v>17880</v>
      </c>
      <c r="G70" s="196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</row>
    <row r="71" spans="1:26" ht="16" x14ac:dyDescent="0.2">
      <c r="A71" s="196"/>
      <c r="B71" s="196"/>
      <c r="C71" s="196"/>
      <c r="D71" s="196"/>
      <c r="E71" s="250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</row>
    <row r="72" spans="1:26" ht="16" x14ac:dyDescent="0.2">
      <c r="A72" s="196"/>
      <c r="B72" s="196"/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</row>
    <row r="73" spans="1:26" ht="16" x14ac:dyDescent="0.2">
      <c r="A73" s="196"/>
      <c r="B73" s="196"/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</row>
    <row r="74" spans="1:26" ht="16" x14ac:dyDescent="0.2">
      <c r="A74" s="196"/>
      <c r="B74" s="196"/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</row>
    <row r="75" spans="1:26" ht="16" x14ac:dyDescent="0.2">
      <c r="A75" s="196"/>
      <c r="B75" s="196"/>
      <c r="C75" s="196"/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</row>
    <row r="76" spans="1:26" ht="16" x14ac:dyDescent="0.2">
      <c r="A76" s="196"/>
      <c r="B76" s="196"/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</row>
    <row r="77" spans="1:26" ht="16" x14ac:dyDescent="0.2">
      <c r="A77" s="196"/>
      <c r="B77" s="196"/>
      <c r="C77" s="196"/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</row>
    <row r="78" spans="1:26" ht="16" x14ac:dyDescent="0.2">
      <c r="A78" s="196"/>
      <c r="B78" s="196"/>
      <c r="C78" s="196"/>
      <c r="D78" s="196"/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</row>
    <row r="79" spans="1:26" ht="16" x14ac:dyDescent="0.2">
      <c r="A79" s="196"/>
      <c r="B79" s="196"/>
      <c r="C79" s="19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</row>
    <row r="80" spans="1:26" ht="16" x14ac:dyDescent="0.2">
      <c r="A80" s="196"/>
      <c r="B80" s="196"/>
      <c r="C80" s="196"/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</row>
    <row r="81" spans="1:26" ht="16" x14ac:dyDescent="0.2">
      <c r="A81" s="196"/>
      <c r="B81" s="196"/>
      <c r="C81" s="196"/>
      <c r="D81" s="196"/>
      <c r="E81" s="196"/>
      <c r="F81" s="196"/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</row>
    <row r="82" spans="1:26" ht="16" x14ac:dyDescent="0.2">
      <c r="A82" s="196"/>
      <c r="B82" s="196"/>
      <c r="C82" s="196"/>
      <c r="D82" s="196"/>
      <c r="E82" s="196"/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</row>
    <row r="83" spans="1:26" ht="16" x14ac:dyDescent="0.2">
      <c r="A83" s="196"/>
      <c r="B83" s="196"/>
      <c r="C83" s="196"/>
      <c r="D83" s="196"/>
      <c r="E83" s="196"/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</row>
    <row r="84" spans="1:26" ht="16" x14ac:dyDescent="0.2">
      <c r="A84" s="196"/>
      <c r="B84" s="196"/>
      <c r="C84" s="196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</row>
    <row r="85" spans="1:26" ht="16" x14ac:dyDescent="0.2">
      <c r="A85" s="196"/>
      <c r="B85" s="196"/>
      <c r="C85" s="196"/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</row>
    <row r="86" spans="1:26" ht="16" x14ac:dyDescent="0.2">
      <c r="A86" s="196"/>
      <c r="B86" s="196"/>
      <c r="C86" s="196"/>
      <c r="D86" s="196"/>
      <c r="E86" s="196"/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</row>
    <row r="87" spans="1:26" ht="16" x14ac:dyDescent="0.2">
      <c r="A87" s="196"/>
      <c r="B87" s="196"/>
      <c r="C87" s="196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</row>
    <row r="88" spans="1:26" ht="16" x14ac:dyDescent="0.2">
      <c r="A88" s="196"/>
      <c r="B88" s="196"/>
      <c r="C88" s="196"/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</row>
    <row r="89" spans="1:26" ht="16" x14ac:dyDescent="0.2">
      <c r="A89" s="196"/>
      <c r="B89" s="196"/>
      <c r="C89" s="196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</row>
    <row r="90" spans="1:26" ht="16" x14ac:dyDescent="0.2">
      <c r="A90" s="196"/>
      <c r="B90" s="196"/>
      <c r="C90" s="196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</row>
    <row r="91" spans="1:26" ht="16" x14ac:dyDescent="0.2">
      <c r="A91" s="196"/>
      <c r="B91" s="196"/>
      <c r="C91" s="196"/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</row>
    <row r="92" spans="1:26" ht="16" x14ac:dyDescent="0.2">
      <c r="A92" s="196"/>
      <c r="B92" s="196"/>
      <c r="C92" s="196"/>
      <c r="D92" s="196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</row>
    <row r="93" spans="1:26" ht="16" x14ac:dyDescent="0.2">
      <c r="A93" s="196"/>
      <c r="B93" s="196"/>
      <c r="C93" s="196"/>
      <c r="D93" s="196"/>
      <c r="E93" s="196"/>
      <c r="F93" s="196"/>
      <c r="G93" s="196"/>
      <c r="H93" s="196"/>
      <c r="I93" s="196"/>
      <c r="J93" s="196"/>
      <c r="K93" s="196"/>
      <c r="L93" s="196"/>
      <c r="M93" s="196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</row>
    <row r="94" spans="1:26" ht="16" x14ac:dyDescent="0.2">
      <c r="A94" s="196"/>
      <c r="B94" s="196"/>
      <c r="C94" s="196"/>
      <c r="D94" s="196"/>
      <c r="E94" s="196"/>
      <c r="F94" s="196"/>
      <c r="G94" s="196"/>
      <c r="H94" s="196"/>
      <c r="I94" s="196"/>
      <c r="J94" s="196"/>
      <c r="K94" s="196"/>
      <c r="L94" s="196"/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</row>
    <row r="95" spans="1:26" ht="16" x14ac:dyDescent="0.2">
      <c r="A95" s="196"/>
      <c r="B95" s="196"/>
      <c r="C95" s="196"/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</row>
    <row r="96" spans="1:26" ht="16" x14ac:dyDescent="0.2">
      <c r="A96" s="196"/>
      <c r="B96" s="196"/>
      <c r="C96" s="196"/>
      <c r="D96" s="196"/>
      <c r="E96" s="196"/>
      <c r="F96" s="196"/>
      <c r="G96" s="196"/>
      <c r="H96" s="196"/>
      <c r="I96" s="196"/>
      <c r="J96" s="196"/>
      <c r="K96" s="196"/>
      <c r="L96" s="196"/>
      <c r="M96" s="196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</row>
    <row r="97" spans="1:26" ht="16" x14ac:dyDescent="0.2">
      <c r="A97" s="196"/>
      <c r="B97" s="196"/>
      <c r="C97" s="196"/>
      <c r="D97" s="196"/>
      <c r="E97" s="196"/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</row>
    <row r="98" spans="1:26" ht="16" x14ac:dyDescent="0.2">
      <c r="A98" s="196"/>
      <c r="B98" s="196"/>
      <c r="C98" s="196"/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</row>
    <row r="99" spans="1:26" ht="16" x14ac:dyDescent="0.2">
      <c r="A99" s="196"/>
      <c r="B99" s="196"/>
      <c r="C99" s="196"/>
      <c r="D99" s="196"/>
      <c r="E99" s="196"/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</row>
    <row r="100" spans="1:26" ht="16" x14ac:dyDescent="0.2">
      <c r="A100" s="196"/>
      <c r="B100" s="196"/>
      <c r="C100" s="196"/>
      <c r="D100" s="196"/>
      <c r="E100" s="196"/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</row>
    <row r="101" spans="1:26" ht="16" x14ac:dyDescent="0.2">
      <c r="A101" s="196"/>
      <c r="B101" s="196"/>
      <c r="C101" s="196"/>
      <c r="D101" s="196"/>
      <c r="E101" s="196"/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</row>
    <row r="102" spans="1:26" ht="16" x14ac:dyDescent="0.2">
      <c r="A102" s="196"/>
      <c r="B102" s="196"/>
      <c r="C102" s="196"/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</row>
    <row r="103" spans="1:26" ht="16" x14ac:dyDescent="0.2">
      <c r="A103" s="196"/>
      <c r="B103" s="196"/>
      <c r="C103" s="196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</row>
    <row r="104" spans="1:26" ht="16" x14ac:dyDescent="0.2">
      <c r="A104" s="196"/>
      <c r="B104" s="196"/>
      <c r="C104" s="196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</row>
    <row r="105" spans="1:26" ht="16" x14ac:dyDescent="0.2">
      <c r="A105" s="196"/>
      <c r="B105" s="196"/>
      <c r="C105" s="196"/>
      <c r="D105" s="196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</row>
    <row r="106" spans="1:26" ht="16" x14ac:dyDescent="0.2">
      <c r="A106" s="196"/>
      <c r="B106" s="196"/>
      <c r="C106" s="196"/>
      <c r="D106" s="196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</row>
    <row r="107" spans="1:26" ht="16" x14ac:dyDescent="0.2">
      <c r="A107" s="196"/>
      <c r="B107" s="196"/>
      <c r="C107" s="196"/>
      <c r="D107" s="196"/>
      <c r="E107" s="196"/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</row>
    <row r="108" spans="1:26" ht="16" x14ac:dyDescent="0.2">
      <c r="A108" s="196"/>
      <c r="B108" s="196"/>
      <c r="C108" s="196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</row>
    <row r="109" spans="1:26" ht="16" x14ac:dyDescent="0.2">
      <c r="A109" s="196"/>
      <c r="B109" s="196"/>
      <c r="C109" s="196"/>
      <c r="D109" s="196"/>
      <c r="E109" s="196"/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</row>
    <row r="110" spans="1:26" ht="16" x14ac:dyDescent="0.2">
      <c r="A110" s="196"/>
      <c r="B110" s="196"/>
      <c r="C110" s="196"/>
      <c r="D110" s="196"/>
      <c r="E110" s="196"/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</row>
    <row r="111" spans="1:26" ht="16" x14ac:dyDescent="0.2">
      <c r="A111" s="196"/>
      <c r="B111" s="196"/>
      <c r="C111" s="196"/>
      <c r="D111" s="196"/>
      <c r="E111" s="196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</row>
    <row r="112" spans="1:26" ht="16" x14ac:dyDescent="0.2">
      <c r="A112" s="196"/>
      <c r="B112" s="196"/>
      <c r="C112" s="196"/>
      <c r="D112" s="196"/>
      <c r="E112" s="196"/>
      <c r="F112" s="196"/>
      <c r="G112" s="196"/>
      <c r="H112" s="196"/>
      <c r="I112" s="196"/>
      <c r="J112" s="196"/>
      <c r="K112" s="196"/>
      <c r="L112" s="196"/>
      <c r="M112" s="196"/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</row>
    <row r="113" spans="1:26" ht="16" x14ac:dyDescent="0.2">
      <c r="A113" s="196"/>
      <c r="B113" s="196"/>
      <c r="C113" s="196"/>
      <c r="D113" s="196"/>
      <c r="E113" s="196"/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</row>
    <row r="114" spans="1:26" ht="16" x14ac:dyDescent="0.2">
      <c r="A114" s="196"/>
      <c r="B114" s="196"/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</row>
    <row r="115" spans="1:26" ht="16" x14ac:dyDescent="0.2">
      <c r="A115" s="196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</row>
    <row r="116" spans="1:26" ht="16" x14ac:dyDescent="0.2">
      <c r="A116" s="196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</row>
    <row r="117" spans="1:26" ht="16" x14ac:dyDescent="0.2">
      <c r="A117" s="196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</row>
    <row r="118" spans="1:26" ht="16" x14ac:dyDescent="0.2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</row>
    <row r="119" spans="1:26" ht="16" x14ac:dyDescent="0.2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</row>
    <row r="120" spans="1:26" ht="16" x14ac:dyDescent="0.2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</row>
    <row r="121" spans="1:26" ht="16" x14ac:dyDescent="0.2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</row>
    <row r="122" spans="1:26" ht="16" x14ac:dyDescent="0.2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</row>
    <row r="123" spans="1:26" ht="16" x14ac:dyDescent="0.2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</row>
    <row r="124" spans="1:26" ht="16" x14ac:dyDescent="0.2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</row>
    <row r="125" spans="1:26" ht="16" x14ac:dyDescent="0.2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</row>
    <row r="126" spans="1:26" ht="16" x14ac:dyDescent="0.2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</row>
    <row r="127" spans="1:26" ht="16" x14ac:dyDescent="0.2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</row>
    <row r="128" spans="1:26" ht="16" x14ac:dyDescent="0.2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</row>
    <row r="129" spans="1:26" ht="16" x14ac:dyDescent="0.2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</row>
    <row r="130" spans="1:26" ht="16" x14ac:dyDescent="0.2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</row>
    <row r="131" spans="1:26" ht="16" x14ac:dyDescent="0.2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</row>
    <row r="132" spans="1:26" ht="16" x14ac:dyDescent="0.2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</row>
    <row r="133" spans="1:26" ht="16" x14ac:dyDescent="0.2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</row>
    <row r="134" spans="1:26" ht="16" x14ac:dyDescent="0.2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</row>
    <row r="135" spans="1:26" ht="16" x14ac:dyDescent="0.2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</row>
    <row r="136" spans="1:26" ht="16" x14ac:dyDescent="0.2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</row>
    <row r="137" spans="1:26" ht="16" x14ac:dyDescent="0.2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</row>
    <row r="138" spans="1:26" ht="16" x14ac:dyDescent="0.2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</row>
    <row r="139" spans="1:26" ht="16" x14ac:dyDescent="0.2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</row>
    <row r="140" spans="1:26" ht="16" x14ac:dyDescent="0.2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</row>
    <row r="141" spans="1:26" ht="16" x14ac:dyDescent="0.2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</row>
    <row r="142" spans="1:26" ht="16" x14ac:dyDescent="0.2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</row>
    <row r="143" spans="1:26" ht="16" x14ac:dyDescent="0.2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</row>
    <row r="144" spans="1:26" ht="16" x14ac:dyDescent="0.2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</row>
    <row r="145" spans="1:26" ht="16" x14ac:dyDescent="0.2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</row>
    <row r="146" spans="1:26" ht="16" x14ac:dyDescent="0.2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</row>
    <row r="147" spans="1:26" ht="16" x14ac:dyDescent="0.2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</row>
    <row r="148" spans="1:26" ht="16" x14ac:dyDescent="0.2">
      <c r="A148" s="196"/>
      <c r="B148" s="196"/>
      <c r="C148" s="196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</row>
    <row r="149" spans="1:26" ht="16" x14ac:dyDescent="0.2">
      <c r="A149" s="196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</row>
    <row r="150" spans="1:26" ht="16" x14ac:dyDescent="0.2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</row>
    <row r="151" spans="1:26" ht="16" x14ac:dyDescent="0.2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</row>
    <row r="152" spans="1:26" ht="16" x14ac:dyDescent="0.2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</row>
    <row r="153" spans="1:26" ht="16" x14ac:dyDescent="0.2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</row>
    <row r="154" spans="1:26" ht="16" x14ac:dyDescent="0.2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</row>
    <row r="155" spans="1:26" ht="16" x14ac:dyDescent="0.2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</row>
    <row r="156" spans="1:26" ht="16" x14ac:dyDescent="0.2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</row>
    <row r="157" spans="1:26" ht="16" x14ac:dyDescent="0.2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</row>
    <row r="158" spans="1:26" ht="16" x14ac:dyDescent="0.2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</row>
    <row r="159" spans="1:26" ht="16" x14ac:dyDescent="0.2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</row>
    <row r="160" spans="1:26" ht="16" x14ac:dyDescent="0.2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</row>
    <row r="161" spans="1:26" ht="16" x14ac:dyDescent="0.2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</row>
    <row r="162" spans="1:26" ht="16" x14ac:dyDescent="0.2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</row>
    <row r="163" spans="1:26" ht="16" x14ac:dyDescent="0.2">
      <c r="A163" s="196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6"/>
      <c r="Z163" s="196"/>
    </row>
    <row r="164" spans="1:26" ht="16" x14ac:dyDescent="0.2">
      <c r="A164" s="196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</row>
    <row r="165" spans="1:26" ht="16" x14ac:dyDescent="0.2">
      <c r="A165" s="196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</row>
    <row r="166" spans="1:26" ht="16" x14ac:dyDescent="0.2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  <c r="Z166" s="196"/>
    </row>
    <row r="167" spans="1:26" ht="16" x14ac:dyDescent="0.2">
      <c r="A167" s="196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  <c r="Z167" s="196"/>
    </row>
    <row r="168" spans="1:26" ht="16" x14ac:dyDescent="0.2">
      <c r="A168" s="196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6"/>
      <c r="Z168" s="196"/>
    </row>
    <row r="169" spans="1:26" ht="16" x14ac:dyDescent="0.2">
      <c r="A169" s="196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</row>
    <row r="170" spans="1:26" ht="16" x14ac:dyDescent="0.2">
      <c r="A170" s="196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  <c r="Z170" s="196"/>
    </row>
    <row r="171" spans="1:26" ht="16" x14ac:dyDescent="0.2">
      <c r="A171" s="196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</row>
    <row r="172" spans="1:26" ht="16" x14ac:dyDescent="0.2">
      <c r="A172" s="196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6"/>
      <c r="Z172" s="196"/>
    </row>
    <row r="173" spans="1:26" ht="16" x14ac:dyDescent="0.2">
      <c r="A173" s="196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96"/>
      <c r="Z173" s="196"/>
    </row>
    <row r="174" spans="1:26" ht="16" x14ac:dyDescent="0.2">
      <c r="A174" s="196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96"/>
      <c r="Z174" s="196"/>
    </row>
    <row r="175" spans="1:26" ht="16" x14ac:dyDescent="0.2">
      <c r="A175" s="196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96"/>
      <c r="Z175" s="196"/>
    </row>
    <row r="176" spans="1:26" ht="16" x14ac:dyDescent="0.2">
      <c r="A176" s="196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6"/>
      <c r="Z176" s="196"/>
    </row>
    <row r="177" spans="1:26" ht="16" x14ac:dyDescent="0.2">
      <c r="A177" s="196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96"/>
      <c r="Z177" s="196"/>
    </row>
    <row r="178" spans="1:26" ht="16" x14ac:dyDescent="0.2">
      <c r="A178" s="196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6"/>
      <c r="Z178" s="196"/>
    </row>
    <row r="179" spans="1:26" ht="16" x14ac:dyDescent="0.2">
      <c r="A179" s="196"/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  <c r="Z179" s="196"/>
    </row>
    <row r="180" spans="1:26" ht="16" x14ac:dyDescent="0.2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</row>
    <row r="181" spans="1:26" ht="16" x14ac:dyDescent="0.2">
      <c r="A181" s="196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</row>
    <row r="182" spans="1:26" ht="16" x14ac:dyDescent="0.2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</row>
    <row r="183" spans="1:26" ht="16" x14ac:dyDescent="0.2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6"/>
      <c r="Z183" s="196"/>
    </row>
    <row r="184" spans="1:26" ht="16" x14ac:dyDescent="0.2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6"/>
      <c r="Z184" s="196"/>
    </row>
    <row r="185" spans="1:26" ht="16" x14ac:dyDescent="0.2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6"/>
      <c r="Z185" s="196"/>
    </row>
    <row r="186" spans="1:26" ht="16" x14ac:dyDescent="0.2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96"/>
      <c r="Z186" s="196"/>
    </row>
    <row r="187" spans="1:26" ht="16" x14ac:dyDescent="0.2">
      <c r="A187" s="196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96"/>
      <c r="Z187" s="196"/>
    </row>
    <row r="188" spans="1:26" ht="16" x14ac:dyDescent="0.2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96"/>
      <c r="Z188" s="196"/>
    </row>
    <row r="189" spans="1:26" ht="16" x14ac:dyDescent="0.2">
      <c r="A189" s="196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</row>
    <row r="190" spans="1:26" ht="16" x14ac:dyDescent="0.2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  <c r="Z190" s="196"/>
    </row>
    <row r="191" spans="1:26" ht="16" x14ac:dyDescent="0.2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96"/>
      <c r="Z191" s="196"/>
    </row>
    <row r="192" spans="1:26" ht="16" x14ac:dyDescent="0.2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  <c r="Z192" s="196"/>
    </row>
    <row r="193" spans="1:26" ht="16" x14ac:dyDescent="0.2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</row>
    <row r="194" spans="1:26" ht="16" x14ac:dyDescent="0.2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</row>
    <row r="195" spans="1:26" ht="16" x14ac:dyDescent="0.2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  <c r="Z195" s="196"/>
    </row>
    <row r="196" spans="1:26" ht="16" x14ac:dyDescent="0.2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</row>
    <row r="197" spans="1:26" ht="16" x14ac:dyDescent="0.2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  <c r="Z197" s="196"/>
    </row>
    <row r="198" spans="1:26" ht="16" x14ac:dyDescent="0.2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  <c r="Z198" s="196"/>
    </row>
    <row r="199" spans="1:26" ht="16" x14ac:dyDescent="0.2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6"/>
      <c r="Z199" s="196"/>
    </row>
    <row r="200" spans="1:26" ht="16" x14ac:dyDescent="0.2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96"/>
      <c r="Z200" s="196"/>
    </row>
    <row r="201" spans="1:26" ht="16" x14ac:dyDescent="0.2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96"/>
      <c r="Z201" s="196"/>
    </row>
    <row r="202" spans="1:26" ht="16" x14ac:dyDescent="0.2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96"/>
      <c r="Z202" s="196"/>
    </row>
    <row r="203" spans="1:26" ht="16" x14ac:dyDescent="0.2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96"/>
      <c r="Z203" s="196"/>
    </row>
    <row r="204" spans="1:26" ht="16" x14ac:dyDescent="0.2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6"/>
      <c r="Z204" s="196"/>
    </row>
    <row r="205" spans="1:26" ht="16" x14ac:dyDescent="0.2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96"/>
      <c r="Z205" s="196"/>
    </row>
    <row r="206" spans="1:26" ht="16" x14ac:dyDescent="0.2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96"/>
      <c r="Z206" s="196"/>
    </row>
    <row r="207" spans="1:26" ht="16" x14ac:dyDescent="0.2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6"/>
      <c r="Z207" s="196"/>
    </row>
    <row r="208" spans="1:26" ht="16" x14ac:dyDescent="0.2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6"/>
      <c r="Z208" s="196"/>
    </row>
    <row r="209" spans="1:26" ht="16" x14ac:dyDescent="0.2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6"/>
      <c r="Z209" s="196"/>
    </row>
    <row r="210" spans="1:26" ht="16" x14ac:dyDescent="0.2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6"/>
      <c r="Z210" s="196"/>
    </row>
    <row r="211" spans="1:26" ht="16" x14ac:dyDescent="0.2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6"/>
      <c r="Z211" s="196"/>
    </row>
    <row r="212" spans="1:26" ht="16" x14ac:dyDescent="0.2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96"/>
      <c r="Z212" s="196"/>
    </row>
    <row r="213" spans="1:26" ht="16" x14ac:dyDescent="0.2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6"/>
      <c r="Z213" s="196"/>
    </row>
    <row r="214" spans="1:26" ht="16" x14ac:dyDescent="0.2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96"/>
      <c r="Z214" s="196"/>
    </row>
    <row r="215" spans="1:26" ht="16" x14ac:dyDescent="0.2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196"/>
      <c r="Z215" s="196"/>
    </row>
    <row r="216" spans="1:26" ht="16" x14ac:dyDescent="0.2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96"/>
      <c r="Z216" s="196"/>
    </row>
    <row r="217" spans="1:26" ht="16" x14ac:dyDescent="0.2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196"/>
      <c r="Z217" s="196"/>
    </row>
    <row r="218" spans="1:26" ht="16" x14ac:dyDescent="0.2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96"/>
      <c r="Z218" s="196"/>
    </row>
    <row r="219" spans="1:26" ht="16" x14ac:dyDescent="0.2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6"/>
      <c r="Z219" s="196"/>
    </row>
    <row r="220" spans="1:26" ht="16" x14ac:dyDescent="0.2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96"/>
      <c r="Z220" s="196"/>
    </row>
    <row r="221" spans="1:26" ht="16" x14ac:dyDescent="0.2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  <c r="Z221" s="196"/>
    </row>
    <row r="222" spans="1:26" ht="16" x14ac:dyDescent="0.2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  <c r="Z222" s="196"/>
    </row>
    <row r="223" spans="1:26" ht="16" x14ac:dyDescent="0.2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6"/>
      <c r="Z223" s="196"/>
    </row>
    <row r="224" spans="1:26" ht="16" x14ac:dyDescent="0.2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6"/>
      <c r="Z224" s="196"/>
    </row>
    <row r="225" spans="1:26" ht="16" x14ac:dyDescent="0.2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96"/>
      <c r="Z225" s="196"/>
    </row>
    <row r="226" spans="1:26" ht="16" x14ac:dyDescent="0.2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  <c r="Z226" s="196"/>
    </row>
    <row r="227" spans="1:26" ht="16" x14ac:dyDescent="0.2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96"/>
      <c r="Z227" s="196"/>
    </row>
    <row r="228" spans="1:26" ht="16" x14ac:dyDescent="0.2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196"/>
      <c r="Z228" s="196"/>
    </row>
    <row r="229" spans="1:26" ht="16" x14ac:dyDescent="0.2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96"/>
      <c r="Z229" s="196"/>
    </row>
    <row r="230" spans="1:26" ht="16" x14ac:dyDescent="0.2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96"/>
      <c r="Z230" s="196"/>
    </row>
    <row r="231" spans="1:26" ht="16" x14ac:dyDescent="0.2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96"/>
      <c r="Z231" s="196"/>
    </row>
    <row r="232" spans="1:26" ht="16" x14ac:dyDescent="0.2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96"/>
      <c r="Z232" s="196"/>
    </row>
    <row r="233" spans="1:26" ht="16" x14ac:dyDescent="0.2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96"/>
      <c r="Z233" s="196"/>
    </row>
    <row r="234" spans="1:26" ht="16" x14ac:dyDescent="0.2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6"/>
      <c r="Z234" s="196"/>
    </row>
    <row r="235" spans="1:26" ht="16" x14ac:dyDescent="0.2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96"/>
      <c r="Z235" s="196"/>
    </row>
    <row r="236" spans="1:26" ht="16" x14ac:dyDescent="0.2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  <c r="Z236" s="196"/>
    </row>
    <row r="237" spans="1:26" ht="16" x14ac:dyDescent="0.2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  <c r="Z237" s="196"/>
    </row>
    <row r="238" spans="1:26" ht="16" x14ac:dyDescent="0.2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96"/>
      <c r="Z238" s="196"/>
    </row>
    <row r="239" spans="1:26" ht="16" x14ac:dyDescent="0.2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196"/>
      <c r="Z239" s="196"/>
    </row>
    <row r="240" spans="1:26" ht="16" x14ac:dyDescent="0.2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96"/>
      <c r="Z240" s="196"/>
    </row>
    <row r="241" spans="1:26" ht="16" x14ac:dyDescent="0.2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6"/>
      <c r="Z241" s="196"/>
    </row>
    <row r="242" spans="1:26" ht="16" x14ac:dyDescent="0.2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96"/>
      <c r="Z242" s="196"/>
    </row>
    <row r="243" spans="1:26" ht="16" x14ac:dyDescent="0.2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196"/>
      <c r="Z243" s="196"/>
    </row>
    <row r="244" spans="1:26" ht="16" x14ac:dyDescent="0.2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196"/>
      <c r="Z244" s="196"/>
    </row>
    <row r="245" spans="1:26" ht="16" x14ac:dyDescent="0.2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196"/>
      <c r="Z245" s="196"/>
    </row>
    <row r="246" spans="1:26" ht="16" x14ac:dyDescent="0.2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196"/>
      <c r="Z246" s="196"/>
    </row>
    <row r="247" spans="1:26" ht="16" x14ac:dyDescent="0.2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196"/>
      <c r="Z247" s="196"/>
    </row>
    <row r="248" spans="1:26" ht="16" x14ac:dyDescent="0.2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96"/>
      <c r="Z248" s="196"/>
    </row>
    <row r="249" spans="1:26" ht="16" x14ac:dyDescent="0.2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196"/>
      <c r="Z249" s="196"/>
    </row>
    <row r="250" spans="1:26" ht="16" x14ac:dyDescent="0.2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196"/>
      <c r="Z250" s="196"/>
    </row>
    <row r="251" spans="1:26" ht="16" x14ac:dyDescent="0.2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196"/>
      <c r="Z251" s="196"/>
    </row>
    <row r="252" spans="1:26" ht="16" x14ac:dyDescent="0.2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196"/>
      <c r="Z252" s="196"/>
    </row>
    <row r="253" spans="1:26" ht="16" x14ac:dyDescent="0.2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196"/>
      <c r="Z253" s="196"/>
    </row>
    <row r="254" spans="1:26" ht="16" x14ac:dyDescent="0.2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96"/>
      <c r="Z254" s="196"/>
    </row>
    <row r="255" spans="1:26" ht="16" x14ac:dyDescent="0.2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196"/>
      <c r="Z255" s="196"/>
    </row>
    <row r="256" spans="1:26" ht="16" x14ac:dyDescent="0.2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196"/>
      <c r="Z256" s="196"/>
    </row>
    <row r="257" spans="1:26" ht="16" x14ac:dyDescent="0.2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196"/>
      <c r="Z257" s="196"/>
    </row>
    <row r="258" spans="1:26" ht="16" x14ac:dyDescent="0.2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196"/>
      <c r="Z258" s="196"/>
    </row>
    <row r="259" spans="1:26" ht="16" x14ac:dyDescent="0.2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196"/>
      <c r="Z259" s="196"/>
    </row>
    <row r="260" spans="1:26" ht="16" x14ac:dyDescent="0.2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196"/>
      <c r="Z260" s="196"/>
    </row>
    <row r="261" spans="1:26" ht="16" x14ac:dyDescent="0.2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196"/>
      <c r="Z261" s="196"/>
    </row>
    <row r="262" spans="1:26" ht="16" x14ac:dyDescent="0.2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196"/>
      <c r="Z262" s="196"/>
    </row>
    <row r="263" spans="1:26" ht="16" x14ac:dyDescent="0.2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196"/>
      <c r="Z263" s="196"/>
    </row>
    <row r="264" spans="1:26" ht="16" x14ac:dyDescent="0.2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196"/>
      <c r="Z264" s="196"/>
    </row>
    <row r="265" spans="1:26" ht="16" x14ac:dyDescent="0.2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196"/>
      <c r="Z265" s="196"/>
    </row>
    <row r="266" spans="1:26" ht="16" x14ac:dyDescent="0.2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196"/>
      <c r="Z266" s="196"/>
    </row>
    <row r="267" spans="1:26" ht="16" x14ac:dyDescent="0.2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196"/>
      <c r="Z267" s="196"/>
    </row>
    <row r="268" spans="1:26" ht="16" x14ac:dyDescent="0.2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196"/>
      <c r="Z268" s="196"/>
    </row>
    <row r="269" spans="1:26" ht="16" x14ac:dyDescent="0.2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196"/>
      <c r="Z269" s="196"/>
    </row>
    <row r="270" spans="1:26" ht="16" x14ac:dyDescent="0.2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196"/>
      <c r="Z270" s="196"/>
    </row>
    <row r="271" spans="1:26" ht="16" x14ac:dyDescent="0.2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196"/>
      <c r="Z271" s="196"/>
    </row>
    <row r="272" spans="1:26" ht="16" x14ac:dyDescent="0.2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196"/>
      <c r="Z272" s="196"/>
    </row>
    <row r="273" spans="1:26" ht="16" x14ac:dyDescent="0.2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196"/>
      <c r="Z273" s="196"/>
    </row>
    <row r="274" spans="1:26" ht="16" x14ac:dyDescent="0.2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196"/>
      <c r="Z274" s="196"/>
    </row>
    <row r="275" spans="1:26" ht="16" x14ac:dyDescent="0.2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196"/>
      <c r="Z275" s="196"/>
    </row>
    <row r="276" spans="1:26" ht="16" x14ac:dyDescent="0.2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196"/>
      <c r="Z276" s="196"/>
    </row>
    <row r="277" spans="1:26" ht="16" x14ac:dyDescent="0.2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196"/>
      <c r="Z277" s="196"/>
    </row>
    <row r="278" spans="1:26" ht="16" x14ac:dyDescent="0.2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196"/>
      <c r="Z278" s="196"/>
    </row>
    <row r="279" spans="1:26" ht="16" x14ac:dyDescent="0.2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196"/>
      <c r="Z279" s="196"/>
    </row>
    <row r="280" spans="1:26" ht="16" x14ac:dyDescent="0.2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196"/>
      <c r="Z280" s="196"/>
    </row>
    <row r="281" spans="1:26" ht="16" x14ac:dyDescent="0.2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196"/>
      <c r="Z281" s="196"/>
    </row>
    <row r="282" spans="1:26" ht="16" x14ac:dyDescent="0.2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196"/>
      <c r="Z282" s="196"/>
    </row>
    <row r="283" spans="1:26" ht="16" x14ac:dyDescent="0.2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196"/>
      <c r="Z283" s="196"/>
    </row>
    <row r="284" spans="1:26" ht="16" x14ac:dyDescent="0.2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196"/>
      <c r="Z284" s="196"/>
    </row>
    <row r="285" spans="1:26" ht="16" x14ac:dyDescent="0.2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196"/>
      <c r="Z285" s="196"/>
    </row>
    <row r="286" spans="1:26" ht="16" x14ac:dyDescent="0.2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196"/>
      <c r="Z286" s="196"/>
    </row>
    <row r="287" spans="1:26" ht="16" x14ac:dyDescent="0.2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196"/>
      <c r="Z287" s="196"/>
    </row>
    <row r="288" spans="1:26" ht="16" x14ac:dyDescent="0.2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196"/>
      <c r="Z288" s="196"/>
    </row>
    <row r="289" spans="1:26" ht="16" x14ac:dyDescent="0.2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196"/>
      <c r="Z289" s="196"/>
    </row>
    <row r="290" spans="1:26" ht="16" x14ac:dyDescent="0.2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196"/>
      <c r="Z290" s="196"/>
    </row>
    <row r="291" spans="1:26" ht="16" x14ac:dyDescent="0.2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196"/>
      <c r="Z291" s="196"/>
    </row>
    <row r="292" spans="1:26" ht="16" x14ac:dyDescent="0.2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196"/>
      <c r="Z292" s="196"/>
    </row>
    <row r="293" spans="1:26" ht="16" x14ac:dyDescent="0.2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196"/>
      <c r="Z293" s="196"/>
    </row>
    <row r="294" spans="1:26" ht="16" x14ac:dyDescent="0.2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196"/>
      <c r="Z294" s="196"/>
    </row>
    <row r="295" spans="1:26" ht="16" x14ac:dyDescent="0.2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196"/>
      <c r="Z295" s="196"/>
    </row>
    <row r="296" spans="1:26" ht="16" x14ac:dyDescent="0.2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196"/>
      <c r="Z296" s="196"/>
    </row>
    <row r="297" spans="1:26" ht="16" x14ac:dyDescent="0.2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196"/>
      <c r="Z297" s="196"/>
    </row>
    <row r="298" spans="1:26" ht="16" x14ac:dyDescent="0.2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196"/>
      <c r="Z298" s="196"/>
    </row>
    <row r="299" spans="1:26" ht="16" x14ac:dyDescent="0.2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196"/>
      <c r="Z299" s="196"/>
    </row>
    <row r="300" spans="1:26" ht="16" x14ac:dyDescent="0.2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196"/>
      <c r="Z300" s="196"/>
    </row>
    <row r="301" spans="1:26" ht="16" x14ac:dyDescent="0.2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196"/>
      <c r="Z301" s="196"/>
    </row>
    <row r="302" spans="1:26" ht="16" x14ac:dyDescent="0.2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196"/>
      <c r="Z302" s="196"/>
    </row>
    <row r="303" spans="1:26" ht="16" x14ac:dyDescent="0.2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196"/>
      <c r="Z303" s="196"/>
    </row>
    <row r="304" spans="1:26" ht="16" x14ac:dyDescent="0.2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196"/>
      <c r="Z304" s="196"/>
    </row>
    <row r="305" spans="1:26" ht="16" x14ac:dyDescent="0.2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196"/>
      <c r="Z305" s="196"/>
    </row>
    <row r="306" spans="1:26" ht="16" x14ac:dyDescent="0.2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196"/>
      <c r="Z306" s="196"/>
    </row>
    <row r="307" spans="1:26" ht="16" x14ac:dyDescent="0.2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196"/>
      <c r="Z307" s="196"/>
    </row>
    <row r="308" spans="1:26" ht="16" x14ac:dyDescent="0.2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196"/>
      <c r="Z308" s="196"/>
    </row>
    <row r="309" spans="1:26" ht="16" x14ac:dyDescent="0.2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196"/>
      <c r="Z309" s="196"/>
    </row>
    <row r="310" spans="1:26" ht="16" x14ac:dyDescent="0.2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196"/>
      <c r="Z310" s="196"/>
    </row>
    <row r="311" spans="1:26" ht="16" x14ac:dyDescent="0.2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196"/>
      <c r="Z311" s="196"/>
    </row>
    <row r="312" spans="1:26" ht="16" x14ac:dyDescent="0.2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196"/>
      <c r="Z312" s="196"/>
    </row>
    <row r="313" spans="1:26" ht="16" x14ac:dyDescent="0.2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196"/>
      <c r="Z313" s="196"/>
    </row>
    <row r="314" spans="1:26" ht="16" x14ac:dyDescent="0.2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196"/>
      <c r="Z314" s="196"/>
    </row>
    <row r="315" spans="1:26" ht="16" x14ac:dyDescent="0.2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196"/>
      <c r="Z315" s="196"/>
    </row>
    <row r="316" spans="1:26" ht="16" x14ac:dyDescent="0.2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196"/>
      <c r="Z316" s="196"/>
    </row>
    <row r="317" spans="1:26" ht="16" x14ac:dyDescent="0.2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196"/>
      <c r="Z317" s="196"/>
    </row>
    <row r="318" spans="1:26" ht="16" x14ac:dyDescent="0.2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196"/>
      <c r="Z318" s="196"/>
    </row>
    <row r="319" spans="1:26" ht="16" x14ac:dyDescent="0.2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196"/>
      <c r="Z319" s="196"/>
    </row>
    <row r="320" spans="1:26" ht="16" x14ac:dyDescent="0.2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196"/>
      <c r="Z320" s="196"/>
    </row>
    <row r="321" spans="1:26" ht="16" x14ac:dyDescent="0.2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196"/>
      <c r="Z321" s="196"/>
    </row>
    <row r="322" spans="1:26" ht="16" x14ac:dyDescent="0.2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196"/>
      <c r="Z322" s="196"/>
    </row>
    <row r="323" spans="1:26" ht="16" x14ac:dyDescent="0.2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196"/>
      <c r="Z323" s="196"/>
    </row>
    <row r="324" spans="1:26" ht="16" x14ac:dyDescent="0.2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196"/>
      <c r="Z324" s="196"/>
    </row>
    <row r="325" spans="1:26" ht="16" x14ac:dyDescent="0.2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196"/>
      <c r="Z325" s="196"/>
    </row>
    <row r="326" spans="1:26" ht="16" x14ac:dyDescent="0.2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196"/>
      <c r="Z326" s="196"/>
    </row>
    <row r="327" spans="1:26" ht="16" x14ac:dyDescent="0.2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196"/>
      <c r="Z327" s="196"/>
    </row>
    <row r="328" spans="1:26" ht="16" x14ac:dyDescent="0.2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196"/>
      <c r="Z328" s="196"/>
    </row>
    <row r="329" spans="1:26" ht="16" x14ac:dyDescent="0.2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196"/>
      <c r="Z329" s="196"/>
    </row>
    <row r="330" spans="1:26" ht="16" x14ac:dyDescent="0.2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196"/>
      <c r="Z330" s="196"/>
    </row>
    <row r="331" spans="1:26" ht="16" x14ac:dyDescent="0.2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196"/>
      <c r="Z331" s="196"/>
    </row>
    <row r="332" spans="1:26" ht="16" x14ac:dyDescent="0.2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196"/>
      <c r="Z332" s="196"/>
    </row>
    <row r="333" spans="1:26" ht="16" x14ac:dyDescent="0.2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196"/>
      <c r="Z333" s="196"/>
    </row>
    <row r="334" spans="1:26" ht="16" x14ac:dyDescent="0.2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196"/>
      <c r="Z334" s="196"/>
    </row>
    <row r="335" spans="1:26" ht="16" x14ac:dyDescent="0.2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196"/>
      <c r="Z335" s="196"/>
    </row>
    <row r="336" spans="1:26" ht="16" x14ac:dyDescent="0.2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196"/>
      <c r="Z336" s="196"/>
    </row>
    <row r="337" spans="1:26" ht="16" x14ac:dyDescent="0.2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196"/>
      <c r="Z337" s="196"/>
    </row>
    <row r="338" spans="1:26" ht="16" x14ac:dyDescent="0.2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196"/>
      <c r="Z338" s="196"/>
    </row>
    <row r="339" spans="1:26" ht="16" x14ac:dyDescent="0.2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196"/>
      <c r="Z339" s="196"/>
    </row>
    <row r="340" spans="1:26" ht="16" x14ac:dyDescent="0.2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196"/>
      <c r="Z340" s="196"/>
    </row>
    <row r="341" spans="1:26" ht="16" x14ac:dyDescent="0.2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196"/>
      <c r="Z341" s="196"/>
    </row>
    <row r="342" spans="1:26" ht="16" x14ac:dyDescent="0.2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196"/>
      <c r="Z342" s="196"/>
    </row>
    <row r="343" spans="1:26" ht="16" x14ac:dyDescent="0.2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196"/>
      <c r="Z343" s="196"/>
    </row>
    <row r="344" spans="1:26" ht="16" x14ac:dyDescent="0.2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196"/>
      <c r="Z344" s="196"/>
    </row>
    <row r="345" spans="1:26" ht="16" x14ac:dyDescent="0.2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196"/>
      <c r="Z345" s="196"/>
    </row>
    <row r="346" spans="1:26" ht="16" x14ac:dyDescent="0.2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196"/>
      <c r="Z346" s="196"/>
    </row>
    <row r="347" spans="1:26" ht="16" x14ac:dyDescent="0.2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196"/>
      <c r="Z347" s="196"/>
    </row>
    <row r="348" spans="1:26" ht="16" x14ac:dyDescent="0.2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196"/>
      <c r="Z348" s="196"/>
    </row>
    <row r="349" spans="1:26" ht="16" x14ac:dyDescent="0.2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196"/>
      <c r="Z349" s="196"/>
    </row>
    <row r="350" spans="1:26" ht="16" x14ac:dyDescent="0.2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196"/>
      <c r="Z350" s="196"/>
    </row>
    <row r="351" spans="1:26" ht="16" x14ac:dyDescent="0.2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196"/>
      <c r="Z351" s="196"/>
    </row>
    <row r="352" spans="1:26" ht="16" x14ac:dyDescent="0.2">
      <c r="A352" s="196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196"/>
      <c r="Z352" s="196"/>
    </row>
    <row r="353" spans="1:26" ht="16" x14ac:dyDescent="0.2">
      <c r="A353" s="196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196"/>
      <c r="Z353" s="196"/>
    </row>
    <row r="354" spans="1:26" ht="16" x14ac:dyDescent="0.2">
      <c r="A354" s="196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196"/>
      <c r="Z354" s="196"/>
    </row>
    <row r="355" spans="1:26" ht="16" x14ac:dyDescent="0.2">
      <c r="A355" s="196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196"/>
      <c r="Z355" s="196"/>
    </row>
    <row r="356" spans="1:26" ht="16" x14ac:dyDescent="0.2">
      <c r="A356" s="196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196"/>
      <c r="Z356" s="196"/>
    </row>
    <row r="357" spans="1:26" ht="16" x14ac:dyDescent="0.2">
      <c r="A357" s="196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196"/>
      <c r="Z357" s="196"/>
    </row>
    <row r="358" spans="1:26" ht="16" x14ac:dyDescent="0.2">
      <c r="A358" s="196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196"/>
      <c r="Z358" s="196"/>
    </row>
    <row r="359" spans="1:26" ht="16" x14ac:dyDescent="0.2">
      <c r="A359" s="196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196"/>
      <c r="Z359" s="196"/>
    </row>
    <row r="360" spans="1:26" ht="16" x14ac:dyDescent="0.2">
      <c r="A360" s="196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196"/>
      <c r="Z360" s="196"/>
    </row>
    <row r="361" spans="1:26" ht="16" x14ac:dyDescent="0.2">
      <c r="A361" s="196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196"/>
      <c r="Z361" s="196"/>
    </row>
    <row r="362" spans="1:26" ht="16" x14ac:dyDescent="0.2">
      <c r="A362" s="196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196"/>
      <c r="Z362" s="196"/>
    </row>
    <row r="363" spans="1:26" ht="16" x14ac:dyDescent="0.2">
      <c r="A363" s="196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196"/>
      <c r="Z363" s="196"/>
    </row>
    <row r="364" spans="1:26" ht="16" x14ac:dyDescent="0.2">
      <c r="A364" s="196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196"/>
      <c r="Z364" s="196"/>
    </row>
    <row r="365" spans="1:26" ht="16" x14ac:dyDescent="0.2">
      <c r="A365" s="196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196"/>
      <c r="Z365" s="196"/>
    </row>
    <row r="366" spans="1:26" ht="16" x14ac:dyDescent="0.2">
      <c r="A366" s="196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196"/>
      <c r="Z366" s="196"/>
    </row>
    <row r="367" spans="1:26" ht="16" x14ac:dyDescent="0.2">
      <c r="A367" s="196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196"/>
      <c r="Z367" s="196"/>
    </row>
    <row r="368" spans="1:26" ht="16" x14ac:dyDescent="0.2">
      <c r="A368" s="196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196"/>
      <c r="Z368" s="196"/>
    </row>
    <row r="369" spans="1:26" ht="16" x14ac:dyDescent="0.2">
      <c r="A369" s="196"/>
      <c r="B369" s="196"/>
      <c r="C369" s="196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196"/>
      <c r="Z369" s="196"/>
    </row>
    <row r="370" spans="1:26" ht="16" x14ac:dyDescent="0.2">
      <c r="A370" s="196"/>
      <c r="B370" s="196"/>
      <c r="C370" s="196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196"/>
      <c r="Z370" s="196"/>
    </row>
    <row r="371" spans="1:26" ht="16" x14ac:dyDescent="0.2">
      <c r="A371" s="196"/>
      <c r="B371" s="196"/>
      <c r="C371" s="196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196"/>
      <c r="Z371" s="196"/>
    </row>
    <row r="372" spans="1:26" ht="16" x14ac:dyDescent="0.2">
      <c r="A372" s="196"/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196"/>
      <c r="Z372" s="196"/>
    </row>
    <row r="373" spans="1:26" ht="16" x14ac:dyDescent="0.2">
      <c r="A373" s="196"/>
      <c r="B373" s="196"/>
      <c r="C373" s="196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196"/>
      <c r="Z373" s="196"/>
    </row>
    <row r="374" spans="1:26" ht="16" x14ac:dyDescent="0.2">
      <c r="A374" s="196"/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196"/>
      <c r="Z374" s="196"/>
    </row>
    <row r="375" spans="1:26" ht="16" x14ac:dyDescent="0.2">
      <c r="A375" s="196"/>
      <c r="B375" s="196"/>
      <c r="C375" s="196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196"/>
      <c r="Z375" s="196"/>
    </row>
    <row r="376" spans="1:26" ht="16" x14ac:dyDescent="0.2">
      <c r="A376" s="196"/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196"/>
      <c r="Z376" s="196"/>
    </row>
    <row r="377" spans="1:26" ht="16" x14ac:dyDescent="0.2">
      <c r="A377" s="196"/>
      <c r="B377" s="196"/>
      <c r="C377" s="196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196"/>
      <c r="Z377" s="196"/>
    </row>
    <row r="378" spans="1:26" ht="16" x14ac:dyDescent="0.2">
      <c r="A378" s="196"/>
      <c r="B378" s="196"/>
      <c r="C378" s="196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196"/>
      <c r="Z378" s="196"/>
    </row>
    <row r="379" spans="1:26" ht="16" x14ac:dyDescent="0.2">
      <c r="A379" s="196"/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196"/>
      <c r="Z379" s="196"/>
    </row>
    <row r="380" spans="1:26" ht="16" x14ac:dyDescent="0.2">
      <c r="A380" s="196"/>
      <c r="B380" s="196"/>
      <c r="C380" s="196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196"/>
      <c r="Z380" s="196"/>
    </row>
    <row r="381" spans="1:26" ht="16" x14ac:dyDescent="0.2">
      <c r="A381" s="196"/>
      <c r="B381" s="196"/>
      <c r="C381" s="196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196"/>
      <c r="Z381" s="196"/>
    </row>
    <row r="382" spans="1:26" ht="16" x14ac:dyDescent="0.2">
      <c r="A382" s="196"/>
      <c r="B382" s="196"/>
      <c r="C382" s="196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196"/>
      <c r="Z382" s="196"/>
    </row>
    <row r="383" spans="1:26" ht="16" x14ac:dyDescent="0.2">
      <c r="A383" s="196"/>
      <c r="B383" s="196"/>
      <c r="C383" s="196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196"/>
      <c r="Z383" s="196"/>
    </row>
    <row r="384" spans="1:26" ht="16" x14ac:dyDescent="0.2">
      <c r="A384" s="196"/>
      <c r="B384" s="196"/>
      <c r="C384" s="196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196"/>
      <c r="Z384" s="196"/>
    </row>
    <row r="385" spans="1:26" ht="16" x14ac:dyDescent="0.2">
      <c r="A385" s="196"/>
      <c r="B385" s="196"/>
      <c r="C385" s="196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196"/>
      <c r="Z385" s="196"/>
    </row>
    <row r="386" spans="1:26" ht="16" x14ac:dyDescent="0.2">
      <c r="A386" s="196"/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196"/>
      <c r="Z386" s="196"/>
    </row>
    <row r="387" spans="1:26" ht="16" x14ac:dyDescent="0.2">
      <c r="A387" s="196"/>
      <c r="B387" s="196"/>
      <c r="C387" s="196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196"/>
      <c r="Z387" s="196"/>
    </row>
    <row r="388" spans="1:26" ht="16" x14ac:dyDescent="0.2">
      <c r="A388" s="196"/>
      <c r="B388" s="196"/>
      <c r="C388" s="196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196"/>
      <c r="Z388" s="196"/>
    </row>
    <row r="389" spans="1:26" ht="16" x14ac:dyDescent="0.2">
      <c r="A389" s="196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196"/>
      <c r="Z389" s="196"/>
    </row>
    <row r="390" spans="1:26" ht="16" x14ac:dyDescent="0.2">
      <c r="A390" s="196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196"/>
      <c r="Z390" s="196"/>
    </row>
    <row r="391" spans="1:26" ht="16" x14ac:dyDescent="0.2">
      <c r="A391" s="196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196"/>
      <c r="Z391" s="196"/>
    </row>
    <row r="392" spans="1:26" ht="16" x14ac:dyDescent="0.2">
      <c r="A392" s="196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196"/>
      <c r="Z392" s="196"/>
    </row>
    <row r="393" spans="1:26" ht="16" x14ac:dyDescent="0.2">
      <c r="A393" s="196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196"/>
      <c r="Z393" s="196"/>
    </row>
    <row r="394" spans="1:26" ht="16" x14ac:dyDescent="0.2">
      <c r="A394" s="196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196"/>
      <c r="Z394" s="196"/>
    </row>
    <row r="395" spans="1:26" ht="16" x14ac:dyDescent="0.2">
      <c r="A395" s="196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196"/>
      <c r="Z395" s="196"/>
    </row>
    <row r="396" spans="1:26" ht="16" x14ac:dyDescent="0.2">
      <c r="A396" s="196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196"/>
      <c r="Z396" s="196"/>
    </row>
    <row r="397" spans="1:26" ht="16" x14ac:dyDescent="0.2">
      <c r="A397" s="196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196"/>
      <c r="Z397" s="196"/>
    </row>
    <row r="398" spans="1:26" ht="16" x14ac:dyDescent="0.2">
      <c r="A398" s="196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196"/>
      <c r="Z398" s="196"/>
    </row>
    <row r="399" spans="1:26" ht="16" x14ac:dyDescent="0.2">
      <c r="A399" s="196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196"/>
      <c r="Z399" s="196"/>
    </row>
    <row r="400" spans="1:26" ht="16" x14ac:dyDescent="0.2">
      <c r="A400" s="196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196"/>
      <c r="Z400" s="196"/>
    </row>
    <row r="401" spans="1:26" ht="16" x14ac:dyDescent="0.2">
      <c r="A401" s="196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196"/>
      <c r="Z401" s="196"/>
    </row>
    <row r="402" spans="1:26" ht="16" x14ac:dyDescent="0.2">
      <c r="A402" s="196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196"/>
      <c r="Z402" s="196"/>
    </row>
    <row r="403" spans="1:26" ht="16" x14ac:dyDescent="0.2">
      <c r="A403" s="196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196"/>
      <c r="Z403" s="196"/>
    </row>
    <row r="404" spans="1:26" ht="16" x14ac:dyDescent="0.2">
      <c r="A404" s="196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196"/>
      <c r="Z404" s="196"/>
    </row>
    <row r="405" spans="1:26" ht="16" x14ac:dyDescent="0.2">
      <c r="A405" s="196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196"/>
      <c r="Z405" s="196"/>
    </row>
    <row r="406" spans="1:26" ht="16" x14ac:dyDescent="0.2">
      <c r="A406" s="196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196"/>
      <c r="Z406" s="196"/>
    </row>
    <row r="407" spans="1:26" ht="16" x14ac:dyDescent="0.2">
      <c r="A407" s="196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196"/>
      <c r="Z407" s="196"/>
    </row>
    <row r="408" spans="1:26" ht="16" x14ac:dyDescent="0.2">
      <c r="A408" s="196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196"/>
      <c r="Z408" s="196"/>
    </row>
    <row r="409" spans="1:26" ht="16" x14ac:dyDescent="0.2">
      <c r="A409" s="196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196"/>
      <c r="Z409" s="196"/>
    </row>
    <row r="410" spans="1:26" ht="16" x14ac:dyDescent="0.2">
      <c r="A410" s="196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196"/>
      <c r="Z410" s="196"/>
    </row>
    <row r="411" spans="1:26" ht="16" x14ac:dyDescent="0.2">
      <c r="A411" s="196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196"/>
      <c r="Z411" s="196"/>
    </row>
    <row r="412" spans="1:26" ht="16" x14ac:dyDescent="0.2">
      <c r="A412" s="196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196"/>
      <c r="Z412" s="196"/>
    </row>
    <row r="413" spans="1:26" ht="16" x14ac:dyDescent="0.2">
      <c r="A413" s="196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196"/>
      <c r="Z413" s="196"/>
    </row>
    <row r="414" spans="1:26" ht="16" x14ac:dyDescent="0.2">
      <c r="A414" s="196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196"/>
      <c r="Z414" s="196"/>
    </row>
    <row r="415" spans="1:26" ht="16" x14ac:dyDescent="0.2">
      <c r="A415" s="196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196"/>
      <c r="Z415" s="196"/>
    </row>
    <row r="416" spans="1:26" ht="16" x14ac:dyDescent="0.2">
      <c r="A416" s="196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196"/>
      <c r="Z416" s="196"/>
    </row>
    <row r="417" spans="1:26" ht="16" x14ac:dyDescent="0.2">
      <c r="A417" s="196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196"/>
      <c r="Z417" s="196"/>
    </row>
    <row r="418" spans="1:26" ht="16" x14ac:dyDescent="0.2">
      <c r="A418" s="196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196"/>
      <c r="Z418" s="196"/>
    </row>
    <row r="419" spans="1:26" ht="16" x14ac:dyDescent="0.2">
      <c r="A419" s="196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196"/>
      <c r="Z419" s="196"/>
    </row>
    <row r="420" spans="1:26" ht="16" x14ac:dyDescent="0.2">
      <c r="A420" s="196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196"/>
      <c r="Z420" s="196"/>
    </row>
    <row r="421" spans="1:26" ht="16" x14ac:dyDescent="0.2">
      <c r="A421" s="196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196"/>
      <c r="Z421" s="196"/>
    </row>
    <row r="422" spans="1:26" ht="16" x14ac:dyDescent="0.2">
      <c r="A422" s="196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196"/>
      <c r="Z422" s="196"/>
    </row>
    <row r="423" spans="1:26" ht="16" x14ac:dyDescent="0.2">
      <c r="A423" s="196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196"/>
      <c r="Z423" s="196"/>
    </row>
    <row r="424" spans="1:26" ht="16" x14ac:dyDescent="0.2">
      <c r="A424" s="196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196"/>
      <c r="Z424" s="196"/>
    </row>
    <row r="425" spans="1:26" ht="16" x14ac:dyDescent="0.2">
      <c r="A425" s="196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196"/>
      <c r="Z425" s="196"/>
    </row>
    <row r="426" spans="1:26" ht="16" x14ac:dyDescent="0.2">
      <c r="A426" s="196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196"/>
      <c r="Z426" s="196"/>
    </row>
    <row r="427" spans="1:26" ht="16" x14ac:dyDescent="0.2">
      <c r="A427" s="196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196"/>
      <c r="Z427" s="196"/>
    </row>
    <row r="428" spans="1:26" ht="16" x14ac:dyDescent="0.2">
      <c r="A428" s="196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196"/>
      <c r="Z428" s="196"/>
    </row>
    <row r="429" spans="1:26" ht="16" x14ac:dyDescent="0.2">
      <c r="A429" s="196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196"/>
      <c r="Z429" s="196"/>
    </row>
    <row r="430" spans="1:26" ht="16" x14ac:dyDescent="0.2">
      <c r="A430" s="196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196"/>
      <c r="Z430" s="196"/>
    </row>
    <row r="431" spans="1:26" ht="16" x14ac:dyDescent="0.2">
      <c r="A431" s="196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196"/>
      <c r="Z431" s="196"/>
    </row>
    <row r="432" spans="1:26" ht="16" x14ac:dyDescent="0.2">
      <c r="A432" s="196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196"/>
      <c r="Z432" s="196"/>
    </row>
    <row r="433" spans="1:26" ht="16" x14ac:dyDescent="0.2">
      <c r="A433" s="196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196"/>
      <c r="Z433" s="196"/>
    </row>
    <row r="434" spans="1:26" ht="16" x14ac:dyDescent="0.2">
      <c r="A434" s="196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196"/>
      <c r="Z434" s="196"/>
    </row>
    <row r="435" spans="1:26" ht="16" x14ac:dyDescent="0.2">
      <c r="A435" s="196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196"/>
      <c r="Z435" s="196"/>
    </row>
    <row r="436" spans="1:26" ht="16" x14ac:dyDescent="0.2">
      <c r="A436" s="196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196"/>
      <c r="Z436" s="196"/>
    </row>
    <row r="437" spans="1:26" ht="16" x14ac:dyDescent="0.2">
      <c r="A437" s="196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196"/>
      <c r="Z437" s="196"/>
    </row>
    <row r="438" spans="1:26" ht="16" x14ac:dyDescent="0.2">
      <c r="A438" s="196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196"/>
      <c r="Z438" s="196"/>
    </row>
    <row r="439" spans="1:26" ht="16" x14ac:dyDescent="0.2">
      <c r="A439" s="196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196"/>
      <c r="Z439" s="196"/>
    </row>
    <row r="440" spans="1:26" ht="16" x14ac:dyDescent="0.2">
      <c r="A440" s="196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196"/>
      <c r="Z440" s="196"/>
    </row>
    <row r="441" spans="1:26" ht="16" x14ac:dyDescent="0.2">
      <c r="A441" s="196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196"/>
      <c r="Z441" s="196"/>
    </row>
    <row r="442" spans="1:26" ht="16" x14ac:dyDescent="0.2">
      <c r="A442" s="196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196"/>
      <c r="Z442" s="196"/>
    </row>
    <row r="443" spans="1:26" ht="16" x14ac:dyDescent="0.2">
      <c r="A443" s="196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196"/>
      <c r="Z443" s="196"/>
    </row>
    <row r="444" spans="1:26" ht="16" x14ac:dyDescent="0.2">
      <c r="A444" s="196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196"/>
      <c r="Z444" s="196"/>
    </row>
    <row r="445" spans="1:26" ht="16" x14ac:dyDescent="0.2">
      <c r="A445" s="196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196"/>
      <c r="Z445" s="196"/>
    </row>
    <row r="446" spans="1:26" ht="16" x14ac:dyDescent="0.2">
      <c r="A446" s="196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196"/>
      <c r="Z446" s="196"/>
    </row>
    <row r="447" spans="1:26" ht="16" x14ac:dyDescent="0.2">
      <c r="A447" s="196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196"/>
      <c r="Z447" s="196"/>
    </row>
    <row r="448" spans="1:26" ht="16" x14ac:dyDescent="0.2">
      <c r="A448" s="196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196"/>
      <c r="Z448" s="196"/>
    </row>
    <row r="449" spans="1:26" ht="16" x14ac:dyDescent="0.2">
      <c r="A449" s="196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196"/>
      <c r="Z449" s="196"/>
    </row>
    <row r="450" spans="1:26" ht="16" x14ac:dyDescent="0.2">
      <c r="A450" s="196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196"/>
      <c r="Z450" s="196"/>
    </row>
    <row r="451" spans="1:26" ht="16" x14ac:dyDescent="0.2">
      <c r="A451" s="196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196"/>
      <c r="Z451" s="196"/>
    </row>
    <row r="452" spans="1:26" ht="16" x14ac:dyDescent="0.2">
      <c r="A452" s="196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196"/>
      <c r="Z452" s="196"/>
    </row>
    <row r="453" spans="1:26" ht="16" x14ac:dyDescent="0.2">
      <c r="A453" s="196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196"/>
      <c r="Z453" s="196"/>
    </row>
    <row r="454" spans="1:26" ht="16" x14ac:dyDescent="0.2">
      <c r="A454" s="196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196"/>
      <c r="Z454" s="196"/>
    </row>
    <row r="455" spans="1:26" ht="16" x14ac:dyDescent="0.2">
      <c r="A455" s="196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196"/>
      <c r="Z455" s="196"/>
    </row>
    <row r="456" spans="1:26" ht="16" x14ac:dyDescent="0.2">
      <c r="A456" s="196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196"/>
      <c r="Z456" s="196"/>
    </row>
    <row r="457" spans="1:26" ht="16" x14ac:dyDescent="0.2">
      <c r="A457" s="196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196"/>
      <c r="Z457" s="196"/>
    </row>
    <row r="458" spans="1:26" ht="16" x14ac:dyDescent="0.2">
      <c r="A458" s="196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196"/>
      <c r="Z458" s="196"/>
    </row>
    <row r="459" spans="1:26" ht="16" x14ac:dyDescent="0.2">
      <c r="A459" s="196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196"/>
      <c r="Z459" s="196"/>
    </row>
    <row r="460" spans="1:26" ht="16" x14ac:dyDescent="0.2">
      <c r="A460" s="196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196"/>
      <c r="Z460" s="196"/>
    </row>
    <row r="461" spans="1:26" ht="16" x14ac:dyDescent="0.2">
      <c r="A461" s="196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196"/>
      <c r="Z461" s="196"/>
    </row>
    <row r="462" spans="1:26" ht="16" x14ac:dyDescent="0.2">
      <c r="A462" s="196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196"/>
      <c r="Z462" s="196"/>
    </row>
    <row r="463" spans="1:26" ht="16" x14ac:dyDescent="0.2">
      <c r="A463" s="196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196"/>
      <c r="Z463" s="196"/>
    </row>
    <row r="464" spans="1:26" ht="16" x14ac:dyDescent="0.2">
      <c r="A464" s="196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196"/>
      <c r="Z464" s="196"/>
    </row>
    <row r="465" spans="1:26" ht="16" x14ac:dyDescent="0.2">
      <c r="A465" s="196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196"/>
      <c r="Z465" s="196"/>
    </row>
    <row r="466" spans="1:26" ht="16" x14ac:dyDescent="0.2">
      <c r="A466" s="196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196"/>
      <c r="Z466" s="196"/>
    </row>
    <row r="467" spans="1:26" ht="16" x14ac:dyDescent="0.2">
      <c r="A467" s="196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196"/>
      <c r="Z467" s="196"/>
    </row>
    <row r="468" spans="1:26" ht="16" x14ac:dyDescent="0.2">
      <c r="A468" s="196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196"/>
      <c r="Z468" s="196"/>
    </row>
    <row r="469" spans="1:26" ht="16" x14ac:dyDescent="0.2">
      <c r="A469" s="196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196"/>
      <c r="Z469" s="196"/>
    </row>
    <row r="470" spans="1:26" ht="16" x14ac:dyDescent="0.2">
      <c r="A470" s="196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196"/>
      <c r="Z470" s="196"/>
    </row>
    <row r="471" spans="1:26" ht="16" x14ac:dyDescent="0.2">
      <c r="A471" s="196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196"/>
      <c r="Z471" s="196"/>
    </row>
    <row r="472" spans="1:26" ht="16" x14ac:dyDescent="0.2">
      <c r="A472" s="196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196"/>
      <c r="Z472" s="196"/>
    </row>
    <row r="473" spans="1:26" ht="16" x14ac:dyDescent="0.2">
      <c r="A473" s="196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196"/>
      <c r="Z473" s="196"/>
    </row>
    <row r="474" spans="1:26" ht="16" x14ac:dyDescent="0.2">
      <c r="A474" s="196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196"/>
      <c r="Z474" s="196"/>
    </row>
    <row r="475" spans="1:26" ht="16" x14ac:dyDescent="0.2">
      <c r="A475" s="196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196"/>
      <c r="Z475" s="196"/>
    </row>
    <row r="476" spans="1:26" ht="16" x14ac:dyDescent="0.2">
      <c r="A476" s="196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196"/>
      <c r="Z476" s="196"/>
    </row>
    <row r="477" spans="1:26" ht="16" x14ac:dyDescent="0.2">
      <c r="A477" s="196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196"/>
      <c r="Z477" s="196"/>
    </row>
    <row r="478" spans="1:26" ht="16" x14ac:dyDescent="0.2">
      <c r="A478" s="196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196"/>
      <c r="Z478" s="196"/>
    </row>
    <row r="479" spans="1:26" ht="16" x14ac:dyDescent="0.2">
      <c r="A479" s="196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196"/>
      <c r="Z479" s="196"/>
    </row>
    <row r="480" spans="1:26" ht="16" x14ac:dyDescent="0.2">
      <c r="A480" s="196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196"/>
      <c r="Z480" s="196"/>
    </row>
    <row r="481" spans="1:26" ht="16" x14ac:dyDescent="0.2">
      <c r="A481" s="196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196"/>
      <c r="Z481" s="196"/>
    </row>
    <row r="482" spans="1:26" ht="16" x14ac:dyDescent="0.2">
      <c r="A482" s="196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196"/>
      <c r="Z482" s="196"/>
    </row>
    <row r="483" spans="1:26" ht="16" x14ac:dyDescent="0.2">
      <c r="A483" s="196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196"/>
      <c r="Z483" s="196"/>
    </row>
    <row r="484" spans="1:26" ht="16" x14ac:dyDescent="0.2">
      <c r="A484" s="196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196"/>
      <c r="Z484" s="196"/>
    </row>
    <row r="485" spans="1:26" ht="16" x14ac:dyDescent="0.2">
      <c r="A485" s="196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196"/>
      <c r="Z485" s="196"/>
    </row>
    <row r="486" spans="1:26" ht="16" x14ac:dyDescent="0.2">
      <c r="A486" s="196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196"/>
      <c r="Z486" s="196"/>
    </row>
    <row r="487" spans="1:26" ht="16" x14ac:dyDescent="0.2">
      <c r="A487" s="196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196"/>
      <c r="Z487" s="196"/>
    </row>
    <row r="488" spans="1:26" ht="16" x14ac:dyDescent="0.2">
      <c r="A488" s="196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196"/>
      <c r="Z488" s="196"/>
    </row>
    <row r="489" spans="1:26" ht="16" x14ac:dyDescent="0.2">
      <c r="A489" s="196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196"/>
      <c r="Z489" s="196"/>
    </row>
    <row r="490" spans="1:26" ht="16" x14ac:dyDescent="0.2">
      <c r="A490" s="196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196"/>
      <c r="Z490" s="196"/>
    </row>
    <row r="491" spans="1:26" ht="16" x14ac:dyDescent="0.2">
      <c r="A491" s="196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196"/>
      <c r="Z491" s="196"/>
    </row>
    <row r="492" spans="1:26" ht="16" x14ac:dyDescent="0.2">
      <c r="A492" s="196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196"/>
      <c r="Z492" s="196"/>
    </row>
    <row r="493" spans="1:26" ht="16" x14ac:dyDescent="0.2">
      <c r="A493" s="196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196"/>
      <c r="Z493" s="196"/>
    </row>
    <row r="494" spans="1:26" ht="16" x14ac:dyDescent="0.2">
      <c r="A494" s="196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196"/>
      <c r="Z494" s="196"/>
    </row>
    <row r="495" spans="1:26" ht="16" x14ac:dyDescent="0.2">
      <c r="A495" s="196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196"/>
      <c r="Z495" s="196"/>
    </row>
    <row r="496" spans="1:26" ht="16" x14ac:dyDescent="0.2">
      <c r="A496" s="196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196"/>
      <c r="Z496" s="196"/>
    </row>
    <row r="497" spans="1:26" ht="16" x14ac:dyDescent="0.2">
      <c r="A497" s="196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196"/>
      <c r="Z497" s="196"/>
    </row>
    <row r="498" spans="1:26" ht="16" x14ac:dyDescent="0.2">
      <c r="A498" s="196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196"/>
      <c r="Z498" s="196"/>
    </row>
    <row r="499" spans="1:26" ht="16" x14ac:dyDescent="0.2">
      <c r="A499" s="196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196"/>
      <c r="Z499" s="196"/>
    </row>
    <row r="500" spans="1:26" ht="16" x14ac:dyDescent="0.2">
      <c r="A500" s="196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196"/>
      <c r="Z500" s="196"/>
    </row>
    <row r="501" spans="1:26" ht="16" x14ac:dyDescent="0.2">
      <c r="A501" s="196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196"/>
      <c r="Z501" s="196"/>
    </row>
    <row r="502" spans="1:26" ht="16" x14ac:dyDescent="0.2">
      <c r="A502" s="196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196"/>
      <c r="Z502" s="196"/>
    </row>
    <row r="503" spans="1:26" ht="16" x14ac:dyDescent="0.2">
      <c r="A503" s="196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196"/>
      <c r="Z503" s="196"/>
    </row>
    <row r="504" spans="1:26" ht="16" x14ac:dyDescent="0.2">
      <c r="A504" s="196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196"/>
      <c r="Z504" s="196"/>
    </row>
    <row r="505" spans="1:26" ht="16" x14ac:dyDescent="0.2">
      <c r="A505" s="196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196"/>
      <c r="Z505" s="196"/>
    </row>
    <row r="506" spans="1:26" ht="16" x14ac:dyDescent="0.2">
      <c r="A506" s="196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196"/>
      <c r="Z506" s="196"/>
    </row>
    <row r="507" spans="1:26" ht="16" x14ac:dyDescent="0.2">
      <c r="A507" s="196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96"/>
      <c r="Z507" s="196"/>
    </row>
    <row r="508" spans="1:26" ht="16" x14ac:dyDescent="0.2">
      <c r="A508" s="196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196"/>
      <c r="Z508" s="196"/>
    </row>
    <row r="509" spans="1:26" ht="16" x14ac:dyDescent="0.2">
      <c r="A509" s="196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196"/>
      <c r="Z509" s="196"/>
    </row>
    <row r="510" spans="1:26" ht="16" x14ac:dyDescent="0.2">
      <c r="A510" s="196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6"/>
      <c r="Z510" s="196"/>
    </row>
    <row r="511" spans="1:26" ht="16" x14ac:dyDescent="0.2">
      <c r="A511" s="196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196"/>
      <c r="Z511" s="196"/>
    </row>
    <row r="512" spans="1:26" ht="16" x14ac:dyDescent="0.2">
      <c r="A512" s="196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196"/>
      <c r="Z512" s="196"/>
    </row>
    <row r="513" spans="1:26" ht="16" x14ac:dyDescent="0.2">
      <c r="A513" s="196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196"/>
      <c r="Z513" s="196"/>
    </row>
    <row r="514" spans="1:26" ht="16" x14ac:dyDescent="0.2">
      <c r="A514" s="196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196"/>
      <c r="Z514" s="196"/>
    </row>
    <row r="515" spans="1:26" ht="16" x14ac:dyDescent="0.2">
      <c r="A515" s="196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196"/>
      <c r="Z515" s="196"/>
    </row>
    <row r="516" spans="1:26" ht="16" x14ac:dyDescent="0.2">
      <c r="A516" s="196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196"/>
      <c r="Z516" s="196"/>
    </row>
    <row r="517" spans="1:26" ht="16" x14ac:dyDescent="0.2">
      <c r="A517" s="196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196"/>
      <c r="Z517" s="196"/>
    </row>
    <row r="518" spans="1:26" ht="16" x14ac:dyDescent="0.2">
      <c r="A518" s="196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196"/>
      <c r="Z518" s="196"/>
    </row>
    <row r="519" spans="1:26" ht="16" x14ac:dyDescent="0.2">
      <c r="A519" s="196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196"/>
      <c r="Z519" s="196"/>
    </row>
    <row r="520" spans="1:26" ht="16" x14ac:dyDescent="0.2">
      <c r="A520" s="196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196"/>
      <c r="Z520" s="196"/>
    </row>
    <row r="521" spans="1:26" ht="16" x14ac:dyDescent="0.2">
      <c r="A521" s="196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196"/>
      <c r="Z521" s="196"/>
    </row>
    <row r="522" spans="1:26" ht="16" x14ac:dyDescent="0.2">
      <c r="A522" s="196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196"/>
      <c r="Z522" s="196"/>
    </row>
    <row r="523" spans="1:26" ht="16" x14ac:dyDescent="0.2">
      <c r="A523" s="196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196"/>
      <c r="Z523" s="196"/>
    </row>
    <row r="524" spans="1:26" ht="16" x14ac:dyDescent="0.2">
      <c r="A524" s="196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196"/>
      <c r="Z524" s="196"/>
    </row>
    <row r="525" spans="1:26" ht="16" x14ac:dyDescent="0.2">
      <c r="A525" s="196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196"/>
      <c r="Z525" s="196"/>
    </row>
    <row r="526" spans="1:26" ht="16" x14ac:dyDescent="0.2">
      <c r="A526" s="196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196"/>
      <c r="Z526" s="196"/>
    </row>
    <row r="527" spans="1:26" ht="16" x14ac:dyDescent="0.2">
      <c r="A527" s="196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196"/>
      <c r="Z527" s="196"/>
    </row>
    <row r="528" spans="1:26" ht="16" x14ac:dyDescent="0.2">
      <c r="A528" s="196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196"/>
      <c r="Z528" s="196"/>
    </row>
    <row r="529" spans="1:26" ht="16" x14ac:dyDescent="0.2">
      <c r="A529" s="196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196"/>
      <c r="Z529" s="196"/>
    </row>
    <row r="530" spans="1:26" ht="16" x14ac:dyDescent="0.2">
      <c r="A530" s="196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96"/>
      <c r="Z530" s="196"/>
    </row>
    <row r="531" spans="1:26" ht="16" x14ac:dyDescent="0.2">
      <c r="A531" s="196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196"/>
      <c r="Z531" s="196"/>
    </row>
    <row r="532" spans="1:26" ht="16" x14ac:dyDescent="0.2">
      <c r="A532" s="196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96"/>
      <c r="Z532" s="196"/>
    </row>
    <row r="533" spans="1:26" ht="16" x14ac:dyDescent="0.2">
      <c r="A533" s="196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96"/>
      <c r="Z533" s="196"/>
    </row>
    <row r="534" spans="1:26" ht="16" x14ac:dyDescent="0.2">
      <c r="A534" s="196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96"/>
      <c r="Z534" s="196"/>
    </row>
    <row r="535" spans="1:26" ht="16" x14ac:dyDescent="0.2">
      <c r="A535" s="196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96"/>
      <c r="Z535" s="196"/>
    </row>
    <row r="536" spans="1:26" ht="16" x14ac:dyDescent="0.2">
      <c r="A536" s="196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196"/>
      <c r="Z536" s="196"/>
    </row>
    <row r="537" spans="1:26" ht="16" x14ac:dyDescent="0.2">
      <c r="A537" s="196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196"/>
      <c r="Z537" s="196"/>
    </row>
    <row r="538" spans="1:26" ht="16" x14ac:dyDescent="0.2">
      <c r="A538" s="196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196"/>
      <c r="Z538" s="196"/>
    </row>
    <row r="539" spans="1:26" ht="16" x14ac:dyDescent="0.2">
      <c r="A539" s="196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196"/>
      <c r="Z539" s="196"/>
    </row>
    <row r="540" spans="1:26" ht="16" x14ac:dyDescent="0.2">
      <c r="A540" s="196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196"/>
      <c r="Z540" s="196"/>
    </row>
    <row r="541" spans="1:26" ht="16" x14ac:dyDescent="0.2">
      <c r="A541" s="196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6"/>
      <c r="Z541" s="196"/>
    </row>
    <row r="542" spans="1:26" ht="16" x14ac:dyDescent="0.2">
      <c r="A542" s="196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96"/>
      <c r="Z542" s="196"/>
    </row>
    <row r="543" spans="1:26" ht="16" x14ac:dyDescent="0.2">
      <c r="A543" s="196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96"/>
      <c r="Z543" s="196"/>
    </row>
    <row r="544" spans="1:26" ht="16" x14ac:dyDescent="0.2">
      <c r="A544" s="196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96"/>
      <c r="Z544" s="196"/>
    </row>
    <row r="545" spans="1:26" ht="16" x14ac:dyDescent="0.2">
      <c r="A545" s="196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96"/>
      <c r="Z545" s="196"/>
    </row>
    <row r="546" spans="1:26" ht="16" x14ac:dyDescent="0.2">
      <c r="A546" s="196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96"/>
      <c r="Z546" s="196"/>
    </row>
    <row r="547" spans="1:26" ht="16" x14ac:dyDescent="0.2">
      <c r="A547" s="196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96"/>
      <c r="Z547" s="196"/>
    </row>
    <row r="548" spans="1:26" ht="16" x14ac:dyDescent="0.2">
      <c r="A548" s="196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96"/>
      <c r="Z548" s="196"/>
    </row>
    <row r="549" spans="1:26" ht="16" x14ac:dyDescent="0.2">
      <c r="A549" s="196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96"/>
      <c r="Z549" s="196"/>
    </row>
    <row r="550" spans="1:26" ht="16" x14ac:dyDescent="0.2">
      <c r="A550" s="196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196"/>
      <c r="Z550" s="196"/>
    </row>
    <row r="551" spans="1:26" ht="16" x14ac:dyDescent="0.2">
      <c r="A551" s="196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196"/>
      <c r="Z551" s="196"/>
    </row>
    <row r="552" spans="1:26" ht="16" x14ac:dyDescent="0.2">
      <c r="A552" s="196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196"/>
      <c r="Z552" s="196"/>
    </row>
    <row r="553" spans="1:26" ht="16" x14ac:dyDescent="0.2">
      <c r="A553" s="196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196"/>
      <c r="Z553" s="196"/>
    </row>
    <row r="554" spans="1:26" ht="16" x14ac:dyDescent="0.2">
      <c r="A554" s="196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196"/>
      <c r="Z554" s="196"/>
    </row>
    <row r="555" spans="1:26" ht="16" x14ac:dyDescent="0.2">
      <c r="A555" s="196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196"/>
      <c r="Z555" s="196"/>
    </row>
    <row r="556" spans="1:26" ht="16" x14ac:dyDescent="0.2">
      <c r="A556" s="196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196"/>
      <c r="Z556" s="196"/>
    </row>
    <row r="557" spans="1:26" ht="16" x14ac:dyDescent="0.2">
      <c r="A557" s="196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196"/>
      <c r="Z557" s="196"/>
    </row>
    <row r="558" spans="1:26" ht="16" x14ac:dyDescent="0.2">
      <c r="A558" s="196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196"/>
      <c r="Z558" s="196"/>
    </row>
    <row r="559" spans="1:26" ht="16" x14ac:dyDescent="0.2">
      <c r="A559" s="196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196"/>
      <c r="Z559" s="196"/>
    </row>
    <row r="560" spans="1:26" ht="16" x14ac:dyDescent="0.2">
      <c r="A560" s="196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196"/>
      <c r="Z560" s="196"/>
    </row>
    <row r="561" spans="1:26" ht="16" x14ac:dyDescent="0.2">
      <c r="A561" s="196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196"/>
      <c r="Z561" s="196"/>
    </row>
    <row r="562" spans="1:26" ht="16" x14ac:dyDescent="0.2">
      <c r="A562" s="196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196"/>
      <c r="Z562" s="196"/>
    </row>
    <row r="563" spans="1:26" ht="16" x14ac:dyDescent="0.2">
      <c r="A563" s="196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196"/>
      <c r="Z563" s="196"/>
    </row>
    <row r="564" spans="1:26" ht="16" x14ac:dyDescent="0.2">
      <c r="A564" s="196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196"/>
      <c r="Z564" s="196"/>
    </row>
    <row r="565" spans="1:26" ht="16" x14ac:dyDescent="0.2">
      <c r="A565" s="196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196"/>
      <c r="Z565" s="196"/>
    </row>
    <row r="566" spans="1:26" ht="16" x14ac:dyDescent="0.2">
      <c r="A566" s="196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96"/>
      <c r="Z566" s="196"/>
    </row>
    <row r="567" spans="1:26" ht="16" x14ac:dyDescent="0.2">
      <c r="A567" s="196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196"/>
      <c r="Z567" s="196"/>
    </row>
    <row r="568" spans="1:26" ht="16" x14ac:dyDescent="0.2">
      <c r="A568" s="196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196"/>
      <c r="Z568" s="196"/>
    </row>
    <row r="569" spans="1:26" ht="16" x14ac:dyDescent="0.2">
      <c r="A569" s="196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196"/>
      <c r="Z569" s="196"/>
    </row>
    <row r="570" spans="1:26" ht="16" x14ac:dyDescent="0.2">
      <c r="A570" s="196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196"/>
      <c r="Z570" s="196"/>
    </row>
    <row r="571" spans="1:26" ht="16" x14ac:dyDescent="0.2">
      <c r="A571" s="196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196"/>
      <c r="Z571" s="196"/>
    </row>
    <row r="572" spans="1:26" ht="16" x14ac:dyDescent="0.2">
      <c r="A572" s="196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196"/>
      <c r="Z572" s="196"/>
    </row>
    <row r="573" spans="1:26" ht="16" x14ac:dyDescent="0.2">
      <c r="A573" s="196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196"/>
      <c r="Z573" s="196"/>
    </row>
    <row r="574" spans="1:26" ht="16" x14ac:dyDescent="0.2">
      <c r="A574" s="196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196"/>
      <c r="Z574" s="196"/>
    </row>
    <row r="575" spans="1:26" ht="16" x14ac:dyDescent="0.2">
      <c r="A575" s="196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96"/>
      <c r="Z575" s="196"/>
    </row>
    <row r="576" spans="1:26" ht="16" x14ac:dyDescent="0.2">
      <c r="A576" s="196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196"/>
      <c r="Z576" s="196"/>
    </row>
    <row r="577" spans="1:26" ht="16" x14ac:dyDescent="0.2">
      <c r="A577" s="196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196"/>
      <c r="Z577" s="196"/>
    </row>
    <row r="578" spans="1:26" ht="16" x14ac:dyDescent="0.2">
      <c r="A578" s="196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196"/>
      <c r="Z578" s="196"/>
    </row>
    <row r="579" spans="1:26" ht="16" x14ac:dyDescent="0.2">
      <c r="A579" s="196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196"/>
      <c r="Z579" s="196"/>
    </row>
    <row r="580" spans="1:26" ht="16" x14ac:dyDescent="0.2">
      <c r="A580" s="196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196"/>
      <c r="Z580" s="196"/>
    </row>
    <row r="581" spans="1:26" ht="16" x14ac:dyDescent="0.2">
      <c r="A581" s="196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196"/>
      <c r="Z581" s="196"/>
    </row>
    <row r="582" spans="1:26" ht="16" x14ac:dyDescent="0.2">
      <c r="A582" s="196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196"/>
      <c r="Z582" s="196"/>
    </row>
    <row r="583" spans="1:26" ht="16" x14ac:dyDescent="0.2">
      <c r="A583" s="196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196"/>
      <c r="Z583" s="196"/>
    </row>
    <row r="584" spans="1:26" ht="16" x14ac:dyDescent="0.2">
      <c r="A584" s="196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196"/>
      <c r="Z584" s="196"/>
    </row>
    <row r="585" spans="1:26" ht="16" x14ac:dyDescent="0.2">
      <c r="A585" s="196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96"/>
      <c r="Z585" s="196"/>
    </row>
    <row r="586" spans="1:26" ht="16" x14ac:dyDescent="0.2">
      <c r="A586" s="196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196"/>
      <c r="Z586" s="196"/>
    </row>
    <row r="587" spans="1:26" ht="16" x14ac:dyDescent="0.2">
      <c r="A587" s="196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196"/>
      <c r="Z587" s="196"/>
    </row>
    <row r="588" spans="1:26" ht="16" x14ac:dyDescent="0.2">
      <c r="A588" s="196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196"/>
      <c r="Z588" s="196"/>
    </row>
    <row r="589" spans="1:26" ht="16" x14ac:dyDescent="0.2">
      <c r="A589" s="196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96"/>
      <c r="Z589" s="196"/>
    </row>
    <row r="590" spans="1:26" ht="16" x14ac:dyDescent="0.2">
      <c r="A590" s="196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196"/>
      <c r="Z590" s="196"/>
    </row>
    <row r="591" spans="1:26" ht="16" x14ac:dyDescent="0.2">
      <c r="A591" s="196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196"/>
      <c r="Z591" s="196"/>
    </row>
    <row r="592" spans="1:26" ht="16" x14ac:dyDescent="0.2">
      <c r="A592" s="196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196"/>
      <c r="Z592" s="196"/>
    </row>
    <row r="593" spans="1:26" ht="16" x14ac:dyDescent="0.2">
      <c r="A593" s="196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196"/>
      <c r="Z593" s="196"/>
    </row>
    <row r="594" spans="1:26" ht="16" x14ac:dyDescent="0.2">
      <c r="A594" s="196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196"/>
      <c r="Z594" s="196"/>
    </row>
    <row r="595" spans="1:26" ht="16" x14ac:dyDescent="0.2">
      <c r="A595" s="196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196"/>
      <c r="Z595" s="196"/>
    </row>
    <row r="596" spans="1:26" ht="16" x14ac:dyDescent="0.2">
      <c r="A596" s="196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196"/>
      <c r="Z596" s="196"/>
    </row>
    <row r="597" spans="1:26" ht="16" x14ac:dyDescent="0.2">
      <c r="A597" s="196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196"/>
      <c r="Z597" s="196"/>
    </row>
    <row r="598" spans="1:26" ht="16" x14ac:dyDescent="0.2">
      <c r="A598" s="196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196"/>
      <c r="Z598" s="196"/>
    </row>
    <row r="599" spans="1:26" ht="16" x14ac:dyDescent="0.2">
      <c r="A599" s="196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196"/>
      <c r="Z599" s="196"/>
    </row>
    <row r="600" spans="1:26" ht="16" x14ac:dyDescent="0.2">
      <c r="A600" s="196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196"/>
      <c r="Z600" s="196"/>
    </row>
    <row r="601" spans="1:26" ht="16" x14ac:dyDescent="0.2">
      <c r="A601" s="196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196"/>
      <c r="Z601" s="196"/>
    </row>
    <row r="602" spans="1:26" ht="16" x14ac:dyDescent="0.2">
      <c r="A602" s="196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196"/>
      <c r="Z602" s="196"/>
    </row>
    <row r="603" spans="1:26" ht="16" x14ac:dyDescent="0.2">
      <c r="A603" s="196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196"/>
      <c r="Z603" s="196"/>
    </row>
    <row r="604" spans="1:26" ht="16" x14ac:dyDescent="0.2">
      <c r="A604" s="196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196"/>
      <c r="Z604" s="196"/>
    </row>
    <row r="605" spans="1:26" ht="16" x14ac:dyDescent="0.2">
      <c r="A605" s="196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196"/>
      <c r="Z605" s="196"/>
    </row>
    <row r="606" spans="1:26" ht="16" x14ac:dyDescent="0.2">
      <c r="A606" s="196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196"/>
      <c r="Z606" s="196"/>
    </row>
    <row r="607" spans="1:26" ht="16" x14ac:dyDescent="0.2">
      <c r="A607" s="196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196"/>
      <c r="Z607" s="196"/>
    </row>
    <row r="608" spans="1:26" ht="16" x14ac:dyDescent="0.2">
      <c r="A608" s="196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196"/>
      <c r="Z608" s="196"/>
    </row>
    <row r="609" spans="1:26" ht="16" x14ac:dyDescent="0.2">
      <c r="A609" s="196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196"/>
      <c r="Z609" s="196"/>
    </row>
    <row r="610" spans="1:26" ht="16" x14ac:dyDescent="0.2">
      <c r="A610" s="196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196"/>
      <c r="Z610" s="196"/>
    </row>
    <row r="611" spans="1:26" ht="16" x14ac:dyDescent="0.2">
      <c r="A611" s="196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196"/>
      <c r="Z611" s="196"/>
    </row>
    <row r="612" spans="1:26" ht="16" x14ac:dyDescent="0.2">
      <c r="A612" s="196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196"/>
      <c r="Z612" s="196"/>
    </row>
    <row r="613" spans="1:26" ht="16" x14ac:dyDescent="0.2">
      <c r="A613" s="196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196"/>
      <c r="Z613" s="196"/>
    </row>
    <row r="614" spans="1:26" ht="16" x14ac:dyDescent="0.2">
      <c r="A614" s="196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196"/>
      <c r="Z614" s="196"/>
    </row>
    <row r="615" spans="1:26" ht="16" x14ac:dyDescent="0.2">
      <c r="A615" s="196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196"/>
      <c r="Z615" s="196"/>
    </row>
    <row r="616" spans="1:26" ht="16" x14ac:dyDescent="0.2">
      <c r="A616" s="196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196"/>
      <c r="Z616" s="196"/>
    </row>
    <row r="617" spans="1:26" ht="16" x14ac:dyDescent="0.2">
      <c r="A617" s="196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196"/>
      <c r="Z617" s="196"/>
    </row>
    <row r="618" spans="1:26" ht="16" x14ac:dyDescent="0.2">
      <c r="A618" s="196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196"/>
      <c r="Z618" s="196"/>
    </row>
    <row r="619" spans="1:26" ht="16" x14ac:dyDescent="0.2">
      <c r="A619" s="196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196"/>
      <c r="Z619" s="196"/>
    </row>
    <row r="620" spans="1:26" ht="16" x14ac:dyDescent="0.2">
      <c r="A620" s="196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196"/>
      <c r="Z620" s="196"/>
    </row>
    <row r="621" spans="1:26" ht="16" x14ac:dyDescent="0.2">
      <c r="A621" s="196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196"/>
      <c r="Z621" s="196"/>
    </row>
    <row r="622" spans="1:26" ht="16" x14ac:dyDescent="0.2">
      <c r="A622" s="196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96"/>
      <c r="Z622" s="196"/>
    </row>
    <row r="623" spans="1:26" ht="16" x14ac:dyDescent="0.2">
      <c r="A623" s="196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196"/>
      <c r="Z623" s="196"/>
    </row>
    <row r="624" spans="1:26" ht="16" x14ac:dyDescent="0.2">
      <c r="A624" s="196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196"/>
      <c r="Z624" s="196"/>
    </row>
    <row r="625" spans="1:26" ht="16" x14ac:dyDescent="0.2">
      <c r="A625" s="196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196"/>
      <c r="Z625" s="196"/>
    </row>
    <row r="626" spans="1:26" ht="16" x14ac:dyDescent="0.2">
      <c r="A626" s="196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196"/>
      <c r="Z626" s="196"/>
    </row>
    <row r="627" spans="1:26" ht="16" x14ac:dyDescent="0.2">
      <c r="A627" s="196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196"/>
      <c r="Z627" s="196"/>
    </row>
    <row r="628" spans="1:26" ht="16" x14ac:dyDescent="0.2">
      <c r="A628" s="196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196"/>
      <c r="Z628" s="196"/>
    </row>
    <row r="629" spans="1:26" ht="16" x14ac:dyDescent="0.2">
      <c r="A629" s="196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196"/>
      <c r="Z629" s="196"/>
    </row>
    <row r="630" spans="1:26" ht="16" x14ac:dyDescent="0.2">
      <c r="A630" s="196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196"/>
      <c r="Z630" s="196"/>
    </row>
    <row r="631" spans="1:26" ht="16" x14ac:dyDescent="0.2">
      <c r="A631" s="196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196"/>
      <c r="Z631" s="196"/>
    </row>
    <row r="632" spans="1:26" ht="16" x14ac:dyDescent="0.2">
      <c r="A632" s="196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196"/>
      <c r="Z632" s="196"/>
    </row>
    <row r="633" spans="1:26" ht="16" x14ac:dyDescent="0.2">
      <c r="A633" s="196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96"/>
      <c r="Z633" s="196"/>
    </row>
    <row r="634" spans="1:26" ht="16" x14ac:dyDescent="0.2">
      <c r="A634" s="196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196"/>
      <c r="Z634" s="196"/>
    </row>
    <row r="635" spans="1:26" ht="16" x14ac:dyDescent="0.2">
      <c r="A635" s="196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196"/>
      <c r="Z635" s="196"/>
    </row>
    <row r="636" spans="1:26" ht="16" x14ac:dyDescent="0.2">
      <c r="A636" s="196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196"/>
      <c r="Z636" s="196"/>
    </row>
    <row r="637" spans="1:26" ht="16" x14ac:dyDescent="0.2">
      <c r="A637" s="196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196"/>
      <c r="Z637" s="196"/>
    </row>
    <row r="638" spans="1:26" ht="16" x14ac:dyDescent="0.2">
      <c r="A638" s="196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196"/>
      <c r="Z638" s="196"/>
    </row>
    <row r="639" spans="1:26" ht="16" x14ac:dyDescent="0.2">
      <c r="A639" s="196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196"/>
      <c r="Z639" s="196"/>
    </row>
    <row r="640" spans="1:26" ht="16" x14ac:dyDescent="0.2">
      <c r="A640" s="196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196"/>
      <c r="Z640" s="196"/>
    </row>
    <row r="641" spans="1:26" ht="16" x14ac:dyDescent="0.2">
      <c r="A641" s="196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196"/>
      <c r="Z641" s="196"/>
    </row>
    <row r="642" spans="1:26" ht="16" x14ac:dyDescent="0.2">
      <c r="A642" s="196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196"/>
      <c r="Z642" s="196"/>
    </row>
    <row r="643" spans="1:26" ht="16" x14ac:dyDescent="0.2">
      <c r="A643" s="196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196"/>
      <c r="Z643" s="196"/>
    </row>
    <row r="644" spans="1:26" ht="16" x14ac:dyDescent="0.2">
      <c r="A644" s="196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196"/>
      <c r="Z644" s="196"/>
    </row>
    <row r="645" spans="1:26" ht="16" x14ac:dyDescent="0.2">
      <c r="A645" s="196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196"/>
      <c r="Z645" s="196"/>
    </row>
    <row r="646" spans="1:26" ht="16" x14ac:dyDescent="0.2">
      <c r="A646" s="196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196"/>
      <c r="Z646" s="196"/>
    </row>
    <row r="647" spans="1:26" ht="16" x14ac:dyDescent="0.2">
      <c r="A647" s="196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196"/>
      <c r="Z647" s="196"/>
    </row>
    <row r="648" spans="1:26" ht="16" x14ac:dyDescent="0.2">
      <c r="A648" s="196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196"/>
      <c r="Z648" s="196"/>
    </row>
    <row r="649" spans="1:26" ht="16" x14ac:dyDescent="0.2">
      <c r="A649" s="196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196"/>
      <c r="Z649" s="196"/>
    </row>
    <row r="650" spans="1:26" ht="16" x14ac:dyDescent="0.2">
      <c r="A650" s="196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196"/>
      <c r="Z650" s="196"/>
    </row>
    <row r="651" spans="1:26" ht="16" x14ac:dyDescent="0.2">
      <c r="A651" s="196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196"/>
      <c r="Z651" s="196"/>
    </row>
    <row r="652" spans="1:26" ht="16" x14ac:dyDescent="0.2">
      <c r="A652" s="196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196"/>
      <c r="Z652" s="196"/>
    </row>
    <row r="653" spans="1:26" ht="16" x14ac:dyDescent="0.2">
      <c r="A653" s="196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196"/>
      <c r="Z653" s="196"/>
    </row>
    <row r="654" spans="1:26" ht="16" x14ac:dyDescent="0.2">
      <c r="A654" s="196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196"/>
      <c r="Z654" s="196"/>
    </row>
    <row r="655" spans="1:26" ht="16" x14ac:dyDescent="0.2">
      <c r="A655" s="196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196"/>
      <c r="Z655" s="196"/>
    </row>
    <row r="656" spans="1:26" ht="16" x14ac:dyDescent="0.2">
      <c r="A656" s="196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196"/>
      <c r="Z656" s="196"/>
    </row>
    <row r="657" spans="1:26" ht="16" x14ac:dyDescent="0.2">
      <c r="A657" s="196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196"/>
      <c r="Z657" s="196"/>
    </row>
    <row r="658" spans="1:26" ht="16" x14ac:dyDescent="0.2">
      <c r="A658" s="196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196"/>
      <c r="Z658" s="196"/>
    </row>
    <row r="659" spans="1:26" ht="16" x14ac:dyDescent="0.2">
      <c r="A659" s="196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96"/>
      <c r="Z659" s="196"/>
    </row>
    <row r="660" spans="1:26" ht="16" x14ac:dyDescent="0.2">
      <c r="A660" s="196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196"/>
      <c r="Z660" s="196"/>
    </row>
    <row r="661" spans="1:26" ht="16" x14ac:dyDescent="0.2">
      <c r="A661" s="196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196"/>
      <c r="Z661" s="196"/>
    </row>
    <row r="662" spans="1:26" ht="16" x14ac:dyDescent="0.2">
      <c r="A662" s="196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96"/>
      <c r="Z662" s="196"/>
    </row>
    <row r="663" spans="1:26" ht="16" x14ac:dyDescent="0.2">
      <c r="A663" s="196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196"/>
      <c r="Z663" s="196"/>
    </row>
    <row r="664" spans="1:26" ht="16" x14ac:dyDescent="0.2">
      <c r="A664" s="196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196"/>
      <c r="Z664" s="196"/>
    </row>
    <row r="665" spans="1:26" ht="16" x14ac:dyDescent="0.2">
      <c r="A665" s="196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196"/>
      <c r="Z665" s="196"/>
    </row>
    <row r="666" spans="1:26" ht="16" x14ac:dyDescent="0.2">
      <c r="A666" s="196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196"/>
      <c r="Z666" s="196"/>
    </row>
    <row r="667" spans="1:26" ht="16" x14ac:dyDescent="0.2">
      <c r="A667" s="196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196"/>
      <c r="Z667" s="196"/>
    </row>
    <row r="668" spans="1:26" ht="16" x14ac:dyDescent="0.2">
      <c r="A668" s="196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196"/>
      <c r="Z668" s="196"/>
    </row>
    <row r="669" spans="1:26" ht="16" x14ac:dyDescent="0.2">
      <c r="A669" s="196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196"/>
      <c r="Z669" s="196"/>
    </row>
    <row r="670" spans="1:26" ht="16" x14ac:dyDescent="0.2">
      <c r="A670" s="196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196"/>
      <c r="Z670" s="196"/>
    </row>
    <row r="671" spans="1:26" ht="16" x14ac:dyDescent="0.2">
      <c r="A671" s="196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196"/>
      <c r="Z671" s="196"/>
    </row>
    <row r="672" spans="1:26" ht="16" x14ac:dyDescent="0.2">
      <c r="A672" s="196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196"/>
      <c r="Z672" s="196"/>
    </row>
    <row r="673" spans="1:26" ht="16" x14ac:dyDescent="0.2">
      <c r="A673" s="196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196"/>
      <c r="Z673" s="196"/>
    </row>
    <row r="674" spans="1:26" ht="16" x14ac:dyDescent="0.2">
      <c r="A674" s="196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196"/>
      <c r="Z674" s="196"/>
    </row>
    <row r="675" spans="1:26" ht="16" x14ac:dyDescent="0.2">
      <c r="A675" s="196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196"/>
      <c r="Z675" s="196"/>
    </row>
    <row r="676" spans="1:26" ht="16" x14ac:dyDescent="0.2">
      <c r="A676" s="196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196"/>
      <c r="Z676" s="196"/>
    </row>
    <row r="677" spans="1:26" ht="16" x14ac:dyDescent="0.2">
      <c r="A677" s="196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196"/>
      <c r="Z677" s="196"/>
    </row>
    <row r="678" spans="1:26" ht="16" x14ac:dyDescent="0.2">
      <c r="A678" s="196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196"/>
      <c r="Z678" s="196"/>
    </row>
    <row r="679" spans="1:26" ht="16" x14ac:dyDescent="0.2">
      <c r="A679" s="196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196"/>
      <c r="Z679" s="196"/>
    </row>
    <row r="680" spans="1:26" ht="16" x14ac:dyDescent="0.2">
      <c r="A680" s="196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196"/>
      <c r="Z680" s="196"/>
    </row>
    <row r="681" spans="1:26" ht="16" x14ac:dyDescent="0.2">
      <c r="A681" s="196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96"/>
      <c r="Z681" s="196"/>
    </row>
    <row r="682" spans="1:26" ht="16" x14ac:dyDescent="0.2">
      <c r="A682" s="196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196"/>
      <c r="Z682" s="196"/>
    </row>
    <row r="683" spans="1:26" ht="16" x14ac:dyDescent="0.2">
      <c r="A683" s="196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196"/>
      <c r="Z683" s="196"/>
    </row>
    <row r="684" spans="1:26" ht="16" x14ac:dyDescent="0.2">
      <c r="A684" s="196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196"/>
      <c r="Z684" s="196"/>
    </row>
    <row r="685" spans="1:26" ht="16" x14ac:dyDescent="0.2">
      <c r="A685" s="196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196"/>
      <c r="Z685" s="196"/>
    </row>
    <row r="686" spans="1:26" ht="16" x14ac:dyDescent="0.2">
      <c r="A686" s="196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196"/>
      <c r="Z686" s="196"/>
    </row>
    <row r="687" spans="1:26" ht="16" x14ac:dyDescent="0.2">
      <c r="A687" s="196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196"/>
      <c r="Z687" s="196"/>
    </row>
    <row r="688" spans="1:26" ht="16" x14ac:dyDescent="0.2">
      <c r="A688" s="196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196"/>
      <c r="Z688" s="196"/>
    </row>
    <row r="689" spans="1:26" ht="16" x14ac:dyDescent="0.2">
      <c r="A689" s="196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196"/>
      <c r="Z689" s="196"/>
    </row>
    <row r="690" spans="1:26" ht="16" x14ac:dyDescent="0.2">
      <c r="A690" s="196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196"/>
      <c r="Z690" s="196"/>
    </row>
    <row r="691" spans="1:26" ht="16" x14ac:dyDescent="0.2">
      <c r="A691" s="196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196"/>
      <c r="Z691" s="196"/>
    </row>
    <row r="692" spans="1:26" ht="16" x14ac:dyDescent="0.2">
      <c r="A692" s="196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196"/>
      <c r="Z692" s="196"/>
    </row>
    <row r="693" spans="1:26" ht="16" x14ac:dyDescent="0.2">
      <c r="A693" s="196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196"/>
      <c r="Z693" s="196"/>
    </row>
    <row r="694" spans="1:26" ht="16" x14ac:dyDescent="0.2">
      <c r="A694" s="196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96"/>
      <c r="Z694" s="196"/>
    </row>
    <row r="695" spans="1:26" ht="16" x14ac:dyDescent="0.2">
      <c r="A695" s="196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196"/>
      <c r="Z695" s="196"/>
    </row>
    <row r="696" spans="1:26" ht="16" x14ac:dyDescent="0.2">
      <c r="A696" s="196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96"/>
      <c r="Z696" s="196"/>
    </row>
    <row r="697" spans="1:26" ht="16" x14ac:dyDescent="0.2">
      <c r="A697" s="196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196"/>
      <c r="Z697" s="196"/>
    </row>
    <row r="698" spans="1:26" ht="16" x14ac:dyDescent="0.2">
      <c r="A698" s="196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196"/>
      <c r="Z698" s="196"/>
    </row>
    <row r="699" spans="1:26" ht="16" x14ac:dyDescent="0.2">
      <c r="A699" s="196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196"/>
      <c r="Z699" s="196"/>
    </row>
    <row r="700" spans="1:26" ht="16" x14ac:dyDescent="0.2">
      <c r="A700" s="196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196"/>
      <c r="Z700" s="196"/>
    </row>
    <row r="701" spans="1:26" ht="16" x14ac:dyDescent="0.2">
      <c r="A701" s="196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196"/>
      <c r="Z701" s="196"/>
    </row>
    <row r="702" spans="1:26" ht="16" x14ac:dyDescent="0.2">
      <c r="A702" s="196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196"/>
      <c r="Z702" s="196"/>
    </row>
    <row r="703" spans="1:26" ht="16" x14ac:dyDescent="0.2">
      <c r="A703" s="196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196"/>
      <c r="Z703" s="196"/>
    </row>
    <row r="704" spans="1:26" ht="16" x14ac:dyDescent="0.2">
      <c r="A704" s="196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196"/>
      <c r="Z704" s="196"/>
    </row>
    <row r="705" spans="1:26" ht="16" x14ac:dyDescent="0.2">
      <c r="A705" s="196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196"/>
      <c r="Z705" s="196"/>
    </row>
    <row r="706" spans="1:26" ht="16" x14ac:dyDescent="0.2">
      <c r="A706" s="196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196"/>
      <c r="Z706" s="196"/>
    </row>
    <row r="707" spans="1:26" ht="16" x14ac:dyDescent="0.2">
      <c r="A707" s="196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196"/>
      <c r="Z707" s="196"/>
    </row>
    <row r="708" spans="1:26" ht="16" x14ac:dyDescent="0.2">
      <c r="A708" s="196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196"/>
      <c r="Z708" s="196"/>
    </row>
    <row r="709" spans="1:26" ht="16" x14ac:dyDescent="0.2">
      <c r="A709" s="196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196"/>
      <c r="Z709" s="196"/>
    </row>
    <row r="710" spans="1:26" ht="16" x14ac:dyDescent="0.2">
      <c r="A710" s="196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196"/>
      <c r="Z710" s="196"/>
    </row>
    <row r="711" spans="1:26" ht="16" x14ac:dyDescent="0.2">
      <c r="A711" s="196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196"/>
      <c r="Z711" s="196"/>
    </row>
    <row r="712" spans="1:26" ht="16" x14ac:dyDescent="0.2">
      <c r="A712" s="196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196"/>
      <c r="Z712" s="196"/>
    </row>
    <row r="713" spans="1:26" ht="16" x14ac:dyDescent="0.2">
      <c r="A713" s="196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196"/>
      <c r="Z713" s="196"/>
    </row>
    <row r="714" spans="1:26" ht="16" x14ac:dyDescent="0.2">
      <c r="A714" s="196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196"/>
      <c r="Z714" s="196"/>
    </row>
    <row r="715" spans="1:26" ht="16" x14ac:dyDescent="0.2">
      <c r="A715" s="196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196"/>
      <c r="Z715" s="196"/>
    </row>
    <row r="716" spans="1:26" ht="16" x14ac:dyDescent="0.2">
      <c r="A716" s="196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196"/>
      <c r="Z716" s="196"/>
    </row>
    <row r="717" spans="1:26" ht="16" x14ac:dyDescent="0.2">
      <c r="A717" s="196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196"/>
      <c r="Z717" s="196"/>
    </row>
    <row r="718" spans="1:26" ht="16" x14ac:dyDescent="0.2">
      <c r="A718" s="196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196"/>
      <c r="Z718" s="196"/>
    </row>
    <row r="719" spans="1:26" ht="16" x14ac:dyDescent="0.2">
      <c r="A719" s="196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196"/>
      <c r="Z719" s="196"/>
    </row>
    <row r="720" spans="1:26" ht="16" x14ac:dyDescent="0.2">
      <c r="A720" s="196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196"/>
      <c r="Z720" s="196"/>
    </row>
    <row r="721" spans="1:26" ht="16" x14ac:dyDescent="0.2">
      <c r="A721" s="196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196"/>
      <c r="Z721" s="196"/>
    </row>
    <row r="722" spans="1:26" ht="16" x14ac:dyDescent="0.2">
      <c r="A722" s="196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96"/>
      <c r="Z722" s="196"/>
    </row>
    <row r="723" spans="1:26" ht="16" x14ac:dyDescent="0.2">
      <c r="A723" s="196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196"/>
      <c r="Z723" s="196"/>
    </row>
    <row r="724" spans="1:26" ht="16" x14ac:dyDescent="0.2">
      <c r="A724" s="196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196"/>
      <c r="Z724" s="196"/>
    </row>
    <row r="725" spans="1:26" ht="16" x14ac:dyDescent="0.2">
      <c r="A725" s="196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196"/>
      <c r="Z725" s="196"/>
    </row>
    <row r="726" spans="1:26" ht="16" x14ac:dyDescent="0.2">
      <c r="A726" s="196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196"/>
      <c r="Z726" s="196"/>
    </row>
    <row r="727" spans="1:26" ht="16" x14ac:dyDescent="0.2">
      <c r="A727" s="196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196"/>
      <c r="Z727" s="196"/>
    </row>
    <row r="728" spans="1:26" ht="16" x14ac:dyDescent="0.2">
      <c r="A728" s="196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196"/>
      <c r="Z728" s="196"/>
    </row>
    <row r="729" spans="1:26" ht="16" x14ac:dyDescent="0.2">
      <c r="A729" s="196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196"/>
      <c r="Z729" s="196"/>
    </row>
    <row r="730" spans="1:26" ht="16" x14ac:dyDescent="0.2">
      <c r="A730" s="196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196"/>
      <c r="Z730" s="196"/>
    </row>
    <row r="731" spans="1:26" ht="16" x14ac:dyDescent="0.2">
      <c r="A731" s="196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196"/>
      <c r="Z731" s="196"/>
    </row>
    <row r="732" spans="1:26" ht="16" x14ac:dyDescent="0.2">
      <c r="A732" s="196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196"/>
      <c r="Z732" s="196"/>
    </row>
    <row r="733" spans="1:26" ht="16" x14ac:dyDescent="0.2">
      <c r="A733" s="196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196"/>
      <c r="Z733" s="196"/>
    </row>
    <row r="734" spans="1:26" ht="16" x14ac:dyDescent="0.2">
      <c r="A734" s="196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196"/>
      <c r="Z734" s="196"/>
    </row>
    <row r="735" spans="1:26" ht="16" x14ac:dyDescent="0.2">
      <c r="A735" s="196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196"/>
      <c r="Z735" s="196"/>
    </row>
    <row r="736" spans="1:26" ht="16" x14ac:dyDescent="0.2">
      <c r="A736" s="196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196"/>
      <c r="Z736" s="196"/>
    </row>
    <row r="737" spans="1:26" ht="16" x14ac:dyDescent="0.2">
      <c r="A737" s="196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196"/>
      <c r="Z737" s="196"/>
    </row>
    <row r="738" spans="1:26" ht="16" x14ac:dyDescent="0.2">
      <c r="A738" s="196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196"/>
      <c r="Z738" s="196"/>
    </row>
    <row r="739" spans="1:26" ht="16" x14ac:dyDescent="0.2">
      <c r="A739" s="196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196"/>
      <c r="Z739" s="196"/>
    </row>
    <row r="740" spans="1:26" ht="16" x14ac:dyDescent="0.2">
      <c r="A740" s="196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196"/>
      <c r="Z740" s="196"/>
    </row>
    <row r="741" spans="1:26" ht="16" x14ac:dyDescent="0.2">
      <c r="A741" s="196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196"/>
      <c r="Z741" s="196"/>
    </row>
    <row r="742" spans="1:26" ht="16" x14ac:dyDescent="0.2">
      <c r="A742" s="196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196"/>
      <c r="Z742" s="196"/>
    </row>
    <row r="743" spans="1:26" ht="16" x14ac:dyDescent="0.2">
      <c r="A743" s="196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196"/>
      <c r="Z743" s="196"/>
    </row>
    <row r="744" spans="1:26" ht="16" x14ac:dyDescent="0.2">
      <c r="A744" s="196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196"/>
      <c r="Z744" s="196"/>
    </row>
    <row r="745" spans="1:26" ht="16" x14ac:dyDescent="0.2">
      <c r="A745" s="196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196"/>
      <c r="Z745" s="196"/>
    </row>
    <row r="746" spans="1:26" ht="16" x14ac:dyDescent="0.2">
      <c r="A746" s="196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196"/>
      <c r="Z746" s="196"/>
    </row>
    <row r="747" spans="1:26" ht="16" x14ac:dyDescent="0.2">
      <c r="A747" s="196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196"/>
      <c r="Z747" s="196"/>
    </row>
    <row r="748" spans="1:26" ht="16" x14ac:dyDescent="0.2">
      <c r="A748" s="196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196"/>
      <c r="Z748" s="196"/>
    </row>
    <row r="749" spans="1:26" ht="16" x14ac:dyDescent="0.2">
      <c r="A749" s="196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196"/>
      <c r="Z749" s="196"/>
    </row>
    <row r="750" spans="1:26" ht="16" x14ac:dyDescent="0.2">
      <c r="A750" s="196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196"/>
      <c r="Z750" s="196"/>
    </row>
    <row r="751" spans="1:26" ht="16" x14ac:dyDescent="0.2">
      <c r="A751" s="196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196"/>
      <c r="Z751" s="196"/>
    </row>
    <row r="752" spans="1:26" ht="16" x14ac:dyDescent="0.2">
      <c r="A752" s="196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196"/>
      <c r="Z752" s="196"/>
    </row>
    <row r="753" spans="1:26" ht="16" x14ac:dyDescent="0.2">
      <c r="A753" s="196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196"/>
      <c r="Z753" s="196"/>
    </row>
    <row r="754" spans="1:26" ht="16" x14ac:dyDescent="0.2">
      <c r="A754" s="196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196"/>
      <c r="Z754" s="196"/>
    </row>
    <row r="755" spans="1:26" ht="16" x14ac:dyDescent="0.2">
      <c r="A755" s="196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196"/>
      <c r="Z755" s="196"/>
    </row>
    <row r="756" spans="1:26" ht="16" x14ac:dyDescent="0.2">
      <c r="A756" s="196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196"/>
      <c r="Z756" s="196"/>
    </row>
    <row r="757" spans="1:26" ht="16" x14ac:dyDescent="0.2">
      <c r="A757" s="196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196"/>
      <c r="Z757" s="196"/>
    </row>
    <row r="758" spans="1:26" ht="16" x14ac:dyDescent="0.2">
      <c r="A758" s="196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96"/>
      <c r="Z758" s="196"/>
    </row>
    <row r="759" spans="1:26" ht="16" x14ac:dyDescent="0.2">
      <c r="A759" s="196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196"/>
      <c r="Z759" s="196"/>
    </row>
    <row r="760" spans="1:26" ht="16" x14ac:dyDescent="0.2">
      <c r="A760" s="196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196"/>
      <c r="Z760" s="196"/>
    </row>
    <row r="761" spans="1:26" ht="16" x14ac:dyDescent="0.2">
      <c r="A761" s="196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196"/>
      <c r="Z761" s="196"/>
    </row>
    <row r="762" spans="1:26" ht="16" x14ac:dyDescent="0.2">
      <c r="A762" s="196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196"/>
      <c r="Z762" s="196"/>
    </row>
    <row r="763" spans="1:26" ht="16" x14ac:dyDescent="0.2">
      <c r="A763" s="196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196"/>
      <c r="Z763" s="196"/>
    </row>
    <row r="764" spans="1:26" ht="16" x14ac:dyDescent="0.2">
      <c r="A764" s="196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196"/>
      <c r="Z764" s="196"/>
    </row>
    <row r="765" spans="1:26" ht="16" x14ac:dyDescent="0.2">
      <c r="A765" s="196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196"/>
      <c r="Z765" s="196"/>
    </row>
    <row r="766" spans="1:26" ht="16" x14ac:dyDescent="0.2">
      <c r="A766" s="196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196"/>
      <c r="Z766" s="196"/>
    </row>
    <row r="767" spans="1:26" ht="16" x14ac:dyDescent="0.2">
      <c r="A767" s="196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196"/>
      <c r="Z767" s="196"/>
    </row>
    <row r="768" spans="1:26" ht="16" x14ac:dyDescent="0.2">
      <c r="A768" s="196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196"/>
      <c r="Z768" s="196"/>
    </row>
    <row r="769" spans="1:26" ht="16" x14ac:dyDescent="0.2">
      <c r="A769" s="196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196"/>
      <c r="Z769" s="196"/>
    </row>
    <row r="770" spans="1:26" ht="16" x14ac:dyDescent="0.2">
      <c r="A770" s="196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196"/>
      <c r="Z770" s="196"/>
    </row>
    <row r="771" spans="1:26" ht="16" x14ac:dyDescent="0.2">
      <c r="A771" s="196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196"/>
      <c r="Z771" s="196"/>
    </row>
    <row r="772" spans="1:26" ht="16" x14ac:dyDescent="0.2">
      <c r="A772" s="196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196"/>
      <c r="Z772" s="196"/>
    </row>
    <row r="773" spans="1:26" ht="16" x14ac:dyDescent="0.2">
      <c r="A773" s="196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196"/>
      <c r="Z773" s="196"/>
    </row>
    <row r="774" spans="1:26" ht="16" x14ac:dyDescent="0.2">
      <c r="A774" s="196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196"/>
      <c r="Z774" s="196"/>
    </row>
    <row r="775" spans="1:26" ht="16" x14ac:dyDescent="0.2">
      <c r="A775" s="196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196"/>
      <c r="Z775" s="196"/>
    </row>
    <row r="776" spans="1:26" ht="16" x14ac:dyDescent="0.2">
      <c r="A776" s="196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196"/>
      <c r="Z776" s="196"/>
    </row>
    <row r="777" spans="1:26" ht="16" x14ac:dyDescent="0.2">
      <c r="A777" s="196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196"/>
      <c r="Z777" s="196"/>
    </row>
    <row r="778" spans="1:26" ht="16" x14ac:dyDescent="0.2">
      <c r="A778" s="196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196"/>
      <c r="Z778" s="196"/>
    </row>
    <row r="779" spans="1:26" ht="16" x14ac:dyDescent="0.2">
      <c r="A779" s="196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196"/>
      <c r="Z779" s="196"/>
    </row>
    <row r="780" spans="1:26" ht="16" x14ac:dyDescent="0.2">
      <c r="A780" s="196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196"/>
      <c r="Z780" s="196"/>
    </row>
    <row r="781" spans="1:26" ht="16" x14ac:dyDescent="0.2">
      <c r="A781" s="196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196"/>
      <c r="Z781" s="196"/>
    </row>
    <row r="782" spans="1:26" ht="16" x14ac:dyDescent="0.2">
      <c r="A782" s="196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196"/>
      <c r="Z782" s="196"/>
    </row>
    <row r="783" spans="1:26" ht="16" x14ac:dyDescent="0.2">
      <c r="A783" s="196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196"/>
      <c r="Z783" s="196"/>
    </row>
    <row r="784" spans="1:26" ht="16" x14ac:dyDescent="0.2">
      <c r="A784" s="196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196"/>
      <c r="Z784" s="196"/>
    </row>
    <row r="785" spans="1:26" ht="16" x14ac:dyDescent="0.2">
      <c r="A785" s="196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196"/>
      <c r="Z785" s="196"/>
    </row>
    <row r="786" spans="1:26" ht="16" x14ac:dyDescent="0.2">
      <c r="A786" s="196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196"/>
      <c r="Z786" s="196"/>
    </row>
    <row r="787" spans="1:26" ht="16" x14ac:dyDescent="0.2">
      <c r="A787" s="196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196"/>
      <c r="Z787" s="196"/>
    </row>
    <row r="788" spans="1:26" ht="16" x14ac:dyDescent="0.2">
      <c r="A788" s="196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196"/>
      <c r="Z788" s="196"/>
    </row>
    <row r="789" spans="1:26" ht="16" x14ac:dyDescent="0.2">
      <c r="A789" s="196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196"/>
      <c r="Z789" s="196"/>
    </row>
    <row r="790" spans="1:26" ht="16" x14ac:dyDescent="0.2">
      <c r="A790" s="196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196"/>
      <c r="Z790" s="196"/>
    </row>
    <row r="791" spans="1:26" ht="16" x14ac:dyDescent="0.2">
      <c r="A791" s="196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196"/>
      <c r="Z791" s="196"/>
    </row>
    <row r="792" spans="1:26" ht="16" x14ac:dyDescent="0.2">
      <c r="A792" s="196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196"/>
      <c r="Z792" s="196"/>
    </row>
    <row r="793" spans="1:26" ht="16" x14ac:dyDescent="0.2">
      <c r="A793" s="196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196"/>
      <c r="Z793" s="196"/>
    </row>
    <row r="794" spans="1:26" ht="16" x14ac:dyDescent="0.2">
      <c r="A794" s="196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196"/>
      <c r="Z794" s="196"/>
    </row>
    <row r="795" spans="1:26" ht="16" x14ac:dyDescent="0.2">
      <c r="A795" s="196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196"/>
      <c r="Z795" s="196"/>
    </row>
    <row r="796" spans="1:26" ht="16" x14ac:dyDescent="0.2">
      <c r="A796" s="196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196"/>
      <c r="Z796" s="196"/>
    </row>
    <row r="797" spans="1:26" ht="16" x14ac:dyDescent="0.2">
      <c r="A797" s="196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196"/>
      <c r="Z797" s="196"/>
    </row>
    <row r="798" spans="1:26" ht="16" x14ac:dyDescent="0.2">
      <c r="A798" s="196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196"/>
      <c r="Z798" s="196"/>
    </row>
    <row r="799" spans="1:26" ht="16" x14ac:dyDescent="0.2">
      <c r="A799" s="196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196"/>
      <c r="Z799" s="196"/>
    </row>
    <row r="800" spans="1:26" ht="16" x14ac:dyDescent="0.2">
      <c r="A800" s="196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196"/>
      <c r="Z800" s="196"/>
    </row>
    <row r="801" spans="1:26" ht="16" x14ac:dyDescent="0.2">
      <c r="A801" s="196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196"/>
      <c r="Z801" s="196"/>
    </row>
    <row r="802" spans="1:26" ht="16" x14ac:dyDescent="0.2">
      <c r="A802" s="196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196"/>
      <c r="Z802" s="196"/>
    </row>
    <row r="803" spans="1:26" ht="16" x14ac:dyDescent="0.2">
      <c r="A803" s="196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196"/>
      <c r="Z803" s="196"/>
    </row>
    <row r="804" spans="1:26" ht="16" x14ac:dyDescent="0.2">
      <c r="A804" s="196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196"/>
      <c r="Z804" s="196"/>
    </row>
    <row r="805" spans="1:26" ht="16" x14ac:dyDescent="0.2">
      <c r="A805" s="196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196"/>
      <c r="Z805" s="196"/>
    </row>
    <row r="806" spans="1:26" ht="16" x14ac:dyDescent="0.2">
      <c r="A806" s="196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196"/>
      <c r="Z806" s="196"/>
    </row>
    <row r="807" spans="1:26" ht="16" x14ac:dyDescent="0.2">
      <c r="A807" s="196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196"/>
      <c r="Z807" s="196"/>
    </row>
    <row r="808" spans="1:26" ht="16" x14ac:dyDescent="0.2">
      <c r="A808" s="196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196"/>
      <c r="Z808" s="196"/>
    </row>
    <row r="809" spans="1:26" ht="16" x14ac:dyDescent="0.2">
      <c r="A809" s="196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196"/>
      <c r="Z809" s="196"/>
    </row>
    <row r="810" spans="1:26" ht="16" x14ac:dyDescent="0.2">
      <c r="A810" s="196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196"/>
      <c r="Z810" s="196"/>
    </row>
    <row r="811" spans="1:26" ht="16" x14ac:dyDescent="0.2">
      <c r="A811" s="196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196"/>
      <c r="Z811" s="196"/>
    </row>
    <row r="812" spans="1:26" ht="16" x14ac:dyDescent="0.2">
      <c r="A812" s="196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196"/>
      <c r="Z812" s="196"/>
    </row>
    <row r="813" spans="1:26" ht="16" x14ac:dyDescent="0.2">
      <c r="A813" s="196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196"/>
      <c r="Z813" s="196"/>
    </row>
    <row r="814" spans="1:26" ht="16" x14ac:dyDescent="0.2">
      <c r="A814" s="196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196"/>
      <c r="Z814" s="196"/>
    </row>
    <row r="815" spans="1:26" ht="16" x14ac:dyDescent="0.2">
      <c r="A815" s="196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196"/>
      <c r="Z815" s="196"/>
    </row>
    <row r="816" spans="1:26" ht="16" x14ac:dyDescent="0.2">
      <c r="A816" s="196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196"/>
      <c r="Z816" s="196"/>
    </row>
    <row r="817" spans="1:26" ht="16" x14ac:dyDescent="0.2">
      <c r="A817" s="196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196"/>
      <c r="Z817" s="196"/>
    </row>
    <row r="818" spans="1:26" ht="16" x14ac:dyDescent="0.2">
      <c r="A818" s="196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196"/>
      <c r="Z818" s="196"/>
    </row>
    <row r="819" spans="1:26" ht="16" x14ac:dyDescent="0.2">
      <c r="A819" s="196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196"/>
      <c r="Z819" s="196"/>
    </row>
    <row r="820" spans="1:26" ht="16" x14ac:dyDescent="0.2">
      <c r="A820" s="196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196"/>
      <c r="Z820" s="196"/>
    </row>
    <row r="821" spans="1:26" ht="16" x14ac:dyDescent="0.2">
      <c r="A821" s="196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196"/>
      <c r="Z821" s="196"/>
    </row>
    <row r="822" spans="1:26" ht="16" x14ac:dyDescent="0.2">
      <c r="A822" s="196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196"/>
      <c r="Z822" s="196"/>
    </row>
    <row r="823" spans="1:26" ht="16" x14ac:dyDescent="0.2">
      <c r="A823" s="196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196"/>
      <c r="Z823" s="196"/>
    </row>
    <row r="824" spans="1:26" ht="16" x14ac:dyDescent="0.2">
      <c r="A824" s="196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196"/>
      <c r="Z824" s="196"/>
    </row>
    <row r="825" spans="1:26" ht="16" x14ac:dyDescent="0.2">
      <c r="A825" s="196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196"/>
      <c r="Z825" s="196"/>
    </row>
    <row r="826" spans="1:26" ht="16" x14ac:dyDescent="0.2">
      <c r="A826" s="196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196"/>
      <c r="Z826" s="196"/>
    </row>
    <row r="827" spans="1:26" ht="16" x14ac:dyDescent="0.2">
      <c r="A827" s="196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196"/>
      <c r="Z827" s="196"/>
    </row>
    <row r="828" spans="1:26" ht="16" x14ac:dyDescent="0.2">
      <c r="A828" s="196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196"/>
      <c r="Z828" s="196"/>
    </row>
    <row r="829" spans="1:26" ht="16" x14ac:dyDescent="0.2">
      <c r="A829" s="196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196"/>
      <c r="Z829" s="196"/>
    </row>
    <row r="830" spans="1:26" ht="16" x14ac:dyDescent="0.2">
      <c r="A830" s="196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196"/>
      <c r="Z830" s="196"/>
    </row>
    <row r="831" spans="1:26" ht="16" x14ac:dyDescent="0.2">
      <c r="A831" s="196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196"/>
      <c r="Z831" s="196"/>
    </row>
    <row r="832" spans="1:26" ht="16" x14ac:dyDescent="0.2">
      <c r="A832" s="196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196"/>
      <c r="Z832" s="196"/>
    </row>
    <row r="833" spans="1:26" ht="16" x14ac:dyDescent="0.2">
      <c r="A833" s="196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196"/>
      <c r="Z833" s="196"/>
    </row>
    <row r="834" spans="1:26" ht="16" x14ac:dyDescent="0.2">
      <c r="A834" s="196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196"/>
      <c r="Z834" s="196"/>
    </row>
    <row r="835" spans="1:26" ht="16" x14ac:dyDescent="0.2">
      <c r="A835" s="196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196"/>
      <c r="Z835" s="196"/>
    </row>
    <row r="836" spans="1:26" ht="16" x14ac:dyDescent="0.2">
      <c r="A836" s="196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196"/>
      <c r="Z836" s="196"/>
    </row>
    <row r="837" spans="1:26" ht="16" x14ac:dyDescent="0.2">
      <c r="A837" s="196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196"/>
      <c r="Z837" s="196"/>
    </row>
    <row r="838" spans="1:26" ht="16" x14ac:dyDescent="0.2">
      <c r="A838" s="196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196"/>
      <c r="Z838" s="196"/>
    </row>
    <row r="839" spans="1:26" ht="16" x14ac:dyDescent="0.2">
      <c r="A839" s="196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196"/>
      <c r="Z839" s="196"/>
    </row>
    <row r="840" spans="1:26" ht="16" x14ac:dyDescent="0.2">
      <c r="A840" s="196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196"/>
      <c r="Z840" s="196"/>
    </row>
    <row r="841" spans="1:26" ht="16" x14ac:dyDescent="0.2">
      <c r="A841" s="196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196"/>
      <c r="Z841" s="196"/>
    </row>
    <row r="842" spans="1:26" ht="16" x14ac:dyDescent="0.2">
      <c r="A842" s="196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196"/>
      <c r="Z842" s="196"/>
    </row>
    <row r="843" spans="1:26" ht="16" x14ac:dyDescent="0.2">
      <c r="A843" s="196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196"/>
      <c r="Z843" s="196"/>
    </row>
    <row r="844" spans="1:26" ht="16" x14ac:dyDescent="0.2">
      <c r="A844" s="196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196"/>
      <c r="Z844" s="196"/>
    </row>
    <row r="845" spans="1:26" ht="16" x14ac:dyDescent="0.2">
      <c r="A845" s="196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196"/>
      <c r="Z845" s="196"/>
    </row>
    <row r="846" spans="1:26" ht="16" x14ac:dyDescent="0.2">
      <c r="A846" s="196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196"/>
      <c r="Z846" s="196"/>
    </row>
    <row r="847" spans="1:26" ht="16" x14ac:dyDescent="0.2">
      <c r="A847" s="196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196"/>
      <c r="Z847" s="196"/>
    </row>
    <row r="848" spans="1:26" ht="16" x14ac:dyDescent="0.2">
      <c r="A848" s="196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196"/>
      <c r="Z848" s="196"/>
    </row>
    <row r="849" spans="1:26" ht="16" x14ac:dyDescent="0.2">
      <c r="A849" s="196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196"/>
      <c r="Z849" s="196"/>
    </row>
    <row r="850" spans="1:26" ht="16" x14ac:dyDescent="0.2">
      <c r="A850" s="196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196"/>
      <c r="Z850" s="196"/>
    </row>
    <row r="851" spans="1:26" ht="16" x14ac:dyDescent="0.2">
      <c r="A851" s="196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196"/>
      <c r="Z851" s="196"/>
    </row>
    <row r="852" spans="1:26" ht="16" x14ac:dyDescent="0.2">
      <c r="A852" s="196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196"/>
      <c r="Z852" s="196"/>
    </row>
    <row r="853" spans="1:26" ht="16" x14ac:dyDescent="0.2">
      <c r="A853" s="196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196"/>
      <c r="Z853" s="196"/>
    </row>
    <row r="854" spans="1:26" ht="16" x14ac:dyDescent="0.2">
      <c r="A854" s="196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196"/>
      <c r="Z854" s="196"/>
    </row>
    <row r="855" spans="1:26" ht="16" x14ac:dyDescent="0.2">
      <c r="A855" s="196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196"/>
      <c r="Z855" s="196"/>
    </row>
    <row r="856" spans="1:26" ht="16" x14ac:dyDescent="0.2">
      <c r="A856" s="196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196"/>
      <c r="Z856" s="196"/>
    </row>
    <row r="857" spans="1:26" ht="16" x14ac:dyDescent="0.2">
      <c r="A857" s="196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196"/>
      <c r="Z857" s="196"/>
    </row>
    <row r="858" spans="1:26" ht="16" x14ac:dyDescent="0.2">
      <c r="A858" s="196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196"/>
      <c r="Z858" s="196"/>
    </row>
    <row r="859" spans="1:26" ht="16" x14ac:dyDescent="0.2">
      <c r="A859" s="196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196"/>
      <c r="Z859" s="196"/>
    </row>
    <row r="860" spans="1:26" ht="16" x14ac:dyDescent="0.2">
      <c r="A860" s="196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196"/>
      <c r="Z860" s="196"/>
    </row>
    <row r="861" spans="1:26" ht="16" x14ac:dyDescent="0.2">
      <c r="A861" s="196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196"/>
      <c r="Z861" s="196"/>
    </row>
    <row r="862" spans="1:26" ht="16" x14ac:dyDescent="0.2">
      <c r="A862" s="196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196"/>
      <c r="Z862" s="196"/>
    </row>
    <row r="863" spans="1:26" ht="16" x14ac:dyDescent="0.2">
      <c r="A863" s="196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196"/>
      <c r="Z863" s="196"/>
    </row>
    <row r="864" spans="1:26" ht="16" x14ac:dyDescent="0.2">
      <c r="A864" s="196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196"/>
      <c r="Z864" s="196"/>
    </row>
    <row r="865" spans="1:26" ht="16" x14ac:dyDescent="0.2">
      <c r="A865" s="196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196"/>
      <c r="Z865" s="196"/>
    </row>
    <row r="866" spans="1:26" ht="16" x14ac:dyDescent="0.2">
      <c r="A866" s="196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196"/>
      <c r="Z866" s="196"/>
    </row>
    <row r="867" spans="1:26" ht="16" x14ac:dyDescent="0.2">
      <c r="A867" s="196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196"/>
      <c r="Z867" s="196"/>
    </row>
    <row r="868" spans="1:26" ht="16" x14ac:dyDescent="0.2">
      <c r="A868" s="196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196"/>
      <c r="Z868" s="196"/>
    </row>
    <row r="869" spans="1:26" ht="16" x14ac:dyDescent="0.2">
      <c r="A869" s="196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196"/>
      <c r="Z869" s="196"/>
    </row>
    <row r="870" spans="1:26" ht="16" x14ac:dyDescent="0.2">
      <c r="A870" s="196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196"/>
      <c r="Z870" s="196"/>
    </row>
    <row r="871" spans="1:26" ht="16" x14ac:dyDescent="0.2">
      <c r="A871" s="196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196"/>
      <c r="Z871" s="196"/>
    </row>
    <row r="872" spans="1:26" ht="16" x14ac:dyDescent="0.2">
      <c r="A872" s="196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196"/>
      <c r="Z872" s="196"/>
    </row>
    <row r="873" spans="1:26" ht="16" x14ac:dyDescent="0.2">
      <c r="A873" s="196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196"/>
      <c r="Z873" s="196"/>
    </row>
    <row r="874" spans="1:26" ht="16" x14ac:dyDescent="0.2">
      <c r="A874" s="196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196"/>
      <c r="Z874" s="196"/>
    </row>
    <row r="875" spans="1:26" ht="16" x14ac:dyDescent="0.2">
      <c r="A875" s="196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196"/>
      <c r="Z875" s="196"/>
    </row>
    <row r="876" spans="1:26" ht="16" x14ac:dyDescent="0.2">
      <c r="A876" s="196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196"/>
      <c r="Z876" s="196"/>
    </row>
    <row r="877" spans="1:26" ht="16" x14ac:dyDescent="0.2">
      <c r="A877" s="196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196"/>
      <c r="Z877" s="196"/>
    </row>
    <row r="878" spans="1:26" ht="16" x14ac:dyDescent="0.2">
      <c r="A878" s="196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196"/>
      <c r="Z878" s="196"/>
    </row>
    <row r="879" spans="1:26" ht="16" x14ac:dyDescent="0.2">
      <c r="A879" s="196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196"/>
      <c r="Z879" s="196"/>
    </row>
    <row r="880" spans="1:26" ht="16" x14ac:dyDescent="0.2">
      <c r="A880" s="196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196"/>
      <c r="Z880" s="196"/>
    </row>
    <row r="881" spans="1:26" ht="16" x14ac:dyDescent="0.2">
      <c r="A881" s="196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196"/>
      <c r="Z881" s="196"/>
    </row>
    <row r="882" spans="1:26" ht="16" x14ac:dyDescent="0.2">
      <c r="A882" s="196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196"/>
      <c r="Z882" s="196"/>
    </row>
    <row r="883" spans="1:26" ht="16" x14ac:dyDescent="0.2">
      <c r="A883" s="196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196"/>
      <c r="Z883" s="196"/>
    </row>
    <row r="884" spans="1:26" ht="16" x14ac:dyDescent="0.2">
      <c r="A884" s="196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196"/>
      <c r="Z884" s="196"/>
    </row>
    <row r="885" spans="1:26" ht="16" x14ac:dyDescent="0.2">
      <c r="A885" s="196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196"/>
      <c r="Z885" s="196"/>
    </row>
    <row r="886" spans="1:26" ht="16" x14ac:dyDescent="0.2">
      <c r="A886" s="196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196"/>
      <c r="Z886" s="196"/>
    </row>
    <row r="887" spans="1:26" ht="16" x14ac:dyDescent="0.2">
      <c r="A887" s="196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196"/>
      <c r="Z887" s="196"/>
    </row>
    <row r="888" spans="1:26" ht="16" x14ac:dyDescent="0.2">
      <c r="A888" s="196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196"/>
      <c r="Z888" s="196"/>
    </row>
    <row r="889" spans="1:26" ht="16" x14ac:dyDescent="0.2">
      <c r="A889" s="196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196"/>
      <c r="Z889" s="196"/>
    </row>
    <row r="890" spans="1:26" ht="16" x14ac:dyDescent="0.2">
      <c r="A890" s="196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196"/>
      <c r="Z890" s="196"/>
    </row>
    <row r="891" spans="1:26" ht="16" x14ac:dyDescent="0.2">
      <c r="A891" s="196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196"/>
      <c r="Z891" s="196"/>
    </row>
    <row r="892" spans="1:26" ht="16" x14ac:dyDescent="0.2">
      <c r="A892" s="196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196"/>
      <c r="Z892" s="196"/>
    </row>
    <row r="893" spans="1:26" ht="16" x14ac:dyDescent="0.2">
      <c r="A893" s="196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196"/>
      <c r="Z893" s="196"/>
    </row>
    <row r="894" spans="1:26" ht="16" x14ac:dyDescent="0.2">
      <c r="A894" s="196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196"/>
      <c r="Z894" s="196"/>
    </row>
    <row r="895" spans="1:26" ht="16" x14ac:dyDescent="0.2">
      <c r="A895" s="196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196"/>
      <c r="Z895" s="196"/>
    </row>
    <row r="896" spans="1:26" ht="16" x14ac:dyDescent="0.2">
      <c r="A896" s="196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196"/>
      <c r="Z896" s="196"/>
    </row>
    <row r="897" spans="1:26" ht="16" x14ac:dyDescent="0.2">
      <c r="A897" s="196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196"/>
      <c r="Z897" s="196"/>
    </row>
    <row r="898" spans="1:26" ht="16" x14ac:dyDescent="0.2">
      <c r="A898" s="196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196"/>
      <c r="Z898" s="196"/>
    </row>
    <row r="899" spans="1:26" ht="16" x14ac:dyDescent="0.2">
      <c r="A899" s="196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196"/>
      <c r="Z899" s="196"/>
    </row>
    <row r="900" spans="1:26" ht="16" x14ac:dyDescent="0.2">
      <c r="A900" s="196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196"/>
      <c r="Z900" s="196"/>
    </row>
    <row r="901" spans="1:26" ht="16" x14ac:dyDescent="0.2">
      <c r="A901" s="196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196"/>
      <c r="Z901" s="196"/>
    </row>
    <row r="902" spans="1:26" ht="16" x14ac:dyDescent="0.2">
      <c r="A902" s="196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196"/>
      <c r="Z902" s="196"/>
    </row>
    <row r="903" spans="1:26" ht="16" x14ac:dyDescent="0.2">
      <c r="A903" s="196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196"/>
      <c r="Z903" s="196"/>
    </row>
    <row r="904" spans="1:26" ht="16" x14ac:dyDescent="0.2">
      <c r="A904" s="196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196"/>
      <c r="Z904" s="196"/>
    </row>
    <row r="905" spans="1:26" ht="16" x14ac:dyDescent="0.2">
      <c r="A905" s="196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196"/>
      <c r="Z905" s="196"/>
    </row>
    <row r="906" spans="1:26" ht="16" x14ac:dyDescent="0.2">
      <c r="A906" s="196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196"/>
      <c r="Z906" s="196"/>
    </row>
    <row r="907" spans="1:26" ht="16" x14ac:dyDescent="0.2">
      <c r="A907" s="196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196"/>
      <c r="Z907" s="196"/>
    </row>
    <row r="908" spans="1:26" ht="16" x14ac:dyDescent="0.2">
      <c r="A908" s="196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196"/>
      <c r="Z908" s="196"/>
    </row>
    <row r="909" spans="1:26" ht="16" x14ac:dyDescent="0.2">
      <c r="A909" s="196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196"/>
      <c r="Z909" s="196"/>
    </row>
    <row r="910" spans="1:26" ht="16" x14ac:dyDescent="0.2">
      <c r="A910" s="196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196"/>
      <c r="Z910" s="196"/>
    </row>
    <row r="911" spans="1:26" ht="16" x14ac:dyDescent="0.2">
      <c r="A911" s="196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196"/>
      <c r="Z911" s="196"/>
    </row>
    <row r="912" spans="1:26" ht="16" x14ac:dyDescent="0.2">
      <c r="A912" s="196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196"/>
      <c r="Z912" s="196"/>
    </row>
    <row r="913" spans="1:26" ht="16" x14ac:dyDescent="0.2">
      <c r="A913" s="196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196"/>
      <c r="Z913" s="196"/>
    </row>
    <row r="914" spans="1:26" ht="16" x14ac:dyDescent="0.2">
      <c r="A914" s="196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196"/>
      <c r="Z914" s="196"/>
    </row>
    <row r="915" spans="1:26" ht="16" x14ac:dyDescent="0.2">
      <c r="A915" s="196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196"/>
      <c r="Z915" s="196"/>
    </row>
    <row r="916" spans="1:26" ht="16" x14ac:dyDescent="0.2">
      <c r="A916" s="196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196"/>
      <c r="Z916" s="196"/>
    </row>
    <row r="917" spans="1:26" ht="16" x14ac:dyDescent="0.2">
      <c r="A917" s="196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196"/>
      <c r="Z917" s="196"/>
    </row>
    <row r="918" spans="1:26" ht="16" x14ac:dyDescent="0.2">
      <c r="A918" s="196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196"/>
      <c r="Z918" s="196"/>
    </row>
    <row r="919" spans="1:26" ht="16" x14ac:dyDescent="0.2">
      <c r="A919" s="196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196"/>
      <c r="Z919" s="196"/>
    </row>
    <row r="920" spans="1:26" ht="16" x14ac:dyDescent="0.2">
      <c r="A920" s="196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196"/>
      <c r="Z920" s="196"/>
    </row>
    <row r="921" spans="1:26" ht="16" x14ac:dyDescent="0.2">
      <c r="A921" s="196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196"/>
      <c r="Z921" s="196"/>
    </row>
    <row r="922" spans="1:26" ht="16" x14ac:dyDescent="0.2">
      <c r="A922" s="196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196"/>
      <c r="Z922" s="196"/>
    </row>
    <row r="923" spans="1:26" ht="16" x14ac:dyDescent="0.2">
      <c r="A923" s="196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196"/>
      <c r="Z923" s="196"/>
    </row>
    <row r="924" spans="1:26" ht="16" x14ac:dyDescent="0.2">
      <c r="A924" s="196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196"/>
      <c r="Z924" s="196"/>
    </row>
    <row r="925" spans="1:26" ht="16" x14ac:dyDescent="0.2">
      <c r="A925" s="196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196"/>
      <c r="Z925" s="196"/>
    </row>
    <row r="926" spans="1:26" ht="16" x14ac:dyDescent="0.2">
      <c r="A926" s="196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196"/>
      <c r="Z926" s="196"/>
    </row>
    <row r="927" spans="1:26" ht="16" x14ac:dyDescent="0.2">
      <c r="A927" s="196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196"/>
      <c r="Z927" s="196"/>
    </row>
    <row r="928" spans="1:26" ht="16" x14ac:dyDescent="0.2">
      <c r="A928" s="196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196"/>
      <c r="Z928" s="196"/>
    </row>
    <row r="929" spans="1:26" ht="16" x14ac:dyDescent="0.2">
      <c r="A929" s="196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196"/>
      <c r="Z929" s="196"/>
    </row>
    <row r="930" spans="1:26" ht="16" x14ac:dyDescent="0.2">
      <c r="A930" s="196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196"/>
      <c r="Z930" s="196"/>
    </row>
    <row r="931" spans="1:26" ht="16" x14ac:dyDescent="0.2">
      <c r="A931" s="196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196"/>
      <c r="Z931" s="196"/>
    </row>
    <row r="932" spans="1:26" ht="16" x14ac:dyDescent="0.2">
      <c r="A932" s="196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196"/>
      <c r="Z932" s="196"/>
    </row>
    <row r="933" spans="1:26" ht="16" x14ac:dyDescent="0.2">
      <c r="A933" s="196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196"/>
      <c r="Z933" s="196"/>
    </row>
    <row r="934" spans="1:26" ht="16" x14ac:dyDescent="0.2">
      <c r="A934" s="196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196"/>
      <c r="Z934" s="196"/>
    </row>
    <row r="935" spans="1:26" ht="16" x14ac:dyDescent="0.2">
      <c r="A935" s="196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196"/>
      <c r="Z935" s="196"/>
    </row>
    <row r="936" spans="1:26" ht="16" x14ac:dyDescent="0.2">
      <c r="A936" s="196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196"/>
      <c r="Z936" s="196"/>
    </row>
    <row r="937" spans="1:26" ht="16" x14ac:dyDescent="0.2">
      <c r="A937" s="196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196"/>
      <c r="Z937" s="196"/>
    </row>
    <row r="938" spans="1:26" ht="16" x14ac:dyDescent="0.2">
      <c r="A938" s="196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196"/>
      <c r="Z938" s="196"/>
    </row>
    <row r="939" spans="1:26" ht="16" x14ac:dyDescent="0.2">
      <c r="A939" s="196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196"/>
      <c r="Z939" s="196"/>
    </row>
    <row r="940" spans="1:26" ht="16" x14ac:dyDescent="0.2">
      <c r="A940" s="196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196"/>
      <c r="Z940" s="196"/>
    </row>
    <row r="941" spans="1:26" ht="16" x14ac:dyDescent="0.2">
      <c r="A941" s="196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196"/>
      <c r="Z941" s="196"/>
    </row>
    <row r="942" spans="1:26" ht="16" x14ac:dyDescent="0.2">
      <c r="A942" s="196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196"/>
      <c r="Z942" s="196"/>
    </row>
    <row r="943" spans="1:26" ht="16" x14ac:dyDescent="0.2">
      <c r="A943" s="196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196"/>
      <c r="Z943" s="196"/>
    </row>
    <row r="944" spans="1:26" ht="16" x14ac:dyDescent="0.2">
      <c r="A944" s="196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196"/>
      <c r="Z944" s="196"/>
    </row>
    <row r="945" spans="1:26" ht="16" x14ac:dyDescent="0.2">
      <c r="A945" s="196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196"/>
      <c r="Z945" s="196"/>
    </row>
    <row r="946" spans="1:26" ht="16" x14ac:dyDescent="0.2">
      <c r="A946" s="196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196"/>
      <c r="Z946" s="196"/>
    </row>
    <row r="947" spans="1:26" ht="16" x14ac:dyDescent="0.2">
      <c r="A947" s="196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196"/>
      <c r="Z947" s="196"/>
    </row>
    <row r="948" spans="1:26" ht="16" x14ac:dyDescent="0.2">
      <c r="A948" s="196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196"/>
      <c r="Z948" s="196"/>
    </row>
    <row r="949" spans="1:26" ht="16" x14ac:dyDescent="0.2">
      <c r="A949" s="196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196"/>
      <c r="Z949" s="196"/>
    </row>
    <row r="950" spans="1:26" ht="16" x14ac:dyDescent="0.2">
      <c r="A950" s="196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196"/>
      <c r="Z950" s="196"/>
    </row>
    <row r="951" spans="1:26" ht="16" x14ac:dyDescent="0.2">
      <c r="A951" s="196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196"/>
      <c r="Z951" s="196"/>
    </row>
    <row r="952" spans="1:26" ht="16" x14ac:dyDescent="0.2">
      <c r="A952" s="196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196"/>
      <c r="Z952" s="196"/>
    </row>
    <row r="953" spans="1:26" ht="16" x14ac:dyDescent="0.2">
      <c r="A953" s="196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196"/>
      <c r="Z953" s="196"/>
    </row>
    <row r="954" spans="1:26" ht="16" x14ac:dyDescent="0.2">
      <c r="A954" s="196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196"/>
      <c r="Z954" s="196"/>
    </row>
    <row r="955" spans="1:26" ht="16" x14ac:dyDescent="0.2">
      <c r="A955" s="196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196"/>
      <c r="Z955" s="196"/>
    </row>
    <row r="956" spans="1:26" ht="16" x14ac:dyDescent="0.2">
      <c r="A956" s="196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196"/>
      <c r="Z956" s="196"/>
    </row>
    <row r="957" spans="1:26" ht="16" x14ac:dyDescent="0.2">
      <c r="A957" s="196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196"/>
      <c r="Z957" s="196"/>
    </row>
    <row r="958" spans="1:26" ht="16" x14ac:dyDescent="0.2">
      <c r="A958" s="196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196"/>
      <c r="Z958" s="196"/>
    </row>
    <row r="959" spans="1:26" ht="16" x14ac:dyDescent="0.2">
      <c r="A959" s="196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196"/>
      <c r="Z959" s="196"/>
    </row>
    <row r="960" spans="1:26" ht="16" x14ac:dyDescent="0.2">
      <c r="A960" s="196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196"/>
      <c r="Z960" s="196"/>
    </row>
    <row r="961" spans="1:26" ht="16" x14ac:dyDescent="0.2">
      <c r="A961" s="196"/>
      <c r="B961" s="196"/>
      <c r="C961" s="196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196"/>
      <c r="Z961" s="196"/>
    </row>
    <row r="962" spans="1:26" ht="16" x14ac:dyDescent="0.2">
      <c r="A962" s="196"/>
      <c r="B962" s="196"/>
      <c r="C962" s="196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196"/>
      <c r="Z962" s="196"/>
    </row>
    <row r="963" spans="1:26" ht="16" x14ac:dyDescent="0.2">
      <c r="A963" s="196"/>
      <c r="B963" s="196"/>
      <c r="C963" s="196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196"/>
      <c r="Z963" s="196"/>
    </row>
    <row r="964" spans="1:26" ht="16" x14ac:dyDescent="0.2">
      <c r="A964" s="196"/>
      <c r="B964" s="196"/>
      <c r="C964" s="196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196"/>
      <c r="Z964" s="196"/>
    </row>
    <row r="965" spans="1:26" ht="16" x14ac:dyDescent="0.2">
      <c r="A965" s="196"/>
      <c r="B965" s="196"/>
      <c r="C965" s="196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196"/>
      <c r="Z965" s="196"/>
    </row>
    <row r="966" spans="1:26" ht="16" x14ac:dyDescent="0.2">
      <c r="A966" s="196"/>
      <c r="B966" s="196"/>
      <c r="C966" s="196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196"/>
      <c r="Z966" s="196"/>
    </row>
    <row r="967" spans="1:26" ht="16" x14ac:dyDescent="0.2">
      <c r="A967" s="196"/>
      <c r="B967" s="196"/>
      <c r="C967" s="196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196"/>
      <c r="Z967" s="196"/>
    </row>
    <row r="968" spans="1:26" ht="16" x14ac:dyDescent="0.2">
      <c r="A968" s="196"/>
      <c r="B968" s="196"/>
      <c r="C968" s="196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196"/>
      <c r="Z968" s="196"/>
    </row>
    <row r="969" spans="1:26" ht="16" x14ac:dyDescent="0.2">
      <c r="A969" s="196"/>
      <c r="B969" s="196"/>
      <c r="C969" s="196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196"/>
      <c r="Z969" s="196"/>
    </row>
    <row r="970" spans="1:26" ht="16" x14ac:dyDescent="0.2">
      <c r="A970" s="196"/>
      <c r="B970" s="196"/>
      <c r="C970" s="196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196"/>
      <c r="Z970" s="196"/>
    </row>
    <row r="971" spans="1:26" ht="16" x14ac:dyDescent="0.2">
      <c r="A971" s="196"/>
      <c r="B971" s="196"/>
      <c r="C971" s="196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196"/>
      <c r="Z971" s="196"/>
    </row>
    <row r="972" spans="1:26" ht="16" x14ac:dyDescent="0.2">
      <c r="A972" s="196"/>
      <c r="B972" s="196"/>
      <c r="C972" s="196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196"/>
      <c r="Z972" s="196"/>
    </row>
    <row r="973" spans="1:26" ht="16" x14ac:dyDescent="0.2">
      <c r="A973" s="196"/>
      <c r="B973" s="196"/>
      <c r="C973" s="196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196"/>
      <c r="Z973" s="196"/>
    </row>
    <row r="974" spans="1:26" ht="16" x14ac:dyDescent="0.2">
      <c r="A974" s="196"/>
      <c r="B974" s="196"/>
      <c r="C974" s="196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196"/>
      <c r="Z974" s="196"/>
    </row>
    <row r="975" spans="1:26" ht="16" x14ac:dyDescent="0.2">
      <c r="A975" s="196"/>
      <c r="B975" s="196"/>
      <c r="C975" s="196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196"/>
      <c r="Z975" s="196"/>
    </row>
    <row r="976" spans="1:26" ht="16" x14ac:dyDescent="0.2">
      <c r="A976" s="196"/>
      <c r="B976" s="196"/>
      <c r="C976" s="196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196"/>
      <c r="Z976" s="196"/>
    </row>
    <row r="977" spans="1:26" ht="16" x14ac:dyDescent="0.2">
      <c r="A977" s="196"/>
      <c r="B977" s="196"/>
      <c r="C977" s="196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196"/>
      <c r="Z977" s="196"/>
    </row>
    <row r="978" spans="1:26" ht="16" x14ac:dyDescent="0.2">
      <c r="A978" s="196"/>
      <c r="B978" s="196"/>
      <c r="C978" s="196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196"/>
      <c r="Z978" s="196"/>
    </row>
    <row r="979" spans="1:26" ht="16" x14ac:dyDescent="0.2">
      <c r="A979" s="196"/>
      <c r="B979" s="196"/>
      <c r="C979" s="196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196"/>
      <c r="Z979" s="196"/>
    </row>
    <row r="980" spans="1:26" ht="16" x14ac:dyDescent="0.2">
      <c r="A980" s="196"/>
      <c r="B980" s="196"/>
      <c r="C980" s="196"/>
      <c r="D980" s="196"/>
      <c r="E980" s="196"/>
      <c r="F980" s="196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196"/>
      <c r="Z980" s="196"/>
    </row>
    <row r="981" spans="1:26" ht="16" x14ac:dyDescent="0.2">
      <c r="A981" s="196"/>
      <c r="B981" s="196"/>
      <c r="C981" s="196"/>
      <c r="D981" s="196"/>
      <c r="E981" s="196"/>
      <c r="F981" s="196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196"/>
      <c r="Z981" s="196"/>
    </row>
    <row r="982" spans="1:26" ht="16" x14ac:dyDescent="0.2">
      <c r="A982" s="196"/>
      <c r="B982" s="196"/>
      <c r="C982" s="196"/>
      <c r="D982" s="196"/>
      <c r="E982" s="196"/>
      <c r="F982" s="196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196"/>
      <c r="Z982" s="196"/>
    </row>
    <row r="983" spans="1:26" ht="16" x14ac:dyDescent="0.2">
      <c r="A983" s="196"/>
      <c r="B983" s="196"/>
      <c r="C983" s="196"/>
      <c r="D983" s="196"/>
      <c r="E983" s="196"/>
      <c r="F983" s="196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196"/>
      <c r="Z983" s="196"/>
    </row>
    <row r="984" spans="1:26" ht="16" x14ac:dyDescent="0.2">
      <c r="A984" s="196"/>
      <c r="B984" s="196"/>
      <c r="C984" s="196"/>
      <c r="D984" s="196"/>
      <c r="E984" s="196"/>
      <c r="F984" s="196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196"/>
      <c r="Z984" s="196"/>
    </row>
    <row r="985" spans="1:26" ht="16" x14ac:dyDescent="0.2">
      <c r="A985" s="196"/>
      <c r="B985" s="196"/>
      <c r="C985" s="196"/>
      <c r="D985" s="196"/>
      <c r="E985" s="196"/>
      <c r="F985" s="196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196"/>
      <c r="Z985" s="196"/>
    </row>
    <row r="986" spans="1:26" ht="16" x14ac:dyDescent="0.2">
      <c r="A986" s="196"/>
      <c r="B986" s="196"/>
      <c r="C986" s="196"/>
      <c r="D986" s="196"/>
      <c r="E986" s="196"/>
      <c r="F986" s="196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196"/>
      <c r="Z986" s="196"/>
    </row>
    <row r="987" spans="1:26" ht="16" x14ac:dyDescent="0.2">
      <c r="A987" s="196"/>
      <c r="B987" s="196"/>
      <c r="C987" s="196"/>
      <c r="D987" s="196"/>
      <c r="E987" s="196"/>
      <c r="F987" s="196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196"/>
      <c r="Z987" s="196"/>
    </row>
    <row r="988" spans="1:26" ht="16" x14ac:dyDescent="0.2">
      <c r="A988" s="196"/>
      <c r="B988" s="196"/>
      <c r="C988" s="196"/>
      <c r="D988" s="196"/>
      <c r="E988" s="196"/>
      <c r="F988" s="196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196"/>
      <c r="Z988" s="196"/>
    </row>
    <row r="989" spans="1:26" ht="16" x14ac:dyDescent="0.2">
      <c r="A989" s="196"/>
      <c r="B989" s="196"/>
      <c r="C989" s="196"/>
      <c r="D989" s="196"/>
      <c r="E989" s="196"/>
      <c r="F989" s="196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196"/>
      <c r="Z989" s="196"/>
    </row>
    <row r="990" spans="1:26" ht="16" x14ac:dyDescent="0.2">
      <c r="A990" s="196"/>
      <c r="B990" s="196"/>
      <c r="C990" s="196"/>
      <c r="D990" s="196"/>
      <c r="E990" s="196"/>
      <c r="F990" s="196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196"/>
      <c r="Z990" s="196"/>
    </row>
    <row r="991" spans="1:26" ht="16" x14ac:dyDescent="0.2">
      <c r="A991" s="196"/>
      <c r="B991" s="196"/>
      <c r="C991" s="196"/>
      <c r="D991" s="196"/>
      <c r="E991" s="196"/>
      <c r="F991" s="196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196"/>
      <c r="Z991" s="196"/>
    </row>
    <row r="992" spans="1:26" ht="16" x14ac:dyDescent="0.2">
      <c r="A992" s="196"/>
      <c r="B992" s="196"/>
      <c r="C992" s="196"/>
      <c r="D992" s="196"/>
      <c r="E992" s="196"/>
      <c r="F992" s="196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196"/>
      <c r="Z992" s="196"/>
    </row>
    <row r="993" spans="1:26" ht="16" x14ac:dyDescent="0.2">
      <c r="A993" s="196"/>
      <c r="B993" s="196"/>
      <c r="C993" s="196"/>
      <c r="D993" s="196"/>
      <c r="E993" s="196"/>
      <c r="F993" s="196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196"/>
      <c r="Z993" s="196"/>
    </row>
    <row r="994" spans="1:26" ht="16" x14ac:dyDescent="0.2">
      <c r="A994" s="196"/>
      <c r="B994" s="196"/>
      <c r="C994" s="196"/>
      <c r="D994" s="196"/>
      <c r="E994" s="196"/>
      <c r="F994" s="196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196"/>
      <c r="Z994" s="196"/>
    </row>
    <row r="995" spans="1:26" ht="16" x14ac:dyDescent="0.2">
      <c r="A995" s="196"/>
      <c r="B995" s="196"/>
      <c r="C995" s="196"/>
      <c r="D995" s="196"/>
      <c r="E995" s="196"/>
      <c r="F995" s="196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196"/>
      <c r="Z995" s="196"/>
    </row>
    <row r="996" spans="1:26" ht="16" x14ac:dyDescent="0.2">
      <c r="A996" s="196"/>
      <c r="B996" s="196"/>
      <c r="C996" s="196"/>
      <c r="D996" s="196"/>
      <c r="E996" s="196"/>
      <c r="F996" s="196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196"/>
      <c r="Z996" s="196"/>
    </row>
    <row r="997" spans="1:26" ht="16" x14ac:dyDescent="0.2">
      <c r="A997" s="196"/>
      <c r="B997" s="196"/>
      <c r="C997" s="196"/>
      <c r="D997" s="196"/>
      <c r="E997" s="196"/>
      <c r="F997" s="196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196"/>
      <c r="Z997" s="196"/>
    </row>
    <row r="998" spans="1:26" ht="16" x14ac:dyDescent="0.2">
      <c r="A998" s="196"/>
      <c r="B998" s="196"/>
      <c r="C998" s="196"/>
      <c r="D998" s="196"/>
      <c r="E998" s="196"/>
      <c r="F998" s="196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196"/>
      <c r="Z998" s="196"/>
    </row>
    <row r="999" spans="1:26" ht="15.75" customHeight="1" x14ac:dyDescent="0.2">
      <c r="A999" s="196"/>
      <c r="B999" s="196"/>
      <c r="C999" s="196"/>
      <c r="D999" s="196"/>
      <c r="E999" s="196"/>
      <c r="F999" s="196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196"/>
      <c r="Z999" s="196"/>
    </row>
    <row r="1000" spans="1:26" ht="15.75" customHeight="1" x14ac:dyDescent="0.2">
      <c r="A1000" s="196"/>
      <c r="B1000" s="196"/>
      <c r="C1000" s="196"/>
      <c r="D1000" s="196"/>
      <c r="E1000" s="196"/>
      <c r="F1000" s="196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196"/>
      <c r="Z1000" s="196"/>
    </row>
  </sheetData>
  <mergeCells count="5">
    <mergeCell ref="A1:E1"/>
    <mergeCell ref="A3:E3"/>
    <mergeCell ref="A20:E20"/>
    <mergeCell ref="A37:E37"/>
    <mergeCell ref="A66:E6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workbookViewId="0"/>
  </sheetViews>
  <sheetFormatPr baseColWidth="10" defaultColWidth="12.6640625" defaultRowHeight="15" customHeight="1" x14ac:dyDescent="0.15"/>
  <cols>
    <col min="1" max="1" width="22.5" customWidth="1"/>
    <col min="2" max="2" width="16.1640625" customWidth="1"/>
    <col min="3" max="3" width="14.83203125" customWidth="1"/>
    <col min="4" max="4" width="16.6640625" customWidth="1"/>
    <col min="5" max="5" width="14.33203125" customWidth="1"/>
    <col min="6" max="6" width="13.33203125" customWidth="1"/>
    <col min="7" max="7" width="13.6640625" customWidth="1"/>
    <col min="8" max="11" width="12.1640625" customWidth="1"/>
    <col min="12" max="12" width="14.1640625" customWidth="1"/>
    <col min="14" max="14" width="16.1640625" customWidth="1"/>
    <col min="15" max="15" width="17.33203125" customWidth="1"/>
    <col min="16" max="16" width="12.33203125" customWidth="1"/>
    <col min="17" max="17" width="11.6640625" customWidth="1"/>
    <col min="18" max="18" width="11" customWidth="1"/>
    <col min="19" max="19" width="10" customWidth="1"/>
    <col min="20" max="26" width="11.5" customWidth="1"/>
  </cols>
  <sheetData>
    <row r="1" spans="1:26" ht="12.75" customHeight="1" x14ac:dyDescent="0.25">
      <c r="A1" s="284" t="s">
        <v>154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6"/>
      <c r="S1" s="251"/>
      <c r="T1" s="251"/>
      <c r="U1" s="251"/>
      <c r="V1" s="251"/>
      <c r="W1" s="251"/>
      <c r="X1" s="251"/>
      <c r="Y1" s="251"/>
      <c r="Z1" s="251"/>
    </row>
    <row r="2" spans="1:26" ht="12.75" customHeight="1" x14ac:dyDescent="0.15">
      <c r="A2" s="251"/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</row>
    <row r="3" spans="1:26" ht="12.75" customHeight="1" x14ac:dyDescent="0.2">
      <c r="A3" s="252" t="s">
        <v>65</v>
      </c>
      <c r="B3" s="287" t="e">
        <f>#REF!</f>
        <v>#REF!</v>
      </c>
      <c r="C3" s="285"/>
      <c r="D3" s="286"/>
      <c r="E3" s="253"/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</row>
    <row r="4" spans="1:26" ht="12.75" customHeight="1" x14ac:dyDescent="0.2">
      <c r="A4" s="252" t="s">
        <v>67</v>
      </c>
      <c r="B4" s="287" t="s">
        <v>155</v>
      </c>
      <c r="C4" s="285"/>
      <c r="D4" s="286"/>
      <c r="E4" s="253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</row>
    <row r="5" spans="1:26" ht="12.75" customHeight="1" x14ac:dyDescent="0.2">
      <c r="A5" s="252" t="s">
        <v>156</v>
      </c>
      <c r="B5" s="287" t="s">
        <v>157</v>
      </c>
      <c r="C5" s="285"/>
      <c r="D5" s="286"/>
      <c r="E5" s="253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4"/>
      <c r="Q5" s="251"/>
      <c r="R5" s="251"/>
      <c r="S5" s="251"/>
      <c r="T5" s="251"/>
      <c r="U5" s="251"/>
      <c r="V5" s="251"/>
      <c r="W5" s="251"/>
      <c r="X5" s="251"/>
      <c r="Y5" s="251"/>
      <c r="Z5" s="251"/>
    </row>
    <row r="6" spans="1:26" ht="12.75" customHeight="1" x14ac:dyDescent="0.2">
      <c r="A6" s="252" t="s">
        <v>68</v>
      </c>
      <c r="B6" s="288" t="s">
        <v>158</v>
      </c>
      <c r="C6" s="285"/>
      <c r="D6" s="286"/>
      <c r="E6" s="255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6"/>
      <c r="Q6" s="251"/>
      <c r="R6" s="251"/>
      <c r="S6" s="251"/>
      <c r="T6" s="251"/>
      <c r="U6" s="251"/>
      <c r="V6" s="251"/>
      <c r="W6" s="251"/>
      <c r="X6" s="251"/>
      <c r="Y6" s="251"/>
      <c r="Z6" s="251"/>
    </row>
    <row r="7" spans="1:26" ht="12.75" customHeight="1" x14ac:dyDescent="0.2">
      <c r="A7" s="257"/>
      <c r="B7" s="251"/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  <c r="Y7" s="251"/>
      <c r="Z7" s="251"/>
    </row>
    <row r="8" spans="1:26" ht="47.25" customHeight="1" x14ac:dyDescent="0.15">
      <c r="A8" s="258" t="s">
        <v>159</v>
      </c>
      <c r="B8" s="258" t="s">
        <v>160</v>
      </c>
      <c r="C8" s="259" t="s">
        <v>161</v>
      </c>
      <c r="D8" s="259" t="s">
        <v>162</v>
      </c>
      <c r="E8" s="260" t="s">
        <v>163</v>
      </c>
      <c r="F8" s="259" t="s">
        <v>164</v>
      </c>
      <c r="G8" s="261" t="s">
        <v>165</v>
      </c>
      <c r="H8" s="260" t="s">
        <v>166</v>
      </c>
      <c r="I8" s="260" t="s">
        <v>167</v>
      </c>
      <c r="J8" s="260" t="s">
        <v>168</v>
      </c>
      <c r="K8" s="260" t="s">
        <v>169</v>
      </c>
      <c r="L8" s="262" t="s">
        <v>170</v>
      </c>
      <c r="M8" s="262" t="s">
        <v>171</v>
      </c>
      <c r="N8" s="262" t="s">
        <v>172</v>
      </c>
      <c r="O8" s="262" t="s">
        <v>173</v>
      </c>
      <c r="P8" s="251"/>
      <c r="Q8" s="251"/>
      <c r="R8" s="251"/>
      <c r="S8" s="251"/>
      <c r="T8" s="251"/>
      <c r="U8" s="251"/>
      <c r="V8" s="251"/>
      <c r="W8" s="251"/>
      <c r="X8" s="251"/>
      <c r="Y8" s="251"/>
      <c r="Z8" s="251"/>
    </row>
    <row r="9" spans="1:26" ht="12.75" customHeight="1" x14ac:dyDescent="0.15">
      <c r="A9" s="263">
        <v>45676</v>
      </c>
      <c r="B9" s="264" t="e">
        <f t="shared" ref="B9:B10" si="0">#REF!</f>
        <v>#REF!</v>
      </c>
      <c r="C9" s="264"/>
      <c r="D9" s="264"/>
      <c r="E9" s="264"/>
      <c r="F9" s="264"/>
      <c r="G9" s="264"/>
      <c r="H9" s="264">
        <v>0</v>
      </c>
      <c r="I9" s="264"/>
      <c r="J9" s="264"/>
      <c r="K9" s="264"/>
      <c r="L9" s="264"/>
      <c r="M9" s="264"/>
      <c r="N9" s="264"/>
      <c r="O9" s="264" t="e">
        <f t="shared" ref="O9:O10" si="1">B9-SUM(C9:N9)</f>
        <v>#REF!</v>
      </c>
      <c r="P9" s="265" t="e">
        <f>O9/B9</f>
        <v>#REF!</v>
      </c>
      <c r="Q9" s="266"/>
      <c r="R9" s="251"/>
      <c r="S9" s="251"/>
      <c r="T9" s="251"/>
      <c r="U9" s="251"/>
      <c r="V9" s="251"/>
      <c r="W9" s="251"/>
      <c r="X9" s="251"/>
      <c r="Y9" s="251"/>
      <c r="Z9" s="251"/>
    </row>
    <row r="10" spans="1:26" ht="12.75" customHeight="1" x14ac:dyDescent="0.15">
      <c r="A10" s="267">
        <v>45680</v>
      </c>
      <c r="B10" s="264" t="e">
        <f t="shared" si="0"/>
        <v>#REF!</v>
      </c>
      <c r="C10" s="264"/>
      <c r="D10" s="264"/>
      <c r="E10" s="264"/>
      <c r="F10" s="264"/>
      <c r="G10" s="264"/>
      <c r="H10" s="264">
        <v>0</v>
      </c>
      <c r="I10" s="264"/>
      <c r="J10" s="264"/>
      <c r="K10" s="264"/>
      <c r="L10" s="264"/>
      <c r="M10" s="264"/>
      <c r="N10" s="264"/>
      <c r="O10" s="264" t="e">
        <f t="shared" si="1"/>
        <v>#REF!</v>
      </c>
      <c r="P10" s="265"/>
      <c r="Q10" s="266"/>
      <c r="R10" s="251"/>
      <c r="S10" s="251"/>
      <c r="T10" s="251"/>
      <c r="U10" s="251"/>
      <c r="V10" s="251"/>
      <c r="W10" s="251"/>
      <c r="X10" s="251"/>
      <c r="Y10" s="251"/>
      <c r="Z10" s="251"/>
    </row>
    <row r="11" spans="1:26" ht="12.75" customHeight="1" x14ac:dyDescent="0.15">
      <c r="A11" s="268" t="s">
        <v>66</v>
      </c>
      <c r="B11" s="269" t="e">
        <f t="shared" ref="B11:O11" si="2">SUM(B9:B10)</f>
        <v>#REF!</v>
      </c>
      <c r="C11" s="269">
        <f t="shared" si="2"/>
        <v>0</v>
      </c>
      <c r="D11" s="269">
        <f t="shared" si="2"/>
        <v>0</v>
      </c>
      <c r="E11" s="269">
        <f t="shared" si="2"/>
        <v>0</v>
      </c>
      <c r="F11" s="269">
        <f t="shared" si="2"/>
        <v>0</v>
      </c>
      <c r="G11" s="269">
        <f t="shared" si="2"/>
        <v>0</v>
      </c>
      <c r="H11" s="269">
        <f t="shared" si="2"/>
        <v>0</v>
      </c>
      <c r="I11" s="269">
        <f t="shared" si="2"/>
        <v>0</v>
      </c>
      <c r="J11" s="269">
        <f t="shared" si="2"/>
        <v>0</v>
      </c>
      <c r="K11" s="269">
        <f t="shared" si="2"/>
        <v>0</v>
      </c>
      <c r="L11" s="269">
        <f t="shared" si="2"/>
        <v>0</v>
      </c>
      <c r="M11" s="269">
        <f t="shared" si="2"/>
        <v>0</v>
      </c>
      <c r="N11" s="269">
        <f t="shared" si="2"/>
        <v>0</v>
      </c>
      <c r="O11" s="269" t="e">
        <f t="shared" si="2"/>
        <v>#REF!</v>
      </c>
      <c r="P11" s="270" t="e">
        <f>O11/B11</f>
        <v>#REF!</v>
      </c>
      <c r="Q11" s="271"/>
      <c r="R11" s="272"/>
      <c r="S11" s="251"/>
      <c r="T11" s="271"/>
      <c r="U11" s="251"/>
      <c r="V11" s="251"/>
      <c r="W11" s="251"/>
      <c r="X11" s="251"/>
      <c r="Y11" s="251"/>
      <c r="Z11" s="251"/>
    </row>
    <row r="12" spans="1:26" ht="18.75" customHeight="1" x14ac:dyDescent="0.15">
      <c r="A12" s="251"/>
      <c r="B12" s="251"/>
      <c r="C12" s="251"/>
      <c r="D12" s="251"/>
      <c r="E12" s="251"/>
      <c r="F12" s="251"/>
      <c r="G12" s="272"/>
      <c r="H12" s="251"/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1"/>
      <c r="Z12" s="251"/>
    </row>
    <row r="13" spans="1:26" ht="12.75" customHeight="1" x14ac:dyDescent="0.15">
      <c r="A13" s="273"/>
      <c r="B13" s="273"/>
      <c r="C13" s="273"/>
      <c r="D13" s="273"/>
      <c r="E13" s="273"/>
      <c r="F13" s="273"/>
      <c r="G13" s="273"/>
      <c r="H13" s="273">
        <f>F13*G13</f>
        <v>0</v>
      </c>
      <c r="I13" s="273"/>
      <c r="J13" s="273"/>
      <c r="K13" s="273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273"/>
      <c r="Z13" s="273"/>
    </row>
    <row r="14" spans="1:26" ht="12.75" customHeight="1" x14ac:dyDescent="0.15">
      <c r="A14" s="251"/>
      <c r="B14" s="274"/>
      <c r="C14" s="251"/>
      <c r="D14" s="251"/>
      <c r="E14" s="251"/>
      <c r="F14" s="251"/>
      <c r="G14" s="272"/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X14" s="251"/>
      <c r="Y14" s="251"/>
      <c r="Z14" s="251"/>
    </row>
    <row r="15" spans="1:26" ht="12.75" customHeight="1" x14ac:dyDescent="0.15">
      <c r="A15" s="251"/>
      <c r="B15" s="251"/>
      <c r="C15" s="266"/>
      <c r="D15" s="266"/>
      <c r="E15" s="266"/>
      <c r="F15" s="266"/>
      <c r="G15" s="266"/>
      <c r="H15" s="266"/>
      <c r="I15" s="266"/>
      <c r="J15" s="266"/>
      <c r="K15" s="266"/>
      <c r="L15" s="251"/>
      <c r="M15" s="251"/>
      <c r="N15" s="251"/>
      <c r="O15" s="251"/>
      <c r="P15" s="251"/>
      <c r="Q15" s="251"/>
      <c r="R15" s="251"/>
      <c r="S15" s="251"/>
      <c r="T15" s="251"/>
      <c r="U15" s="251"/>
      <c r="V15" s="251"/>
      <c r="W15" s="251"/>
      <c r="X15" s="251"/>
      <c r="Y15" s="251"/>
      <c r="Z15" s="251"/>
    </row>
    <row r="16" spans="1:26" ht="12.75" customHeight="1" x14ac:dyDescent="0.15">
      <c r="A16" s="251"/>
      <c r="B16" s="251"/>
      <c r="C16" s="251"/>
      <c r="D16" s="274"/>
      <c r="E16" s="274"/>
      <c r="F16" s="251"/>
      <c r="G16" s="272"/>
      <c r="H16" s="251"/>
      <c r="I16" s="266"/>
      <c r="J16" s="251"/>
      <c r="K16" s="251"/>
      <c r="L16" s="251"/>
      <c r="M16" s="251"/>
      <c r="N16" s="251"/>
      <c r="O16" s="251"/>
      <c r="P16" s="251"/>
      <c r="Q16" s="251"/>
      <c r="R16" s="251"/>
      <c r="S16" s="251"/>
      <c r="T16" s="251"/>
      <c r="U16" s="251"/>
      <c r="V16" s="251"/>
      <c r="W16" s="251"/>
      <c r="X16" s="251"/>
      <c r="Y16" s="251"/>
      <c r="Z16" s="251"/>
    </row>
    <row r="17" spans="1:26" ht="12.75" customHeight="1" x14ac:dyDescent="0.15">
      <c r="A17" s="251"/>
      <c r="B17" s="251"/>
      <c r="C17" s="251"/>
      <c r="D17" s="251"/>
      <c r="E17" s="251"/>
      <c r="F17" s="251"/>
      <c r="G17" s="272"/>
      <c r="H17" s="251"/>
      <c r="I17" s="251"/>
      <c r="J17" s="251"/>
      <c r="K17" s="251"/>
      <c r="L17" s="251"/>
      <c r="M17" s="251"/>
      <c r="N17" s="251"/>
      <c r="O17" s="251"/>
      <c r="P17" s="251"/>
      <c r="Q17" s="251"/>
      <c r="R17" s="251"/>
      <c r="S17" s="251"/>
      <c r="T17" s="251"/>
      <c r="U17" s="251"/>
      <c r="V17" s="251"/>
      <c r="W17" s="251"/>
      <c r="X17" s="251"/>
      <c r="Y17" s="251"/>
      <c r="Z17" s="251"/>
    </row>
    <row r="18" spans="1:26" ht="12.75" customHeight="1" x14ac:dyDescent="0.15">
      <c r="A18" s="251"/>
      <c r="B18" s="251"/>
      <c r="C18" s="251"/>
      <c r="D18" s="251"/>
      <c r="E18" s="251"/>
      <c r="F18" s="251"/>
      <c r="G18" s="272"/>
      <c r="H18" s="251"/>
      <c r="I18" s="251"/>
      <c r="J18" s="251"/>
      <c r="K18" s="251"/>
      <c r="L18" s="251"/>
      <c r="M18" s="251"/>
      <c r="N18" s="251"/>
      <c r="O18" s="251"/>
      <c r="P18" s="251"/>
      <c r="Q18" s="251"/>
      <c r="R18" s="251"/>
      <c r="S18" s="251"/>
      <c r="T18" s="251"/>
      <c r="U18" s="251"/>
      <c r="V18" s="251"/>
      <c r="W18" s="251"/>
      <c r="X18" s="251"/>
      <c r="Y18" s="251"/>
      <c r="Z18" s="251"/>
    </row>
    <row r="19" spans="1:26" ht="12.75" customHeight="1" x14ac:dyDescent="0.15">
      <c r="A19" s="251"/>
      <c r="B19" s="251"/>
      <c r="C19" s="251"/>
      <c r="D19" s="251"/>
      <c r="E19" s="251"/>
      <c r="F19" s="251"/>
      <c r="G19" s="272"/>
      <c r="H19" s="251"/>
      <c r="I19" s="251"/>
      <c r="J19" s="251"/>
      <c r="K19" s="251"/>
      <c r="L19" s="251"/>
      <c r="M19" s="251"/>
      <c r="N19" s="251"/>
      <c r="O19" s="251"/>
      <c r="P19" s="251"/>
      <c r="Q19" s="251"/>
      <c r="R19" s="251"/>
      <c r="S19" s="251"/>
      <c r="T19" s="251"/>
      <c r="U19" s="251"/>
      <c r="V19" s="251"/>
      <c r="W19" s="251"/>
      <c r="X19" s="251"/>
      <c r="Y19" s="251"/>
      <c r="Z19" s="251"/>
    </row>
    <row r="20" spans="1:26" ht="12.75" customHeight="1" x14ac:dyDescent="0.15">
      <c r="A20" s="251"/>
      <c r="B20" s="251"/>
      <c r="C20" s="251"/>
      <c r="D20" s="251"/>
      <c r="E20" s="251"/>
      <c r="F20" s="251"/>
      <c r="G20" s="272"/>
      <c r="H20" s="251"/>
      <c r="I20" s="251"/>
      <c r="J20" s="251"/>
      <c r="K20" s="251"/>
      <c r="L20" s="251"/>
      <c r="M20" s="251"/>
      <c r="N20" s="251"/>
      <c r="O20" s="251"/>
      <c r="P20" s="251"/>
      <c r="Q20" s="251"/>
      <c r="R20" s="251"/>
      <c r="S20" s="251"/>
      <c r="T20" s="251"/>
      <c r="U20" s="251"/>
      <c r="V20" s="251"/>
      <c r="W20" s="251"/>
      <c r="X20" s="251"/>
      <c r="Y20" s="251"/>
      <c r="Z20" s="251"/>
    </row>
    <row r="21" spans="1:26" ht="12.75" customHeight="1" x14ac:dyDescent="0.15">
      <c r="A21" s="251"/>
      <c r="B21" s="251"/>
      <c r="C21" s="251"/>
      <c r="D21" s="251"/>
      <c r="E21" s="251"/>
      <c r="F21" s="251"/>
      <c r="G21" s="272"/>
      <c r="H21" s="251"/>
      <c r="I21" s="251"/>
      <c r="J21" s="251"/>
      <c r="K21" s="251"/>
      <c r="L21" s="251"/>
      <c r="M21" s="251"/>
      <c r="N21" s="251"/>
      <c r="O21" s="251"/>
      <c r="P21" s="251"/>
      <c r="Q21" s="251"/>
      <c r="R21" s="251"/>
      <c r="S21" s="251"/>
      <c r="T21" s="251"/>
      <c r="U21" s="251"/>
      <c r="V21" s="251"/>
      <c r="W21" s="251"/>
      <c r="X21" s="251"/>
      <c r="Y21" s="251"/>
      <c r="Z21" s="251"/>
    </row>
    <row r="22" spans="1:26" ht="12.75" customHeight="1" x14ac:dyDescent="0.15">
      <c r="A22" s="251"/>
      <c r="B22" s="251"/>
      <c r="C22" s="251"/>
      <c r="D22" s="251"/>
      <c r="E22" s="251"/>
      <c r="F22" s="251"/>
      <c r="G22" s="272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51"/>
      <c r="T22" s="251"/>
      <c r="U22" s="251"/>
      <c r="V22" s="251"/>
      <c r="W22" s="251"/>
      <c r="X22" s="251"/>
      <c r="Y22" s="251"/>
      <c r="Z22" s="251"/>
    </row>
    <row r="23" spans="1:26" ht="12.75" customHeight="1" x14ac:dyDescent="0.15">
      <c r="A23" s="251"/>
      <c r="B23" s="251"/>
      <c r="C23" s="251"/>
      <c r="D23" s="251"/>
      <c r="E23" s="251"/>
      <c r="F23" s="251"/>
      <c r="G23" s="272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51"/>
      <c r="T23" s="251"/>
      <c r="U23" s="251"/>
      <c r="V23" s="251"/>
      <c r="W23" s="251"/>
      <c r="X23" s="251"/>
      <c r="Y23" s="251"/>
      <c r="Z23" s="251"/>
    </row>
    <row r="24" spans="1:26" ht="12.75" customHeight="1" x14ac:dyDescent="0.15">
      <c r="A24" s="251"/>
      <c r="B24" s="251"/>
      <c r="C24" s="251"/>
      <c r="D24" s="251"/>
      <c r="E24" s="251"/>
      <c r="F24" s="251"/>
      <c r="G24" s="272"/>
      <c r="H24" s="251"/>
      <c r="I24" s="251"/>
      <c r="J24" s="251"/>
      <c r="K24" s="251"/>
      <c r="L24" s="251"/>
      <c r="M24" s="251"/>
      <c r="N24" s="251"/>
      <c r="O24" s="251"/>
      <c r="P24" s="251"/>
      <c r="Q24" s="251"/>
      <c r="R24" s="251"/>
      <c r="S24" s="251"/>
      <c r="T24" s="251"/>
      <c r="U24" s="251"/>
      <c r="V24" s="251"/>
      <c r="W24" s="251"/>
      <c r="X24" s="251"/>
      <c r="Y24" s="251"/>
      <c r="Z24" s="251"/>
    </row>
    <row r="25" spans="1:26" ht="12.75" customHeight="1" x14ac:dyDescent="0.15">
      <c r="A25" s="251"/>
      <c r="B25" s="251"/>
      <c r="C25" s="251"/>
      <c r="D25" s="251"/>
      <c r="E25" s="251"/>
      <c r="F25" s="251"/>
      <c r="G25" s="272"/>
      <c r="H25" s="251"/>
      <c r="I25" s="251"/>
      <c r="J25" s="251"/>
      <c r="K25" s="251"/>
      <c r="L25" s="251"/>
      <c r="M25" s="251"/>
      <c r="N25" s="251"/>
      <c r="O25" s="251"/>
      <c r="P25" s="251"/>
      <c r="Q25" s="251"/>
      <c r="R25" s="251"/>
      <c r="S25" s="251"/>
      <c r="T25" s="251"/>
      <c r="U25" s="251"/>
      <c r="V25" s="251"/>
      <c r="W25" s="251"/>
      <c r="X25" s="251"/>
      <c r="Y25" s="251"/>
      <c r="Z25" s="251"/>
    </row>
    <row r="26" spans="1:26" ht="12.75" customHeight="1" x14ac:dyDescent="0.15">
      <c r="A26" s="251"/>
      <c r="B26" s="251"/>
      <c r="C26" s="251"/>
      <c r="D26" s="251"/>
      <c r="E26" s="251"/>
      <c r="F26" s="251"/>
      <c r="G26" s="272"/>
      <c r="H26" s="251"/>
      <c r="I26" s="251"/>
      <c r="J26" s="251"/>
      <c r="K26" s="251"/>
      <c r="L26" s="251"/>
      <c r="M26" s="251"/>
      <c r="N26" s="251"/>
      <c r="O26" s="251"/>
      <c r="P26" s="251"/>
      <c r="Q26" s="251"/>
      <c r="R26" s="251"/>
      <c r="S26" s="251"/>
      <c r="T26" s="251"/>
      <c r="U26" s="251"/>
      <c r="V26" s="251"/>
      <c r="W26" s="251"/>
      <c r="X26" s="251"/>
      <c r="Y26" s="251"/>
      <c r="Z26" s="251"/>
    </row>
    <row r="27" spans="1:26" ht="12.75" customHeight="1" x14ac:dyDescent="0.15">
      <c r="A27" s="251"/>
      <c r="B27" s="251"/>
      <c r="C27" s="251"/>
      <c r="D27" s="251"/>
      <c r="E27" s="251"/>
      <c r="F27" s="251"/>
      <c r="G27" s="272"/>
      <c r="H27" s="251"/>
      <c r="I27" s="251"/>
      <c r="J27" s="251"/>
      <c r="K27" s="251"/>
      <c r="L27" s="251"/>
      <c r="M27" s="251"/>
      <c r="N27" s="251"/>
      <c r="O27" s="251"/>
      <c r="P27" s="251"/>
      <c r="Q27" s="251"/>
      <c r="R27" s="251"/>
      <c r="S27" s="251"/>
      <c r="T27" s="251"/>
      <c r="U27" s="251"/>
      <c r="V27" s="251"/>
      <c r="W27" s="251"/>
      <c r="X27" s="251"/>
      <c r="Y27" s="251"/>
      <c r="Z27" s="251"/>
    </row>
    <row r="28" spans="1:26" ht="12.75" customHeight="1" x14ac:dyDescent="0.15">
      <c r="A28" s="251"/>
      <c r="B28" s="251"/>
      <c r="C28" s="251"/>
      <c r="D28" s="251"/>
      <c r="E28" s="251"/>
      <c r="F28" s="251"/>
      <c r="G28" s="272"/>
      <c r="H28" s="251"/>
      <c r="I28" s="251"/>
      <c r="J28" s="251"/>
      <c r="K28" s="251"/>
      <c r="L28" s="251"/>
      <c r="M28" s="251"/>
      <c r="N28" s="251"/>
      <c r="O28" s="251"/>
      <c r="P28" s="251"/>
      <c r="Q28" s="251"/>
      <c r="R28" s="251"/>
      <c r="S28" s="251"/>
      <c r="T28" s="251"/>
      <c r="U28" s="251"/>
      <c r="V28" s="251"/>
      <c r="W28" s="251"/>
      <c r="X28" s="251"/>
      <c r="Y28" s="251"/>
      <c r="Z28" s="251"/>
    </row>
    <row r="29" spans="1:26" ht="12.75" customHeight="1" x14ac:dyDescent="0.15">
      <c r="A29" s="251"/>
      <c r="B29" s="251"/>
      <c r="C29" s="251"/>
      <c r="D29" s="251"/>
      <c r="E29" s="251"/>
      <c r="F29" s="251"/>
      <c r="G29" s="272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1"/>
      <c r="Z29" s="251"/>
    </row>
    <row r="30" spans="1:26" ht="12.75" customHeight="1" x14ac:dyDescent="0.15">
      <c r="A30" s="251"/>
      <c r="B30" s="251"/>
      <c r="C30" s="251"/>
      <c r="D30" s="251"/>
      <c r="E30" s="251"/>
      <c r="F30" s="251"/>
      <c r="G30" s="272"/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51"/>
      <c r="T30" s="251"/>
      <c r="U30" s="251"/>
      <c r="V30" s="251"/>
      <c r="W30" s="251"/>
      <c r="X30" s="251"/>
      <c r="Y30" s="251"/>
      <c r="Z30" s="251"/>
    </row>
    <row r="31" spans="1:26" ht="12.75" customHeight="1" x14ac:dyDescent="0.15">
      <c r="A31" s="251"/>
      <c r="B31" s="251"/>
      <c r="C31" s="251"/>
      <c r="D31" s="251"/>
      <c r="E31" s="251"/>
      <c r="F31" s="251"/>
      <c r="G31" s="272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51"/>
      <c r="S31" s="251"/>
      <c r="T31" s="251"/>
      <c r="U31" s="251"/>
      <c r="V31" s="251"/>
      <c r="W31" s="251"/>
      <c r="X31" s="251"/>
      <c r="Y31" s="251"/>
      <c r="Z31" s="251"/>
    </row>
    <row r="32" spans="1:26" ht="12.75" customHeight="1" x14ac:dyDescent="0.15">
      <c r="A32" s="251"/>
      <c r="B32" s="251"/>
      <c r="C32" s="251"/>
      <c r="D32" s="251"/>
      <c r="E32" s="251"/>
      <c r="F32" s="251"/>
      <c r="G32" s="272"/>
      <c r="H32" s="251"/>
      <c r="I32" s="251"/>
      <c r="J32" s="251"/>
      <c r="K32" s="251"/>
      <c r="L32" s="251"/>
      <c r="M32" s="251"/>
      <c r="N32" s="251"/>
      <c r="O32" s="251"/>
      <c r="P32" s="251"/>
      <c r="Q32" s="251"/>
      <c r="R32" s="251"/>
      <c r="S32" s="251"/>
      <c r="T32" s="251"/>
      <c r="U32" s="251"/>
      <c r="V32" s="251"/>
      <c r="W32" s="251"/>
      <c r="X32" s="251"/>
      <c r="Y32" s="251"/>
      <c r="Z32" s="251"/>
    </row>
    <row r="33" spans="1:26" ht="12.75" customHeight="1" x14ac:dyDescent="0.15">
      <c r="A33" s="251"/>
      <c r="B33" s="251"/>
      <c r="C33" s="251"/>
      <c r="D33" s="251"/>
      <c r="E33" s="251"/>
      <c r="F33" s="251"/>
      <c r="G33" s="272"/>
      <c r="H33" s="251"/>
      <c r="I33" s="251"/>
      <c r="J33" s="251"/>
      <c r="K33" s="251"/>
      <c r="L33" s="251"/>
      <c r="M33" s="251"/>
      <c r="N33" s="251"/>
      <c r="O33" s="251"/>
      <c r="P33" s="251"/>
      <c r="Q33" s="251"/>
      <c r="R33" s="251"/>
      <c r="S33" s="251"/>
      <c r="T33" s="251"/>
      <c r="U33" s="251"/>
      <c r="V33" s="251"/>
      <c r="W33" s="251"/>
      <c r="X33" s="251"/>
      <c r="Y33" s="251"/>
      <c r="Z33" s="251"/>
    </row>
    <row r="34" spans="1:26" ht="12.75" customHeight="1" x14ac:dyDescent="0.15">
      <c r="A34" s="251"/>
      <c r="B34" s="251"/>
      <c r="C34" s="251"/>
      <c r="D34" s="251"/>
      <c r="E34" s="251"/>
      <c r="F34" s="251"/>
      <c r="G34" s="272"/>
      <c r="H34" s="251"/>
      <c r="I34" s="251"/>
      <c r="J34" s="251"/>
      <c r="K34" s="251"/>
      <c r="L34" s="251"/>
      <c r="M34" s="251"/>
      <c r="N34" s="251"/>
      <c r="O34" s="251"/>
      <c r="P34" s="251"/>
      <c r="Q34" s="251"/>
      <c r="R34" s="251"/>
      <c r="S34" s="251"/>
      <c r="T34" s="251"/>
      <c r="U34" s="251"/>
      <c r="V34" s="251"/>
      <c r="W34" s="251"/>
      <c r="X34" s="251"/>
      <c r="Y34" s="251"/>
      <c r="Z34" s="251"/>
    </row>
    <row r="35" spans="1:26" ht="12.75" customHeight="1" x14ac:dyDescent="0.15">
      <c r="A35" s="251"/>
      <c r="B35" s="251"/>
      <c r="C35" s="251"/>
      <c r="D35" s="251"/>
      <c r="E35" s="251"/>
      <c r="F35" s="251"/>
      <c r="G35" s="272"/>
      <c r="H35" s="251"/>
      <c r="I35" s="251"/>
      <c r="J35" s="251"/>
      <c r="K35" s="251"/>
      <c r="L35" s="251"/>
      <c r="M35" s="251"/>
      <c r="N35" s="251"/>
      <c r="O35" s="251"/>
      <c r="P35" s="251"/>
      <c r="Q35" s="251"/>
      <c r="R35" s="251"/>
      <c r="S35" s="251"/>
      <c r="T35" s="251"/>
      <c r="U35" s="251"/>
      <c r="V35" s="251"/>
      <c r="W35" s="251"/>
      <c r="X35" s="251"/>
      <c r="Y35" s="251"/>
      <c r="Z35" s="251"/>
    </row>
    <row r="36" spans="1:26" ht="12.75" customHeight="1" x14ac:dyDescent="0.15">
      <c r="A36" s="251"/>
      <c r="B36" s="251"/>
      <c r="C36" s="251"/>
      <c r="D36" s="251"/>
      <c r="E36" s="251"/>
      <c r="F36" s="251"/>
      <c r="G36" s="272"/>
      <c r="H36" s="251"/>
      <c r="I36" s="251"/>
      <c r="J36" s="251"/>
      <c r="K36" s="251"/>
      <c r="L36" s="251"/>
      <c r="M36" s="251"/>
      <c r="N36" s="251"/>
      <c r="O36" s="251"/>
      <c r="P36" s="251"/>
      <c r="Q36" s="251"/>
      <c r="R36" s="251"/>
      <c r="S36" s="251"/>
      <c r="T36" s="251"/>
      <c r="U36" s="251"/>
      <c r="V36" s="251"/>
      <c r="W36" s="251"/>
      <c r="X36" s="251"/>
      <c r="Y36" s="251"/>
      <c r="Z36" s="251"/>
    </row>
    <row r="37" spans="1:26" ht="12.75" customHeight="1" x14ac:dyDescent="0.15">
      <c r="A37" s="251"/>
      <c r="B37" s="251"/>
      <c r="C37" s="251"/>
      <c r="D37" s="251"/>
      <c r="E37" s="251"/>
      <c r="F37" s="251"/>
      <c r="G37" s="272"/>
      <c r="H37" s="251"/>
      <c r="I37" s="251"/>
      <c r="J37" s="251"/>
      <c r="K37" s="251"/>
      <c r="L37" s="251"/>
      <c r="M37" s="251"/>
      <c r="N37" s="251"/>
      <c r="O37" s="251"/>
      <c r="P37" s="251"/>
      <c r="Q37" s="251"/>
      <c r="R37" s="251"/>
      <c r="S37" s="251"/>
      <c r="T37" s="251"/>
      <c r="U37" s="251"/>
      <c r="V37" s="251"/>
      <c r="W37" s="251"/>
      <c r="X37" s="251"/>
      <c r="Y37" s="251"/>
      <c r="Z37" s="251"/>
    </row>
    <row r="38" spans="1:26" ht="12.75" customHeight="1" x14ac:dyDescent="0.15">
      <c r="A38" s="251"/>
      <c r="B38" s="251"/>
      <c r="C38" s="251"/>
      <c r="D38" s="251"/>
      <c r="E38" s="251"/>
      <c r="F38" s="251"/>
      <c r="G38" s="272"/>
      <c r="H38" s="251"/>
      <c r="I38" s="251"/>
      <c r="J38" s="251"/>
      <c r="K38" s="251"/>
      <c r="L38" s="251"/>
      <c r="M38" s="251"/>
      <c r="N38" s="251"/>
      <c r="O38" s="251"/>
      <c r="P38" s="251"/>
      <c r="Q38" s="251"/>
      <c r="R38" s="251"/>
      <c r="S38" s="251"/>
      <c r="T38" s="251"/>
      <c r="U38" s="251"/>
      <c r="V38" s="251"/>
      <c r="W38" s="251"/>
      <c r="X38" s="251"/>
      <c r="Y38" s="251"/>
      <c r="Z38" s="251"/>
    </row>
    <row r="39" spans="1:26" ht="12.75" customHeight="1" x14ac:dyDescent="0.15">
      <c r="A39" s="251"/>
      <c r="B39" s="251"/>
      <c r="C39" s="251"/>
      <c r="D39" s="251"/>
      <c r="E39" s="251"/>
      <c r="F39" s="251"/>
      <c r="G39" s="272"/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1"/>
      <c r="U39" s="251"/>
      <c r="V39" s="251"/>
      <c r="W39" s="251"/>
      <c r="X39" s="251"/>
      <c r="Y39" s="251"/>
      <c r="Z39" s="251"/>
    </row>
    <row r="40" spans="1:26" ht="12.75" customHeight="1" x14ac:dyDescent="0.15">
      <c r="A40" s="251"/>
      <c r="B40" s="251"/>
      <c r="C40" s="251"/>
      <c r="D40" s="251"/>
      <c r="E40" s="251"/>
      <c r="F40" s="251"/>
      <c r="G40" s="272"/>
      <c r="H40" s="251"/>
      <c r="I40" s="251"/>
      <c r="J40" s="251"/>
      <c r="K40" s="251"/>
      <c r="L40" s="251"/>
      <c r="M40" s="251"/>
      <c r="N40" s="251"/>
      <c r="O40" s="251"/>
      <c r="P40" s="251"/>
      <c r="Q40" s="251"/>
      <c r="R40" s="251"/>
      <c r="S40" s="251"/>
      <c r="T40" s="251"/>
      <c r="U40" s="251"/>
      <c r="V40" s="251"/>
      <c r="W40" s="251"/>
      <c r="X40" s="251"/>
      <c r="Y40" s="251"/>
      <c r="Z40" s="251"/>
    </row>
    <row r="41" spans="1:26" ht="12.75" customHeight="1" x14ac:dyDescent="0.15">
      <c r="A41" s="251"/>
      <c r="B41" s="251"/>
      <c r="C41" s="251"/>
      <c r="D41" s="251"/>
      <c r="E41" s="251"/>
      <c r="F41" s="251"/>
      <c r="G41" s="272"/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51"/>
      <c r="S41" s="251"/>
      <c r="T41" s="251"/>
      <c r="U41" s="251"/>
      <c r="V41" s="251"/>
      <c r="W41" s="251"/>
      <c r="X41" s="251"/>
      <c r="Y41" s="251"/>
      <c r="Z41" s="251"/>
    </row>
    <row r="42" spans="1:26" ht="12.75" customHeight="1" x14ac:dyDescent="0.15">
      <c r="A42" s="251"/>
      <c r="B42" s="251"/>
      <c r="C42" s="251"/>
      <c r="D42" s="251"/>
      <c r="E42" s="251"/>
      <c r="F42" s="251"/>
      <c r="G42" s="272"/>
      <c r="H42" s="251"/>
      <c r="I42" s="251"/>
      <c r="J42" s="251"/>
      <c r="K42" s="251"/>
      <c r="L42" s="251"/>
      <c r="M42" s="251"/>
      <c r="N42" s="251"/>
      <c r="O42" s="251"/>
      <c r="P42" s="251"/>
      <c r="Q42" s="251"/>
      <c r="R42" s="251"/>
      <c r="S42" s="251"/>
      <c r="T42" s="251"/>
      <c r="U42" s="251"/>
      <c r="V42" s="251"/>
      <c r="W42" s="251"/>
      <c r="X42" s="251"/>
      <c r="Y42" s="251"/>
      <c r="Z42" s="251"/>
    </row>
    <row r="43" spans="1:26" ht="12.75" customHeight="1" x14ac:dyDescent="0.15">
      <c r="A43" s="251"/>
      <c r="B43" s="251"/>
      <c r="C43" s="251"/>
      <c r="D43" s="251"/>
      <c r="E43" s="251"/>
      <c r="F43" s="251"/>
      <c r="G43" s="272"/>
      <c r="H43" s="251"/>
      <c r="I43" s="251"/>
      <c r="J43" s="251"/>
      <c r="K43" s="251"/>
      <c r="L43" s="251"/>
      <c r="M43" s="251"/>
      <c r="N43" s="251"/>
      <c r="O43" s="251"/>
      <c r="P43" s="251"/>
      <c r="Q43" s="251"/>
      <c r="R43" s="251"/>
      <c r="S43" s="251"/>
      <c r="T43" s="251"/>
      <c r="U43" s="251"/>
      <c r="V43" s="251"/>
      <c r="W43" s="251"/>
      <c r="X43" s="251"/>
      <c r="Y43" s="251"/>
      <c r="Z43" s="251"/>
    </row>
    <row r="44" spans="1:26" ht="12.75" customHeight="1" x14ac:dyDescent="0.15">
      <c r="A44" s="251"/>
      <c r="B44" s="251"/>
      <c r="C44" s="251"/>
      <c r="D44" s="251"/>
      <c r="E44" s="251"/>
      <c r="F44" s="251"/>
      <c r="G44" s="272"/>
      <c r="H44" s="251"/>
      <c r="I44" s="251"/>
      <c r="J44" s="251"/>
      <c r="K44" s="251"/>
      <c r="L44" s="251"/>
      <c r="M44" s="251"/>
      <c r="N44" s="251"/>
      <c r="O44" s="251"/>
      <c r="P44" s="251"/>
      <c r="Q44" s="251"/>
      <c r="R44" s="251"/>
      <c r="S44" s="251"/>
      <c r="T44" s="251"/>
      <c r="U44" s="251"/>
      <c r="V44" s="251"/>
      <c r="W44" s="251"/>
      <c r="X44" s="251"/>
      <c r="Y44" s="251"/>
      <c r="Z44" s="251"/>
    </row>
    <row r="45" spans="1:26" ht="12.75" customHeight="1" x14ac:dyDescent="0.15">
      <c r="A45" s="251"/>
      <c r="B45" s="251"/>
      <c r="C45" s="251"/>
      <c r="D45" s="251"/>
      <c r="E45" s="251"/>
      <c r="F45" s="251"/>
      <c r="G45" s="272"/>
      <c r="H45" s="251"/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51"/>
      <c r="T45" s="251"/>
      <c r="U45" s="251"/>
      <c r="V45" s="251"/>
      <c r="W45" s="251"/>
      <c r="X45" s="251"/>
      <c r="Y45" s="251"/>
      <c r="Z45" s="251"/>
    </row>
    <row r="46" spans="1:26" ht="12.75" customHeight="1" x14ac:dyDescent="0.15">
      <c r="A46" s="251"/>
      <c r="B46" s="251"/>
      <c r="C46" s="251"/>
      <c r="D46" s="251"/>
      <c r="E46" s="251"/>
      <c r="F46" s="251"/>
      <c r="G46" s="272"/>
      <c r="H46" s="251"/>
      <c r="I46" s="251"/>
      <c r="J46" s="251"/>
      <c r="K46" s="251"/>
      <c r="L46" s="251"/>
      <c r="M46" s="251"/>
      <c r="N46" s="251"/>
      <c r="O46" s="251"/>
      <c r="P46" s="251"/>
      <c r="Q46" s="251"/>
      <c r="R46" s="251"/>
      <c r="S46" s="251"/>
      <c r="T46" s="251"/>
      <c r="U46" s="251"/>
      <c r="V46" s="251"/>
      <c r="W46" s="251"/>
      <c r="X46" s="251"/>
      <c r="Y46" s="251"/>
      <c r="Z46" s="251"/>
    </row>
    <row r="47" spans="1:26" ht="12.75" customHeight="1" x14ac:dyDescent="0.15">
      <c r="A47" s="251"/>
      <c r="B47" s="251"/>
      <c r="C47" s="251"/>
      <c r="D47" s="251"/>
      <c r="E47" s="251"/>
      <c r="F47" s="251"/>
      <c r="G47" s="272"/>
      <c r="H47" s="251"/>
      <c r="I47" s="251"/>
      <c r="J47" s="251"/>
      <c r="K47" s="251"/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51"/>
      <c r="W47" s="251"/>
      <c r="X47" s="251"/>
      <c r="Y47" s="251"/>
      <c r="Z47" s="251"/>
    </row>
    <row r="48" spans="1:26" ht="12.75" customHeight="1" x14ac:dyDescent="0.15">
      <c r="A48" s="251"/>
      <c r="B48" s="251"/>
      <c r="C48" s="251"/>
      <c r="D48" s="251"/>
      <c r="E48" s="251"/>
      <c r="F48" s="251"/>
      <c r="G48" s="272"/>
      <c r="H48" s="251"/>
      <c r="I48" s="251"/>
      <c r="J48" s="251"/>
      <c r="K48" s="251"/>
      <c r="L48" s="251"/>
      <c r="M48" s="251"/>
      <c r="N48" s="251"/>
      <c r="O48" s="251"/>
      <c r="P48" s="251"/>
      <c r="Q48" s="251"/>
      <c r="R48" s="251"/>
      <c r="S48" s="251"/>
      <c r="T48" s="251"/>
      <c r="U48" s="251"/>
      <c r="V48" s="251"/>
      <c r="W48" s="251"/>
      <c r="X48" s="251"/>
      <c r="Y48" s="251"/>
      <c r="Z48" s="251"/>
    </row>
    <row r="49" spans="1:26" ht="12.75" customHeight="1" x14ac:dyDescent="0.15">
      <c r="A49" s="251"/>
      <c r="B49" s="251"/>
      <c r="C49" s="251"/>
      <c r="D49" s="251"/>
      <c r="E49" s="251"/>
      <c r="F49" s="251"/>
      <c r="G49" s="272"/>
      <c r="H49" s="251"/>
      <c r="I49" s="251"/>
      <c r="J49" s="251"/>
      <c r="K49" s="251"/>
      <c r="L49" s="251"/>
      <c r="M49" s="251"/>
      <c r="N49" s="251"/>
      <c r="O49" s="251"/>
      <c r="P49" s="251"/>
      <c r="Q49" s="251"/>
      <c r="R49" s="251"/>
      <c r="S49" s="251"/>
      <c r="T49" s="251"/>
      <c r="U49" s="251"/>
      <c r="V49" s="251"/>
      <c r="W49" s="251"/>
      <c r="X49" s="251"/>
      <c r="Y49" s="251"/>
      <c r="Z49" s="251"/>
    </row>
    <row r="50" spans="1:26" ht="12.75" customHeight="1" x14ac:dyDescent="0.15">
      <c r="A50" s="251"/>
      <c r="B50" s="251"/>
      <c r="C50" s="251"/>
      <c r="D50" s="251"/>
      <c r="E50" s="251"/>
      <c r="F50" s="251"/>
      <c r="G50" s="272"/>
      <c r="H50" s="251"/>
      <c r="I50" s="251"/>
      <c r="J50" s="251"/>
      <c r="K50" s="251"/>
      <c r="L50" s="251"/>
      <c r="M50" s="251"/>
      <c r="N50" s="251"/>
      <c r="O50" s="251"/>
      <c r="P50" s="251"/>
      <c r="Q50" s="251"/>
      <c r="R50" s="251"/>
      <c r="S50" s="251"/>
      <c r="T50" s="251"/>
      <c r="U50" s="251"/>
      <c r="V50" s="251"/>
      <c r="W50" s="251"/>
      <c r="X50" s="251"/>
      <c r="Y50" s="251"/>
      <c r="Z50" s="251"/>
    </row>
    <row r="51" spans="1:26" ht="12.75" customHeight="1" x14ac:dyDescent="0.15">
      <c r="A51" s="251"/>
      <c r="B51" s="251"/>
      <c r="C51" s="251"/>
      <c r="D51" s="251"/>
      <c r="E51" s="251"/>
      <c r="F51" s="251"/>
      <c r="G51" s="272"/>
      <c r="H51" s="251"/>
      <c r="I51" s="251"/>
      <c r="J51" s="251"/>
      <c r="K51" s="251"/>
      <c r="L51" s="251"/>
      <c r="M51" s="251"/>
      <c r="N51" s="251"/>
      <c r="O51" s="251"/>
      <c r="P51" s="251"/>
      <c r="Q51" s="251"/>
      <c r="R51" s="251"/>
      <c r="S51" s="251"/>
      <c r="T51" s="251"/>
      <c r="U51" s="251"/>
      <c r="V51" s="251"/>
      <c r="W51" s="251"/>
      <c r="X51" s="251"/>
      <c r="Y51" s="251"/>
      <c r="Z51" s="251"/>
    </row>
    <row r="52" spans="1:26" ht="12.75" customHeight="1" x14ac:dyDescent="0.15">
      <c r="A52" s="251"/>
      <c r="B52" s="251"/>
      <c r="C52" s="251"/>
      <c r="D52" s="251"/>
      <c r="E52" s="251"/>
      <c r="F52" s="251"/>
      <c r="G52" s="272"/>
      <c r="H52" s="251"/>
      <c r="I52" s="251"/>
      <c r="J52" s="251"/>
      <c r="K52" s="251"/>
      <c r="L52" s="251"/>
      <c r="M52" s="251"/>
      <c r="N52" s="251"/>
      <c r="O52" s="251"/>
      <c r="P52" s="251"/>
      <c r="Q52" s="251"/>
      <c r="R52" s="251"/>
      <c r="S52" s="251"/>
      <c r="T52" s="251"/>
      <c r="U52" s="251"/>
      <c r="V52" s="251"/>
      <c r="W52" s="251"/>
      <c r="X52" s="251"/>
      <c r="Y52" s="251"/>
      <c r="Z52" s="251"/>
    </row>
    <row r="53" spans="1:26" ht="12.75" customHeight="1" x14ac:dyDescent="0.15">
      <c r="A53" s="251"/>
      <c r="B53" s="251"/>
      <c r="C53" s="251"/>
      <c r="D53" s="251"/>
      <c r="E53" s="251"/>
      <c r="F53" s="251"/>
      <c r="G53" s="272"/>
      <c r="H53" s="251"/>
      <c r="I53" s="251"/>
      <c r="J53" s="251"/>
      <c r="K53" s="251"/>
      <c r="L53" s="251"/>
      <c r="M53" s="251"/>
      <c r="N53" s="251"/>
      <c r="O53" s="251"/>
      <c r="P53" s="251"/>
      <c r="Q53" s="251"/>
      <c r="R53" s="251"/>
      <c r="S53" s="251"/>
      <c r="T53" s="251"/>
      <c r="U53" s="251"/>
      <c r="V53" s="251"/>
      <c r="W53" s="251"/>
      <c r="X53" s="251"/>
      <c r="Y53" s="251"/>
      <c r="Z53" s="251"/>
    </row>
    <row r="54" spans="1:26" ht="12.75" customHeight="1" x14ac:dyDescent="0.15">
      <c r="A54" s="251"/>
      <c r="B54" s="251"/>
      <c r="C54" s="251"/>
      <c r="D54" s="251"/>
      <c r="E54" s="251"/>
      <c r="F54" s="251"/>
      <c r="G54" s="272"/>
      <c r="H54" s="251"/>
      <c r="I54" s="251"/>
      <c r="J54" s="251"/>
      <c r="K54" s="251"/>
      <c r="L54" s="251"/>
      <c r="M54" s="251"/>
      <c r="N54" s="251"/>
      <c r="O54" s="251"/>
      <c r="P54" s="251"/>
      <c r="Q54" s="251"/>
      <c r="R54" s="251"/>
      <c r="S54" s="251"/>
      <c r="T54" s="251"/>
      <c r="U54" s="251"/>
      <c r="V54" s="251"/>
      <c r="W54" s="251"/>
      <c r="X54" s="251"/>
      <c r="Y54" s="251"/>
      <c r="Z54" s="251"/>
    </row>
    <row r="55" spans="1:26" ht="12.75" customHeight="1" x14ac:dyDescent="0.15">
      <c r="A55" s="251"/>
      <c r="B55" s="251"/>
      <c r="C55" s="251"/>
      <c r="D55" s="251"/>
      <c r="E55" s="251"/>
      <c r="F55" s="251"/>
      <c r="G55" s="272"/>
      <c r="H55" s="251"/>
      <c r="I55" s="251"/>
      <c r="J55" s="251"/>
      <c r="K55" s="251"/>
      <c r="L55" s="251"/>
      <c r="M55" s="251"/>
      <c r="N55" s="251"/>
      <c r="O55" s="251"/>
      <c r="P55" s="251"/>
      <c r="Q55" s="251"/>
      <c r="R55" s="251"/>
      <c r="S55" s="251"/>
      <c r="T55" s="251"/>
      <c r="U55" s="251"/>
      <c r="V55" s="251"/>
      <c r="W55" s="251"/>
      <c r="X55" s="251"/>
      <c r="Y55" s="251"/>
      <c r="Z55" s="251"/>
    </row>
    <row r="56" spans="1:26" ht="12.75" customHeight="1" x14ac:dyDescent="0.15">
      <c r="A56" s="251"/>
      <c r="B56" s="251"/>
      <c r="C56" s="251"/>
      <c r="D56" s="251"/>
      <c r="E56" s="251"/>
      <c r="F56" s="251"/>
      <c r="G56" s="272"/>
      <c r="H56" s="251"/>
      <c r="I56" s="251"/>
      <c r="J56" s="251"/>
      <c r="K56" s="251"/>
      <c r="L56" s="251"/>
      <c r="M56" s="251"/>
      <c r="N56" s="251"/>
      <c r="O56" s="251"/>
      <c r="P56" s="251"/>
      <c r="Q56" s="251"/>
      <c r="R56" s="251"/>
      <c r="S56" s="251"/>
      <c r="T56" s="251"/>
      <c r="U56" s="251"/>
      <c r="V56" s="251"/>
      <c r="W56" s="251"/>
      <c r="X56" s="251"/>
      <c r="Y56" s="251"/>
      <c r="Z56" s="251"/>
    </row>
    <row r="57" spans="1:26" ht="12.75" customHeight="1" x14ac:dyDescent="0.15">
      <c r="A57" s="251"/>
      <c r="B57" s="251"/>
      <c r="C57" s="251"/>
      <c r="D57" s="251"/>
      <c r="E57" s="251"/>
      <c r="F57" s="251"/>
      <c r="G57" s="272"/>
      <c r="H57" s="251"/>
      <c r="I57" s="251"/>
      <c r="J57" s="251"/>
      <c r="K57" s="251"/>
      <c r="L57" s="251"/>
      <c r="M57" s="251"/>
      <c r="N57" s="251"/>
      <c r="O57" s="251"/>
      <c r="P57" s="251"/>
      <c r="Q57" s="251"/>
      <c r="R57" s="251"/>
      <c r="S57" s="251"/>
      <c r="T57" s="251"/>
      <c r="U57" s="251"/>
      <c r="V57" s="251"/>
      <c r="W57" s="251"/>
      <c r="X57" s="251"/>
      <c r="Y57" s="251"/>
      <c r="Z57" s="251"/>
    </row>
    <row r="58" spans="1:26" ht="12.75" customHeight="1" x14ac:dyDescent="0.15">
      <c r="A58" s="251"/>
      <c r="B58" s="251"/>
      <c r="C58" s="251"/>
      <c r="D58" s="251"/>
      <c r="E58" s="251"/>
      <c r="F58" s="251"/>
      <c r="G58" s="272"/>
      <c r="H58" s="251"/>
      <c r="I58" s="251"/>
      <c r="J58" s="251"/>
      <c r="K58" s="251"/>
      <c r="L58" s="251"/>
      <c r="M58" s="251"/>
      <c r="N58" s="251"/>
      <c r="O58" s="251"/>
      <c r="P58" s="251"/>
      <c r="Q58" s="251"/>
      <c r="R58" s="251"/>
      <c r="S58" s="251"/>
      <c r="T58" s="251"/>
      <c r="U58" s="251"/>
      <c r="V58" s="251"/>
      <c r="W58" s="251"/>
      <c r="X58" s="251"/>
      <c r="Y58" s="251"/>
      <c r="Z58" s="251"/>
    </row>
    <row r="59" spans="1:26" ht="12.75" customHeight="1" x14ac:dyDescent="0.15">
      <c r="A59" s="251"/>
      <c r="B59" s="251"/>
      <c r="C59" s="251"/>
      <c r="D59" s="251"/>
      <c r="E59" s="251"/>
      <c r="F59" s="251"/>
      <c r="G59" s="272"/>
      <c r="H59" s="251"/>
      <c r="I59" s="251"/>
      <c r="J59" s="251"/>
      <c r="K59" s="251"/>
      <c r="L59" s="251"/>
      <c r="M59" s="251"/>
      <c r="N59" s="251"/>
      <c r="O59" s="251"/>
      <c r="P59" s="251"/>
      <c r="Q59" s="251"/>
      <c r="R59" s="251"/>
      <c r="S59" s="251"/>
      <c r="T59" s="251"/>
      <c r="U59" s="251"/>
      <c r="V59" s="251"/>
      <c r="W59" s="251"/>
      <c r="X59" s="251"/>
      <c r="Y59" s="251"/>
      <c r="Z59" s="251"/>
    </row>
    <row r="60" spans="1:26" ht="12.75" customHeight="1" x14ac:dyDescent="0.15">
      <c r="A60" s="251"/>
      <c r="B60" s="251"/>
      <c r="C60" s="251"/>
      <c r="D60" s="251"/>
      <c r="E60" s="251"/>
      <c r="F60" s="251"/>
      <c r="G60" s="272"/>
      <c r="H60" s="251"/>
      <c r="I60" s="251"/>
      <c r="J60" s="251"/>
      <c r="K60" s="251"/>
      <c r="L60" s="251"/>
      <c r="M60" s="251"/>
      <c r="N60" s="251"/>
      <c r="O60" s="251"/>
      <c r="P60" s="251"/>
      <c r="Q60" s="251"/>
      <c r="R60" s="251"/>
      <c r="S60" s="251"/>
      <c r="T60" s="251"/>
      <c r="U60" s="251"/>
      <c r="V60" s="251"/>
      <c r="W60" s="251"/>
      <c r="X60" s="251"/>
      <c r="Y60" s="251"/>
      <c r="Z60" s="251"/>
    </row>
    <row r="61" spans="1:26" ht="12.75" customHeight="1" x14ac:dyDescent="0.15">
      <c r="A61" s="251"/>
      <c r="B61" s="251"/>
      <c r="C61" s="251"/>
      <c r="D61" s="251"/>
      <c r="E61" s="251"/>
      <c r="F61" s="251"/>
      <c r="G61" s="272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X61" s="251"/>
      <c r="Y61" s="251"/>
      <c r="Z61" s="251"/>
    </row>
    <row r="62" spans="1:26" ht="12.75" customHeight="1" x14ac:dyDescent="0.15">
      <c r="A62" s="251"/>
      <c r="B62" s="251"/>
      <c r="C62" s="251"/>
      <c r="D62" s="251"/>
      <c r="E62" s="251"/>
      <c r="F62" s="251"/>
      <c r="G62" s="272"/>
      <c r="H62" s="251"/>
      <c r="I62" s="251"/>
      <c r="J62" s="251"/>
      <c r="K62" s="251"/>
      <c r="L62" s="251"/>
      <c r="M62" s="251"/>
      <c r="N62" s="251"/>
      <c r="O62" s="251"/>
      <c r="P62" s="251"/>
      <c r="Q62" s="251"/>
      <c r="R62" s="251"/>
      <c r="S62" s="251"/>
      <c r="T62" s="251"/>
      <c r="U62" s="251"/>
      <c r="V62" s="251"/>
      <c r="W62" s="251"/>
      <c r="X62" s="251"/>
      <c r="Y62" s="251"/>
      <c r="Z62" s="251"/>
    </row>
    <row r="63" spans="1:26" ht="12.75" customHeight="1" x14ac:dyDescent="0.15">
      <c r="A63" s="251"/>
      <c r="B63" s="251"/>
      <c r="C63" s="251"/>
      <c r="D63" s="251"/>
      <c r="E63" s="251"/>
      <c r="F63" s="251"/>
      <c r="G63" s="272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Y63" s="251"/>
      <c r="Z63" s="251"/>
    </row>
    <row r="64" spans="1:26" ht="12.75" customHeight="1" x14ac:dyDescent="0.15">
      <c r="A64" s="251"/>
      <c r="B64" s="251"/>
      <c r="C64" s="251"/>
      <c r="D64" s="251"/>
      <c r="E64" s="251"/>
      <c r="F64" s="251"/>
      <c r="G64" s="272"/>
      <c r="H64" s="251"/>
      <c r="I64" s="251"/>
      <c r="J64" s="251"/>
      <c r="K64" s="251"/>
      <c r="L64" s="251"/>
      <c r="M64" s="251"/>
      <c r="N64" s="251"/>
      <c r="O64" s="251"/>
      <c r="P64" s="251"/>
      <c r="Q64" s="251"/>
      <c r="R64" s="251"/>
      <c r="S64" s="251"/>
      <c r="T64" s="251"/>
      <c r="U64" s="251"/>
      <c r="V64" s="251"/>
      <c r="W64" s="251"/>
      <c r="X64" s="251"/>
      <c r="Y64" s="251"/>
      <c r="Z64" s="251"/>
    </row>
    <row r="65" spans="1:26" ht="12.75" customHeight="1" x14ac:dyDescent="0.15">
      <c r="A65" s="251"/>
      <c r="B65" s="251"/>
      <c r="C65" s="251"/>
      <c r="D65" s="251"/>
      <c r="E65" s="251"/>
      <c r="F65" s="251"/>
      <c r="G65" s="272"/>
      <c r="H65" s="251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Y65" s="251"/>
      <c r="Z65" s="251"/>
    </row>
    <row r="66" spans="1:26" ht="12.75" customHeight="1" x14ac:dyDescent="0.15">
      <c r="A66" s="251"/>
      <c r="B66" s="251"/>
      <c r="C66" s="251"/>
      <c r="D66" s="251"/>
      <c r="E66" s="251"/>
      <c r="F66" s="251"/>
      <c r="G66" s="272"/>
      <c r="H66" s="251"/>
      <c r="I66" s="251"/>
      <c r="J66" s="251"/>
      <c r="K66" s="251"/>
      <c r="L66" s="251"/>
      <c r="M66" s="251"/>
      <c r="N66" s="251"/>
      <c r="O66" s="251"/>
      <c r="P66" s="251"/>
      <c r="Q66" s="251"/>
      <c r="R66" s="251"/>
      <c r="S66" s="251"/>
      <c r="T66" s="251"/>
      <c r="U66" s="251"/>
      <c r="V66" s="251"/>
      <c r="W66" s="251"/>
      <c r="X66" s="251"/>
      <c r="Y66" s="251"/>
      <c r="Z66" s="251"/>
    </row>
    <row r="67" spans="1:26" ht="12.75" customHeight="1" x14ac:dyDescent="0.15">
      <c r="A67" s="251"/>
      <c r="B67" s="251"/>
      <c r="C67" s="251"/>
      <c r="D67" s="251"/>
      <c r="E67" s="251"/>
      <c r="F67" s="251"/>
      <c r="G67" s="272"/>
      <c r="H67" s="251"/>
      <c r="I67" s="251"/>
      <c r="J67" s="251"/>
      <c r="K67" s="251"/>
      <c r="L67" s="251"/>
      <c r="M67" s="251"/>
      <c r="N67" s="251"/>
      <c r="O67" s="251"/>
      <c r="P67" s="251"/>
      <c r="Q67" s="251"/>
      <c r="R67" s="251"/>
      <c r="S67" s="251"/>
      <c r="T67" s="251"/>
      <c r="U67" s="251"/>
      <c r="V67" s="251"/>
      <c r="W67" s="251"/>
      <c r="X67" s="251"/>
      <c r="Y67" s="251"/>
      <c r="Z67" s="251"/>
    </row>
    <row r="68" spans="1:26" ht="12.75" customHeight="1" x14ac:dyDescent="0.15">
      <c r="A68" s="251"/>
      <c r="B68" s="251"/>
      <c r="C68" s="251"/>
      <c r="D68" s="251"/>
      <c r="E68" s="251"/>
      <c r="F68" s="251"/>
      <c r="G68" s="272"/>
      <c r="H68" s="251"/>
      <c r="I68" s="251"/>
      <c r="J68" s="251"/>
      <c r="K68" s="251"/>
      <c r="L68" s="251"/>
      <c r="M68" s="251"/>
      <c r="N68" s="251"/>
      <c r="O68" s="251"/>
      <c r="P68" s="251"/>
      <c r="Q68" s="251"/>
      <c r="R68" s="251"/>
      <c r="S68" s="251"/>
      <c r="T68" s="251"/>
      <c r="U68" s="251"/>
      <c r="V68" s="251"/>
      <c r="W68" s="251"/>
      <c r="X68" s="251"/>
      <c r="Y68" s="251"/>
      <c r="Z68" s="251"/>
    </row>
    <row r="69" spans="1:26" ht="12.75" customHeight="1" x14ac:dyDescent="0.15">
      <c r="A69" s="251"/>
      <c r="B69" s="251"/>
      <c r="C69" s="251"/>
      <c r="D69" s="251"/>
      <c r="E69" s="251"/>
      <c r="F69" s="251"/>
      <c r="G69" s="272"/>
      <c r="H69" s="251"/>
      <c r="I69" s="251"/>
      <c r="J69" s="251"/>
      <c r="K69" s="251"/>
      <c r="L69" s="251"/>
      <c r="M69" s="251"/>
      <c r="N69" s="251"/>
      <c r="O69" s="251"/>
      <c r="P69" s="251"/>
      <c r="Q69" s="251"/>
      <c r="R69" s="251"/>
      <c r="S69" s="251"/>
      <c r="T69" s="251"/>
      <c r="U69" s="251"/>
      <c r="V69" s="251"/>
      <c r="W69" s="251"/>
      <c r="X69" s="251"/>
      <c r="Y69" s="251"/>
      <c r="Z69" s="251"/>
    </row>
    <row r="70" spans="1:26" ht="12.75" customHeight="1" x14ac:dyDescent="0.15">
      <c r="A70" s="251"/>
      <c r="B70" s="251"/>
      <c r="C70" s="251"/>
      <c r="D70" s="251"/>
      <c r="E70" s="251"/>
      <c r="F70" s="251"/>
      <c r="G70" s="272"/>
      <c r="H70" s="251"/>
      <c r="I70" s="251"/>
      <c r="J70" s="251"/>
      <c r="K70" s="251"/>
      <c r="L70" s="251"/>
      <c r="M70" s="251"/>
      <c r="N70" s="251"/>
      <c r="O70" s="251"/>
      <c r="P70" s="251"/>
      <c r="Q70" s="251"/>
      <c r="R70" s="251"/>
      <c r="S70" s="251"/>
      <c r="T70" s="251"/>
      <c r="U70" s="251"/>
      <c r="V70" s="251"/>
      <c r="W70" s="251"/>
      <c r="X70" s="251"/>
      <c r="Y70" s="251"/>
      <c r="Z70" s="251"/>
    </row>
    <row r="71" spans="1:26" ht="12.75" customHeight="1" x14ac:dyDescent="0.15">
      <c r="A71" s="251"/>
      <c r="B71" s="251"/>
      <c r="C71" s="251"/>
      <c r="D71" s="251"/>
      <c r="E71" s="251"/>
      <c r="F71" s="251"/>
      <c r="G71" s="272"/>
      <c r="H71" s="251"/>
      <c r="I71" s="251"/>
      <c r="J71" s="251"/>
      <c r="K71" s="251"/>
      <c r="L71" s="251"/>
      <c r="M71" s="251"/>
      <c r="N71" s="251"/>
      <c r="O71" s="251"/>
      <c r="P71" s="251"/>
      <c r="Q71" s="251"/>
      <c r="R71" s="251"/>
      <c r="S71" s="251"/>
      <c r="T71" s="251"/>
      <c r="U71" s="251"/>
      <c r="V71" s="251"/>
      <c r="W71" s="251"/>
      <c r="X71" s="251"/>
      <c r="Y71" s="251"/>
      <c r="Z71" s="251"/>
    </row>
    <row r="72" spans="1:26" ht="12.75" customHeight="1" x14ac:dyDescent="0.15">
      <c r="A72" s="251"/>
      <c r="B72" s="251"/>
      <c r="C72" s="251"/>
      <c r="D72" s="251"/>
      <c r="E72" s="251"/>
      <c r="F72" s="251"/>
      <c r="G72" s="272"/>
      <c r="H72" s="251"/>
      <c r="I72" s="251"/>
      <c r="J72" s="251"/>
      <c r="K72" s="251"/>
      <c r="L72" s="251"/>
      <c r="M72" s="251"/>
      <c r="N72" s="251"/>
      <c r="O72" s="251"/>
      <c r="P72" s="251"/>
      <c r="Q72" s="251"/>
      <c r="R72" s="251"/>
      <c r="S72" s="251"/>
      <c r="T72" s="251"/>
      <c r="U72" s="251"/>
      <c r="V72" s="251"/>
      <c r="W72" s="251"/>
      <c r="X72" s="251"/>
      <c r="Y72" s="251"/>
      <c r="Z72" s="251"/>
    </row>
    <row r="73" spans="1:26" ht="12.75" customHeight="1" x14ac:dyDescent="0.15">
      <c r="A73" s="251"/>
      <c r="B73" s="251"/>
      <c r="C73" s="251"/>
      <c r="D73" s="251"/>
      <c r="E73" s="251"/>
      <c r="F73" s="251"/>
      <c r="G73" s="272"/>
      <c r="H73" s="251"/>
      <c r="I73" s="251"/>
      <c r="J73" s="251"/>
      <c r="K73" s="251"/>
      <c r="L73" s="251"/>
      <c r="M73" s="251"/>
      <c r="N73" s="251"/>
      <c r="O73" s="251"/>
      <c r="P73" s="251"/>
      <c r="Q73" s="251"/>
      <c r="R73" s="251"/>
      <c r="S73" s="251"/>
      <c r="T73" s="251"/>
      <c r="U73" s="251"/>
      <c r="V73" s="251"/>
      <c r="W73" s="251"/>
      <c r="X73" s="251"/>
      <c r="Y73" s="251"/>
      <c r="Z73" s="251"/>
    </row>
    <row r="74" spans="1:26" ht="12.75" customHeight="1" x14ac:dyDescent="0.15">
      <c r="A74" s="251"/>
      <c r="B74" s="251"/>
      <c r="C74" s="251"/>
      <c r="D74" s="251"/>
      <c r="E74" s="251"/>
      <c r="F74" s="251"/>
      <c r="G74" s="272"/>
      <c r="H74" s="251"/>
      <c r="I74" s="251"/>
      <c r="J74" s="251"/>
      <c r="K74" s="251"/>
      <c r="L74" s="251"/>
      <c r="M74" s="251"/>
      <c r="N74" s="251"/>
      <c r="O74" s="251"/>
      <c r="P74" s="251"/>
      <c r="Q74" s="251"/>
      <c r="R74" s="251"/>
      <c r="S74" s="251"/>
      <c r="T74" s="251"/>
      <c r="U74" s="251"/>
      <c r="V74" s="251"/>
      <c r="W74" s="251"/>
      <c r="X74" s="251"/>
      <c r="Y74" s="251"/>
      <c r="Z74" s="251"/>
    </row>
    <row r="75" spans="1:26" ht="12.75" customHeight="1" x14ac:dyDescent="0.15">
      <c r="A75" s="251"/>
      <c r="B75" s="251"/>
      <c r="C75" s="251"/>
      <c r="D75" s="251"/>
      <c r="E75" s="251"/>
      <c r="F75" s="251"/>
      <c r="G75" s="272"/>
      <c r="H75" s="251"/>
      <c r="I75" s="251"/>
      <c r="J75" s="251"/>
      <c r="K75" s="251"/>
      <c r="L75" s="251"/>
      <c r="M75" s="251"/>
      <c r="N75" s="251"/>
      <c r="O75" s="251"/>
      <c r="P75" s="251"/>
      <c r="Q75" s="251"/>
      <c r="R75" s="251"/>
      <c r="S75" s="251"/>
      <c r="T75" s="251"/>
      <c r="U75" s="251"/>
      <c r="V75" s="251"/>
      <c r="W75" s="251"/>
      <c r="X75" s="251"/>
      <c r="Y75" s="251"/>
      <c r="Z75" s="251"/>
    </row>
    <row r="76" spans="1:26" ht="12.75" customHeight="1" x14ac:dyDescent="0.15">
      <c r="A76" s="251"/>
      <c r="B76" s="251"/>
      <c r="C76" s="251"/>
      <c r="D76" s="251"/>
      <c r="E76" s="251"/>
      <c r="F76" s="251"/>
      <c r="G76" s="272"/>
      <c r="H76" s="251"/>
      <c r="I76" s="251"/>
      <c r="J76" s="251"/>
      <c r="K76" s="251"/>
      <c r="L76" s="251"/>
      <c r="M76" s="251"/>
      <c r="N76" s="251"/>
      <c r="O76" s="251"/>
      <c r="P76" s="251"/>
      <c r="Q76" s="251"/>
      <c r="R76" s="251"/>
      <c r="S76" s="251"/>
      <c r="T76" s="251"/>
      <c r="U76" s="251"/>
      <c r="V76" s="251"/>
      <c r="W76" s="251"/>
      <c r="X76" s="251"/>
      <c r="Y76" s="251"/>
      <c r="Z76" s="251"/>
    </row>
    <row r="77" spans="1:26" ht="12.75" customHeight="1" x14ac:dyDescent="0.15">
      <c r="A77" s="251"/>
      <c r="B77" s="251"/>
      <c r="C77" s="251"/>
      <c r="D77" s="251"/>
      <c r="E77" s="251"/>
      <c r="F77" s="251"/>
      <c r="G77" s="272"/>
      <c r="H77" s="251"/>
      <c r="I77" s="251"/>
      <c r="J77" s="251"/>
      <c r="K77" s="251"/>
      <c r="L77" s="251"/>
      <c r="M77" s="251"/>
      <c r="N77" s="251"/>
      <c r="O77" s="251"/>
      <c r="P77" s="251"/>
      <c r="Q77" s="251"/>
      <c r="R77" s="251"/>
      <c r="S77" s="251"/>
      <c r="T77" s="251"/>
      <c r="U77" s="251"/>
      <c r="V77" s="251"/>
      <c r="W77" s="251"/>
      <c r="X77" s="251"/>
      <c r="Y77" s="251"/>
      <c r="Z77" s="251"/>
    </row>
    <row r="78" spans="1:26" ht="12.75" customHeight="1" x14ac:dyDescent="0.15">
      <c r="A78" s="251"/>
      <c r="B78" s="251"/>
      <c r="C78" s="251"/>
      <c r="D78" s="251"/>
      <c r="E78" s="251"/>
      <c r="F78" s="251"/>
      <c r="G78" s="272"/>
      <c r="H78" s="251"/>
      <c r="I78" s="251"/>
      <c r="J78" s="251"/>
      <c r="K78" s="251"/>
      <c r="L78" s="251"/>
      <c r="M78" s="251"/>
      <c r="N78" s="251"/>
      <c r="O78" s="251"/>
      <c r="P78" s="251"/>
      <c r="Q78" s="251"/>
      <c r="R78" s="251"/>
      <c r="S78" s="251"/>
      <c r="T78" s="251"/>
      <c r="U78" s="251"/>
      <c r="V78" s="251"/>
      <c r="W78" s="251"/>
      <c r="X78" s="251"/>
      <c r="Y78" s="251"/>
      <c r="Z78" s="251"/>
    </row>
    <row r="79" spans="1:26" ht="12.75" customHeight="1" x14ac:dyDescent="0.15">
      <c r="A79" s="251"/>
      <c r="B79" s="251"/>
      <c r="C79" s="251"/>
      <c r="D79" s="251"/>
      <c r="E79" s="251"/>
      <c r="F79" s="251"/>
      <c r="G79" s="272"/>
      <c r="H79" s="251"/>
      <c r="I79" s="251"/>
      <c r="J79" s="251"/>
      <c r="K79" s="251"/>
      <c r="L79" s="251"/>
      <c r="M79" s="251"/>
      <c r="N79" s="251"/>
      <c r="O79" s="251"/>
      <c r="P79" s="251"/>
      <c r="Q79" s="251"/>
      <c r="R79" s="251"/>
      <c r="S79" s="251"/>
      <c r="T79" s="251"/>
      <c r="U79" s="251"/>
      <c r="V79" s="251"/>
      <c r="W79" s="251"/>
      <c r="X79" s="251"/>
      <c r="Y79" s="251"/>
      <c r="Z79" s="251"/>
    </row>
    <row r="80" spans="1:26" ht="12.75" customHeight="1" x14ac:dyDescent="0.15">
      <c r="A80" s="251"/>
      <c r="B80" s="251"/>
      <c r="C80" s="251"/>
      <c r="D80" s="251"/>
      <c r="E80" s="251"/>
      <c r="F80" s="251"/>
      <c r="G80" s="272"/>
      <c r="H80" s="251"/>
      <c r="I80" s="251"/>
      <c r="J80" s="251"/>
      <c r="K80" s="251"/>
      <c r="L80" s="251"/>
      <c r="M80" s="251"/>
      <c r="N80" s="251"/>
      <c r="O80" s="251"/>
      <c r="P80" s="251"/>
      <c r="Q80" s="251"/>
      <c r="R80" s="251"/>
      <c r="S80" s="251"/>
      <c r="T80" s="251"/>
      <c r="U80" s="251"/>
      <c r="V80" s="251"/>
      <c r="W80" s="251"/>
      <c r="X80" s="251"/>
      <c r="Y80" s="251"/>
      <c r="Z80" s="251"/>
    </row>
    <row r="81" spans="1:26" ht="12.75" customHeight="1" x14ac:dyDescent="0.15">
      <c r="A81" s="251"/>
      <c r="B81" s="251"/>
      <c r="C81" s="251"/>
      <c r="D81" s="251"/>
      <c r="E81" s="251"/>
      <c r="F81" s="251"/>
      <c r="G81" s="272"/>
      <c r="H81" s="251"/>
      <c r="I81" s="251"/>
      <c r="J81" s="251"/>
      <c r="K81" s="251"/>
      <c r="L81" s="251"/>
      <c r="M81" s="251"/>
      <c r="N81" s="251"/>
      <c r="O81" s="251"/>
      <c r="P81" s="251"/>
      <c r="Q81" s="251"/>
      <c r="R81" s="251"/>
      <c r="S81" s="251"/>
      <c r="T81" s="251"/>
      <c r="U81" s="251"/>
      <c r="V81" s="251"/>
      <c r="W81" s="251"/>
      <c r="X81" s="251"/>
      <c r="Y81" s="251"/>
      <c r="Z81" s="251"/>
    </row>
    <row r="82" spans="1:26" ht="12.75" customHeight="1" x14ac:dyDescent="0.15">
      <c r="A82" s="251"/>
      <c r="B82" s="251"/>
      <c r="C82" s="251"/>
      <c r="D82" s="251"/>
      <c r="E82" s="251"/>
      <c r="F82" s="251"/>
      <c r="G82" s="272"/>
      <c r="H82" s="251"/>
      <c r="I82" s="251"/>
      <c r="J82" s="251"/>
      <c r="K82" s="251"/>
      <c r="L82" s="251"/>
      <c r="M82" s="251"/>
      <c r="N82" s="251"/>
      <c r="O82" s="251"/>
      <c r="P82" s="251"/>
      <c r="Q82" s="251"/>
      <c r="R82" s="251"/>
      <c r="S82" s="251"/>
      <c r="T82" s="251"/>
      <c r="U82" s="251"/>
      <c r="V82" s="251"/>
      <c r="W82" s="251"/>
      <c r="X82" s="251"/>
      <c r="Y82" s="251"/>
      <c r="Z82" s="251"/>
    </row>
    <row r="83" spans="1:26" ht="12.75" customHeight="1" x14ac:dyDescent="0.15">
      <c r="A83" s="251"/>
      <c r="B83" s="251"/>
      <c r="C83" s="251"/>
      <c r="D83" s="251"/>
      <c r="E83" s="251"/>
      <c r="F83" s="251"/>
      <c r="G83" s="272"/>
      <c r="H83" s="251"/>
      <c r="I83" s="251"/>
      <c r="J83" s="251"/>
      <c r="K83" s="251"/>
      <c r="L83" s="251"/>
      <c r="M83" s="251"/>
      <c r="N83" s="251"/>
      <c r="O83" s="251"/>
      <c r="P83" s="251"/>
      <c r="Q83" s="251"/>
      <c r="R83" s="251"/>
      <c r="S83" s="251"/>
      <c r="T83" s="251"/>
      <c r="U83" s="251"/>
      <c r="V83" s="251"/>
      <c r="W83" s="251"/>
      <c r="X83" s="251"/>
      <c r="Y83" s="251"/>
      <c r="Z83" s="251"/>
    </row>
    <row r="84" spans="1:26" ht="12.75" customHeight="1" x14ac:dyDescent="0.15">
      <c r="A84" s="251"/>
      <c r="B84" s="251"/>
      <c r="C84" s="251"/>
      <c r="D84" s="251"/>
      <c r="E84" s="251"/>
      <c r="F84" s="251"/>
      <c r="G84" s="272"/>
      <c r="H84" s="251"/>
      <c r="I84" s="251"/>
      <c r="J84" s="251"/>
      <c r="K84" s="251"/>
      <c r="L84" s="251"/>
      <c r="M84" s="251"/>
      <c r="N84" s="251"/>
      <c r="O84" s="251"/>
      <c r="P84" s="251"/>
      <c r="Q84" s="251"/>
      <c r="R84" s="251"/>
      <c r="S84" s="251"/>
      <c r="T84" s="251"/>
      <c r="U84" s="251"/>
      <c r="V84" s="251"/>
      <c r="W84" s="251"/>
      <c r="X84" s="251"/>
      <c r="Y84" s="251"/>
      <c r="Z84" s="251"/>
    </row>
    <row r="85" spans="1:26" ht="12.75" customHeight="1" x14ac:dyDescent="0.15">
      <c r="A85" s="251"/>
      <c r="B85" s="251"/>
      <c r="C85" s="251"/>
      <c r="D85" s="251"/>
      <c r="E85" s="251"/>
      <c r="F85" s="251"/>
      <c r="G85" s="272"/>
      <c r="H85" s="251"/>
      <c r="I85" s="251"/>
      <c r="J85" s="251"/>
      <c r="K85" s="251"/>
      <c r="L85" s="251"/>
      <c r="M85" s="251"/>
      <c r="N85" s="251"/>
      <c r="O85" s="251"/>
      <c r="P85" s="251"/>
      <c r="Q85" s="251"/>
      <c r="R85" s="251"/>
      <c r="S85" s="251"/>
      <c r="T85" s="251"/>
      <c r="U85" s="251"/>
      <c r="V85" s="251"/>
      <c r="W85" s="251"/>
      <c r="X85" s="251"/>
      <c r="Y85" s="251"/>
      <c r="Z85" s="251"/>
    </row>
    <row r="86" spans="1:26" ht="12.75" customHeight="1" x14ac:dyDescent="0.15">
      <c r="A86" s="251"/>
      <c r="B86" s="251"/>
      <c r="C86" s="251"/>
      <c r="D86" s="251"/>
      <c r="E86" s="251"/>
      <c r="F86" s="251"/>
      <c r="G86" s="272"/>
      <c r="H86" s="251"/>
      <c r="I86" s="251"/>
      <c r="J86" s="251"/>
      <c r="K86" s="251"/>
      <c r="L86" s="251"/>
      <c r="M86" s="251"/>
      <c r="N86" s="251"/>
      <c r="O86" s="251"/>
      <c r="P86" s="251"/>
      <c r="Q86" s="251"/>
      <c r="R86" s="251"/>
      <c r="S86" s="251"/>
      <c r="T86" s="251"/>
      <c r="U86" s="251"/>
      <c r="V86" s="251"/>
      <c r="W86" s="251"/>
      <c r="X86" s="251"/>
      <c r="Y86" s="251"/>
      <c r="Z86" s="251"/>
    </row>
    <row r="87" spans="1:26" ht="12.75" customHeight="1" x14ac:dyDescent="0.15">
      <c r="A87" s="251"/>
      <c r="B87" s="251"/>
      <c r="C87" s="251"/>
      <c r="D87" s="251"/>
      <c r="E87" s="251"/>
      <c r="F87" s="251"/>
      <c r="G87" s="272"/>
      <c r="H87" s="251"/>
      <c r="I87" s="251"/>
      <c r="J87" s="251"/>
      <c r="K87" s="251"/>
      <c r="L87" s="251"/>
      <c r="M87" s="251"/>
      <c r="N87" s="251"/>
      <c r="O87" s="251"/>
      <c r="P87" s="251"/>
      <c r="Q87" s="251"/>
      <c r="R87" s="251"/>
      <c r="S87" s="251"/>
      <c r="T87" s="251"/>
      <c r="U87" s="251"/>
      <c r="V87" s="251"/>
      <c r="W87" s="251"/>
      <c r="X87" s="251"/>
      <c r="Y87" s="251"/>
      <c r="Z87" s="251"/>
    </row>
    <row r="88" spans="1:26" ht="12.75" customHeight="1" x14ac:dyDescent="0.15">
      <c r="A88" s="251"/>
      <c r="B88" s="251"/>
      <c r="C88" s="251"/>
      <c r="D88" s="251"/>
      <c r="E88" s="251"/>
      <c r="F88" s="251"/>
      <c r="G88" s="272"/>
      <c r="H88" s="251"/>
      <c r="I88" s="251"/>
      <c r="J88" s="251"/>
      <c r="K88" s="251"/>
      <c r="L88" s="251"/>
      <c r="M88" s="251"/>
      <c r="N88" s="251"/>
      <c r="O88" s="251"/>
      <c r="P88" s="251"/>
      <c r="Q88" s="251"/>
      <c r="R88" s="251"/>
      <c r="S88" s="251"/>
      <c r="T88" s="251"/>
      <c r="U88" s="251"/>
      <c r="V88" s="251"/>
      <c r="W88" s="251"/>
      <c r="X88" s="251"/>
      <c r="Y88" s="251"/>
      <c r="Z88" s="251"/>
    </row>
    <row r="89" spans="1:26" ht="12.75" customHeight="1" x14ac:dyDescent="0.15">
      <c r="A89" s="251"/>
      <c r="B89" s="251"/>
      <c r="C89" s="251"/>
      <c r="D89" s="251"/>
      <c r="E89" s="251"/>
      <c r="F89" s="251"/>
      <c r="G89" s="272"/>
      <c r="H89" s="251"/>
      <c r="I89" s="251"/>
      <c r="J89" s="251"/>
      <c r="K89" s="251"/>
      <c r="L89" s="251"/>
      <c r="M89" s="251"/>
      <c r="N89" s="251"/>
      <c r="O89" s="251"/>
      <c r="P89" s="251"/>
      <c r="Q89" s="251"/>
      <c r="R89" s="251"/>
      <c r="S89" s="251"/>
      <c r="T89" s="251"/>
      <c r="U89" s="251"/>
      <c r="V89" s="251"/>
      <c r="W89" s="251"/>
      <c r="X89" s="251"/>
      <c r="Y89" s="251"/>
      <c r="Z89" s="251"/>
    </row>
    <row r="90" spans="1:26" ht="12.75" customHeight="1" x14ac:dyDescent="0.15">
      <c r="A90" s="251"/>
      <c r="B90" s="251"/>
      <c r="C90" s="251"/>
      <c r="D90" s="251"/>
      <c r="E90" s="251"/>
      <c r="F90" s="251"/>
      <c r="G90" s="272"/>
      <c r="H90" s="251"/>
      <c r="I90" s="251"/>
      <c r="J90" s="251"/>
      <c r="K90" s="251"/>
      <c r="L90" s="251"/>
      <c r="M90" s="251"/>
      <c r="N90" s="251"/>
      <c r="O90" s="251"/>
      <c r="P90" s="251"/>
      <c r="Q90" s="251"/>
      <c r="R90" s="251"/>
      <c r="S90" s="251"/>
      <c r="T90" s="251"/>
      <c r="U90" s="251"/>
      <c r="V90" s="251"/>
      <c r="W90" s="251"/>
      <c r="X90" s="251"/>
      <c r="Y90" s="251"/>
      <c r="Z90" s="251"/>
    </row>
    <row r="91" spans="1:26" ht="12.75" customHeight="1" x14ac:dyDescent="0.15">
      <c r="A91" s="251"/>
      <c r="B91" s="251"/>
      <c r="C91" s="251"/>
      <c r="D91" s="251"/>
      <c r="E91" s="251"/>
      <c r="F91" s="251"/>
      <c r="G91" s="272"/>
      <c r="H91" s="251"/>
      <c r="I91" s="251"/>
      <c r="J91" s="251"/>
      <c r="K91" s="251"/>
      <c r="L91" s="251"/>
      <c r="M91" s="251"/>
      <c r="N91" s="251"/>
      <c r="O91" s="251"/>
      <c r="P91" s="251"/>
      <c r="Q91" s="251"/>
      <c r="R91" s="251"/>
      <c r="S91" s="251"/>
      <c r="T91" s="251"/>
      <c r="U91" s="251"/>
      <c r="V91" s="251"/>
      <c r="W91" s="251"/>
      <c r="X91" s="251"/>
      <c r="Y91" s="251"/>
      <c r="Z91" s="251"/>
    </row>
    <row r="92" spans="1:26" ht="12.75" customHeight="1" x14ac:dyDescent="0.15">
      <c r="A92" s="251"/>
      <c r="B92" s="251"/>
      <c r="C92" s="251"/>
      <c r="D92" s="251"/>
      <c r="E92" s="251"/>
      <c r="F92" s="251"/>
      <c r="G92" s="272"/>
      <c r="H92" s="251"/>
      <c r="I92" s="251"/>
      <c r="J92" s="251"/>
      <c r="K92" s="251"/>
      <c r="L92" s="251"/>
      <c r="M92" s="251"/>
      <c r="N92" s="251"/>
      <c r="O92" s="251"/>
      <c r="P92" s="251"/>
      <c r="Q92" s="251"/>
      <c r="R92" s="251"/>
      <c r="S92" s="251"/>
      <c r="T92" s="251"/>
      <c r="U92" s="251"/>
      <c r="V92" s="251"/>
      <c r="W92" s="251"/>
      <c r="X92" s="251"/>
      <c r="Y92" s="251"/>
      <c r="Z92" s="251"/>
    </row>
    <row r="93" spans="1:26" ht="12.75" customHeight="1" x14ac:dyDescent="0.15">
      <c r="A93" s="251"/>
      <c r="B93" s="251"/>
      <c r="C93" s="251"/>
      <c r="D93" s="251"/>
      <c r="E93" s="251"/>
      <c r="F93" s="251"/>
      <c r="G93" s="272"/>
      <c r="H93" s="251"/>
      <c r="I93" s="251"/>
      <c r="J93" s="251"/>
      <c r="K93" s="251"/>
      <c r="L93" s="251"/>
      <c r="M93" s="251"/>
      <c r="N93" s="251"/>
      <c r="O93" s="251"/>
      <c r="P93" s="251"/>
      <c r="Q93" s="251"/>
      <c r="R93" s="251"/>
      <c r="S93" s="251"/>
      <c r="T93" s="251"/>
      <c r="U93" s="251"/>
      <c r="V93" s="251"/>
      <c r="W93" s="251"/>
      <c r="X93" s="251"/>
      <c r="Y93" s="251"/>
      <c r="Z93" s="251"/>
    </row>
    <row r="94" spans="1:26" ht="12.75" customHeight="1" x14ac:dyDescent="0.15">
      <c r="A94" s="251"/>
      <c r="B94" s="251"/>
      <c r="C94" s="251"/>
      <c r="D94" s="251"/>
      <c r="E94" s="251"/>
      <c r="F94" s="251"/>
      <c r="G94" s="272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51"/>
      <c r="V94" s="251"/>
      <c r="W94" s="251"/>
      <c r="X94" s="251"/>
      <c r="Y94" s="251"/>
      <c r="Z94" s="251"/>
    </row>
    <row r="95" spans="1:26" ht="12.75" customHeight="1" x14ac:dyDescent="0.15">
      <c r="A95" s="251"/>
      <c r="B95" s="251"/>
      <c r="C95" s="251"/>
      <c r="D95" s="251"/>
      <c r="E95" s="251"/>
      <c r="F95" s="251"/>
      <c r="G95" s="272"/>
      <c r="H95" s="251"/>
      <c r="I95" s="251"/>
      <c r="J95" s="251"/>
      <c r="K95" s="251"/>
      <c r="L95" s="251"/>
      <c r="M95" s="251"/>
      <c r="N95" s="251"/>
      <c r="O95" s="251"/>
      <c r="P95" s="251"/>
      <c r="Q95" s="251"/>
      <c r="R95" s="251"/>
      <c r="S95" s="251"/>
      <c r="T95" s="251"/>
      <c r="U95" s="251"/>
      <c r="V95" s="251"/>
      <c r="W95" s="251"/>
      <c r="X95" s="251"/>
      <c r="Y95" s="251"/>
      <c r="Z95" s="251"/>
    </row>
    <row r="96" spans="1:26" ht="12.75" customHeight="1" x14ac:dyDescent="0.15">
      <c r="A96" s="251"/>
      <c r="B96" s="251"/>
      <c r="C96" s="251"/>
      <c r="D96" s="251"/>
      <c r="E96" s="251"/>
      <c r="F96" s="251"/>
      <c r="G96" s="272"/>
      <c r="H96" s="251"/>
      <c r="I96" s="251"/>
      <c r="J96" s="251"/>
      <c r="K96" s="251"/>
      <c r="L96" s="251"/>
      <c r="M96" s="251"/>
      <c r="N96" s="251"/>
      <c r="O96" s="251"/>
      <c r="P96" s="251"/>
      <c r="Q96" s="251"/>
      <c r="R96" s="251"/>
      <c r="S96" s="251"/>
      <c r="T96" s="251"/>
      <c r="U96" s="251"/>
      <c r="V96" s="251"/>
      <c r="W96" s="251"/>
      <c r="X96" s="251"/>
      <c r="Y96" s="251"/>
      <c r="Z96" s="251"/>
    </row>
    <row r="97" spans="1:26" ht="12.75" customHeight="1" x14ac:dyDescent="0.15">
      <c r="A97" s="251"/>
      <c r="B97" s="251"/>
      <c r="C97" s="251"/>
      <c r="D97" s="251"/>
      <c r="E97" s="251"/>
      <c r="F97" s="251"/>
      <c r="G97" s="272"/>
      <c r="H97" s="251"/>
      <c r="I97" s="251"/>
      <c r="J97" s="251"/>
      <c r="K97" s="251"/>
      <c r="L97" s="251"/>
      <c r="M97" s="251"/>
      <c r="N97" s="251"/>
      <c r="O97" s="251"/>
      <c r="P97" s="251"/>
      <c r="Q97" s="251"/>
      <c r="R97" s="251"/>
      <c r="S97" s="251"/>
      <c r="T97" s="251"/>
      <c r="U97" s="251"/>
      <c r="V97" s="251"/>
      <c r="W97" s="251"/>
      <c r="X97" s="251"/>
      <c r="Y97" s="251"/>
      <c r="Z97" s="251"/>
    </row>
    <row r="98" spans="1:26" ht="12.75" customHeight="1" x14ac:dyDescent="0.15">
      <c r="A98" s="251"/>
      <c r="B98" s="251"/>
      <c r="C98" s="251"/>
      <c r="D98" s="251"/>
      <c r="E98" s="251"/>
      <c r="F98" s="251"/>
      <c r="G98" s="272"/>
      <c r="H98" s="251"/>
      <c r="I98" s="251"/>
      <c r="J98" s="251"/>
      <c r="K98" s="251"/>
      <c r="L98" s="251"/>
      <c r="M98" s="251"/>
      <c r="N98" s="251"/>
      <c r="O98" s="251"/>
      <c r="P98" s="251"/>
      <c r="Q98" s="251"/>
      <c r="R98" s="251"/>
      <c r="S98" s="251"/>
      <c r="T98" s="251"/>
      <c r="U98" s="251"/>
      <c r="V98" s="251"/>
      <c r="W98" s="251"/>
      <c r="X98" s="251"/>
      <c r="Y98" s="251"/>
      <c r="Z98" s="251"/>
    </row>
    <row r="99" spans="1:26" ht="12.75" customHeight="1" x14ac:dyDescent="0.15">
      <c r="A99" s="251"/>
      <c r="B99" s="251"/>
      <c r="C99" s="251"/>
      <c r="D99" s="251"/>
      <c r="E99" s="251"/>
      <c r="F99" s="251"/>
      <c r="G99" s="272"/>
      <c r="H99" s="251"/>
      <c r="I99" s="251"/>
      <c r="J99" s="251"/>
      <c r="K99" s="251"/>
      <c r="L99" s="251"/>
      <c r="M99" s="251"/>
      <c r="N99" s="251"/>
      <c r="O99" s="251"/>
      <c r="P99" s="251"/>
      <c r="Q99" s="251"/>
      <c r="R99" s="251"/>
      <c r="S99" s="251"/>
      <c r="T99" s="251"/>
      <c r="U99" s="251"/>
      <c r="V99" s="251"/>
      <c r="W99" s="251"/>
      <c r="X99" s="251"/>
      <c r="Y99" s="251"/>
      <c r="Z99" s="251"/>
    </row>
    <row r="100" spans="1:26" ht="12.75" customHeight="1" x14ac:dyDescent="0.15">
      <c r="A100" s="251"/>
      <c r="B100" s="251"/>
      <c r="C100" s="251"/>
      <c r="D100" s="251"/>
      <c r="E100" s="251"/>
      <c r="F100" s="251"/>
      <c r="G100" s="272"/>
      <c r="H100" s="251"/>
      <c r="I100" s="251"/>
      <c r="J100" s="251"/>
      <c r="K100" s="251"/>
      <c r="L100" s="251"/>
      <c r="M100" s="251"/>
      <c r="N100" s="251"/>
      <c r="O100" s="251"/>
      <c r="P100" s="251"/>
      <c r="Q100" s="251"/>
      <c r="R100" s="251"/>
      <c r="S100" s="251"/>
      <c r="T100" s="251"/>
      <c r="U100" s="251"/>
      <c r="V100" s="251"/>
      <c r="W100" s="251"/>
      <c r="X100" s="251"/>
      <c r="Y100" s="251"/>
      <c r="Z100" s="251"/>
    </row>
    <row r="101" spans="1:26" ht="12.75" customHeight="1" x14ac:dyDescent="0.15">
      <c r="A101" s="251"/>
      <c r="B101" s="251"/>
      <c r="C101" s="251"/>
      <c r="D101" s="251"/>
      <c r="E101" s="251"/>
      <c r="F101" s="251"/>
      <c r="G101" s="272"/>
      <c r="H101" s="251"/>
      <c r="I101" s="251"/>
      <c r="J101" s="251"/>
      <c r="K101" s="251"/>
      <c r="L101" s="251"/>
      <c r="M101" s="251"/>
      <c r="N101" s="251"/>
      <c r="O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1"/>
      <c r="Z101" s="251"/>
    </row>
    <row r="102" spans="1:26" ht="12.75" customHeight="1" x14ac:dyDescent="0.15">
      <c r="A102" s="251"/>
      <c r="B102" s="251"/>
      <c r="C102" s="251"/>
      <c r="D102" s="251"/>
      <c r="E102" s="251"/>
      <c r="F102" s="251"/>
      <c r="G102" s="272"/>
      <c r="H102" s="251"/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  <c r="S102" s="251"/>
      <c r="T102" s="251"/>
      <c r="U102" s="251"/>
      <c r="V102" s="251"/>
      <c r="W102" s="251"/>
      <c r="X102" s="251"/>
      <c r="Y102" s="251"/>
      <c r="Z102" s="251"/>
    </row>
    <row r="103" spans="1:26" ht="12.75" customHeight="1" x14ac:dyDescent="0.15">
      <c r="A103" s="251"/>
      <c r="B103" s="251"/>
      <c r="C103" s="251"/>
      <c r="D103" s="251"/>
      <c r="E103" s="251"/>
      <c r="F103" s="251"/>
      <c r="G103" s="272"/>
      <c r="H103" s="251"/>
      <c r="I103" s="251"/>
      <c r="J103" s="251"/>
      <c r="K103" s="251"/>
      <c r="L103" s="251"/>
      <c r="M103" s="251"/>
      <c r="N103" s="251"/>
      <c r="O103" s="251"/>
      <c r="P103" s="251"/>
      <c r="Q103" s="251"/>
      <c r="R103" s="251"/>
      <c r="S103" s="251"/>
      <c r="T103" s="251"/>
      <c r="U103" s="251"/>
      <c r="V103" s="251"/>
      <c r="W103" s="251"/>
      <c r="X103" s="251"/>
      <c r="Y103" s="251"/>
      <c r="Z103" s="251"/>
    </row>
    <row r="104" spans="1:26" ht="12.75" customHeight="1" x14ac:dyDescent="0.15">
      <c r="A104" s="251"/>
      <c r="B104" s="251"/>
      <c r="C104" s="251"/>
      <c r="D104" s="251"/>
      <c r="E104" s="251"/>
      <c r="F104" s="251"/>
      <c r="G104" s="272"/>
      <c r="H104" s="251"/>
      <c r="I104" s="251"/>
      <c r="J104" s="251"/>
      <c r="K104" s="251"/>
      <c r="L104" s="251"/>
      <c r="M104" s="251"/>
      <c r="N104" s="251"/>
      <c r="O104" s="251"/>
      <c r="P104" s="251"/>
      <c r="Q104" s="251"/>
      <c r="R104" s="251"/>
      <c r="S104" s="251"/>
      <c r="T104" s="251"/>
      <c r="U104" s="251"/>
      <c r="V104" s="251"/>
      <c r="W104" s="251"/>
      <c r="X104" s="251"/>
      <c r="Y104" s="251"/>
      <c r="Z104" s="251"/>
    </row>
    <row r="105" spans="1:26" ht="12.75" customHeight="1" x14ac:dyDescent="0.15">
      <c r="A105" s="251"/>
      <c r="B105" s="251"/>
      <c r="C105" s="251"/>
      <c r="D105" s="251"/>
      <c r="E105" s="251"/>
      <c r="F105" s="251"/>
      <c r="G105" s="272"/>
      <c r="H105" s="251"/>
      <c r="I105" s="251"/>
      <c r="J105" s="251"/>
      <c r="K105" s="251"/>
      <c r="L105" s="251"/>
      <c r="M105" s="251"/>
      <c r="N105" s="251"/>
      <c r="O105" s="251"/>
      <c r="P105" s="251"/>
      <c r="Q105" s="251"/>
      <c r="R105" s="251"/>
      <c r="S105" s="251"/>
      <c r="T105" s="251"/>
      <c r="U105" s="251"/>
      <c r="V105" s="251"/>
      <c r="W105" s="251"/>
      <c r="X105" s="251"/>
      <c r="Y105" s="251"/>
      <c r="Z105" s="251"/>
    </row>
    <row r="106" spans="1:26" ht="12.75" customHeight="1" x14ac:dyDescent="0.15">
      <c r="A106" s="251"/>
      <c r="B106" s="251"/>
      <c r="C106" s="251"/>
      <c r="D106" s="251"/>
      <c r="E106" s="251"/>
      <c r="F106" s="251"/>
      <c r="G106" s="272"/>
      <c r="H106" s="251"/>
      <c r="I106" s="251"/>
      <c r="J106" s="251"/>
      <c r="K106" s="251"/>
      <c r="L106" s="251"/>
      <c r="M106" s="251"/>
      <c r="N106" s="251"/>
      <c r="O106" s="251"/>
      <c r="P106" s="251"/>
      <c r="Q106" s="251"/>
      <c r="R106" s="251"/>
      <c r="S106" s="251"/>
      <c r="T106" s="251"/>
      <c r="U106" s="251"/>
      <c r="V106" s="251"/>
      <c r="W106" s="251"/>
      <c r="X106" s="251"/>
      <c r="Y106" s="251"/>
      <c r="Z106" s="251"/>
    </row>
    <row r="107" spans="1:26" ht="12.75" customHeight="1" x14ac:dyDescent="0.15">
      <c r="A107" s="251"/>
      <c r="B107" s="251"/>
      <c r="C107" s="251"/>
      <c r="D107" s="251"/>
      <c r="E107" s="251"/>
      <c r="F107" s="251"/>
      <c r="G107" s="272"/>
      <c r="H107" s="251"/>
      <c r="I107" s="251"/>
      <c r="J107" s="251"/>
      <c r="K107" s="251"/>
      <c r="L107" s="251"/>
      <c r="M107" s="251"/>
      <c r="N107" s="251"/>
      <c r="O107" s="251"/>
      <c r="P107" s="251"/>
      <c r="Q107" s="251"/>
      <c r="R107" s="251"/>
      <c r="S107" s="251"/>
      <c r="T107" s="251"/>
      <c r="U107" s="251"/>
      <c r="V107" s="251"/>
      <c r="W107" s="251"/>
      <c r="X107" s="251"/>
      <c r="Y107" s="251"/>
      <c r="Z107" s="251"/>
    </row>
    <row r="108" spans="1:26" ht="12.75" customHeight="1" x14ac:dyDescent="0.15">
      <c r="A108" s="251"/>
      <c r="B108" s="251"/>
      <c r="C108" s="251"/>
      <c r="D108" s="251"/>
      <c r="E108" s="251"/>
      <c r="F108" s="251"/>
      <c r="G108" s="272"/>
      <c r="H108" s="251"/>
      <c r="I108" s="251"/>
      <c r="J108" s="251"/>
      <c r="K108" s="251"/>
      <c r="L108" s="251"/>
      <c r="M108" s="251"/>
      <c r="N108" s="251"/>
      <c r="O108" s="251"/>
      <c r="P108" s="251"/>
      <c r="Q108" s="251"/>
      <c r="R108" s="251"/>
      <c r="S108" s="251"/>
      <c r="T108" s="251"/>
      <c r="U108" s="251"/>
      <c r="V108" s="251"/>
      <c r="W108" s="251"/>
      <c r="X108" s="251"/>
      <c r="Y108" s="251"/>
      <c r="Z108" s="251"/>
    </row>
    <row r="109" spans="1:26" ht="12.75" customHeight="1" x14ac:dyDescent="0.15">
      <c r="A109" s="251"/>
      <c r="B109" s="251"/>
      <c r="C109" s="251"/>
      <c r="D109" s="251"/>
      <c r="E109" s="251"/>
      <c r="F109" s="251"/>
      <c r="G109" s="272"/>
      <c r="H109" s="251"/>
      <c r="I109" s="251"/>
      <c r="J109" s="251"/>
      <c r="K109" s="251"/>
      <c r="L109" s="251"/>
      <c r="M109" s="251"/>
      <c r="N109" s="251"/>
      <c r="O109" s="251"/>
      <c r="P109" s="251"/>
      <c r="Q109" s="251"/>
      <c r="R109" s="251"/>
      <c r="S109" s="251"/>
      <c r="T109" s="251"/>
      <c r="U109" s="251"/>
      <c r="V109" s="251"/>
      <c r="W109" s="251"/>
      <c r="X109" s="251"/>
      <c r="Y109" s="251"/>
      <c r="Z109" s="251"/>
    </row>
    <row r="110" spans="1:26" ht="12.75" customHeight="1" x14ac:dyDescent="0.15">
      <c r="A110" s="251"/>
      <c r="B110" s="251"/>
      <c r="C110" s="251"/>
      <c r="D110" s="251"/>
      <c r="E110" s="251"/>
      <c r="F110" s="251"/>
      <c r="G110" s="272"/>
      <c r="H110" s="251"/>
      <c r="I110" s="251"/>
      <c r="J110" s="251"/>
      <c r="K110" s="251"/>
      <c r="L110" s="251"/>
      <c r="M110" s="251"/>
      <c r="N110" s="251"/>
      <c r="O110" s="251"/>
      <c r="P110" s="251"/>
      <c r="Q110" s="251"/>
      <c r="R110" s="251"/>
      <c r="S110" s="251"/>
      <c r="T110" s="251"/>
      <c r="U110" s="251"/>
      <c r="V110" s="251"/>
      <c r="W110" s="251"/>
      <c r="X110" s="251"/>
      <c r="Y110" s="251"/>
      <c r="Z110" s="251"/>
    </row>
    <row r="111" spans="1:26" ht="12.75" customHeight="1" x14ac:dyDescent="0.15">
      <c r="A111" s="251"/>
      <c r="B111" s="251"/>
      <c r="C111" s="251"/>
      <c r="D111" s="251"/>
      <c r="E111" s="251"/>
      <c r="F111" s="251"/>
      <c r="G111" s="272"/>
      <c r="H111" s="251"/>
      <c r="I111" s="251"/>
      <c r="J111" s="251"/>
      <c r="K111" s="251"/>
      <c r="L111" s="251"/>
      <c r="M111" s="251"/>
      <c r="N111" s="251"/>
      <c r="O111" s="251"/>
      <c r="P111" s="251"/>
      <c r="Q111" s="251"/>
      <c r="R111" s="251"/>
      <c r="S111" s="251"/>
      <c r="T111" s="251"/>
      <c r="U111" s="251"/>
      <c r="V111" s="251"/>
      <c r="W111" s="251"/>
      <c r="X111" s="251"/>
      <c r="Y111" s="251"/>
      <c r="Z111" s="251"/>
    </row>
    <row r="112" spans="1:26" ht="12.75" customHeight="1" x14ac:dyDescent="0.15">
      <c r="A112" s="251"/>
      <c r="B112" s="251"/>
      <c r="C112" s="251"/>
      <c r="D112" s="251"/>
      <c r="E112" s="251"/>
      <c r="F112" s="251"/>
      <c r="G112" s="272"/>
      <c r="H112" s="251"/>
      <c r="I112" s="251"/>
      <c r="J112" s="251"/>
      <c r="K112" s="251"/>
      <c r="L112" s="251"/>
      <c r="M112" s="251"/>
      <c r="N112" s="251"/>
      <c r="O112" s="251"/>
      <c r="P112" s="251"/>
      <c r="Q112" s="251"/>
      <c r="R112" s="251"/>
      <c r="S112" s="251"/>
      <c r="T112" s="251"/>
      <c r="U112" s="251"/>
      <c r="V112" s="251"/>
      <c r="W112" s="251"/>
      <c r="X112" s="251"/>
      <c r="Y112" s="251"/>
      <c r="Z112" s="251"/>
    </row>
    <row r="113" spans="1:26" ht="12.75" customHeight="1" x14ac:dyDescent="0.15">
      <c r="A113" s="251"/>
      <c r="B113" s="251"/>
      <c r="C113" s="251"/>
      <c r="D113" s="251"/>
      <c r="E113" s="251"/>
      <c r="F113" s="251"/>
      <c r="G113" s="272"/>
      <c r="H113" s="251"/>
      <c r="I113" s="251"/>
      <c r="J113" s="251"/>
      <c r="K113" s="251"/>
      <c r="L113" s="251"/>
      <c r="M113" s="251"/>
      <c r="N113" s="251"/>
      <c r="O113" s="251"/>
      <c r="P113" s="251"/>
      <c r="Q113" s="251"/>
      <c r="R113" s="251"/>
      <c r="S113" s="251"/>
      <c r="T113" s="251"/>
      <c r="U113" s="251"/>
      <c r="V113" s="251"/>
      <c r="W113" s="251"/>
      <c r="X113" s="251"/>
      <c r="Y113" s="251"/>
      <c r="Z113" s="251"/>
    </row>
    <row r="114" spans="1:26" ht="12.75" customHeight="1" x14ac:dyDescent="0.15">
      <c r="A114" s="251"/>
      <c r="B114" s="251"/>
      <c r="C114" s="251"/>
      <c r="D114" s="251"/>
      <c r="E114" s="251"/>
      <c r="F114" s="251"/>
      <c r="G114" s="272"/>
      <c r="H114" s="251"/>
      <c r="I114" s="251"/>
      <c r="J114" s="251"/>
      <c r="K114" s="251"/>
      <c r="L114" s="251"/>
      <c r="M114" s="251"/>
      <c r="N114" s="251"/>
      <c r="O114" s="251"/>
      <c r="P114" s="251"/>
      <c r="Q114" s="251"/>
      <c r="R114" s="251"/>
      <c r="S114" s="251"/>
      <c r="T114" s="251"/>
      <c r="U114" s="251"/>
      <c r="V114" s="251"/>
      <c r="W114" s="251"/>
      <c r="X114" s="251"/>
      <c r="Y114" s="251"/>
      <c r="Z114" s="251"/>
    </row>
    <row r="115" spans="1:26" ht="12.75" customHeight="1" x14ac:dyDescent="0.15">
      <c r="A115" s="251"/>
      <c r="B115" s="251"/>
      <c r="C115" s="251"/>
      <c r="D115" s="251"/>
      <c r="E115" s="251"/>
      <c r="F115" s="251"/>
      <c r="G115" s="272"/>
      <c r="H115" s="251"/>
      <c r="I115" s="251"/>
      <c r="J115" s="251"/>
      <c r="K115" s="251"/>
      <c r="L115" s="251"/>
      <c r="M115" s="251"/>
      <c r="N115" s="251"/>
      <c r="O115" s="251"/>
      <c r="P115" s="251"/>
      <c r="Q115" s="251"/>
      <c r="R115" s="251"/>
      <c r="S115" s="251"/>
      <c r="T115" s="251"/>
      <c r="U115" s="251"/>
      <c r="V115" s="251"/>
      <c r="W115" s="251"/>
      <c r="X115" s="251"/>
      <c r="Y115" s="251"/>
      <c r="Z115" s="251"/>
    </row>
    <row r="116" spans="1:26" ht="12.75" customHeight="1" x14ac:dyDescent="0.15">
      <c r="A116" s="251"/>
      <c r="B116" s="251"/>
      <c r="C116" s="251"/>
      <c r="D116" s="251"/>
      <c r="E116" s="251"/>
      <c r="F116" s="251"/>
      <c r="G116" s="272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251"/>
      <c r="S116" s="251"/>
      <c r="T116" s="251"/>
      <c r="U116" s="251"/>
      <c r="V116" s="251"/>
      <c r="W116" s="251"/>
      <c r="X116" s="251"/>
      <c r="Y116" s="251"/>
      <c r="Z116" s="251"/>
    </row>
    <row r="117" spans="1:26" ht="12.75" customHeight="1" x14ac:dyDescent="0.15">
      <c r="A117" s="251"/>
      <c r="B117" s="251"/>
      <c r="C117" s="251"/>
      <c r="D117" s="251"/>
      <c r="E117" s="251"/>
      <c r="F117" s="251"/>
      <c r="G117" s="272"/>
      <c r="H117" s="251"/>
      <c r="I117" s="251"/>
      <c r="J117" s="251"/>
      <c r="K117" s="251"/>
      <c r="L117" s="251"/>
      <c r="M117" s="251"/>
      <c r="N117" s="251"/>
      <c r="O117" s="251"/>
      <c r="P117" s="251"/>
      <c r="Q117" s="251"/>
      <c r="R117" s="251"/>
      <c r="S117" s="251"/>
      <c r="T117" s="251"/>
      <c r="U117" s="251"/>
      <c r="V117" s="251"/>
      <c r="W117" s="251"/>
      <c r="X117" s="251"/>
      <c r="Y117" s="251"/>
      <c r="Z117" s="251"/>
    </row>
    <row r="118" spans="1:26" ht="12.75" customHeight="1" x14ac:dyDescent="0.15">
      <c r="A118" s="251"/>
      <c r="B118" s="251"/>
      <c r="C118" s="251"/>
      <c r="D118" s="251"/>
      <c r="E118" s="251"/>
      <c r="F118" s="251"/>
      <c r="G118" s="272"/>
      <c r="H118" s="251"/>
      <c r="I118" s="251"/>
      <c r="J118" s="251"/>
      <c r="K118" s="251"/>
      <c r="L118" s="251"/>
      <c r="M118" s="251"/>
      <c r="N118" s="251"/>
      <c r="O118" s="251"/>
      <c r="P118" s="251"/>
      <c r="Q118" s="251"/>
      <c r="R118" s="251"/>
      <c r="S118" s="251"/>
      <c r="T118" s="251"/>
      <c r="U118" s="251"/>
      <c r="V118" s="251"/>
      <c r="W118" s="251"/>
      <c r="X118" s="251"/>
      <c r="Y118" s="251"/>
      <c r="Z118" s="251"/>
    </row>
    <row r="119" spans="1:26" ht="12.75" customHeight="1" x14ac:dyDescent="0.15">
      <c r="A119" s="251"/>
      <c r="B119" s="251"/>
      <c r="C119" s="251"/>
      <c r="D119" s="251"/>
      <c r="E119" s="251"/>
      <c r="F119" s="251"/>
      <c r="G119" s="272"/>
      <c r="H119" s="251"/>
      <c r="I119" s="251"/>
      <c r="J119" s="251"/>
      <c r="K119" s="251"/>
      <c r="L119" s="251"/>
      <c r="M119" s="251"/>
      <c r="N119" s="251"/>
      <c r="O119" s="251"/>
      <c r="P119" s="251"/>
      <c r="Q119" s="251"/>
      <c r="R119" s="251"/>
      <c r="S119" s="251"/>
      <c r="T119" s="251"/>
      <c r="U119" s="251"/>
      <c r="V119" s="251"/>
      <c r="W119" s="251"/>
      <c r="X119" s="251"/>
      <c r="Y119" s="251"/>
      <c r="Z119" s="251"/>
    </row>
    <row r="120" spans="1:26" ht="12.75" customHeight="1" x14ac:dyDescent="0.15">
      <c r="A120" s="251"/>
      <c r="B120" s="251"/>
      <c r="C120" s="251"/>
      <c r="D120" s="251"/>
      <c r="E120" s="251"/>
      <c r="F120" s="251"/>
      <c r="G120" s="272"/>
      <c r="H120" s="251"/>
      <c r="I120" s="251"/>
      <c r="J120" s="251"/>
      <c r="K120" s="251"/>
      <c r="L120" s="251"/>
      <c r="M120" s="251"/>
      <c r="N120" s="251"/>
      <c r="O120" s="251"/>
      <c r="P120" s="251"/>
      <c r="Q120" s="251"/>
      <c r="R120" s="251"/>
      <c r="S120" s="251"/>
      <c r="T120" s="251"/>
      <c r="U120" s="251"/>
      <c r="V120" s="251"/>
      <c r="W120" s="251"/>
      <c r="X120" s="251"/>
      <c r="Y120" s="251"/>
      <c r="Z120" s="251"/>
    </row>
    <row r="121" spans="1:26" ht="12.75" customHeight="1" x14ac:dyDescent="0.15">
      <c r="A121" s="251"/>
      <c r="B121" s="251"/>
      <c r="C121" s="251"/>
      <c r="D121" s="251"/>
      <c r="E121" s="251"/>
      <c r="F121" s="251"/>
      <c r="G121" s="272"/>
      <c r="H121" s="251"/>
      <c r="I121" s="251"/>
      <c r="J121" s="251"/>
      <c r="K121" s="251"/>
      <c r="L121" s="251"/>
      <c r="M121" s="251"/>
      <c r="N121" s="251"/>
      <c r="O121" s="251"/>
      <c r="P121" s="251"/>
      <c r="Q121" s="251"/>
      <c r="R121" s="251"/>
      <c r="S121" s="251"/>
      <c r="T121" s="251"/>
      <c r="U121" s="251"/>
      <c r="V121" s="251"/>
      <c r="W121" s="251"/>
      <c r="X121" s="251"/>
      <c r="Y121" s="251"/>
      <c r="Z121" s="251"/>
    </row>
    <row r="122" spans="1:26" ht="12.75" customHeight="1" x14ac:dyDescent="0.15">
      <c r="A122" s="251"/>
      <c r="B122" s="251"/>
      <c r="C122" s="251"/>
      <c r="D122" s="251"/>
      <c r="E122" s="251"/>
      <c r="F122" s="251"/>
      <c r="G122" s="272"/>
      <c r="H122" s="251"/>
      <c r="I122" s="251"/>
      <c r="J122" s="251"/>
      <c r="K122" s="251"/>
      <c r="L122" s="251"/>
      <c r="M122" s="251"/>
      <c r="N122" s="251"/>
      <c r="O122" s="251"/>
      <c r="P122" s="251"/>
      <c r="Q122" s="251"/>
      <c r="R122" s="251"/>
      <c r="S122" s="251"/>
      <c r="T122" s="251"/>
      <c r="U122" s="251"/>
      <c r="V122" s="251"/>
      <c r="W122" s="251"/>
      <c r="X122" s="251"/>
      <c r="Y122" s="251"/>
      <c r="Z122" s="251"/>
    </row>
    <row r="123" spans="1:26" ht="12.75" customHeight="1" x14ac:dyDescent="0.15">
      <c r="A123" s="251"/>
      <c r="B123" s="251"/>
      <c r="C123" s="251"/>
      <c r="D123" s="251"/>
      <c r="E123" s="251"/>
      <c r="F123" s="251"/>
      <c r="G123" s="272"/>
      <c r="H123" s="251"/>
      <c r="I123" s="251"/>
      <c r="J123" s="251"/>
      <c r="K123" s="251"/>
      <c r="L123" s="251"/>
      <c r="M123" s="251"/>
      <c r="N123" s="251"/>
      <c r="O123" s="251"/>
      <c r="P123" s="251"/>
      <c r="Q123" s="251"/>
      <c r="R123" s="251"/>
      <c r="S123" s="251"/>
      <c r="T123" s="251"/>
      <c r="U123" s="251"/>
      <c r="V123" s="251"/>
      <c r="W123" s="251"/>
      <c r="X123" s="251"/>
      <c r="Y123" s="251"/>
      <c r="Z123" s="251"/>
    </row>
    <row r="124" spans="1:26" ht="12.75" customHeight="1" x14ac:dyDescent="0.15">
      <c r="A124" s="251"/>
      <c r="B124" s="251"/>
      <c r="C124" s="251"/>
      <c r="D124" s="251"/>
      <c r="E124" s="251"/>
      <c r="F124" s="251"/>
      <c r="G124" s="272"/>
      <c r="H124" s="251"/>
      <c r="I124" s="251"/>
      <c r="J124" s="251"/>
      <c r="K124" s="251"/>
      <c r="L124" s="251"/>
      <c r="M124" s="251"/>
      <c r="N124" s="251"/>
      <c r="O124" s="251"/>
      <c r="P124" s="251"/>
      <c r="Q124" s="251"/>
      <c r="R124" s="251"/>
      <c r="S124" s="251"/>
      <c r="T124" s="251"/>
      <c r="U124" s="251"/>
      <c r="V124" s="251"/>
      <c r="W124" s="251"/>
      <c r="X124" s="251"/>
      <c r="Y124" s="251"/>
      <c r="Z124" s="251"/>
    </row>
    <row r="125" spans="1:26" ht="12.75" customHeight="1" x14ac:dyDescent="0.15">
      <c r="A125" s="251"/>
      <c r="B125" s="251"/>
      <c r="C125" s="251"/>
      <c r="D125" s="251"/>
      <c r="E125" s="251"/>
      <c r="F125" s="251"/>
      <c r="G125" s="272"/>
      <c r="H125" s="251"/>
      <c r="I125" s="251"/>
      <c r="J125" s="251"/>
      <c r="K125" s="251"/>
      <c r="L125" s="251"/>
      <c r="M125" s="251"/>
      <c r="N125" s="251"/>
      <c r="O125" s="251"/>
      <c r="P125" s="251"/>
      <c r="Q125" s="251"/>
      <c r="R125" s="251"/>
      <c r="S125" s="251"/>
      <c r="T125" s="251"/>
      <c r="U125" s="251"/>
      <c r="V125" s="251"/>
      <c r="W125" s="251"/>
      <c r="X125" s="251"/>
      <c r="Y125" s="251"/>
      <c r="Z125" s="251"/>
    </row>
    <row r="126" spans="1:26" ht="12.75" customHeight="1" x14ac:dyDescent="0.15">
      <c r="A126" s="251"/>
      <c r="B126" s="251"/>
      <c r="C126" s="251"/>
      <c r="D126" s="251"/>
      <c r="E126" s="251"/>
      <c r="F126" s="251"/>
      <c r="G126" s="272"/>
      <c r="H126" s="251"/>
      <c r="I126" s="251"/>
      <c r="J126" s="251"/>
      <c r="K126" s="251"/>
      <c r="L126" s="251"/>
      <c r="M126" s="251"/>
      <c r="N126" s="251"/>
      <c r="O126" s="251"/>
      <c r="P126" s="251"/>
      <c r="Q126" s="251"/>
      <c r="R126" s="251"/>
      <c r="S126" s="251"/>
      <c r="T126" s="251"/>
      <c r="U126" s="251"/>
      <c r="V126" s="251"/>
      <c r="W126" s="251"/>
      <c r="X126" s="251"/>
      <c r="Y126" s="251"/>
      <c r="Z126" s="251"/>
    </row>
    <row r="127" spans="1:26" ht="12.75" customHeight="1" x14ac:dyDescent="0.15">
      <c r="A127" s="251"/>
      <c r="B127" s="251"/>
      <c r="C127" s="251"/>
      <c r="D127" s="251"/>
      <c r="E127" s="251"/>
      <c r="F127" s="251"/>
      <c r="G127" s="272"/>
      <c r="H127" s="251"/>
      <c r="I127" s="251"/>
      <c r="J127" s="251"/>
      <c r="K127" s="251"/>
      <c r="L127" s="251"/>
      <c r="M127" s="251"/>
      <c r="N127" s="251"/>
      <c r="O127" s="251"/>
      <c r="P127" s="251"/>
      <c r="Q127" s="251"/>
      <c r="R127" s="251"/>
      <c r="S127" s="251"/>
      <c r="T127" s="251"/>
      <c r="U127" s="251"/>
      <c r="V127" s="251"/>
      <c r="W127" s="251"/>
      <c r="X127" s="251"/>
      <c r="Y127" s="251"/>
      <c r="Z127" s="251"/>
    </row>
    <row r="128" spans="1:26" ht="12.75" customHeight="1" x14ac:dyDescent="0.15">
      <c r="A128" s="251"/>
      <c r="B128" s="251"/>
      <c r="C128" s="251"/>
      <c r="D128" s="251"/>
      <c r="E128" s="251"/>
      <c r="F128" s="251"/>
      <c r="G128" s="272"/>
      <c r="H128" s="251"/>
      <c r="I128" s="251"/>
      <c r="J128" s="251"/>
      <c r="K128" s="251"/>
      <c r="L128" s="251"/>
      <c r="M128" s="251"/>
      <c r="N128" s="251"/>
      <c r="O128" s="251"/>
      <c r="P128" s="251"/>
      <c r="Q128" s="251"/>
      <c r="R128" s="251"/>
      <c r="S128" s="251"/>
      <c r="T128" s="251"/>
      <c r="U128" s="251"/>
      <c r="V128" s="251"/>
      <c r="W128" s="251"/>
      <c r="X128" s="251"/>
      <c r="Y128" s="251"/>
      <c r="Z128" s="251"/>
    </row>
    <row r="129" spans="1:26" ht="12.75" customHeight="1" x14ac:dyDescent="0.15">
      <c r="A129" s="251"/>
      <c r="B129" s="251"/>
      <c r="C129" s="251"/>
      <c r="D129" s="251"/>
      <c r="E129" s="251"/>
      <c r="F129" s="251"/>
      <c r="G129" s="272"/>
      <c r="H129" s="251"/>
      <c r="I129" s="251"/>
      <c r="J129" s="251"/>
      <c r="K129" s="251"/>
      <c r="L129" s="251"/>
      <c r="M129" s="251"/>
      <c r="N129" s="251"/>
      <c r="O129" s="251"/>
      <c r="P129" s="251"/>
      <c r="Q129" s="251"/>
      <c r="R129" s="251"/>
      <c r="S129" s="251"/>
      <c r="T129" s="251"/>
      <c r="U129" s="251"/>
      <c r="V129" s="251"/>
      <c r="W129" s="251"/>
      <c r="X129" s="251"/>
      <c r="Y129" s="251"/>
      <c r="Z129" s="251"/>
    </row>
    <row r="130" spans="1:26" ht="12.75" customHeight="1" x14ac:dyDescent="0.15">
      <c r="A130" s="251"/>
      <c r="B130" s="251"/>
      <c r="C130" s="251"/>
      <c r="D130" s="251"/>
      <c r="E130" s="251"/>
      <c r="F130" s="251"/>
      <c r="G130" s="272"/>
      <c r="H130" s="251"/>
      <c r="I130" s="251"/>
      <c r="J130" s="251"/>
      <c r="K130" s="251"/>
      <c r="L130" s="251"/>
      <c r="M130" s="251"/>
      <c r="N130" s="251"/>
      <c r="O130" s="251"/>
      <c r="P130" s="251"/>
      <c r="Q130" s="251"/>
      <c r="R130" s="251"/>
      <c r="S130" s="251"/>
      <c r="T130" s="251"/>
      <c r="U130" s="251"/>
      <c r="V130" s="251"/>
      <c r="W130" s="251"/>
      <c r="X130" s="251"/>
      <c r="Y130" s="251"/>
      <c r="Z130" s="251"/>
    </row>
    <row r="131" spans="1:26" ht="12.75" customHeight="1" x14ac:dyDescent="0.15">
      <c r="A131" s="251"/>
      <c r="B131" s="251"/>
      <c r="C131" s="251"/>
      <c r="D131" s="251"/>
      <c r="E131" s="251"/>
      <c r="F131" s="251"/>
      <c r="G131" s="272"/>
      <c r="H131" s="251"/>
      <c r="I131" s="251"/>
      <c r="J131" s="251"/>
      <c r="K131" s="251"/>
      <c r="L131" s="251"/>
      <c r="M131" s="251"/>
      <c r="N131" s="251"/>
      <c r="O131" s="251"/>
      <c r="P131" s="251"/>
      <c r="Q131" s="251"/>
      <c r="R131" s="251"/>
      <c r="S131" s="251"/>
      <c r="T131" s="251"/>
      <c r="U131" s="251"/>
      <c r="V131" s="251"/>
      <c r="W131" s="251"/>
      <c r="X131" s="251"/>
      <c r="Y131" s="251"/>
      <c r="Z131" s="251"/>
    </row>
    <row r="132" spans="1:26" ht="12.75" customHeight="1" x14ac:dyDescent="0.15">
      <c r="A132" s="251"/>
      <c r="B132" s="251"/>
      <c r="C132" s="251"/>
      <c r="D132" s="251"/>
      <c r="E132" s="251"/>
      <c r="F132" s="251"/>
      <c r="G132" s="272"/>
      <c r="H132" s="251"/>
      <c r="I132" s="251"/>
      <c r="J132" s="251"/>
      <c r="K132" s="251"/>
      <c r="L132" s="251"/>
      <c r="M132" s="251"/>
      <c r="N132" s="251"/>
      <c r="O132" s="251"/>
      <c r="P132" s="251"/>
      <c r="Q132" s="251"/>
      <c r="R132" s="251"/>
      <c r="S132" s="251"/>
      <c r="T132" s="251"/>
      <c r="U132" s="251"/>
      <c r="V132" s="251"/>
      <c r="W132" s="251"/>
      <c r="X132" s="251"/>
      <c r="Y132" s="251"/>
      <c r="Z132" s="251"/>
    </row>
    <row r="133" spans="1:26" ht="12.75" customHeight="1" x14ac:dyDescent="0.15">
      <c r="A133" s="251"/>
      <c r="B133" s="251"/>
      <c r="C133" s="251"/>
      <c r="D133" s="251"/>
      <c r="E133" s="251"/>
      <c r="F133" s="251"/>
      <c r="G133" s="272"/>
      <c r="H133" s="251"/>
      <c r="I133" s="251"/>
      <c r="J133" s="251"/>
      <c r="K133" s="251"/>
      <c r="L133" s="251"/>
      <c r="M133" s="251"/>
      <c r="N133" s="251"/>
      <c r="O133" s="251"/>
      <c r="P133" s="251"/>
      <c r="Q133" s="251"/>
      <c r="R133" s="251"/>
      <c r="S133" s="251"/>
      <c r="T133" s="251"/>
      <c r="U133" s="251"/>
      <c r="V133" s="251"/>
      <c r="W133" s="251"/>
      <c r="X133" s="251"/>
      <c r="Y133" s="251"/>
      <c r="Z133" s="251"/>
    </row>
    <row r="134" spans="1:26" ht="12.75" customHeight="1" x14ac:dyDescent="0.15">
      <c r="A134" s="251"/>
      <c r="B134" s="251"/>
      <c r="C134" s="251"/>
      <c r="D134" s="251"/>
      <c r="E134" s="251"/>
      <c r="F134" s="251"/>
      <c r="G134" s="272"/>
      <c r="H134" s="251"/>
      <c r="I134" s="251"/>
      <c r="J134" s="251"/>
      <c r="K134" s="251"/>
      <c r="L134" s="251"/>
      <c r="M134" s="251"/>
      <c r="N134" s="251"/>
      <c r="O134" s="251"/>
      <c r="P134" s="251"/>
      <c r="Q134" s="251"/>
      <c r="R134" s="251"/>
      <c r="S134" s="251"/>
      <c r="T134" s="251"/>
      <c r="U134" s="251"/>
      <c r="V134" s="251"/>
      <c r="W134" s="251"/>
      <c r="X134" s="251"/>
      <c r="Y134" s="251"/>
      <c r="Z134" s="251"/>
    </row>
    <row r="135" spans="1:26" ht="12.75" customHeight="1" x14ac:dyDescent="0.15">
      <c r="A135" s="251"/>
      <c r="B135" s="251"/>
      <c r="C135" s="251"/>
      <c r="D135" s="251"/>
      <c r="E135" s="251"/>
      <c r="F135" s="251"/>
      <c r="G135" s="272"/>
      <c r="H135" s="251"/>
      <c r="I135" s="251"/>
      <c r="J135" s="251"/>
      <c r="K135" s="251"/>
      <c r="L135" s="251"/>
      <c r="M135" s="251"/>
      <c r="N135" s="251"/>
      <c r="O135" s="251"/>
      <c r="P135" s="251"/>
      <c r="Q135" s="251"/>
      <c r="R135" s="251"/>
      <c r="S135" s="251"/>
      <c r="T135" s="251"/>
      <c r="U135" s="251"/>
      <c r="V135" s="251"/>
      <c r="W135" s="251"/>
      <c r="X135" s="251"/>
      <c r="Y135" s="251"/>
      <c r="Z135" s="251"/>
    </row>
    <row r="136" spans="1:26" ht="12.75" customHeight="1" x14ac:dyDescent="0.15">
      <c r="A136" s="251"/>
      <c r="B136" s="251"/>
      <c r="C136" s="251"/>
      <c r="D136" s="251"/>
      <c r="E136" s="251"/>
      <c r="F136" s="251"/>
      <c r="G136" s="272"/>
      <c r="H136" s="251"/>
      <c r="I136" s="251"/>
      <c r="J136" s="251"/>
      <c r="K136" s="251"/>
      <c r="L136" s="251"/>
      <c r="M136" s="251"/>
      <c r="N136" s="251"/>
      <c r="O136" s="251"/>
      <c r="P136" s="251"/>
      <c r="Q136" s="251"/>
      <c r="R136" s="251"/>
      <c r="S136" s="251"/>
      <c r="T136" s="251"/>
      <c r="U136" s="251"/>
      <c r="V136" s="251"/>
      <c r="W136" s="251"/>
      <c r="X136" s="251"/>
      <c r="Y136" s="251"/>
      <c r="Z136" s="251"/>
    </row>
    <row r="137" spans="1:26" ht="12.75" customHeight="1" x14ac:dyDescent="0.15">
      <c r="A137" s="251"/>
      <c r="B137" s="251"/>
      <c r="C137" s="251"/>
      <c r="D137" s="251"/>
      <c r="E137" s="251"/>
      <c r="F137" s="251"/>
      <c r="G137" s="272"/>
      <c r="H137" s="251"/>
      <c r="I137" s="251"/>
      <c r="J137" s="251"/>
      <c r="K137" s="251"/>
      <c r="L137" s="251"/>
      <c r="M137" s="251"/>
      <c r="N137" s="251"/>
      <c r="O137" s="251"/>
      <c r="P137" s="251"/>
      <c r="Q137" s="251"/>
      <c r="R137" s="251"/>
      <c r="S137" s="251"/>
      <c r="T137" s="251"/>
      <c r="U137" s="251"/>
      <c r="V137" s="251"/>
      <c r="W137" s="251"/>
      <c r="X137" s="251"/>
      <c r="Y137" s="251"/>
      <c r="Z137" s="251"/>
    </row>
    <row r="138" spans="1:26" ht="12.75" customHeight="1" x14ac:dyDescent="0.15">
      <c r="A138" s="251"/>
      <c r="B138" s="251"/>
      <c r="C138" s="251"/>
      <c r="D138" s="251"/>
      <c r="E138" s="251"/>
      <c r="F138" s="251"/>
      <c r="G138" s="272"/>
      <c r="H138" s="251"/>
      <c r="I138" s="251"/>
      <c r="J138" s="251"/>
      <c r="K138" s="251"/>
      <c r="L138" s="251"/>
      <c r="M138" s="251"/>
      <c r="N138" s="251"/>
      <c r="O138" s="251"/>
      <c r="P138" s="251"/>
      <c r="Q138" s="251"/>
      <c r="R138" s="251"/>
      <c r="S138" s="251"/>
      <c r="T138" s="251"/>
      <c r="U138" s="251"/>
      <c r="V138" s="251"/>
      <c r="W138" s="251"/>
      <c r="X138" s="251"/>
      <c r="Y138" s="251"/>
      <c r="Z138" s="251"/>
    </row>
    <row r="139" spans="1:26" ht="12.75" customHeight="1" x14ac:dyDescent="0.15">
      <c r="A139" s="251"/>
      <c r="B139" s="251"/>
      <c r="C139" s="251"/>
      <c r="D139" s="251"/>
      <c r="E139" s="251"/>
      <c r="F139" s="251"/>
      <c r="G139" s="272"/>
      <c r="H139" s="251"/>
      <c r="I139" s="251"/>
      <c r="J139" s="251"/>
      <c r="K139" s="251"/>
      <c r="L139" s="251"/>
      <c r="M139" s="251"/>
      <c r="N139" s="251"/>
      <c r="O139" s="251"/>
      <c r="P139" s="251"/>
      <c r="Q139" s="251"/>
      <c r="R139" s="251"/>
      <c r="S139" s="251"/>
      <c r="T139" s="251"/>
      <c r="U139" s="251"/>
      <c r="V139" s="251"/>
      <c r="W139" s="251"/>
      <c r="X139" s="251"/>
      <c r="Y139" s="251"/>
      <c r="Z139" s="251"/>
    </row>
    <row r="140" spans="1:26" ht="12.75" customHeight="1" x14ac:dyDescent="0.15">
      <c r="A140" s="251"/>
      <c r="B140" s="251"/>
      <c r="C140" s="251"/>
      <c r="D140" s="251"/>
      <c r="E140" s="251"/>
      <c r="F140" s="251"/>
      <c r="G140" s="272"/>
      <c r="H140" s="251"/>
      <c r="I140" s="251"/>
      <c r="J140" s="251"/>
      <c r="K140" s="251"/>
      <c r="L140" s="251"/>
      <c r="M140" s="251"/>
      <c r="N140" s="251"/>
      <c r="O140" s="251"/>
      <c r="P140" s="251"/>
      <c r="Q140" s="251"/>
      <c r="R140" s="251"/>
      <c r="S140" s="251"/>
      <c r="T140" s="251"/>
      <c r="U140" s="251"/>
      <c r="V140" s="251"/>
      <c r="W140" s="251"/>
      <c r="X140" s="251"/>
      <c r="Y140" s="251"/>
      <c r="Z140" s="251"/>
    </row>
    <row r="141" spans="1:26" ht="12.75" customHeight="1" x14ac:dyDescent="0.15">
      <c r="A141" s="251"/>
      <c r="B141" s="251"/>
      <c r="C141" s="251"/>
      <c r="D141" s="251"/>
      <c r="E141" s="251"/>
      <c r="F141" s="251"/>
      <c r="G141" s="272"/>
      <c r="H141" s="251"/>
      <c r="I141" s="251"/>
      <c r="J141" s="251"/>
      <c r="K141" s="251"/>
      <c r="L141" s="251"/>
      <c r="M141" s="251"/>
      <c r="N141" s="251"/>
      <c r="O141" s="251"/>
      <c r="P141" s="251"/>
      <c r="Q141" s="251"/>
      <c r="R141" s="251"/>
      <c r="S141" s="251"/>
      <c r="T141" s="251"/>
      <c r="U141" s="251"/>
      <c r="V141" s="251"/>
      <c r="W141" s="251"/>
      <c r="X141" s="251"/>
      <c r="Y141" s="251"/>
      <c r="Z141" s="251"/>
    </row>
    <row r="142" spans="1:26" ht="12.75" customHeight="1" x14ac:dyDescent="0.15">
      <c r="A142" s="251"/>
      <c r="B142" s="251"/>
      <c r="C142" s="251"/>
      <c r="D142" s="251"/>
      <c r="E142" s="251"/>
      <c r="F142" s="251"/>
      <c r="G142" s="272"/>
      <c r="H142" s="251"/>
      <c r="I142" s="251"/>
      <c r="J142" s="251"/>
      <c r="K142" s="251"/>
      <c r="L142" s="251"/>
      <c r="M142" s="251"/>
      <c r="N142" s="251"/>
      <c r="O142" s="251"/>
      <c r="P142" s="251"/>
      <c r="Q142" s="251"/>
      <c r="R142" s="251"/>
      <c r="S142" s="251"/>
      <c r="T142" s="251"/>
      <c r="U142" s="251"/>
      <c r="V142" s="251"/>
      <c r="W142" s="251"/>
      <c r="X142" s="251"/>
      <c r="Y142" s="251"/>
      <c r="Z142" s="251"/>
    </row>
    <row r="143" spans="1:26" ht="12.75" customHeight="1" x14ac:dyDescent="0.15">
      <c r="A143" s="251"/>
      <c r="B143" s="251"/>
      <c r="C143" s="251"/>
      <c r="D143" s="251"/>
      <c r="E143" s="251"/>
      <c r="F143" s="251"/>
      <c r="G143" s="272"/>
      <c r="H143" s="251"/>
      <c r="I143" s="251"/>
      <c r="J143" s="251"/>
      <c r="K143" s="251"/>
      <c r="L143" s="251"/>
      <c r="M143" s="251"/>
      <c r="N143" s="251"/>
      <c r="O143" s="251"/>
      <c r="P143" s="251"/>
      <c r="Q143" s="251"/>
      <c r="R143" s="251"/>
      <c r="S143" s="251"/>
      <c r="T143" s="251"/>
      <c r="U143" s="251"/>
      <c r="V143" s="251"/>
      <c r="W143" s="251"/>
      <c r="X143" s="251"/>
      <c r="Y143" s="251"/>
      <c r="Z143" s="251"/>
    </row>
    <row r="144" spans="1:26" ht="12.75" customHeight="1" x14ac:dyDescent="0.15">
      <c r="A144" s="251"/>
      <c r="B144" s="251"/>
      <c r="C144" s="251"/>
      <c r="D144" s="251"/>
      <c r="E144" s="251"/>
      <c r="F144" s="251"/>
      <c r="G144" s="272"/>
      <c r="H144" s="251"/>
      <c r="I144" s="251"/>
      <c r="J144" s="251"/>
      <c r="K144" s="251"/>
      <c r="L144" s="251"/>
      <c r="M144" s="251"/>
      <c r="N144" s="251"/>
      <c r="O144" s="251"/>
      <c r="P144" s="251"/>
      <c r="Q144" s="251"/>
      <c r="R144" s="251"/>
      <c r="S144" s="251"/>
      <c r="T144" s="251"/>
      <c r="U144" s="251"/>
      <c r="V144" s="251"/>
      <c r="W144" s="251"/>
      <c r="X144" s="251"/>
      <c r="Y144" s="251"/>
      <c r="Z144" s="251"/>
    </row>
    <row r="145" spans="1:26" ht="12.75" customHeight="1" x14ac:dyDescent="0.15">
      <c r="A145" s="251"/>
      <c r="B145" s="251"/>
      <c r="C145" s="251"/>
      <c r="D145" s="251"/>
      <c r="E145" s="251"/>
      <c r="F145" s="251"/>
      <c r="G145" s="272"/>
      <c r="H145" s="251"/>
      <c r="I145" s="251"/>
      <c r="J145" s="251"/>
      <c r="K145" s="251"/>
      <c r="L145" s="251"/>
      <c r="M145" s="251"/>
      <c r="N145" s="251"/>
      <c r="O145" s="251"/>
      <c r="P145" s="251"/>
      <c r="Q145" s="251"/>
      <c r="R145" s="251"/>
      <c r="S145" s="251"/>
      <c r="T145" s="251"/>
      <c r="U145" s="251"/>
      <c r="V145" s="251"/>
      <c r="W145" s="251"/>
      <c r="X145" s="251"/>
      <c r="Y145" s="251"/>
      <c r="Z145" s="251"/>
    </row>
    <row r="146" spans="1:26" ht="12.75" customHeight="1" x14ac:dyDescent="0.15">
      <c r="A146" s="251"/>
      <c r="B146" s="251"/>
      <c r="C146" s="251"/>
      <c r="D146" s="251"/>
      <c r="E146" s="251"/>
      <c r="F146" s="251"/>
      <c r="G146" s="272"/>
      <c r="H146" s="251"/>
      <c r="I146" s="251"/>
      <c r="J146" s="251"/>
      <c r="K146" s="251"/>
      <c r="L146" s="251"/>
      <c r="M146" s="251"/>
      <c r="N146" s="251"/>
      <c r="O146" s="251"/>
      <c r="P146" s="251"/>
      <c r="Q146" s="251"/>
      <c r="R146" s="251"/>
      <c r="S146" s="251"/>
      <c r="T146" s="251"/>
      <c r="U146" s="251"/>
      <c r="V146" s="251"/>
      <c r="W146" s="251"/>
      <c r="X146" s="251"/>
      <c r="Y146" s="251"/>
      <c r="Z146" s="251"/>
    </row>
    <row r="147" spans="1:26" ht="12.75" customHeight="1" x14ac:dyDescent="0.15">
      <c r="A147" s="251"/>
      <c r="B147" s="251"/>
      <c r="C147" s="251"/>
      <c r="D147" s="251"/>
      <c r="E147" s="251"/>
      <c r="F147" s="251"/>
      <c r="G147" s="272"/>
      <c r="H147" s="251"/>
      <c r="I147" s="251"/>
      <c r="J147" s="251"/>
      <c r="K147" s="251"/>
      <c r="L147" s="251"/>
      <c r="M147" s="251"/>
      <c r="N147" s="251"/>
      <c r="O147" s="251"/>
      <c r="P147" s="251"/>
      <c r="Q147" s="251"/>
      <c r="R147" s="251"/>
      <c r="S147" s="251"/>
      <c r="T147" s="251"/>
      <c r="U147" s="251"/>
      <c r="V147" s="251"/>
      <c r="W147" s="251"/>
      <c r="X147" s="251"/>
      <c r="Y147" s="251"/>
      <c r="Z147" s="251"/>
    </row>
    <row r="148" spans="1:26" ht="12.75" customHeight="1" x14ac:dyDescent="0.15">
      <c r="A148" s="251"/>
      <c r="B148" s="251"/>
      <c r="C148" s="251"/>
      <c r="D148" s="251"/>
      <c r="E148" s="251"/>
      <c r="F148" s="251"/>
      <c r="G148" s="272"/>
      <c r="H148" s="251"/>
      <c r="I148" s="251"/>
      <c r="J148" s="251"/>
      <c r="K148" s="251"/>
      <c r="L148" s="251"/>
      <c r="M148" s="251"/>
      <c r="N148" s="251"/>
      <c r="O148" s="251"/>
      <c r="P148" s="251"/>
      <c r="Q148" s="251"/>
      <c r="R148" s="251"/>
      <c r="S148" s="251"/>
      <c r="T148" s="251"/>
      <c r="U148" s="251"/>
      <c r="V148" s="251"/>
      <c r="W148" s="251"/>
      <c r="X148" s="251"/>
      <c r="Y148" s="251"/>
      <c r="Z148" s="251"/>
    </row>
    <row r="149" spans="1:26" ht="12.75" customHeight="1" x14ac:dyDescent="0.15">
      <c r="A149" s="251"/>
      <c r="B149" s="251"/>
      <c r="C149" s="251"/>
      <c r="D149" s="251"/>
      <c r="E149" s="251"/>
      <c r="F149" s="251"/>
      <c r="G149" s="272"/>
      <c r="H149" s="251"/>
      <c r="I149" s="251"/>
      <c r="J149" s="251"/>
      <c r="K149" s="251"/>
      <c r="L149" s="251"/>
      <c r="M149" s="251"/>
      <c r="N149" s="251"/>
      <c r="O149" s="251"/>
      <c r="P149" s="251"/>
      <c r="Q149" s="251"/>
      <c r="R149" s="251"/>
      <c r="S149" s="251"/>
      <c r="T149" s="251"/>
      <c r="U149" s="251"/>
      <c r="V149" s="251"/>
      <c r="W149" s="251"/>
      <c r="X149" s="251"/>
      <c r="Y149" s="251"/>
      <c r="Z149" s="251"/>
    </row>
    <row r="150" spans="1:26" ht="12.75" customHeight="1" x14ac:dyDescent="0.15">
      <c r="A150" s="251"/>
      <c r="B150" s="251"/>
      <c r="C150" s="251"/>
      <c r="D150" s="251"/>
      <c r="E150" s="251"/>
      <c r="F150" s="251"/>
      <c r="G150" s="272"/>
      <c r="H150" s="251"/>
      <c r="I150" s="251"/>
      <c r="J150" s="251"/>
      <c r="K150" s="251"/>
      <c r="L150" s="251"/>
      <c r="M150" s="251"/>
      <c r="N150" s="251"/>
      <c r="O150" s="251"/>
      <c r="P150" s="251"/>
      <c r="Q150" s="251"/>
      <c r="R150" s="251"/>
      <c r="S150" s="251"/>
      <c r="T150" s="251"/>
      <c r="U150" s="251"/>
      <c r="V150" s="251"/>
      <c r="W150" s="251"/>
      <c r="X150" s="251"/>
      <c r="Y150" s="251"/>
      <c r="Z150" s="251"/>
    </row>
    <row r="151" spans="1:26" ht="12.75" customHeight="1" x14ac:dyDescent="0.15">
      <c r="A151" s="251"/>
      <c r="B151" s="251"/>
      <c r="C151" s="251"/>
      <c r="D151" s="251"/>
      <c r="E151" s="251"/>
      <c r="F151" s="251"/>
      <c r="G151" s="272"/>
      <c r="H151" s="251"/>
      <c r="I151" s="251"/>
      <c r="J151" s="251"/>
      <c r="K151" s="251"/>
      <c r="L151" s="251"/>
      <c r="M151" s="251"/>
      <c r="N151" s="251"/>
      <c r="O151" s="251"/>
      <c r="P151" s="251"/>
      <c r="Q151" s="251"/>
      <c r="R151" s="251"/>
      <c r="S151" s="251"/>
      <c r="T151" s="251"/>
      <c r="U151" s="251"/>
      <c r="V151" s="251"/>
      <c r="W151" s="251"/>
      <c r="X151" s="251"/>
      <c r="Y151" s="251"/>
      <c r="Z151" s="251"/>
    </row>
    <row r="152" spans="1:26" ht="12.75" customHeight="1" x14ac:dyDescent="0.15">
      <c r="A152" s="251"/>
      <c r="B152" s="251"/>
      <c r="C152" s="251"/>
      <c r="D152" s="251"/>
      <c r="E152" s="251"/>
      <c r="F152" s="251"/>
      <c r="G152" s="272"/>
      <c r="H152" s="251"/>
      <c r="I152" s="251"/>
      <c r="J152" s="251"/>
      <c r="K152" s="251"/>
      <c r="L152" s="251"/>
      <c r="M152" s="251"/>
      <c r="N152" s="251"/>
      <c r="O152" s="251"/>
      <c r="P152" s="251"/>
      <c r="Q152" s="251"/>
      <c r="R152" s="251"/>
      <c r="S152" s="251"/>
      <c r="T152" s="251"/>
      <c r="U152" s="251"/>
      <c r="V152" s="251"/>
      <c r="W152" s="251"/>
      <c r="X152" s="251"/>
      <c r="Y152" s="251"/>
      <c r="Z152" s="251"/>
    </row>
    <row r="153" spans="1:26" ht="12.75" customHeight="1" x14ac:dyDescent="0.15">
      <c r="A153" s="251"/>
      <c r="B153" s="251"/>
      <c r="C153" s="251"/>
      <c r="D153" s="251"/>
      <c r="E153" s="251"/>
      <c r="F153" s="251"/>
      <c r="G153" s="272"/>
      <c r="H153" s="251"/>
      <c r="I153" s="251"/>
      <c r="J153" s="251"/>
      <c r="K153" s="251"/>
      <c r="L153" s="251"/>
      <c r="M153" s="251"/>
      <c r="N153" s="251"/>
      <c r="O153" s="251"/>
      <c r="P153" s="251"/>
      <c r="Q153" s="251"/>
      <c r="R153" s="251"/>
      <c r="S153" s="251"/>
      <c r="T153" s="251"/>
      <c r="U153" s="251"/>
      <c r="V153" s="251"/>
      <c r="W153" s="251"/>
      <c r="X153" s="251"/>
      <c r="Y153" s="251"/>
      <c r="Z153" s="251"/>
    </row>
    <row r="154" spans="1:26" ht="12.75" customHeight="1" x14ac:dyDescent="0.15">
      <c r="A154" s="251"/>
      <c r="B154" s="251"/>
      <c r="C154" s="251"/>
      <c r="D154" s="251"/>
      <c r="E154" s="251"/>
      <c r="F154" s="251"/>
      <c r="G154" s="272"/>
      <c r="H154" s="251"/>
      <c r="I154" s="251"/>
      <c r="J154" s="251"/>
      <c r="K154" s="251"/>
      <c r="L154" s="251"/>
      <c r="M154" s="251"/>
      <c r="N154" s="251"/>
      <c r="O154" s="251"/>
      <c r="P154" s="251"/>
      <c r="Q154" s="251"/>
      <c r="R154" s="251"/>
      <c r="S154" s="251"/>
      <c r="T154" s="251"/>
      <c r="U154" s="251"/>
      <c r="V154" s="251"/>
      <c r="W154" s="251"/>
      <c r="X154" s="251"/>
      <c r="Y154" s="251"/>
      <c r="Z154" s="251"/>
    </row>
    <row r="155" spans="1:26" ht="12.75" customHeight="1" x14ac:dyDescent="0.15">
      <c r="A155" s="251"/>
      <c r="B155" s="251"/>
      <c r="C155" s="251"/>
      <c r="D155" s="251"/>
      <c r="E155" s="251"/>
      <c r="F155" s="251"/>
      <c r="G155" s="272"/>
      <c r="H155" s="251"/>
      <c r="I155" s="251"/>
      <c r="J155" s="251"/>
      <c r="K155" s="251"/>
      <c r="L155" s="251"/>
      <c r="M155" s="251"/>
      <c r="N155" s="251"/>
      <c r="O155" s="251"/>
      <c r="P155" s="251"/>
      <c r="Q155" s="251"/>
      <c r="R155" s="251"/>
      <c r="S155" s="251"/>
      <c r="T155" s="251"/>
      <c r="U155" s="251"/>
      <c r="V155" s="251"/>
      <c r="W155" s="251"/>
      <c r="X155" s="251"/>
      <c r="Y155" s="251"/>
      <c r="Z155" s="251"/>
    </row>
    <row r="156" spans="1:26" ht="12.75" customHeight="1" x14ac:dyDescent="0.15">
      <c r="A156" s="251"/>
      <c r="B156" s="251"/>
      <c r="C156" s="251"/>
      <c r="D156" s="251"/>
      <c r="E156" s="251"/>
      <c r="F156" s="251"/>
      <c r="G156" s="272"/>
      <c r="H156" s="251"/>
      <c r="I156" s="251"/>
      <c r="J156" s="251"/>
      <c r="K156" s="251"/>
      <c r="L156" s="251"/>
      <c r="M156" s="251"/>
      <c r="N156" s="251"/>
      <c r="O156" s="251"/>
      <c r="P156" s="251"/>
      <c r="Q156" s="251"/>
      <c r="R156" s="251"/>
      <c r="S156" s="251"/>
      <c r="T156" s="251"/>
      <c r="U156" s="251"/>
      <c r="V156" s="251"/>
      <c r="W156" s="251"/>
      <c r="X156" s="251"/>
      <c r="Y156" s="251"/>
      <c r="Z156" s="251"/>
    </row>
    <row r="157" spans="1:26" ht="12.75" customHeight="1" x14ac:dyDescent="0.15">
      <c r="A157" s="251"/>
      <c r="B157" s="251"/>
      <c r="C157" s="251"/>
      <c r="D157" s="251"/>
      <c r="E157" s="251"/>
      <c r="F157" s="251"/>
      <c r="G157" s="272"/>
      <c r="H157" s="251"/>
      <c r="I157" s="251"/>
      <c r="J157" s="251"/>
      <c r="K157" s="251"/>
      <c r="L157" s="251"/>
      <c r="M157" s="251"/>
      <c r="N157" s="251"/>
      <c r="O157" s="251"/>
      <c r="P157" s="251"/>
      <c r="Q157" s="251"/>
      <c r="R157" s="251"/>
      <c r="S157" s="251"/>
      <c r="T157" s="251"/>
      <c r="U157" s="251"/>
      <c r="V157" s="251"/>
      <c r="W157" s="251"/>
      <c r="X157" s="251"/>
      <c r="Y157" s="251"/>
      <c r="Z157" s="251"/>
    </row>
    <row r="158" spans="1:26" ht="12.75" customHeight="1" x14ac:dyDescent="0.15">
      <c r="A158" s="251"/>
      <c r="B158" s="251"/>
      <c r="C158" s="251"/>
      <c r="D158" s="251"/>
      <c r="E158" s="251"/>
      <c r="F158" s="251"/>
      <c r="G158" s="272"/>
      <c r="H158" s="251"/>
      <c r="I158" s="251"/>
      <c r="J158" s="251"/>
      <c r="K158" s="251"/>
      <c r="L158" s="251"/>
      <c r="M158" s="251"/>
      <c r="N158" s="251"/>
      <c r="O158" s="251"/>
      <c r="P158" s="251"/>
      <c r="Q158" s="251"/>
      <c r="R158" s="251"/>
      <c r="S158" s="251"/>
      <c r="T158" s="251"/>
      <c r="U158" s="251"/>
      <c r="V158" s="251"/>
      <c r="W158" s="251"/>
      <c r="X158" s="251"/>
      <c r="Y158" s="251"/>
      <c r="Z158" s="251"/>
    </row>
    <row r="159" spans="1:26" ht="12.75" customHeight="1" x14ac:dyDescent="0.15">
      <c r="A159" s="251"/>
      <c r="B159" s="251"/>
      <c r="C159" s="251"/>
      <c r="D159" s="251"/>
      <c r="E159" s="251"/>
      <c r="F159" s="251"/>
      <c r="G159" s="272"/>
      <c r="H159" s="251"/>
      <c r="I159" s="251"/>
      <c r="J159" s="251"/>
      <c r="K159" s="251"/>
      <c r="L159" s="251"/>
      <c r="M159" s="251"/>
      <c r="N159" s="251"/>
      <c r="O159" s="251"/>
      <c r="P159" s="251"/>
      <c r="Q159" s="251"/>
      <c r="R159" s="251"/>
      <c r="S159" s="251"/>
      <c r="T159" s="251"/>
      <c r="U159" s="251"/>
      <c r="V159" s="251"/>
      <c r="W159" s="251"/>
      <c r="X159" s="251"/>
      <c r="Y159" s="251"/>
      <c r="Z159" s="251"/>
    </row>
    <row r="160" spans="1:26" ht="12.75" customHeight="1" x14ac:dyDescent="0.15">
      <c r="A160" s="251"/>
      <c r="B160" s="251"/>
      <c r="C160" s="251"/>
      <c r="D160" s="251"/>
      <c r="E160" s="251"/>
      <c r="F160" s="251"/>
      <c r="G160" s="272"/>
      <c r="H160" s="251"/>
      <c r="I160" s="251"/>
      <c r="J160" s="251"/>
      <c r="K160" s="251"/>
      <c r="L160" s="251"/>
      <c r="M160" s="251"/>
      <c r="N160" s="251"/>
      <c r="O160" s="251"/>
      <c r="P160" s="251"/>
      <c r="Q160" s="251"/>
      <c r="R160" s="251"/>
      <c r="S160" s="251"/>
      <c r="T160" s="251"/>
      <c r="U160" s="251"/>
      <c r="V160" s="251"/>
      <c r="W160" s="251"/>
      <c r="X160" s="251"/>
      <c r="Y160" s="251"/>
      <c r="Z160" s="251"/>
    </row>
    <row r="161" spans="1:26" ht="12.75" customHeight="1" x14ac:dyDescent="0.15">
      <c r="A161" s="251"/>
      <c r="B161" s="251"/>
      <c r="C161" s="251"/>
      <c r="D161" s="251"/>
      <c r="E161" s="251"/>
      <c r="F161" s="251"/>
      <c r="G161" s="272"/>
      <c r="H161" s="251"/>
      <c r="I161" s="251"/>
      <c r="J161" s="251"/>
      <c r="K161" s="251"/>
      <c r="L161" s="251"/>
      <c r="M161" s="251"/>
      <c r="N161" s="251"/>
      <c r="O161" s="251"/>
      <c r="P161" s="251"/>
      <c r="Q161" s="251"/>
      <c r="R161" s="251"/>
      <c r="S161" s="251"/>
      <c r="T161" s="251"/>
      <c r="U161" s="251"/>
      <c r="V161" s="251"/>
      <c r="W161" s="251"/>
      <c r="X161" s="251"/>
      <c r="Y161" s="251"/>
      <c r="Z161" s="251"/>
    </row>
    <row r="162" spans="1:26" ht="12.75" customHeight="1" x14ac:dyDescent="0.15">
      <c r="A162" s="251"/>
      <c r="B162" s="251"/>
      <c r="C162" s="251"/>
      <c r="D162" s="251"/>
      <c r="E162" s="251"/>
      <c r="F162" s="251"/>
      <c r="G162" s="272"/>
      <c r="H162" s="251"/>
      <c r="I162" s="251"/>
      <c r="J162" s="251"/>
      <c r="K162" s="251"/>
      <c r="L162" s="251"/>
      <c r="M162" s="251"/>
      <c r="N162" s="251"/>
      <c r="O162" s="251"/>
      <c r="P162" s="251"/>
      <c r="Q162" s="251"/>
      <c r="R162" s="251"/>
      <c r="S162" s="251"/>
      <c r="T162" s="251"/>
      <c r="U162" s="251"/>
      <c r="V162" s="251"/>
      <c r="W162" s="251"/>
      <c r="X162" s="251"/>
      <c r="Y162" s="251"/>
      <c r="Z162" s="251"/>
    </row>
    <row r="163" spans="1:26" ht="12.75" customHeight="1" x14ac:dyDescent="0.15">
      <c r="A163" s="251"/>
      <c r="B163" s="251"/>
      <c r="C163" s="251"/>
      <c r="D163" s="251"/>
      <c r="E163" s="251"/>
      <c r="F163" s="251"/>
      <c r="G163" s="272"/>
      <c r="H163" s="251"/>
      <c r="I163" s="251"/>
      <c r="J163" s="251"/>
      <c r="K163" s="251"/>
      <c r="L163" s="251"/>
      <c r="M163" s="251"/>
      <c r="N163" s="251"/>
      <c r="O163" s="251"/>
      <c r="P163" s="251"/>
      <c r="Q163" s="251"/>
      <c r="R163" s="251"/>
      <c r="S163" s="251"/>
      <c r="T163" s="251"/>
      <c r="U163" s="251"/>
      <c r="V163" s="251"/>
      <c r="W163" s="251"/>
      <c r="X163" s="251"/>
      <c r="Y163" s="251"/>
      <c r="Z163" s="251"/>
    </row>
    <row r="164" spans="1:26" ht="12.75" customHeight="1" x14ac:dyDescent="0.15">
      <c r="A164" s="251"/>
      <c r="B164" s="251"/>
      <c r="C164" s="251"/>
      <c r="D164" s="251"/>
      <c r="E164" s="251"/>
      <c r="F164" s="251"/>
      <c r="G164" s="272"/>
      <c r="H164" s="251"/>
      <c r="I164" s="251"/>
      <c r="J164" s="251"/>
      <c r="K164" s="251"/>
      <c r="L164" s="251"/>
      <c r="M164" s="251"/>
      <c r="N164" s="251"/>
      <c r="O164" s="251"/>
      <c r="P164" s="251"/>
      <c r="Q164" s="251"/>
      <c r="R164" s="251"/>
      <c r="S164" s="251"/>
      <c r="T164" s="251"/>
      <c r="U164" s="251"/>
      <c r="V164" s="251"/>
      <c r="W164" s="251"/>
      <c r="X164" s="251"/>
      <c r="Y164" s="251"/>
      <c r="Z164" s="251"/>
    </row>
    <row r="165" spans="1:26" ht="12.75" customHeight="1" x14ac:dyDescent="0.15">
      <c r="A165" s="251"/>
      <c r="B165" s="251"/>
      <c r="C165" s="251"/>
      <c r="D165" s="251"/>
      <c r="E165" s="251"/>
      <c r="F165" s="251"/>
      <c r="G165" s="272"/>
      <c r="H165" s="251"/>
      <c r="I165" s="251"/>
      <c r="J165" s="251"/>
      <c r="K165" s="251"/>
      <c r="L165" s="251"/>
      <c r="M165" s="251"/>
      <c r="N165" s="251"/>
      <c r="O165" s="251"/>
      <c r="P165" s="251"/>
      <c r="Q165" s="251"/>
      <c r="R165" s="251"/>
      <c r="S165" s="251"/>
      <c r="T165" s="251"/>
      <c r="U165" s="251"/>
      <c r="V165" s="251"/>
      <c r="W165" s="251"/>
      <c r="X165" s="251"/>
      <c r="Y165" s="251"/>
      <c r="Z165" s="251"/>
    </row>
    <row r="166" spans="1:26" ht="12.75" customHeight="1" x14ac:dyDescent="0.15">
      <c r="A166" s="251"/>
      <c r="B166" s="251"/>
      <c r="C166" s="251"/>
      <c r="D166" s="251"/>
      <c r="E166" s="251"/>
      <c r="F166" s="251"/>
      <c r="G166" s="272"/>
      <c r="H166" s="251"/>
      <c r="I166" s="251"/>
      <c r="J166" s="251"/>
      <c r="K166" s="251"/>
      <c r="L166" s="251"/>
      <c r="M166" s="251"/>
      <c r="N166" s="251"/>
      <c r="O166" s="251"/>
      <c r="P166" s="251"/>
      <c r="Q166" s="251"/>
      <c r="R166" s="251"/>
      <c r="S166" s="251"/>
      <c r="T166" s="251"/>
      <c r="U166" s="251"/>
      <c r="V166" s="251"/>
      <c r="W166" s="251"/>
      <c r="X166" s="251"/>
      <c r="Y166" s="251"/>
      <c r="Z166" s="251"/>
    </row>
    <row r="167" spans="1:26" ht="12.75" customHeight="1" x14ac:dyDescent="0.15">
      <c r="A167" s="251"/>
      <c r="B167" s="251"/>
      <c r="C167" s="251"/>
      <c r="D167" s="251"/>
      <c r="E167" s="251"/>
      <c r="F167" s="251"/>
      <c r="G167" s="272"/>
      <c r="H167" s="251"/>
      <c r="I167" s="251"/>
      <c r="J167" s="251"/>
      <c r="K167" s="251"/>
      <c r="L167" s="251"/>
      <c r="M167" s="251"/>
      <c r="N167" s="251"/>
      <c r="O167" s="251"/>
      <c r="P167" s="251"/>
      <c r="Q167" s="251"/>
      <c r="R167" s="251"/>
      <c r="S167" s="251"/>
      <c r="T167" s="251"/>
      <c r="U167" s="251"/>
      <c r="V167" s="251"/>
      <c r="W167" s="251"/>
      <c r="X167" s="251"/>
      <c r="Y167" s="251"/>
      <c r="Z167" s="251"/>
    </row>
    <row r="168" spans="1:26" ht="12.75" customHeight="1" x14ac:dyDescent="0.15">
      <c r="A168" s="251"/>
      <c r="B168" s="251"/>
      <c r="C168" s="251"/>
      <c r="D168" s="251"/>
      <c r="E168" s="251"/>
      <c r="F168" s="251"/>
      <c r="G168" s="272"/>
      <c r="H168" s="251"/>
      <c r="I168" s="251"/>
      <c r="J168" s="251"/>
      <c r="K168" s="251"/>
      <c r="L168" s="251"/>
      <c r="M168" s="251"/>
      <c r="N168" s="251"/>
      <c r="O168" s="251"/>
      <c r="P168" s="251"/>
      <c r="Q168" s="251"/>
      <c r="R168" s="251"/>
      <c r="S168" s="251"/>
      <c r="T168" s="251"/>
      <c r="U168" s="251"/>
      <c r="V168" s="251"/>
      <c r="W168" s="251"/>
      <c r="X168" s="251"/>
      <c r="Y168" s="251"/>
      <c r="Z168" s="251"/>
    </row>
    <row r="169" spans="1:26" ht="12.75" customHeight="1" x14ac:dyDescent="0.15">
      <c r="A169" s="251"/>
      <c r="B169" s="251"/>
      <c r="C169" s="251"/>
      <c r="D169" s="251"/>
      <c r="E169" s="251"/>
      <c r="F169" s="251"/>
      <c r="G169" s="272"/>
      <c r="H169" s="251"/>
      <c r="I169" s="251"/>
      <c r="J169" s="251"/>
      <c r="K169" s="251"/>
      <c r="L169" s="251"/>
      <c r="M169" s="251"/>
      <c r="N169" s="251"/>
      <c r="O169" s="251"/>
      <c r="P169" s="251"/>
      <c r="Q169" s="251"/>
      <c r="R169" s="251"/>
      <c r="S169" s="251"/>
      <c r="T169" s="251"/>
      <c r="U169" s="251"/>
      <c r="V169" s="251"/>
      <c r="W169" s="251"/>
      <c r="X169" s="251"/>
      <c r="Y169" s="251"/>
      <c r="Z169" s="251"/>
    </row>
    <row r="170" spans="1:26" ht="12.75" customHeight="1" x14ac:dyDescent="0.15">
      <c r="A170" s="251"/>
      <c r="B170" s="251"/>
      <c r="C170" s="251"/>
      <c r="D170" s="251"/>
      <c r="E170" s="251"/>
      <c r="F170" s="251"/>
      <c r="G170" s="272"/>
      <c r="H170" s="251"/>
      <c r="I170" s="251"/>
      <c r="J170" s="251"/>
      <c r="K170" s="251"/>
      <c r="L170" s="251"/>
      <c r="M170" s="251"/>
      <c r="N170" s="251"/>
      <c r="O170" s="251"/>
      <c r="P170" s="251"/>
      <c r="Q170" s="251"/>
      <c r="R170" s="251"/>
      <c r="S170" s="251"/>
      <c r="T170" s="251"/>
      <c r="U170" s="251"/>
      <c r="V170" s="251"/>
      <c r="W170" s="251"/>
      <c r="X170" s="251"/>
      <c r="Y170" s="251"/>
      <c r="Z170" s="251"/>
    </row>
    <row r="171" spans="1:26" ht="12.75" customHeight="1" x14ac:dyDescent="0.15">
      <c r="A171" s="251"/>
      <c r="B171" s="251"/>
      <c r="C171" s="251"/>
      <c r="D171" s="251"/>
      <c r="E171" s="251"/>
      <c r="F171" s="251"/>
      <c r="G171" s="272"/>
      <c r="H171" s="251"/>
      <c r="I171" s="251"/>
      <c r="J171" s="251"/>
      <c r="K171" s="251"/>
      <c r="L171" s="251"/>
      <c r="M171" s="251"/>
      <c r="N171" s="251"/>
      <c r="O171" s="251"/>
      <c r="P171" s="251"/>
      <c r="Q171" s="251"/>
      <c r="R171" s="251"/>
      <c r="S171" s="251"/>
      <c r="T171" s="251"/>
      <c r="U171" s="251"/>
      <c r="V171" s="251"/>
      <c r="W171" s="251"/>
      <c r="X171" s="251"/>
      <c r="Y171" s="251"/>
      <c r="Z171" s="251"/>
    </row>
    <row r="172" spans="1:26" ht="12.75" customHeight="1" x14ac:dyDescent="0.15">
      <c r="A172" s="251"/>
      <c r="B172" s="251"/>
      <c r="C172" s="251"/>
      <c r="D172" s="251"/>
      <c r="E172" s="251"/>
      <c r="F172" s="251"/>
      <c r="G172" s="272"/>
      <c r="H172" s="251"/>
      <c r="I172" s="251"/>
      <c r="J172" s="251"/>
      <c r="K172" s="251"/>
      <c r="L172" s="251"/>
      <c r="M172" s="251"/>
      <c r="N172" s="251"/>
      <c r="O172" s="251"/>
      <c r="P172" s="251"/>
      <c r="Q172" s="251"/>
      <c r="R172" s="251"/>
      <c r="S172" s="251"/>
      <c r="T172" s="251"/>
      <c r="U172" s="251"/>
      <c r="V172" s="251"/>
      <c r="W172" s="251"/>
      <c r="X172" s="251"/>
      <c r="Y172" s="251"/>
      <c r="Z172" s="251"/>
    </row>
    <row r="173" spans="1:26" ht="12.75" customHeight="1" x14ac:dyDescent="0.15">
      <c r="A173" s="251"/>
      <c r="B173" s="251"/>
      <c r="C173" s="251"/>
      <c r="D173" s="251"/>
      <c r="E173" s="251"/>
      <c r="F173" s="251"/>
      <c r="G173" s="272"/>
      <c r="H173" s="251"/>
      <c r="I173" s="251"/>
      <c r="J173" s="251"/>
      <c r="K173" s="251"/>
      <c r="L173" s="251"/>
      <c r="M173" s="251"/>
      <c r="N173" s="251"/>
      <c r="O173" s="251"/>
      <c r="P173" s="251"/>
      <c r="Q173" s="251"/>
      <c r="R173" s="251"/>
      <c r="S173" s="251"/>
      <c r="T173" s="251"/>
      <c r="U173" s="251"/>
      <c r="V173" s="251"/>
      <c r="W173" s="251"/>
      <c r="X173" s="251"/>
      <c r="Y173" s="251"/>
      <c r="Z173" s="251"/>
    </row>
    <row r="174" spans="1:26" ht="12.75" customHeight="1" x14ac:dyDescent="0.15">
      <c r="A174" s="251"/>
      <c r="B174" s="251"/>
      <c r="C174" s="251"/>
      <c r="D174" s="251"/>
      <c r="E174" s="251"/>
      <c r="F174" s="251"/>
      <c r="G174" s="272"/>
      <c r="H174" s="251"/>
      <c r="I174" s="251"/>
      <c r="J174" s="251"/>
      <c r="K174" s="251"/>
      <c r="L174" s="251"/>
      <c r="M174" s="251"/>
      <c r="N174" s="251"/>
      <c r="O174" s="251"/>
      <c r="P174" s="251"/>
      <c r="Q174" s="251"/>
      <c r="R174" s="251"/>
      <c r="S174" s="251"/>
      <c r="T174" s="251"/>
      <c r="U174" s="251"/>
      <c r="V174" s="251"/>
      <c r="W174" s="251"/>
      <c r="X174" s="251"/>
      <c r="Y174" s="251"/>
      <c r="Z174" s="251"/>
    </row>
    <row r="175" spans="1:26" ht="12.75" customHeight="1" x14ac:dyDescent="0.15">
      <c r="A175" s="251"/>
      <c r="B175" s="251"/>
      <c r="C175" s="251"/>
      <c r="D175" s="251"/>
      <c r="E175" s="251"/>
      <c r="F175" s="251"/>
      <c r="G175" s="272"/>
      <c r="H175" s="251"/>
      <c r="I175" s="251"/>
      <c r="J175" s="251"/>
      <c r="K175" s="251"/>
      <c r="L175" s="251"/>
      <c r="M175" s="251"/>
      <c r="N175" s="251"/>
      <c r="O175" s="251"/>
      <c r="P175" s="251"/>
      <c r="Q175" s="251"/>
      <c r="R175" s="251"/>
      <c r="S175" s="251"/>
      <c r="T175" s="251"/>
      <c r="U175" s="251"/>
      <c r="V175" s="251"/>
      <c r="W175" s="251"/>
      <c r="X175" s="251"/>
      <c r="Y175" s="251"/>
      <c r="Z175" s="251"/>
    </row>
    <row r="176" spans="1:26" ht="12.75" customHeight="1" x14ac:dyDescent="0.15">
      <c r="A176" s="251"/>
      <c r="B176" s="251"/>
      <c r="C176" s="251"/>
      <c r="D176" s="251"/>
      <c r="E176" s="251"/>
      <c r="F176" s="251"/>
      <c r="G176" s="272"/>
      <c r="H176" s="251"/>
      <c r="I176" s="251"/>
      <c r="J176" s="251"/>
      <c r="K176" s="251"/>
      <c r="L176" s="251"/>
      <c r="M176" s="251"/>
      <c r="N176" s="251"/>
      <c r="O176" s="251"/>
      <c r="P176" s="251"/>
      <c r="Q176" s="251"/>
      <c r="R176" s="251"/>
      <c r="S176" s="251"/>
      <c r="T176" s="251"/>
      <c r="U176" s="251"/>
      <c r="V176" s="251"/>
      <c r="W176" s="251"/>
      <c r="X176" s="251"/>
      <c r="Y176" s="251"/>
      <c r="Z176" s="251"/>
    </row>
    <row r="177" spans="1:26" ht="12.75" customHeight="1" x14ac:dyDescent="0.15">
      <c r="A177" s="251"/>
      <c r="B177" s="251"/>
      <c r="C177" s="251"/>
      <c r="D177" s="251"/>
      <c r="E177" s="251"/>
      <c r="F177" s="251"/>
      <c r="G177" s="272"/>
      <c r="H177" s="251"/>
      <c r="I177" s="251"/>
      <c r="J177" s="251"/>
      <c r="K177" s="251"/>
      <c r="L177" s="251"/>
      <c r="M177" s="251"/>
      <c r="N177" s="251"/>
      <c r="O177" s="251"/>
      <c r="P177" s="251"/>
      <c r="Q177" s="251"/>
      <c r="R177" s="251"/>
      <c r="S177" s="251"/>
      <c r="T177" s="251"/>
      <c r="U177" s="251"/>
      <c r="V177" s="251"/>
      <c r="W177" s="251"/>
      <c r="X177" s="251"/>
      <c r="Y177" s="251"/>
      <c r="Z177" s="251"/>
    </row>
    <row r="178" spans="1:26" ht="12.75" customHeight="1" x14ac:dyDescent="0.15">
      <c r="A178" s="251"/>
      <c r="B178" s="251"/>
      <c r="C178" s="251"/>
      <c r="D178" s="251"/>
      <c r="E178" s="251"/>
      <c r="F178" s="251"/>
      <c r="G178" s="272"/>
      <c r="H178" s="251"/>
      <c r="I178" s="251"/>
      <c r="J178" s="251"/>
      <c r="K178" s="251"/>
      <c r="L178" s="251"/>
      <c r="M178" s="251"/>
      <c r="N178" s="251"/>
      <c r="O178" s="251"/>
      <c r="P178" s="251"/>
      <c r="Q178" s="251"/>
      <c r="R178" s="251"/>
      <c r="S178" s="251"/>
      <c r="T178" s="251"/>
      <c r="U178" s="251"/>
      <c r="V178" s="251"/>
      <c r="W178" s="251"/>
      <c r="X178" s="251"/>
      <c r="Y178" s="251"/>
      <c r="Z178" s="251"/>
    </row>
    <row r="179" spans="1:26" ht="12.75" customHeight="1" x14ac:dyDescent="0.15">
      <c r="A179" s="251"/>
      <c r="B179" s="251"/>
      <c r="C179" s="251"/>
      <c r="D179" s="251"/>
      <c r="E179" s="251"/>
      <c r="F179" s="251"/>
      <c r="G179" s="272"/>
      <c r="H179" s="251"/>
      <c r="I179" s="251"/>
      <c r="J179" s="251"/>
      <c r="K179" s="251"/>
      <c r="L179" s="251"/>
      <c r="M179" s="251"/>
      <c r="N179" s="251"/>
      <c r="O179" s="251"/>
      <c r="P179" s="251"/>
      <c r="Q179" s="251"/>
      <c r="R179" s="251"/>
      <c r="S179" s="251"/>
      <c r="T179" s="251"/>
      <c r="U179" s="251"/>
      <c r="V179" s="251"/>
      <c r="W179" s="251"/>
      <c r="X179" s="251"/>
      <c r="Y179" s="251"/>
      <c r="Z179" s="251"/>
    </row>
    <row r="180" spans="1:26" ht="12.75" customHeight="1" x14ac:dyDescent="0.15">
      <c r="A180" s="251"/>
      <c r="B180" s="251"/>
      <c r="C180" s="251"/>
      <c r="D180" s="251"/>
      <c r="E180" s="251"/>
      <c r="F180" s="251"/>
      <c r="G180" s="272"/>
      <c r="H180" s="251"/>
      <c r="I180" s="251"/>
      <c r="J180" s="251"/>
      <c r="K180" s="251"/>
      <c r="L180" s="251"/>
      <c r="M180" s="251"/>
      <c r="N180" s="251"/>
      <c r="O180" s="251"/>
      <c r="P180" s="251"/>
      <c r="Q180" s="251"/>
      <c r="R180" s="251"/>
      <c r="S180" s="251"/>
      <c r="T180" s="251"/>
      <c r="U180" s="251"/>
      <c r="V180" s="251"/>
      <c r="W180" s="251"/>
      <c r="X180" s="251"/>
      <c r="Y180" s="251"/>
      <c r="Z180" s="251"/>
    </row>
    <row r="181" spans="1:26" ht="12.75" customHeight="1" x14ac:dyDescent="0.15">
      <c r="A181" s="251"/>
      <c r="B181" s="251"/>
      <c r="C181" s="251"/>
      <c r="D181" s="251"/>
      <c r="E181" s="251"/>
      <c r="F181" s="251"/>
      <c r="G181" s="272"/>
      <c r="H181" s="251"/>
      <c r="I181" s="251"/>
      <c r="J181" s="251"/>
      <c r="K181" s="251"/>
      <c r="L181" s="251"/>
      <c r="M181" s="251"/>
      <c r="N181" s="251"/>
      <c r="O181" s="251"/>
      <c r="P181" s="251"/>
      <c r="Q181" s="251"/>
      <c r="R181" s="251"/>
      <c r="S181" s="251"/>
      <c r="T181" s="251"/>
      <c r="U181" s="251"/>
      <c r="V181" s="251"/>
      <c r="W181" s="251"/>
      <c r="X181" s="251"/>
      <c r="Y181" s="251"/>
      <c r="Z181" s="251"/>
    </row>
    <row r="182" spans="1:26" ht="12.75" customHeight="1" x14ac:dyDescent="0.15">
      <c r="A182" s="251"/>
      <c r="B182" s="251"/>
      <c r="C182" s="251"/>
      <c r="D182" s="251"/>
      <c r="E182" s="251"/>
      <c r="F182" s="251"/>
      <c r="G182" s="272"/>
      <c r="H182" s="251"/>
      <c r="I182" s="251"/>
      <c r="J182" s="251"/>
      <c r="K182" s="251"/>
      <c r="L182" s="251"/>
      <c r="M182" s="251"/>
      <c r="N182" s="251"/>
      <c r="O182" s="251"/>
      <c r="P182" s="251"/>
      <c r="Q182" s="251"/>
      <c r="R182" s="251"/>
      <c r="S182" s="251"/>
      <c r="T182" s="251"/>
      <c r="U182" s="251"/>
      <c r="V182" s="251"/>
      <c r="W182" s="251"/>
      <c r="X182" s="251"/>
      <c r="Y182" s="251"/>
      <c r="Z182" s="251"/>
    </row>
    <row r="183" spans="1:26" ht="12.75" customHeight="1" x14ac:dyDescent="0.15">
      <c r="A183" s="251"/>
      <c r="B183" s="251"/>
      <c r="C183" s="251"/>
      <c r="D183" s="251"/>
      <c r="E183" s="251"/>
      <c r="F183" s="251"/>
      <c r="G183" s="272"/>
      <c r="H183" s="251"/>
      <c r="I183" s="251"/>
      <c r="J183" s="251"/>
      <c r="K183" s="251"/>
      <c r="L183" s="251"/>
      <c r="M183" s="251"/>
      <c r="N183" s="251"/>
      <c r="O183" s="251"/>
      <c r="P183" s="251"/>
      <c r="Q183" s="251"/>
      <c r="R183" s="251"/>
      <c r="S183" s="251"/>
      <c r="T183" s="251"/>
      <c r="U183" s="251"/>
      <c r="V183" s="251"/>
      <c r="W183" s="251"/>
      <c r="X183" s="251"/>
      <c r="Y183" s="251"/>
      <c r="Z183" s="251"/>
    </row>
    <row r="184" spans="1:26" ht="12.75" customHeight="1" x14ac:dyDescent="0.15">
      <c r="A184" s="251"/>
      <c r="B184" s="251"/>
      <c r="C184" s="251"/>
      <c r="D184" s="251"/>
      <c r="E184" s="251"/>
      <c r="F184" s="251"/>
      <c r="G184" s="272"/>
      <c r="H184" s="251"/>
      <c r="I184" s="251"/>
      <c r="J184" s="251"/>
      <c r="K184" s="251"/>
      <c r="L184" s="251"/>
      <c r="M184" s="251"/>
      <c r="N184" s="251"/>
      <c r="O184" s="251"/>
      <c r="P184" s="251"/>
      <c r="Q184" s="251"/>
      <c r="R184" s="251"/>
      <c r="S184" s="251"/>
      <c r="T184" s="251"/>
      <c r="U184" s="251"/>
      <c r="V184" s="251"/>
      <c r="W184" s="251"/>
      <c r="X184" s="251"/>
      <c r="Y184" s="251"/>
      <c r="Z184" s="251"/>
    </row>
    <row r="185" spans="1:26" ht="12.75" customHeight="1" x14ac:dyDescent="0.15">
      <c r="A185" s="251"/>
      <c r="B185" s="251"/>
      <c r="C185" s="251"/>
      <c r="D185" s="251"/>
      <c r="E185" s="251"/>
      <c r="F185" s="251"/>
      <c r="G185" s="272"/>
      <c r="H185" s="251"/>
      <c r="I185" s="251"/>
      <c r="J185" s="251"/>
      <c r="K185" s="251"/>
      <c r="L185" s="251"/>
      <c r="M185" s="251"/>
      <c r="N185" s="251"/>
      <c r="O185" s="251"/>
      <c r="P185" s="251"/>
      <c r="Q185" s="251"/>
      <c r="R185" s="251"/>
      <c r="S185" s="251"/>
      <c r="T185" s="251"/>
      <c r="U185" s="251"/>
      <c r="V185" s="251"/>
      <c r="W185" s="251"/>
      <c r="X185" s="251"/>
      <c r="Y185" s="251"/>
      <c r="Z185" s="251"/>
    </row>
    <row r="186" spans="1:26" ht="12.75" customHeight="1" x14ac:dyDescent="0.15">
      <c r="A186" s="251"/>
      <c r="B186" s="251"/>
      <c r="C186" s="251"/>
      <c r="D186" s="251"/>
      <c r="E186" s="251"/>
      <c r="F186" s="251"/>
      <c r="G186" s="272"/>
      <c r="H186" s="251"/>
      <c r="I186" s="251"/>
      <c r="J186" s="251"/>
      <c r="K186" s="251"/>
      <c r="L186" s="251"/>
      <c r="M186" s="251"/>
      <c r="N186" s="251"/>
      <c r="O186" s="251"/>
      <c r="P186" s="251"/>
      <c r="Q186" s="251"/>
      <c r="R186" s="251"/>
      <c r="S186" s="251"/>
      <c r="T186" s="251"/>
      <c r="U186" s="251"/>
      <c r="V186" s="251"/>
      <c r="W186" s="251"/>
      <c r="X186" s="251"/>
      <c r="Y186" s="251"/>
      <c r="Z186" s="251"/>
    </row>
    <row r="187" spans="1:26" ht="12.75" customHeight="1" x14ac:dyDescent="0.15">
      <c r="A187" s="251"/>
      <c r="B187" s="251"/>
      <c r="C187" s="251"/>
      <c r="D187" s="251"/>
      <c r="E187" s="251"/>
      <c r="F187" s="251"/>
      <c r="G187" s="272"/>
      <c r="H187" s="251"/>
      <c r="I187" s="251"/>
      <c r="J187" s="251"/>
      <c r="K187" s="251"/>
      <c r="L187" s="251"/>
      <c r="M187" s="251"/>
      <c r="N187" s="251"/>
      <c r="O187" s="251"/>
      <c r="P187" s="251"/>
      <c r="Q187" s="251"/>
      <c r="R187" s="251"/>
      <c r="S187" s="251"/>
      <c r="T187" s="251"/>
      <c r="U187" s="251"/>
      <c r="V187" s="251"/>
      <c r="W187" s="251"/>
      <c r="X187" s="251"/>
      <c r="Y187" s="251"/>
      <c r="Z187" s="251"/>
    </row>
    <row r="188" spans="1:26" ht="12.75" customHeight="1" x14ac:dyDescent="0.15">
      <c r="A188" s="251"/>
      <c r="B188" s="251"/>
      <c r="C188" s="251"/>
      <c r="D188" s="251"/>
      <c r="E188" s="251"/>
      <c r="F188" s="251"/>
      <c r="G188" s="272"/>
      <c r="H188" s="251"/>
      <c r="I188" s="251"/>
      <c r="J188" s="251"/>
      <c r="K188" s="251"/>
      <c r="L188" s="251"/>
      <c r="M188" s="251"/>
      <c r="N188" s="251"/>
      <c r="O188" s="251"/>
      <c r="P188" s="251"/>
      <c r="Q188" s="251"/>
      <c r="R188" s="251"/>
      <c r="S188" s="251"/>
      <c r="T188" s="251"/>
      <c r="U188" s="251"/>
      <c r="V188" s="251"/>
      <c r="W188" s="251"/>
      <c r="X188" s="251"/>
      <c r="Y188" s="251"/>
      <c r="Z188" s="251"/>
    </row>
    <row r="189" spans="1:26" ht="12.75" customHeight="1" x14ac:dyDescent="0.15">
      <c r="A189" s="251"/>
      <c r="B189" s="251"/>
      <c r="C189" s="251"/>
      <c r="D189" s="251"/>
      <c r="E189" s="251"/>
      <c r="F189" s="251"/>
      <c r="G189" s="272"/>
      <c r="H189" s="251"/>
      <c r="I189" s="251"/>
      <c r="J189" s="251"/>
      <c r="K189" s="251"/>
      <c r="L189" s="251"/>
      <c r="M189" s="251"/>
      <c r="N189" s="251"/>
      <c r="O189" s="251"/>
      <c r="P189" s="251"/>
      <c r="Q189" s="251"/>
      <c r="R189" s="251"/>
      <c r="S189" s="251"/>
      <c r="T189" s="251"/>
      <c r="U189" s="251"/>
      <c r="V189" s="251"/>
      <c r="W189" s="251"/>
      <c r="X189" s="251"/>
      <c r="Y189" s="251"/>
      <c r="Z189" s="251"/>
    </row>
    <row r="190" spans="1:26" ht="12.75" customHeight="1" x14ac:dyDescent="0.15">
      <c r="A190" s="251"/>
      <c r="B190" s="251"/>
      <c r="C190" s="251"/>
      <c r="D190" s="251"/>
      <c r="E190" s="251"/>
      <c r="F190" s="251"/>
      <c r="G190" s="272"/>
      <c r="H190" s="251"/>
      <c r="I190" s="251"/>
      <c r="J190" s="251"/>
      <c r="K190" s="251"/>
      <c r="L190" s="251"/>
      <c r="M190" s="251"/>
      <c r="N190" s="251"/>
      <c r="O190" s="251"/>
      <c r="P190" s="251"/>
      <c r="Q190" s="251"/>
      <c r="R190" s="251"/>
      <c r="S190" s="251"/>
      <c r="T190" s="251"/>
      <c r="U190" s="251"/>
      <c r="V190" s="251"/>
      <c r="W190" s="251"/>
      <c r="X190" s="251"/>
      <c r="Y190" s="251"/>
      <c r="Z190" s="251"/>
    </row>
    <row r="191" spans="1:26" ht="12.75" customHeight="1" x14ac:dyDescent="0.15">
      <c r="A191" s="251"/>
      <c r="B191" s="251"/>
      <c r="C191" s="251"/>
      <c r="D191" s="251"/>
      <c r="E191" s="251"/>
      <c r="F191" s="251"/>
      <c r="G191" s="272"/>
      <c r="H191" s="251"/>
      <c r="I191" s="251"/>
      <c r="J191" s="251"/>
      <c r="K191" s="251"/>
      <c r="L191" s="251"/>
      <c r="M191" s="251"/>
      <c r="N191" s="251"/>
      <c r="O191" s="251"/>
      <c r="P191" s="251"/>
      <c r="Q191" s="251"/>
      <c r="R191" s="251"/>
      <c r="S191" s="251"/>
      <c r="T191" s="251"/>
      <c r="U191" s="251"/>
      <c r="V191" s="251"/>
      <c r="W191" s="251"/>
      <c r="X191" s="251"/>
      <c r="Y191" s="251"/>
      <c r="Z191" s="251"/>
    </row>
    <row r="192" spans="1:26" ht="12.75" customHeight="1" x14ac:dyDescent="0.15">
      <c r="A192" s="251"/>
      <c r="B192" s="251"/>
      <c r="C192" s="251"/>
      <c r="D192" s="251"/>
      <c r="E192" s="251"/>
      <c r="F192" s="251"/>
      <c r="G192" s="272"/>
      <c r="H192" s="251"/>
      <c r="I192" s="251"/>
      <c r="J192" s="251"/>
      <c r="K192" s="251"/>
      <c r="L192" s="251"/>
      <c r="M192" s="251"/>
      <c r="N192" s="251"/>
      <c r="O192" s="251"/>
      <c r="P192" s="251"/>
      <c r="Q192" s="251"/>
      <c r="R192" s="251"/>
      <c r="S192" s="251"/>
      <c r="T192" s="251"/>
      <c r="U192" s="251"/>
      <c r="V192" s="251"/>
      <c r="W192" s="251"/>
      <c r="X192" s="251"/>
      <c r="Y192" s="251"/>
      <c r="Z192" s="251"/>
    </row>
    <row r="193" spans="1:26" ht="12.75" customHeight="1" x14ac:dyDescent="0.15">
      <c r="A193" s="251"/>
      <c r="B193" s="251"/>
      <c r="C193" s="251"/>
      <c r="D193" s="251"/>
      <c r="E193" s="251"/>
      <c r="F193" s="251"/>
      <c r="G193" s="272"/>
      <c r="H193" s="251"/>
      <c r="I193" s="251"/>
      <c r="J193" s="251"/>
      <c r="K193" s="251"/>
      <c r="L193" s="251"/>
      <c r="M193" s="251"/>
      <c r="N193" s="251"/>
      <c r="O193" s="251"/>
      <c r="P193" s="251"/>
      <c r="Q193" s="251"/>
      <c r="R193" s="251"/>
      <c r="S193" s="251"/>
      <c r="T193" s="251"/>
      <c r="U193" s="251"/>
      <c r="V193" s="251"/>
      <c r="W193" s="251"/>
      <c r="X193" s="251"/>
      <c r="Y193" s="251"/>
      <c r="Z193" s="251"/>
    </row>
    <row r="194" spans="1:26" ht="12.75" customHeight="1" x14ac:dyDescent="0.15">
      <c r="A194" s="251"/>
      <c r="B194" s="251"/>
      <c r="C194" s="251"/>
      <c r="D194" s="251"/>
      <c r="E194" s="251"/>
      <c r="F194" s="251"/>
      <c r="G194" s="272"/>
      <c r="H194" s="251"/>
      <c r="I194" s="251"/>
      <c r="J194" s="251"/>
      <c r="K194" s="251"/>
      <c r="L194" s="251"/>
      <c r="M194" s="251"/>
      <c r="N194" s="251"/>
      <c r="O194" s="251"/>
      <c r="P194" s="251"/>
      <c r="Q194" s="251"/>
      <c r="R194" s="251"/>
      <c r="S194" s="251"/>
      <c r="T194" s="251"/>
      <c r="U194" s="251"/>
      <c r="V194" s="251"/>
      <c r="W194" s="251"/>
      <c r="X194" s="251"/>
      <c r="Y194" s="251"/>
      <c r="Z194" s="251"/>
    </row>
    <row r="195" spans="1:26" ht="12.75" customHeight="1" x14ac:dyDescent="0.15">
      <c r="A195" s="251"/>
      <c r="B195" s="251"/>
      <c r="C195" s="251"/>
      <c r="D195" s="251"/>
      <c r="E195" s="251"/>
      <c r="F195" s="251"/>
      <c r="G195" s="272"/>
      <c r="H195" s="251"/>
      <c r="I195" s="251"/>
      <c r="J195" s="251"/>
      <c r="K195" s="251"/>
      <c r="L195" s="251"/>
      <c r="M195" s="251"/>
      <c r="N195" s="251"/>
      <c r="O195" s="251"/>
      <c r="P195" s="251"/>
      <c r="Q195" s="251"/>
      <c r="R195" s="251"/>
      <c r="S195" s="251"/>
      <c r="T195" s="251"/>
      <c r="U195" s="251"/>
      <c r="V195" s="251"/>
      <c r="W195" s="251"/>
      <c r="X195" s="251"/>
      <c r="Y195" s="251"/>
      <c r="Z195" s="251"/>
    </row>
    <row r="196" spans="1:26" ht="12.75" customHeight="1" x14ac:dyDescent="0.15">
      <c r="A196" s="251"/>
      <c r="B196" s="251"/>
      <c r="C196" s="251"/>
      <c r="D196" s="251"/>
      <c r="E196" s="251"/>
      <c r="F196" s="251"/>
      <c r="G196" s="272"/>
      <c r="H196" s="251"/>
      <c r="I196" s="251"/>
      <c r="J196" s="251"/>
      <c r="K196" s="251"/>
      <c r="L196" s="251"/>
      <c r="M196" s="251"/>
      <c r="N196" s="251"/>
      <c r="O196" s="251"/>
      <c r="P196" s="251"/>
      <c r="Q196" s="251"/>
      <c r="R196" s="251"/>
      <c r="S196" s="251"/>
      <c r="T196" s="251"/>
      <c r="U196" s="251"/>
      <c r="V196" s="251"/>
      <c r="W196" s="251"/>
      <c r="X196" s="251"/>
      <c r="Y196" s="251"/>
      <c r="Z196" s="251"/>
    </row>
    <row r="197" spans="1:26" ht="12.75" customHeight="1" x14ac:dyDescent="0.15">
      <c r="A197" s="251"/>
      <c r="B197" s="251"/>
      <c r="C197" s="251"/>
      <c r="D197" s="251"/>
      <c r="E197" s="251"/>
      <c r="F197" s="251"/>
      <c r="G197" s="272"/>
      <c r="H197" s="251"/>
      <c r="I197" s="251"/>
      <c r="J197" s="251"/>
      <c r="K197" s="251"/>
      <c r="L197" s="251"/>
      <c r="M197" s="251"/>
      <c r="N197" s="251"/>
      <c r="O197" s="251"/>
      <c r="P197" s="251"/>
      <c r="Q197" s="251"/>
      <c r="R197" s="251"/>
      <c r="S197" s="251"/>
      <c r="T197" s="251"/>
      <c r="U197" s="251"/>
      <c r="V197" s="251"/>
      <c r="W197" s="251"/>
      <c r="X197" s="251"/>
      <c r="Y197" s="251"/>
      <c r="Z197" s="251"/>
    </row>
    <row r="198" spans="1:26" ht="12.75" customHeight="1" x14ac:dyDescent="0.15">
      <c r="A198" s="251"/>
      <c r="B198" s="251"/>
      <c r="C198" s="251"/>
      <c r="D198" s="251"/>
      <c r="E198" s="251"/>
      <c r="F198" s="251"/>
      <c r="G198" s="272"/>
      <c r="H198" s="251"/>
      <c r="I198" s="251"/>
      <c r="J198" s="251"/>
      <c r="K198" s="251"/>
      <c r="L198" s="251"/>
      <c r="M198" s="251"/>
      <c r="N198" s="251"/>
      <c r="O198" s="251"/>
      <c r="P198" s="251"/>
      <c r="Q198" s="251"/>
      <c r="R198" s="251"/>
      <c r="S198" s="251"/>
      <c r="T198" s="251"/>
      <c r="U198" s="251"/>
      <c r="V198" s="251"/>
      <c r="W198" s="251"/>
      <c r="X198" s="251"/>
      <c r="Y198" s="251"/>
      <c r="Z198" s="251"/>
    </row>
    <row r="199" spans="1:26" ht="12.75" customHeight="1" x14ac:dyDescent="0.15">
      <c r="A199" s="251"/>
      <c r="B199" s="251"/>
      <c r="C199" s="251"/>
      <c r="D199" s="251"/>
      <c r="E199" s="251"/>
      <c r="F199" s="251"/>
      <c r="G199" s="272"/>
      <c r="H199" s="251"/>
      <c r="I199" s="251"/>
      <c r="J199" s="251"/>
      <c r="K199" s="251"/>
      <c r="L199" s="251"/>
      <c r="M199" s="251"/>
      <c r="N199" s="251"/>
      <c r="O199" s="251"/>
      <c r="P199" s="251"/>
      <c r="Q199" s="251"/>
      <c r="R199" s="251"/>
      <c r="S199" s="251"/>
      <c r="T199" s="251"/>
      <c r="U199" s="251"/>
      <c r="V199" s="251"/>
      <c r="W199" s="251"/>
      <c r="X199" s="251"/>
      <c r="Y199" s="251"/>
      <c r="Z199" s="251"/>
    </row>
    <row r="200" spans="1:26" ht="12.75" customHeight="1" x14ac:dyDescent="0.15">
      <c r="A200" s="251"/>
      <c r="B200" s="251"/>
      <c r="C200" s="251"/>
      <c r="D200" s="251"/>
      <c r="E200" s="251"/>
      <c r="F200" s="251"/>
      <c r="G200" s="272"/>
      <c r="H200" s="251"/>
      <c r="I200" s="251"/>
      <c r="J200" s="251"/>
      <c r="K200" s="251"/>
      <c r="L200" s="251"/>
      <c r="M200" s="251"/>
      <c r="N200" s="251"/>
      <c r="O200" s="251"/>
      <c r="P200" s="251"/>
      <c r="Q200" s="251"/>
      <c r="R200" s="251"/>
      <c r="S200" s="251"/>
      <c r="T200" s="251"/>
      <c r="U200" s="251"/>
      <c r="V200" s="251"/>
      <c r="W200" s="251"/>
      <c r="X200" s="251"/>
      <c r="Y200" s="251"/>
      <c r="Z200" s="251"/>
    </row>
    <row r="201" spans="1:26" ht="12.75" customHeight="1" x14ac:dyDescent="0.15">
      <c r="A201" s="251"/>
      <c r="B201" s="251"/>
      <c r="C201" s="251"/>
      <c r="D201" s="251"/>
      <c r="E201" s="251"/>
      <c r="F201" s="251"/>
      <c r="G201" s="272"/>
      <c r="H201" s="251"/>
      <c r="I201" s="251"/>
      <c r="J201" s="251"/>
      <c r="K201" s="251"/>
      <c r="L201" s="251"/>
      <c r="M201" s="251"/>
      <c r="N201" s="251"/>
      <c r="O201" s="251"/>
      <c r="P201" s="251"/>
      <c r="Q201" s="251"/>
      <c r="R201" s="251"/>
      <c r="S201" s="251"/>
      <c r="T201" s="251"/>
      <c r="U201" s="251"/>
      <c r="V201" s="251"/>
      <c r="W201" s="251"/>
      <c r="X201" s="251"/>
      <c r="Y201" s="251"/>
      <c r="Z201" s="251"/>
    </row>
    <row r="202" spans="1:26" ht="12.75" customHeight="1" x14ac:dyDescent="0.15">
      <c r="A202" s="251"/>
      <c r="B202" s="251"/>
      <c r="C202" s="251"/>
      <c r="D202" s="251"/>
      <c r="E202" s="251"/>
      <c r="F202" s="251"/>
      <c r="G202" s="272"/>
      <c r="H202" s="251"/>
      <c r="I202" s="251"/>
      <c r="J202" s="251"/>
      <c r="K202" s="251"/>
      <c r="L202" s="251"/>
      <c r="M202" s="251"/>
      <c r="N202" s="251"/>
      <c r="O202" s="251"/>
      <c r="P202" s="251"/>
      <c r="Q202" s="251"/>
      <c r="R202" s="251"/>
      <c r="S202" s="251"/>
      <c r="T202" s="251"/>
      <c r="U202" s="251"/>
      <c r="V202" s="251"/>
      <c r="W202" s="251"/>
      <c r="X202" s="251"/>
      <c r="Y202" s="251"/>
      <c r="Z202" s="251"/>
    </row>
    <row r="203" spans="1:26" ht="12.75" customHeight="1" x14ac:dyDescent="0.15">
      <c r="A203" s="251"/>
      <c r="B203" s="251"/>
      <c r="C203" s="251"/>
      <c r="D203" s="251"/>
      <c r="E203" s="251"/>
      <c r="F203" s="251"/>
      <c r="G203" s="272"/>
      <c r="H203" s="251"/>
      <c r="I203" s="251"/>
      <c r="J203" s="251"/>
      <c r="K203" s="251"/>
      <c r="L203" s="251"/>
      <c r="M203" s="251"/>
      <c r="N203" s="251"/>
      <c r="O203" s="251"/>
      <c r="P203" s="251"/>
      <c r="Q203" s="251"/>
      <c r="R203" s="251"/>
      <c r="S203" s="251"/>
      <c r="T203" s="251"/>
      <c r="U203" s="251"/>
      <c r="V203" s="251"/>
      <c r="W203" s="251"/>
      <c r="X203" s="251"/>
      <c r="Y203" s="251"/>
      <c r="Z203" s="251"/>
    </row>
    <row r="204" spans="1:26" ht="12.75" customHeight="1" x14ac:dyDescent="0.15">
      <c r="A204" s="251"/>
      <c r="B204" s="251"/>
      <c r="C204" s="251"/>
      <c r="D204" s="251"/>
      <c r="E204" s="251"/>
      <c r="F204" s="251"/>
      <c r="G204" s="272"/>
      <c r="H204" s="251"/>
      <c r="I204" s="251"/>
      <c r="J204" s="251"/>
      <c r="K204" s="251"/>
      <c r="L204" s="251"/>
      <c r="M204" s="251"/>
      <c r="N204" s="251"/>
      <c r="O204" s="251"/>
      <c r="P204" s="251"/>
      <c r="Q204" s="251"/>
      <c r="R204" s="251"/>
      <c r="S204" s="251"/>
      <c r="T204" s="251"/>
      <c r="U204" s="251"/>
      <c r="V204" s="251"/>
      <c r="W204" s="251"/>
      <c r="X204" s="251"/>
      <c r="Y204" s="251"/>
      <c r="Z204" s="251"/>
    </row>
    <row r="205" spans="1:26" ht="12.75" customHeight="1" x14ac:dyDescent="0.15">
      <c r="A205" s="251"/>
      <c r="B205" s="251"/>
      <c r="C205" s="251"/>
      <c r="D205" s="251"/>
      <c r="E205" s="251"/>
      <c r="F205" s="251"/>
      <c r="G205" s="272"/>
      <c r="H205" s="251"/>
      <c r="I205" s="251"/>
      <c r="J205" s="251"/>
      <c r="K205" s="251"/>
      <c r="L205" s="251"/>
      <c r="M205" s="251"/>
      <c r="N205" s="251"/>
      <c r="O205" s="251"/>
      <c r="P205" s="251"/>
      <c r="Q205" s="251"/>
      <c r="R205" s="251"/>
      <c r="S205" s="251"/>
      <c r="T205" s="251"/>
      <c r="U205" s="251"/>
      <c r="V205" s="251"/>
      <c r="W205" s="251"/>
      <c r="X205" s="251"/>
      <c r="Y205" s="251"/>
      <c r="Z205" s="251"/>
    </row>
    <row r="206" spans="1:26" ht="12.75" customHeight="1" x14ac:dyDescent="0.15">
      <c r="A206" s="251"/>
      <c r="B206" s="251"/>
      <c r="C206" s="251"/>
      <c r="D206" s="251"/>
      <c r="E206" s="251"/>
      <c r="F206" s="251"/>
      <c r="G206" s="272"/>
      <c r="H206" s="251"/>
      <c r="I206" s="251"/>
      <c r="J206" s="251"/>
      <c r="K206" s="251"/>
      <c r="L206" s="251"/>
      <c r="M206" s="251"/>
      <c r="N206" s="251"/>
      <c r="O206" s="251"/>
      <c r="P206" s="251"/>
      <c r="Q206" s="251"/>
      <c r="R206" s="251"/>
      <c r="S206" s="251"/>
      <c r="T206" s="251"/>
      <c r="U206" s="251"/>
      <c r="V206" s="251"/>
      <c r="W206" s="251"/>
      <c r="X206" s="251"/>
      <c r="Y206" s="251"/>
      <c r="Z206" s="251"/>
    </row>
    <row r="207" spans="1:26" ht="12.75" customHeight="1" x14ac:dyDescent="0.15">
      <c r="A207" s="251"/>
      <c r="B207" s="251"/>
      <c r="C207" s="251"/>
      <c r="D207" s="251"/>
      <c r="E207" s="251"/>
      <c r="F207" s="251"/>
      <c r="G207" s="272"/>
      <c r="H207" s="251"/>
      <c r="I207" s="251"/>
      <c r="J207" s="251"/>
      <c r="K207" s="251"/>
      <c r="L207" s="251"/>
      <c r="M207" s="251"/>
      <c r="N207" s="251"/>
      <c r="O207" s="251"/>
      <c r="P207" s="251"/>
      <c r="Q207" s="251"/>
      <c r="R207" s="251"/>
      <c r="S207" s="251"/>
      <c r="T207" s="251"/>
      <c r="U207" s="251"/>
      <c r="V207" s="251"/>
      <c r="W207" s="251"/>
      <c r="X207" s="251"/>
      <c r="Y207" s="251"/>
      <c r="Z207" s="251"/>
    </row>
    <row r="208" spans="1:26" ht="12.75" customHeight="1" x14ac:dyDescent="0.15">
      <c r="A208" s="251"/>
      <c r="B208" s="251"/>
      <c r="C208" s="251"/>
      <c r="D208" s="251"/>
      <c r="E208" s="251"/>
      <c r="F208" s="251"/>
      <c r="G208" s="272"/>
      <c r="H208" s="251"/>
      <c r="I208" s="251"/>
      <c r="J208" s="251"/>
      <c r="K208" s="251"/>
      <c r="L208" s="251"/>
      <c r="M208" s="251"/>
      <c r="N208" s="251"/>
      <c r="O208" s="251"/>
      <c r="P208" s="251"/>
      <c r="Q208" s="251"/>
      <c r="R208" s="251"/>
      <c r="S208" s="251"/>
      <c r="T208" s="251"/>
      <c r="U208" s="251"/>
      <c r="V208" s="251"/>
      <c r="W208" s="251"/>
      <c r="X208" s="251"/>
      <c r="Y208" s="251"/>
      <c r="Z208" s="251"/>
    </row>
    <row r="209" spans="1:26" ht="12.75" customHeight="1" x14ac:dyDescent="0.15">
      <c r="A209" s="251"/>
      <c r="B209" s="251"/>
      <c r="C209" s="251"/>
      <c r="D209" s="251"/>
      <c r="E209" s="251"/>
      <c r="F209" s="251"/>
      <c r="G209" s="272"/>
      <c r="H209" s="251"/>
      <c r="I209" s="251"/>
      <c r="J209" s="251"/>
      <c r="K209" s="251"/>
      <c r="L209" s="251"/>
      <c r="M209" s="251"/>
      <c r="N209" s="251"/>
      <c r="O209" s="251"/>
      <c r="P209" s="251"/>
      <c r="Q209" s="251"/>
      <c r="R209" s="251"/>
      <c r="S209" s="251"/>
      <c r="T209" s="251"/>
      <c r="U209" s="251"/>
      <c r="V209" s="251"/>
      <c r="W209" s="251"/>
      <c r="X209" s="251"/>
      <c r="Y209" s="251"/>
      <c r="Z209" s="251"/>
    </row>
    <row r="210" spans="1:26" ht="12.75" customHeight="1" x14ac:dyDescent="0.15">
      <c r="A210" s="251"/>
      <c r="B210" s="251"/>
      <c r="C210" s="251"/>
      <c r="D210" s="251"/>
      <c r="E210" s="251"/>
      <c r="F210" s="251"/>
      <c r="G210" s="272"/>
      <c r="H210" s="251"/>
      <c r="I210" s="251"/>
      <c r="J210" s="251"/>
      <c r="K210" s="251"/>
      <c r="L210" s="251"/>
      <c r="M210" s="251"/>
      <c r="N210" s="251"/>
      <c r="O210" s="251"/>
      <c r="P210" s="251"/>
      <c r="Q210" s="251"/>
      <c r="R210" s="251"/>
      <c r="S210" s="251"/>
      <c r="T210" s="251"/>
      <c r="U210" s="251"/>
      <c r="V210" s="251"/>
      <c r="W210" s="251"/>
      <c r="X210" s="251"/>
      <c r="Y210" s="251"/>
      <c r="Z210" s="251"/>
    </row>
    <row r="211" spans="1:26" ht="12.75" customHeight="1" x14ac:dyDescent="0.15">
      <c r="A211" s="251"/>
      <c r="B211" s="251"/>
      <c r="C211" s="251"/>
      <c r="D211" s="251"/>
      <c r="E211" s="251"/>
      <c r="F211" s="251"/>
      <c r="G211" s="272"/>
      <c r="H211" s="251"/>
      <c r="I211" s="251"/>
      <c r="J211" s="251"/>
      <c r="K211" s="251"/>
      <c r="L211" s="251"/>
      <c r="M211" s="251"/>
      <c r="N211" s="251"/>
      <c r="O211" s="251"/>
      <c r="P211" s="251"/>
      <c r="Q211" s="251"/>
      <c r="R211" s="251"/>
      <c r="S211" s="251"/>
      <c r="T211" s="251"/>
      <c r="U211" s="251"/>
      <c r="V211" s="251"/>
      <c r="W211" s="251"/>
      <c r="X211" s="251"/>
      <c r="Y211" s="251"/>
      <c r="Z211" s="251"/>
    </row>
    <row r="212" spans="1:26" ht="12.75" customHeight="1" x14ac:dyDescent="0.15">
      <c r="A212" s="251"/>
      <c r="B212" s="251"/>
      <c r="C212" s="251"/>
      <c r="D212" s="251"/>
      <c r="E212" s="251"/>
      <c r="F212" s="251"/>
      <c r="G212" s="272"/>
      <c r="H212" s="251"/>
      <c r="I212" s="251"/>
      <c r="J212" s="251"/>
      <c r="K212" s="251"/>
      <c r="L212" s="251"/>
      <c r="M212" s="251"/>
      <c r="N212" s="251"/>
      <c r="O212" s="251"/>
      <c r="P212" s="251"/>
      <c r="Q212" s="251"/>
      <c r="R212" s="251"/>
      <c r="S212" s="251"/>
      <c r="T212" s="251"/>
      <c r="U212" s="251"/>
      <c r="V212" s="251"/>
      <c r="W212" s="251"/>
      <c r="X212" s="251"/>
      <c r="Y212" s="251"/>
      <c r="Z212" s="251"/>
    </row>
    <row r="213" spans="1:26" ht="12.75" customHeight="1" x14ac:dyDescent="0.15">
      <c r="A213" s="251"/>
      <c r="B213" s="251"/>
      <c r="C213" s="251"/>
      <c r="D213" s="251"/>
      <c r="E213" s="251"/>
      <c r="F213" s="251"/>
      <c r="G213" s="272"/>
      <c r="H213" s="251"/>
      <c r="I213" s="251"/>
      <c r="J213" s="251"/>
      <c r="K213" s="251"/>
      <c r="L213" s="251"/>
      <c r="M213" s="251"/>
      <c r="N213" s="251"/>
      <c r="O213" s="251"/>
      <c r="P213" s="251"/>
      <c r="Q213" s="251"/>
      <c r="R213" s="251"/>
      <c r="S213" s="251"/>
      <c r="T213" s="251"/>
      <c r="U213" s="251"/>
      <c r="V213" s="251"/>
      <c r="W213" s="251"/>
      <c r="X213" s="251"/>
      <c r="Y213" s="251"/>
      <c r="Z213" s="251"/>
    </row>
    <row r="214" spans="1:26" ht="12.75" customHeight="1" x14ac:dyDescent="0.15">
      <c r="A214" s="251"/>
      <c r="B214" s="251"/>
      <c r="C214" s="251"/>
      <c r="D214" s="251"/>
      <c r="E214" s="251"/>
      <c r="F214" s="251"/>
      <c r="G214" s="272"/>
      <c r="H214" s="251"/>
      <c r="I214" s="251"/>
      <c r="J214" s="251"/>
      <c r="K214" s="251"/>
      <c r="L214" s="251"/>
      <c r="M214" s="251"/>
      <c r="N214" s="251"/>
      <c r="O214" s="251"/>
      <c r="P214" s="251"/>
      <c r="Q214" s="251"/>
      <c r="R214" s="251"/>
      <c r="S214" s="251"/>
      <c r="T214" s="251"/>
      <c r="U214" s="251"/>
      <c r="V214" s="251"/>
      <c r="W214" s="251"/>
      <c r="X214" s="251"/>
      <c r="Y214" s="251"/>
      <c r="Z214" s="251"/>
    </row>
    <row r="215" spans="1:26" ht="12.75" customHeight="1" x14ac:dyDescent="0.15">
      <c r="A215" s="251"/>
      <c r="B215" s="251"/>
      <c r="C215" s="251"/>
      <c r="D215" s="251"/>
      <c r="E215" s="251"/>
      <c r="F215" s="251"/>
      <c r="G215" s="272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  <c r="U215" s="251"/>
      <c r="V215" s="251"/>
      <c r="W215" s="251"/>
      <c r="X215" s="251"/>
      <c r="Y215" s="251"/>
      <c r="Z215" s="251"/>
    </row>
    <row r="216" spans="1:26" ht="12.75" customHeight="1" x14ac:dyDescent="0.15">
      <c r="A216" s="251"/>
      <c r="B216" s="251"/>
      <c r="C216" s="251"/>
      <c r="D216" s="251"/>
      <c r="E216" s="251"/>
      <c r="F216" s="251"/>
      <c r="G216" s="272"/>
      <c r="H216" s="251"/>
      <c r="I216" s="251"/>
      <c r="J216" s="251"/>
      <c r="K216" s="251"/>
      <c r="L216" s="251"/>
      <c r="M216" s="251"/>
      <c r="N216" s="251"/>
      <c r="O216" s="251"/>
      <c r="P216" s="251"/>
      <c r="Q216" s="251"/>
      <c r="R216" s="251"/>
      <c r="S216" s="251"/>
      <c r="T216" s="251"/>
      <c r="U216" s="251"/>
      <c r="V216" s="251"/>
      <c r="W216" s="251"/>
      <c r="X216" s="251"/>
      <c r="Y216" s="251"/>
      <c r="Z216" s="251"/>
    </row>
    <row r="217" spans="1:26" ht="12.75" customHeight="1" x14ac:dyDescent="0.15">
      <c r="A217" s="251"/>
      <c r="B217" s="251"/>
      <c r="C217" s="251"/>
      <c r="D217" s="251"/>
      <c r="E217" s="251"/>
      <c r="F217" s="251"/>
      <c r="G217" s="272"/>
      <c r="H217" s="251"/>
      <c r="I217" s="251"/>
      <c r="J217" s="251"/>
      <c r="K217" s="251"/>
      <c r="L217" s="251"/>
      <c r="M217" s="251"/>
      <c r="N217" s="251"/>
      <c r="O217" s="251"/>
      <c r="P217" s="251"/>
      <c r="Q217" s="251"/>
      <c r="R217" s="251"/>
      <c r="S217" s="251"/>
      <c r="T217" s="251"/>
      <c r="U217" s="251"/>
      <c r="V217" s="251"/>
      <c r="W217" s="251"/>
      <c r="X217" s="251"/>
      <c r="Y217" s="251"/>
      <c r="Z217" s="251"/>
    </row>
    <row r="218" spans="1:26" ht="12.75" customHeight="1" x14ac:dyDescent="0.15">
      <c r="A218" s="251"/>
      <c r="B218" s="251"/>
      <c r="C218" s="251"/>
      <c r="D218" s="251"/>
      <c r="E218" s="251"/>
      <c r="F218" s="251"/>
      <c r="G218" s="272"/>
      <c r="H218" s="251"/>
      <c r="I218" s="251"/>
      <c r="J218" s="251"/>
      <c r="K218" s="251"/>
      <c r="L218" s="251"/>
      <c r="M218" s="251"/>
      <c r="N218" s="251"/>
      <c r="O218" s="251"/>
      <c r="P218" s="251"/>
      <c r="Q218" s="251"/>
      <c r="R218" s="251"/>
      <c r="S218" s="251"/>
      <c r="T218" s="251"/>
      <c r="U218" s="251"/>
      <c r="V218" s="251"/>
      <c r="W218" s="251"/>
      <c r="X218" s="251"/>
      <c r="Y218" s="251"/>
      <c r="Z218" s="251"/>
    </row>
    <row r="219" spans="1:26" ht="12.75" customHeight="1" x14ac:dyDescent="0.15">
      <c r="A219" s="251"/>
      <c r="B219" s="251"/>
      <c r="C219" s="251"/>
      <c r="D219" s="251"/>
      <c r="E219" s="251"/>
      <c r="F219" s="251"/>
      <c r="G219" s="272"/>
      <c r="H219" s="251"/>
      <c r="I219" s="251"/>
      <c r="J219" s="251"/>
      <c r="K219" s="251"/>
      <c r="L219" s="251"/>
      <c r="M219" s="251"/>
      <c r="N219" s="251"/>
      <c r="O219" s="251"/>
      <c r="P219" s="251"/>
      <c r="Q219" s="251"/>
      <c r="R219" s="251"/>
      <c r="S219" s="251"/>
      <c r="T219" s="251"/>
      <c r="U219" s="251"/>
      <c r="V219" s="251"/>
      <c r="W219" s="251"/>
      <c r="X219" s="251"/>
      <c r="Y219" s="251"/>
      <c r="Z219" s="251"/>
    </row>
    <row r="220" spans="1:26" ht="12.75" customHeight="1" x14ac:dyDescent="0.15">
      <c r="A220" s="251"/>
      <c r="B220" s="251"/>
      <c r="C220" s="251"/>
      <c r="D220" s="251"/>
      <c r="E220" s="251"/>
      <c r="F220" s="251"/>
      <c r="G220" s="272"/>
      <c r="H220" s="251"/>
      <c r="I220" s="251"/>
      <c r="J220" s="251"/>
      <c r="K220" s="251"/>
      <c r="L220" s="251"/>
      <c r="M220" s="251"/>
      <c r="N220" s="251"/>
      <c r="O220" s="251"/>
      <c r="P220" s="251"/>
      <c r="Q220" s="251"/>
      <c r="R220" s="251"/>
      <c r="S220" s="251"/>
      <c r="T220" s="251"/>
      <c r="U220" s="251"/>
      <c r="V220" s="251"/>
      <c r="W220" s="251"/>
      <c r="X220" s="251"/>
      <c r="Y220" s="251"/>
      <c r="Z220" s="251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5">
    <mergeCell ref="A1:R1"/>
    <mergeCell ref="B3:D3"/>
    <mergeCell ref="B4:D4"/>
    <mergeCell ref="B5:D5"/>
    <mergeCell ref="B6:D6"/>
  </mergeCells>
  <pageMargins left="0.75" right="0.75" top="1" bottom="1" header="0" footer="0"/>
  <pageSetup orientation="landscape"/>
  <headerFooter>
    <oddHeader>&amp;LMAMMA MIA! MERCHANDISE BANKING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96C1B5EE88CE4AA2B0DC65B7E8E95C" ma:contentTypeVersion="10" ma:contentTypeDescription="Create a new document." ma:contentTypeScope="" ma:versionID="d9185507e734299f3e81c0c8968a00a1">
  <xsd:schema xmlns:xsd="http://www.w3.org/2001/XMLSchema" xmlns:xs="http://www.w3.org/2001/XMLSchema" xmlns:p="http://schemas.microsoft.com/office/2006/metadata/properties" xmlns:ns2="c450fd09-93ba-442b-868d-54d5df55bc9f" xmlns:ns3="caf6baf7-21cf-4f5c-94f1-e838d74660a9" targetNamespace="http://schemas.microsoft.com/office/2006/metadata/properties" ma:root="true" ma:fieldsID="ed6dc978d84c8233e60e5ca8a5be8273" ns2:_="" ns3:_="">
    <xsd:import namespace="c450fd09-93ba-442b-868d-54d5df55bc9f"/>
    <xsd:import namespace="caf6baf7-21cf-4f5c-94f1-e838d74660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0fd09-93ba-442b-868d-54d5df55bc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012cb81-150a-427f-aab0-8d982b5292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6baf7-21cf-4f5c-94f1-e838d74660a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6475de5-92ba-40e5-82b8-3c3d4f60e28d}" ma:internalName="TaxCatchAll" ma:showField="CatchAllData" ma:web="caf6baf7-21cf-4f5c-94f1-e838d74660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50fd09-93ba-442b-868d-54d5df55bc9f">
      <Terms xmlns="http://schemas.microsoft.com/office/infopath/2007/PartnerControls"/>
    </lcf76f155ced4ddcb4097134ff3c332f>
    <TaxCatchAll xmlns="caf6baf7-21cf-4f5c-94f1-e838d74660a9" xsi:nil="true"/>
  </documentManagement>
</p:properties>
</file>

<file path=customXml/itemProps1.xml><?xml version="1.0" encoding="utf-8"?>
<ds:datastoreItem xmlns:ds="http://schemas.openxmlformats.org/officeDocument/2006/customXml" ds:itemID="{F0586AEC-447A-4127-8443-2D59F179E527}"/>
</file>

<file path=customXml/itemProps2.xml><?xml version="1.0" encoding="utf-8"?>
<ds:datastoreItem xmlns:ds="http://schemas.openxmlformats.org/officeDocument/2006/customXml" ds:itemID="{C6BD582B-8846-4423-A9D5-E1C4DC47388E}"/>
</file>

<file path=customXml/itemProps3.xml><?xml version="1.0" encoding="utf-8"?>
<ds:datastoreItem xmlns:ds="http://schemas.openxmlformats.org/officeDocument/2006/customXml" ds:itemID="{46B57C6C-2490-4BCA-BFD3-1B310F1BBB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Sales</vt:lpstr>
      <vt:lpstr>Manufacturing &amp; Shipping</vt:lpstr>
      <vt:lpstr>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van der Merwe</dc:creator>
  <cp:lastModifiedBy>Robert  Sturgeon</cp:lastModifiedBy>
  <dcterms:created xsi:type="dcterms:W3CDTF">2025-12-18T09:43:34Z</dcterms:created>
  <dcterms:modified xsi:type="dcterms:W3CDTF">2026-04-21T15:18:11Z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0x0101001796C1B5EE88CE4AA2B0DC65B7E8E95C</vt:lpwstr>
  </property>
</Properties>
</file>