
<file path=[Content_Types].xml><?xml version="1.0" encoding="utf-8"?>
<Types xmlns="http://schemas.openxmlformats.org/package/2006/content-types">
  <Default Extension="data" ContentType="application/vnd.openxmlformats-officedocument.model+data"/>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workbookPr hidePivotFieldList="1" defaultThemeVersion="202300"/>
  <mc:AlternateContent xmlns:mc="http://schemas.openxmlformats.org/markup-compatibility/2006">
    <mc:Choice Requires="x15">
      <x15ac:absPath xmlns:x15ac="http://schemas.microsoft.com/office/spreadsheetml/2010/11/ac" url="C:\Users\Getty\Desktop\My documents\Excel work\Excel-adventure-works-Dashboard\"/>
    </mc:Choice>
  </mc:AlternateContent>
  <xr:revisionPtr revIDLastSave="0" documentId="13_ncr:1_{D6F16112-65AF-4A2A-89B3-9EC7699D7537}" xr6:coauthVersionLast="47" xr6:coauthVersionMax="47" xr10:uidLastSave="{00000000-0000-0000-0000-000000000000}"/>
  <bookViews>
    <workbookView xWindow="-108" yWindow="-108" windowWidth="23256" windowHeight="12456" activeTab="1" xr2:uid="{5378A835-BE17-4717-9DB4-243612FEC760}"/>
  </bookViews>
  <sheets>
    <sheet name="Analysis 1" sheetId="3" r:id="rId1"/>
    <sheet name="Time series Dashboard" sheetId="4" r:id="rId2"/>
    <sheet name="Sheet9" sheetId="9" r:id="rId3"/>
  </sheets>
  <definedNames>
    <definedName name="_xleta.AVERAGE" hidden="1" xlm="1">#NAME?</definedName>
    <definedName name="Look_table">'Analysis 1'!$N$6:$T$10</definedName>
    <definedName name="Slicer_Month_Name">#N/A</definedName>
    <definedName name="Slicer_Year">#N/A</definedName>
  </definedNames>
  <calcPr calcId="191029"/>
  <pivotCaches>
    <pivotCache cacheId="0" r:id="rId4"/>
    <pivotCache cacheId="1" r:id="rId5"/>
    <pivotCache cacheId="2" r:id="rId6"/>
    <pivotCache cacheId="3" r:id="rId7"/>
  </pivotCaches>
  <extLst>
    <ext xmlns:x14="http://schemas.microsoft.com/office/spreadsheetml/2009/9/main" uri="{876F7934-8845-4945-9796-88D515C7AA90}">
      <x14:pivotCaches>
        <pivotCache cacheId="4" r:id="rId8"/>
      </x14:pivotCaches>
    </ext>
    <ext xmlns:x14="http://schemas.microsoft.com/office/spreadsheetml/2009/9/main" uri="{BBE1A952-AA13-448e-AADC-164F8A28A991}">
      <x14:slicerCaches>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imCustomer_6f7ad454-6832-4d3b-9328-cf400470dd0b" name="DimCustomer" connection="Query - DimCustomer"/>
          <x15:modelTable id="DimDate_97f6c5f5-f21d-4b12-b483-f6a9d580aef3" name="DimDate" connection="Query - DimDate"/>
          <x15:modelTable id="DimGeography_200d510b-87ab-436f-826b-6ff9b7558d5a" name="DimGeography" connection="Query - DimGeography"/>
          <x15:modelTable id="DimProduct_65608af0-d6c7-4bd9-b47c-1e200faa522e" name="DimProduct" connection="Query - DimProduct"/>
          <x15:modelTable id="DimSalesTerritory_43a05ce2-15c1-427d-9955-acf8edcc5a91" name="DimSalesTerritory" connection="Query - DimSalesTerritory"/>
          <x15:modelTable id="FactInternetSales_52f21205-14ba-477d-ac46-5196032adf39" name="FactInternetSales" connection="Query - FactInternetSales"/>
          <x15:modelTable id="All Measures_85afb981-c004-4981-ad15-a030d633787f" name="All Measures" connection="Query - All Measures"/>
        </x15:modelTables>
        <x15:modelRelationships>
          <x15:modelRelationship fromTable="DimCustomer" fromColumn="GeographyKey" toTable="DimGeography" toColumn="GeographyKey"/>
          <x15:modelRelationship fromTable="FactInternetSales" fromColumn="ProductKey" toTable="DimProduct" toColumn="ProductKey"/>
          <x15:modelRelationship fromTable="FactInternetSales" fromColumn="CustomerKey" toTable="DimCustomer" toColumn="CustomerKey"/>
          <x15:modelRelationship fromTable="FactInternetSales" fromColumn="SalesTerritoryKey" toTable="DimSalesTerritory" toColumn="SalesTerritoryKey"/>
          <x15:modelRelationship fromTable="FactInternetSales" fromColumn="OrderDate" toTable="DimDate" toColumn="Dat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Y7" i="3" l="1"/>
  <c r="Z11" i="3" s="1"/>
  <c r="AA11" i="3" s="1"/>
  <c r="C24" i="3" a="1"/>
  <c r="C24" i="3" s="1"/>
  <c r="C25" i="3" a="1"/>
  <c r="C25" i="3" s="1"/>
  <c r="C26" i="3" a="1"/>
  <c r="C26" i="3" s="1"/>
  <c r="C27" i="3" a="1"/>
  <c r="C27" i="3" s="1"/>
  <c r="C23" i="3" a="1"/>
  <c r="C23" i="3" s="1"/>
  <c r="D23" i="3" s="1"/>
  <c r="B23" i="3"/>
  <c r="Z27" i="3" l="1"/>
  <c r="AA27" i="3" s="1"/>
  <c r="Z32" i="3"/>
  <c r="AA32" i="3" s="1"/>
  <c r="Z33" i="3"/>
  <c r="AA33" i="3" s="1"/>
  <c r="Z20" i="3"/>
  <c r="AA20" i="3" s="1"/>
  <c r="Z38" i="3"/>
  <c r="AA38" i="3" s="1"/>
  <c r="Z44" i="3"/>
  <c r="AA44" i="3" s="1"/>
  <c r="Z19" i="3"/>
  <c r="AA19" i="3" s="1"/>
  <c r="Z45" i="3"/>
  <c r="AA45" i="3" s="1"/>
  <c r="Z26" i="3"/>
  <c r="AA26" i="3" s="1"/>
  <c r="Z39" i="3"/>
  <c r="AA39" i="3" s="1"/>
  <c r="Z12" i="3"/>
  <c r="AA12" i="3" s="1"/>
  <c r="AB12" i="3" s="1"/>
  <c r="F30" i="3"/>
  <c r="D27" i="3"/>
  <c r="E27" i="3" s="1"/>
  <c r="D24" i="3"/>
  <c r="E24" i="3" s="1"/>
  <c r="D26" i="3"/>
  <c r="E26" i="3" s="1"/>
  <c r="D25" i="3"/>
  <c r="E25" i="3" s="1"/>
  <c r="AB33" i="3" l="1"/>
  <c r="AB26" i="3"/>
  <c r="AB44" i="3"/>
  <c r="AB32" i="3"/>
  <c r="AB38" i="3"/>
  <c r="AB20" i="3"/>
  <c r="AB39" i="3"/>
  <c r="AB45" i="3"/>
  <c r="AB19" i="3"/>
  <c r="AB27" i="3"/>
  <c r="AB11" i="3"/>
  <c r="AB14" i="3" s="1"/>
  <c r="B30" i="3"/>
  <c r="B31" i="3" s="1"/>
  <c r="AB35" i="3" l="1"/>
  <c r="AB29" i="3"/>
  <c r="AB47" i="3"/>
  <c r="AB22" i="3"/>
  <c r="AB41"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8375756-326C-4EA0-83E7-2B0CABF6A728}" name="Query - All Measures" description="Connection to the 'All Measures' query in the workbook." type="100" refreshedVersion="8" minRefreshableVersion="5">
    <extLst>
      <ext xmlns:x15="http://schemas.microsoft.com/office/spreadsheetml/2010/11/main" uri="{DE250136-89BD-433C-8126-D09CA5730AF9}">
        <x15:connection id="c33f8316-adb7-4c0d-93b9-d207dea08677"/>
      </ext>
    </extLst>
  </connection>
  <connection id="2" xr16:uid="{23F07BC9-7698-4F0C-9D3A-2AEA146B73D1}" name="Query - DimCustomer" description="Connection to the 'DimCustomer' query in the workbook." type="100" refreshedVersion="8" minRefreshableVersion="5">
    <extLst>
      <ext xmlns:x15="http://schemas.microsoft.com/office/spreadsheetml/2010/11/main" uri="{DE250136-89BD-433C-8126-D09CA5730AF9}">
        <x15:connection id="b845c82a-1f12-4d4e-a5c2-99281f5719e8">
          <x15:oledbPr connection="Provider=Microsoft.Mashup.OleDb.1;Data Source=$Workbook$;Location=DimCustomer;Extended Properties=&quot;&quot;">
            <x15:dbTables>
              <x15:dbTable name="DimCustomer"/>
            </x15:dbTables>
          </x15:oledbPr>
        </x15:connection>
      </ext>
    </extLst>
  </connection>
  <connection id="3" xr16:uid="{CEC3B8F9-BD41-4B4E-8493-E05DB1C4E5D4}" name="Query - DimDate" description="Connection to the 'DimDate' query in the workbook." type="100" refreshedVersion="8" minRefreshableVersion="5">
    <extLst>
      <ext xmlns:x15="http://schemas.microsoft.com/office/spreadsheetml/2010/11/main" uri="{DE250136-89BD-433C-8126-D09CA5730AF9}">
        <x15:connection id="a873e04d-9f95-4e00-8ddc-7a0e0da450ab">
          <x15:oledbPr connection="Provider=Microsoft.Mashup.OleDb.1;Data Source=$Workbook$;Location=DimDate;Extended Properties=&quot;&quot;">
            <x15:dbTables>
              <x15:dbTable name="DimDate"/>
            </x15:dbTables>
          </x15:oledbPr>
        </x15:connection>
      </ext>
    </extLst>
  </connection>
  <connection id="4" xr16:uid="{A7A877F7-DEBB-49B7-A91A-BEF99C540DFB}" name="Query - DimGeography" description="Connection to the 'DimGeography' query in the workbook." type="100" refreshedVersion="8" minRefreshableVersion="5">
    <extLst>
      <ext xmlns:x15="http://schemas.microsoft.com/office/spreadsheetml/2010/11/main" uri="{DE250136-89BD-433C-8126-D09CA5730AF9}">
        <x15:connection id="54417df1-7e8f-4e08-8445-4318ad775052">
          <x15:oledbPr connection="Provider=Microsoft.Mashup.OleDb.1;Data Source=$Workbook$;Location=DimGeography;Extended Properties=&quot;&quot;">
            <x15:dbTables>
              <x15:dbTable name="DimGeography"/>
            </x15:dbTables>
          </x15:oledbPr>
        </x15:connection>
      </ext>
    </extLst>
  </connection>
  <connection id="5" xr16:uid="{C0DC4DFD-95E5-479E-8F63-27341814DD3C}" name="Query - DimProduct" description="Connection to the 'DimProduct' query in the workbook." type="100" refreshedVersion="8" minRefreshableVersion="5">
    <extLst>
      <ext xmlns:x15="http://schemas.microsoft.com/office/spreadsheetml/2010/11/main" uri="{DE250136-89BD-433C-8126-D09CA5730AF9}">
        <x15:connection id="c671d8ed-433c-4f76-b5ba-01c03ac51a4e">
          <x15:oledbPr connection="Provider=Microsoft.Mashup.OleDb.1;Data Source=$Workbook$;Location=DimProduct;Extended Properties=&quot;&quot;">
            <x15:dbTables>
              <x15:dbTable name="DimProduct"/>
            </x15:dbTables>
          </x15:oledbPr>
        </x15:connection>
      </ext>
    </extLst>
  </connection>
  <connection id="6" xr16:uid="{59C15390-41CF-4A3B-8D5C-7BD0D50C3E8E}" name="Query - DimSalesTerritory" description="Connection to the 'DimSalesTerritory' query in the workbook." type="100" refreshedVersion="8" minRefreshableVersion="5">
    <extLst>
      <ext xmlns:x15="http://schemas.microsoft.com/office/spreadsheetml/2010/11/main" uri="{DE250136-89BD-433C-8126-D09CA5730AF9}">
        <x15:connection id="1cbdd249-a120-4b5b-a3eb-023b4f855ba2">
          <x15:oledbPr connection="Provider=Microsoft.Mashup.OleDb.1;Data Source=$Workbook$;Location=DimSalesTerritory;Extended Properties=&quot;&quot;">
            <x15:dbTables>
              <x15:dbTable name="DimSalesTerritory"/>
            </x15:dbTables>
          </x15:oledbPr>
        </x15:connection>
      </ext>
    </extLst>
  </connection>
  <connection id="7" xr16:uid="{F96C96AE-1534-4599-8CAE-570A57B3A4A3}" name="Query - FactInternetSales" description="Connection to the 'FactInternetSales' query in the workbook." type="100" refreshedVersion="8" minRefreshableVersion="5">
    <extLst>
      <ext xmlns:x15="http://schemas.microsoft.com/office/spreadsheetml/2010/11/main" uri="{DE250136-89BD-433C-8126-D09CA5730AF9}">
        <x15:connection id="7ce5b3f6-d16b-487b-9559-d2ca2616d5c0"/>
      </ext>
    </extLst>
  </connection>
  <connection id="8" xr16:uid="{1AE4638C-2EB8-4149-9DC6-4C7E0631E80B}"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<sst xmlns="http://schemas.openxmlformats.org/spreadsheetml/2006/main" count="71" uniqueCount="33">
  <si>
    <t># Transaction</t>
  </si>
  <si>
    <t>All Products</t>
  </si>
  <si>
    <t>sold Products</t>
  </si>
  <si>
    <t>Unsold Product</t>
  </si>
  <si>
    <t>% Profit Margin</t>
  </si>
  <si>
    <t>% Profit Margin2</t>
  </si>
  <si>
    <t xml:space="preserve"> COGS</t>
  </si>
  <si>
    <t xml:space="preserve"> Total Revenue</t>
  </si>
  <si>
    <t xml:space="preserve"> Total Profit</t>
  </si>
  <si>
    <t xml:space="preserve"> OrderQuantity</t>
  </si>
  <si>
    <t>Year</t>
  </si>
  <si>
    <t>Option Button</t>
  </si>
  <si>
    <t>Above Average</t>
  </si>
  <si>
    <t xml:space="preserve">Above Average </t>
  </si>
  <si>
    <t>Total</t>
  </si>
  <si>
    <t>Percentage</t>
  </si>
  <si>
    <t>Caption</t>
  </si>
  <si>
    <t xml:space="preserve">  Profit</t>
  </si>
  <si>
    <t xml:space="preserve">  Revenue</t>
  </si>
  <si>
    <t xml:space="preserve">Check selected Year </t>
  </si>
  <si>
    <t>selected yr</t>
  </si>
  <si>
    <t>Previous yr</t>
  </si>
  <si>
    <t>Profit</t>
  </si>
  <si>
    <t>Total Profit</t>
  </si>
  <si>
    <t>YoY change</t>
  </si>
  <si>
    <t>Total Revenue</t>
  </si>
  <si>
    <t>Revenue</t>
  </si>
  <si>
    <t>COGS</t>
  </si>
  <si>
    <t>Transaction</t>
  </si>
  <si>
    <t>total Quantity</t>
  </si>
  <si>
    <t>total Qty</t>
  </si>
  <si>
    <t>% profit margin</t>
  </si>
  <si>
    <t>% margin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</si>
</sst>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3" formatCode="_-* #,##0.00_-;\-* #,##0.00_-;_-* &quot;-&quot;??_-;_-@_-"/>
    <numFmt numFmtId="164" formatCode="0.0%;\-0.0%;0.0%"/>
    <numFmt numFmtId="165" formatCode="[&lt;999999]0.00,\ &quot;K&quot;;[&lt;999999999]0.00,,\ &quot;M&quot;;0.00,,,\ &quot;B&quot;"/>
    <numFmt numFmtId="166" formatCode="[&lt;999999]\$0.00,\ &quot;K&quot;;[&lt;999999999]\$0.00,,\ &quot;M&quot;;0.00,,,\ &quot;B&quot;"/>
    <numFmt numFmtId="167" formatCode="_-* #,##0_-;\-* #,##0_-;_-* &quot;-&quot;??_-;_-@_-"/>
    <numFmt numFmtId="168" formatCode="0.0%"/>
    <numFmt numFmtId="169" formatCode="[&lt;999999]#,\ &quot;K&quot;;[&lt;999999999]0#,,\ &quot;M&quot;;#,,,\ &quot;B&quot;"/>
    <numFmt numFmtId="170" formatCode="\+0.00%;\-0.00%;0.00%"/>
  </numFmts>
  <fonts count="7" x14ac:knownFonts="1">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2"/>
      <color theme="1"/>
      <name val="Calibri"/>
      <family val="2"/>
    </font>
    <font>
      <sz val="8"/>
      <color rgb="FF000000"/>
      <name val="Segoe UI"/>
      <family val="2"/>
    </font>
  </fonts>
  <fills count="5">
    <fill>
      <patternFill patternType="none"/>
    </fill>
    <fill>
      <patternFill patternType="gray125"/>
    </fill>
    <fill>
      <patternFill patternType="solid">
        <fgColor rgb="FFFF0000"/>
        <bgColor indexed="64"/>
      </patternFill>
    </fill>
    <fill>
      <patternFill patternType="solid">
        <fgColor theme="0"/>
        <bgColor indexed="64"/>
      </patternFill>
    </fill>
    <fill>
      <patternFill patternType="solid">
        <fgColor theme="1"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21">
    <xf numFmtId="0" fontId="0" fillId="0" borderId="0" xfId="0"/>
    <xf numFmtId="166" fontId="0" fillId="0" borderId="0" xfId="0" applyNumberFormat="1"/>
    <xf numFmtId="0" fontId="3" fillId="0" borderId="0" xfId="0" applyFont="1"/>
    <xf numFmtId="0" fontId="0" fillId="2" borderId="0" xfId="0" applyFill="1"/>
    <xf numFmtId="0" fontId="2" fillId="0" borderId="0" xfId="0" applyFont="1"/>
    <xf numFmtId="0" fontId="4" fillId="3" borderId="0" xfId="0" applyFont="1" applyFill="1"/>
    <xf numFmtId="0" fontId="0" fillId="0" borderId="1" xfId="0" pivotButton="1" applyBorder="1"/>
    <xf numFmtId="0" fontId="0" fillId="0" borderId="1" xfId="0" applyBorder="1"/>
    <xf numFmtId="166" fontId="0" fillId="0" borderId="1" xfId="0" applyNumberFormat="1" applyBorder="1"/>
    <xf numFmtId="165" fontId="0" fillId="0" borderId="1" xfId="0" applyNumberFormat="1" applyBorder="1"/>
    <xf numFmtId="164" fontId="0" fillId="0" borderId="1" xfId="0" applyNumberFormat="1" applyBorder="1"/>
    <xf numFmtId="3" fontId="0" fillId="0" borderId="1" xfId="0" applyNumberFormat="1" applyBorder="1"/>
    <xf numFmtId="167" fontId="0" fillId="0" borderId="1" xfId="0" applyNumberFormat="1" applyBorder="1"/>
    <xf numFmtId="168" fontId="0" fillId="0" borderId="0" xfId="0" applyNumberFormat="1"/>
    <xf numFmtId="0" fontId="5" fillId="0" borderId="0" xfId="0" applyFont="1"/>
    <xf numFmtId="169" fontId="0" fillId="0" borderId="1" xfId="1" applyNumberFormat="1" applyFont="1" applyBorder="1"/>
    <xf numFmtId="0" fontId="0" fillId="4" borderId="1" xfId="0" applyFill="1" applyBorder="1"/>
    <xf numFmtId="0" fontId="0" fillId="4" borderId="0" xfId="0" applyFill="1"/>
    <xf numFmtId="168" fontId="0" fillId="0" borderId="1" xfId="2" applyNumberFormat="1" applyFont="1" applyBorder="1"/>
    <xf numFmtId="170" fontId="0" fillId="4" borderId="1" xfId="0" applyNumberFormat="1" applyFill="1" applyBorder="1"/>
    <xf numFmtId="10" fontId="0" fillId="0" borderId="1" xfId="0" applyNumberFormat="1" applyBorder="1"/>
  </cellXfs>
  <cellStyles count="3">
    <cellStyle name="Comma" xfId="1" builtinId="3"/>
    <cellStyle name="Normal" xfId="0" builtinId="0"/>
    <cellStyle name="Percent" xfId="2" builtinId="5"/>
  </cellStyles>
  <dxfs count="28">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 &quot;K&quot;;[&lt;999999999]\$0.00,,\ &quot;M&quot;;0.00,,,\ &quot;B&quot;"/>
    </dxf>
    <dxf>
      <numFmt numFmtId="166" formatCode="[&lt;999999]\$0.00,\ &quot;K&quot;;[&lt;999999999]\$0.00,,\ &quot;M&quot;;0.00,,,\ &quot;B&quot;"/>
    </dxf>
    <dxf>
      <numFmt numFmtId="165" formatCode="[&lt;999999]0.00,\ &quot;K&quot;;[&lt;999999999]0.00,,\ &quot;M&quot;;0.00,,,\ &quot;B&quot;"/>
    </dxf>
    <dxf>
      <numFmt numFmtId="165" formatCode="[&lt;999999]0.00,\ &quot;K&quot;;[&lt;999999999]0.00,,\ &quot;M&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 &quot;K&quot;;[&lt;999999999]\$0.00,,\ &quot;M&quot;;0.00,,,\ &quot;B&quot;"/>
    </dxf>
    <dxf>
      <numFmt numFmtId="166" formatCode="[&lt;999999]\$0.00,\ &quot;K&quot;;[&lt;999999999]\$0.00,,\ &quot;M&quot;;0.00,,,\ &quot;B&quot;"/>
    </dxf>
    <dxf>
      <numFmt numFmtId="165" formatCode="[&lt;999999]0.00,\ &quot;K&quot;;[&lt;999999999]0.00,,\ &quot;M&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 &quot;K&quot;;[&lt;999999999]\$0.00,,\ &quot;M&quot;;0.00,,,\ &quot;B&quot;"/>
    </dxf>
    <dxf>
      <numFmt numFmtId="166" formatCode="[&lt;999999]\$0.00,\ &quot;K&quot;;[&lt;999999999]\$0.00,,\ &quot;M&quot;;0.00,,,\ &quot;B&quot;"/>
    </dxf>
    <dxf>
      <numFmt numFmtId="165" formatCode="[&lt;999999]0.00,\ &quot;K&quot;;[&lt;999999999]0.00,,\ &quot;M&quot;;0.00,,,\ &quot;B&quot;"/>
    </dxf>
    <dxf>
      <numFmt numFmtId="165" formatCode="[&lt;999999]0.00,\ &quot;K&quot;;[&lt;999999999]0.00,,\ &quot;M&quot;;0.00,,,\ &quot;B&quot;"/>
    </dxf>
    <dxf>
      <font>
        <b/>
        <color theme="1"/>
      </font>
      <border>
        <bottom style="thin">
          <color rgb="FF4F81BD"/>
        </bottom>
        <vertical/>
        <horizontal/>
      </border>
    </dxf>
    <dxf>
      <font>
        <color theme="1"/>
      </font>
      <fill>
        <patternFill>
          <bgColor theme="0" tint="-4.9989318521683403E-2"/>
        </patternFill>
      </fill>
      <border diagonalUp="0" diagonalDown="0">
        <left/>
        <right/>
        <top/>
        <bottom/>
        <vertical/>
        <horizontal/>
      </border>
    </dxf>
  </dxfs>
  <tableStyles count="1" defaultTableStyle="TableStyleMedium2" defaultPivotStyle="PivotStyleLight16">
    <tableStyle name="SlicerStyleOther2 2" pivot="0" table="0" count="10" xr9:uid="{78BEA2D7-3332-4265-A499-4E03144E1437}">
      <tableStyleElement type="wholeTable" dxfId="27"/>
      <tableStyleElement type="headerRow" dxfId="26"/>
    </tableStyle>
  </tableStyles>
  <colors>
    <mruColors>
      <color rgb="FF4E95D9"/>
      <color rgb="FFE97132"/>
    </mruColors>
  </colors>
  <extLst>
    <ext xmlns:x14="http://schemas.microsoft.com/office/spreadsheetml/2009/9/main" uri="{46F421CA-312F-682f-3DD2-61675219B42D}">
      <x14:dxfs count="8">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D1E0F5"/>
              </stop>
              <stop position="1">
                <color rgb="FFE9F2FB"/>
              </stop>
            </gradientFill>
          </fill>
          <border>
            <left style="thin">
              <color rgb="FFCCCCCC"/>
            </left>
            <right style="thin">
              <color rgb="FFCCCCCC"/>
            </right>
            <top style="thin">
              <color rgb="FFCCCCCC"/>
            </top>
            <bottom style="thin">
              <color rgb="FFCCCCCC"/>
            </bottom>
            <vertical/>
            <horizontal/>
          </border>
        </dxf>
        <dxf>
          <font>
            <color rgb="FF000000"/>
          </font>
          <fill>
            <patternFill patternType="solid">
              <fgColor auto="1"/>
              <bgColor rgb="FF4E95D9"/>
            </pattern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F2F4F6"/>
              </stop>
              <stop position="1">
                <color rgb="FFFEFEFE"/>
              </stop>
            </gradientFill>
          </fill>
          <border>
            <left style="thin">
              <color rgb="FFE0E0E0"/>
            </left>
            <right style="thin">
              <color rgb="FFE0E0E0"/>
            </right>
            <top style="thin">
              <color rgb="FFE0E0E0"/>
            </top>
            <bottom style="thin">
              <color rgb="FFE0E0E0"/>
            </bottom>
            <vertical/>
            <horizontal/>
          </border>
        </dxf>
        <dxf>
          <font>
            <color rgb="FF000000"/>
          </font>
          <fill>
            <gradientFill degree="90">
              <stop position="0">
                <color rgb="FFE8EBEE"/>
              </stop>
              <stop position="1">
                <color rgb="FFF8F8FA"/>
              </stop>
            </gradient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Other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styles" Target="styles.xml"/><Relationship Id="rId18" Type="http://schemas.openxmlformats.org/officeDocument/2006/relationships/customXml" Target="../customXml/item1.xml"/><Relationship Id="rId26" Type="http://schemas.openxmlformats.org/officeDocument/2006/relationships/customXml" Target="../customXml/item9.xml"/><Relationship Id="rId39" Type="http://schemas.openxmlformats.org/officeDocument/2006/relationships/customXml" Target="../customXml/item22.xml"/><Relationship Id="rId21" Type="http://schemas.openxmlformats.org/officeDocument/2006/relationships/customXml" Target="../customXml/item4.xml"/><Relationship Id="rId34" Type="http://schemas.openxmlformats.org/officeDocument/2006/relationships/customXml" Target="../customXml/item17.xml"/><Relationship Id="rId42" Type="http://schemas.openxmlformats.org/officeDocument/2006/relationships/customXml" Target="../customXml/item25.xml"/><Relationship Id="rId7" Type="http://schemas.openxmlformats.org/officeDocument/2006/relationships/pivotCacheDefinition" Target="pivotCache/pivotCacheDefinition4.xml"/><Relationship Id="rId2" Type="http://schemas.openxmlformats.org/officeDocument/2006/relationships/worksheet" Target="worksheets/sheet2.xml"/><Relationship Id="rId16" Type="http://schemas.openxmlformats.org/officeDocument/2006/relationships/powerPivotData" Target="model/item.data"/><Relationship Id="rId29" Type="http://schemas.openxmlformats.org/officeDocument/2006/relationships/customXml" Target="../customXml/item12.xml"/><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1" Type="http://schemas.openxmlformats.org/officeDocument/2006/relationships/theme" Target="theme/theme1.xml"/><Relationship Id="rId24" Type="http://schemas.openxmlformats.org/officeDocument/2006/relationships/customXml" Target="../customXml/item7.xml"/><Relationship Id="rId32" Type="http://schemas.openxmlformats.org/officeDocument/2006/relationships/customXml" Target="../customXml/item15.xml"/><Relationship Id="rId37" Type="http://schemas.openxmlformats.org/officeDocument/2006/relationships/customXml" Target="../customXml/item20.xml"/><Relationship Id="rId40" Type="http://schemas.openxmlformats.org/officeDocument/2006/relationships/customXml" Target="../customXml/item23.xml"/><Relationship Id="rId45" Type="http://schemas.openxmlformats.org/officeDocument/2006/relationships/customXml" Target="../customXml/item28.xml"/><Relationship Id="rId5" Type="http://schemas.openxmlformats.org/officeDocument/2006/relationships/pivotCacheDefinition" Target="pivotCache/pivotCacheDefinition2.xml"/><Relationship Id="rId15" Type="http://schemas.openxmlformats.org/officeDocument/2006/relationships/sheetMetadata" Target="metadata.xml"/><Relationship Id="rId23" Type="http://schemas.openxmlformats.org/officeDocument/2006/relationships/customXml" Target="../customXml/item6.xml"/><Relationship Id="rId28" Type="http://schemas.openxmlformats.org/officeDocument/2006/relationships/customXml" Target="../customXml/item11.xml"/><Relationship Id="rId36" Type="http://schemas.openxmlformats.org/officeDocument/2006/relationships/customXml" Target="../customXml/item19.xml"/><Relationship Id="rId10" Type="http://schemas.microsoft.com/office/2007/relationships/slicerCache" Target="slicerCaches/slicerCache2.xml"/><Relationship Id="rId19" Type="http://schemas.openxmlformats.org/officeDocument/2006/relationships/customXml" Target="../customXml/item2.xml"/><Relationship Id="rId31" Type="http://schemas.openxmlformats.org/officeDocument/2006/relationships/customXml" Target="../customXml/item14.xml"/><Relationship Id="rId44" Type="http://schemas.openxmlformats.org/officeDocument/2006/relationships/customXml" Target="../customXml/item27.xml"/><Relationship Id="rId4" Type="http://schemas.openxmlformats.org/officeDocument/2006/relationships/pivotCacheDefinition" Target="pivotCache/pivotCacheDefinition1.xml"/><Relationship Id="rId9" Type="http://schemas.microsoft.com/office/2007/relationships/slicerCache" Target="slicerCaches/slicerCache1.xml"/><Relationship Id="rId14" Type="http://schemas.openxmlformats.org/officeDocument/2006/relationships/sharedStrings" Target="sharedStrings.xml"/><Relationship Id="rId22" Type="http://schemas.openxmlformats.org/officeDocument/2006/relationships/customXml" Target="../customXml/item5.xml"/><Relationship Id="rId27" Type="http://schemas.openxmlformats.org/officeDocument/2006/relationships/customXml" Target="../customXml/item10.xml"/><Relationship Id="rId30" Type="http://schemas.openxmlformats.org/officeDocument/2006/relationships/customXml" Target="../customXml/item13.xml"/><Relationship Id="rId35" Type="http://schemas.openxmlformats.org/officeDocument/2006/relationships/customXml" Target="../customXml/item18.xml"/><Relationship Id="rId43" Type="http://schemas.openxmlformats.org/officeDocument/2006/relationships/customXml" Target="../customXml/item26.xml"/><Relationship Id="rId8" Type="http://schemas.openxmlformats.org/officeDocument/2006/relationships/pivotCacheDefinition" Target="pivotCache/pivotCacheDefinition5.xml"/><Relationship Id="rId3" Type="http://schemas.openxmlformats.org/officeDocument/2006/relationships/worksheet" Target="worksheets/sheet3.xml"/><Relationship Id="rId12" Type="http://schemas.openxmlformats.org/officeDocument/2006/relationships/connections" Target="connections.xml"/><Relationship Id="rId17" Type="http://schemas.openxmlformats.org/officeDocument/2006/relationships/calcChain" Target="calcChain.xml"/><Relationship Id="rId25" Type="http://schemas.openxmlformats.org/officeDocument/2006/relationships/customXml" Target="../customXml/item8.xml"/><Relationship Id="rId33" Type="http://schemas.openxmlformats.org/officeDocument/2006/relationships/customXml" Target="../customXml/item16.xml"/><Relationship Id="rId38" Type="http://schemas.openxmlformats.org/officeDocument/2006/relationships/customXml" Target="../customXml/item21.xml"/><Relationship Id="rId20" Type="http://schemas.openxmlformats.org/officeDocument/2006/relationships/customXml" Target="../customXml/item3.xml"/><Relationship Id="rId41" Type="http://schemas.openxmlformats.org/officeDocument/2006/relationships/customXml" Target="../customXml/item2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2814476034807026E-2"/>
          <c:y val="5.7388328795349171E-2"/>
          <c:w val="0.90578266040098276"/>
          <c:h val="0.66039566315892761"/>
        </c:manualLayout>
      </c:layout>
      <c:barChart>
        <c:barDir val="col"/>
        <c:grouping val="clustered"/>
        <c:varyColors val="0"/>
        <c:ser>
          <c:idx val="0"/>
          <c:order val="0"/>
          <c:tx>
            <c:strRef>
              <c:f>'Analysis 1'!$B$23</c:f>
              <c:strCache>
                <c:ptCount val="1"/>
                <c:pt idx="0">
                  <c:v>Year</c:v>
                </c:pt>
              </c:strCache>
            </c:strRef>
          </c:tx>
          <c:spPr>
            <a:solidFill>
              <a:schemeClr val="accent1"/>
            </a:solidFill>
            <a:ln>
              <a:noFill/>
            </a:ln>
            <a:effectLst/>
          </c:spPr>
          <c:invertIfNegative val="0"/>
          <c:cat>
            <c:numRef>
              <c:f>'Analysis 1'!$B$24:$B$27</c:f>
              <c:numCache>
                <c:formatCode>General</c:formatCode>
                <c:ptCount val="4"/>
                <c:pt idx="0">
                  <c:v>2005</c:v>
                </c:pt>
                <c:pt idx="1">
                  <c:v>2006</c:v>
                </c:pt>
                <c:pt idx="2">
                  <c:v>2007</c:v>
                </c:pt>
                <c:pt idx="3">
                  <c:v>2008</c:v>
                </c:pt>
              </c:numCache>
            </c:numRef>
          </c:cat>
          <c:val>
            <c:numRef>
              <c:f>'Analysis 1'!$B$24:$B$27</c:f>
              <c:numCache>
                <c:formatCode>General</c:formatCode>
                <c:ptCount val="4"/>
                <c:pt idx="0">
                  <c:v>2005</c:v>
                </c:pt>
                <c:pt idx="1">
                  <c:v>2006</c:v>
                </c:pt>
                <c:pt idx="2">
                  <c:v>2007</c:v>
                </c:pt>
                <c:pt idx="3">
                  <c:v>2008</c:v>
                </c:pt>
              </c:numCache>
            </c:numRef>
          </c:val>
          <c:extLst>
            <c:ext xmlns:c16="http://schemas.microsoft.com/office/drawing/2014/chart" uri="{C3380CC4-5D6E-409C-BE32-E72D297353CC}">
              <c16:uniqueId val="{00000000-AA8B-4449-A4D0-1C45847EAB6F}"/>
            </c:ext>
          </c:extLst>
        </c:ser>
        <c:ser>
          <c:idx val="1"/>
          <c:order val="1"/>
          <c:tx>
            <c:strRef>
              <c:f>'Analysis 1'!$C$23</c:f>
              <c:strCache>
                <c:ptCount val="1"/>
                <c:pt idx="0">
                  <c:v>  Revenue</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 1'!$B$24:$B$27</c:f>
              <c:numCache>
                <c:formatCode>General</c:formatCode>
                <c:ptCount val="4"/>
                <c:pt idx="0">
                  <c:v>2005</c:v>
                </c:pt>
                <c:pt idx="1">
                  <c:v>2006</c:v>
                </c:pt>
                <c:pt idx="2">
                  <c:v>2007</c:v>
                </c:pt>
                <c:pt idx="3">
                  <c:v>2008</c:v>
                </c:pt>
              </c:numCache>
            </c:numRef>
          </c:cat>
          <c:val>
            <c:numRef>
              <c:f>'Analysis 1'!$C$24:$C$27</c:f>
              <c:numCache>
                <c:formatCode>[&lt;999999]#,\ "K";[&lt;999999999]0#,,\ "M";#,,,\ "B"</c:formatCode>
                <c:ptCount val="4"/>
                <c:pt idx="0">
                  <c:v>33370192.171199914</c:v>
                </c:pt>
                <c:pt idx="1">
                  <c:v>69484523.200600073</c:v>
                </c:pt>
                <c:pt idx="2">
                  <c:v>102379613.11629641</c:v>
                </c:pt>
                <c:pt idx="3">
                  <c:v>101858616.70999517</c:v>
                </c:pt>
              </c:numCache>
            </c:numRef>
          </c:val>
          <c:extLst>
            <c:ext xmlns:c16="http://schemas.microsoft.com/office/drawing/2014/chart" uri="{C3380CC4-5D6E-409C-BE32-E72D297353CC}">
              <c16:uniqueId val="{00000001-AA8B-4449-A4D0-1C45847EAB6F}"/>
            </c:ext>
          </c:extLst>
        </c:ser>
        <c:ser>
          <c:idx val="3"/>
          <c:order val="3"/>
          <c:tx>
            <c:strRef>
              <c:f>'Analysis 1'!$E$23</c:f>
              <c:strCache>
                <c:ptCount val="1"/>
                <c:pt idx="0">
                  <c:v>Above Average</c:v>
                </c:pt>
              </c:strCache>
            </c:strRef>
          </c:tx>
          <c:spPr>
            <a:solidFill>
              <a:srgbClr val="4E95D9"/>
            </a:solidFill>
            <a:ln>
              <a:noFill/>
            </a:ln>
            <a:effectLst/>
          </c:spPr>
          <c:invertIfNegative val="0"/>
          <c:val>
            <c:numRef>
              <c:f>'Analysis 1'!$E$24:$E$27</c:f>
              <c:numCache>
                <c:formatCode>General</c:formatCode>
                <c:ptCount val="4"/>
                <c:pt idx="0">
                  <c:v>0</c:v>
                </c:pt>
                <c:pt idx="1">
                  <c:v>0</c:v>
                </c:pt>
                <c:pt idx="2">
                  <c:v>102379613.11629641</c:v>
                </c:pt>
                <c:pt idx="3">
                  <c:v>101858616.70999517</c:v>
                </c:pt>
              </c:numCache>
            </c:numRef>
          </c:val>
          <c:extLst>
            <c:ext xmlns:c16="http://schemas.microsoft.com/office/drawing/2014/chart" uri="{C3380CC4-5D6E-409C-BE32-E72D297353CC}">
              <c16:uniqueId val="{00000003-AA8B-4449-A4D0-1C45847EAB6F}"/>
            </c:ext>
          </c:extLst>
        </c:ser>
        <c:dLbls>
          <c:showLegendKey val="0"/>
          <c:showVal val="0"/>
          <c:showCatName val="0"/>
          <c:showSerName val="0"/>
          <c:showPercent val="0"/>
          <c:showBubbleSize val="0"/>
        </c:dLbls>
        <c:gapWidth val="219"/>
        <c:overlap val="100"/>
        <c:axId val="12675216"/>
        <c:axId val="12676656"/>
      </c:barChart>
      <c:lineChart>
        <c:grouping val="standard"/>
        <c:varyColors val="0"/>
        <c:ser>
          <c:idx val="2"/>
          <c:order val="2"/>
          <c:tx>
            <c:strRef>
              <c:f>'Analysis 1'!$D$23</c:f>
              <c:strCache>
                <c:ptCount val="1"/>
                <c:pt idx="0">
                  <c:v>Average  Revenue</c:v>
                </c:pt>
              </c:strCache>
            </c:strRef>
          </c:tx>
          <c:spPr>
            <a:ln w="12700" cap="rnd">
              <a:solidFill>
                <a:schemeClr val="tx1">
                  <a:lumMod val="50000"/>
                  <a:lumOff val="50000"/>
                </a:schemeClr>
              </a:solidFill>
              <a:round/>
            </a:ln>
            <a:effectLst/>
          </c:spPr>
          <c:marker>
            <c:symbol val="none"/>
          </c:marker>
          <c:val>
            <c:numRef>
              <c:f>'Analysis 1'!$D$24:$D$27</c:f>
              <c:numCache>
                <c:formatCode>_-* #,##0_-;\-* #,##0_-;_-* "-"??_-;_-@_-</c:formatCode>
                <c:ptCount val="4"/>
                <c:pt idx="0">
                  <c:v>76773236.299522892</c:v>
                </c:pt>
                <c:pt idx="1">
                  <c:v>76773236.299522892</c:v>
                </c:pt>
                <c:pt idx="2">
                  <c:v>76773236.299522892</c:v>
                </c:pt>
                <c:pt idx="3">
                  <c:v>76773236.299522892</c:v>
                </c:pt>
              </c:numCache>
            </c:numRef>
          </c:val>
          <c:smooth val="0"/>
          <c:extLst>
            <c:ext xmlns:c16="http://schemas.microsoft.com/office/drawing/2014/chart" uri="{C3380CC4-5D6E-409C-BE32-E72D297353CC}">
              <c16:uniqueId val="{00000002-AA8B-4449-A4D0-1C45847EAB6F}"/>
            </c:ext>
          </c:extLst>
        </c:ser>
        <c:dLbls>
          <c:showLegendKey val="0"/>
          <c:showVal val="0"/>
          <c:showCatName val="0"/>
          <c:showSerName val="0"/>
          <c:showPercent val="0"/>
          <c:showBubbleSize val="0"/>
        </c:dLbls>
        <c:marker val="1"/>
        <c:smooth val="0"/>
        <c:axId val="12675216"/>
        <c:axId val="12676656"/>
      </c:lineChart>
      <c:catAx>
        <c:axId val="12675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76656"/>
        <c:crosses val="autoZero"/>
        <c:auto val="1"/>
        <c:lblAlgn val="ctr"/>
        <c:lblOffset val="100"/>
        <c:noMultiLvlLbl val="0"/>
      </c:catAx>
      <c:valAx>
        <c:axId val="12676656"/>
        <c:scaling>
          <c:orientation val="minMax"/>
        </c:scaling>
        <c:delete val="1"/>
        <c:axPos val="l"/>
        <c:numFmt formatCode="General" sourceLinked="1"/>
        <c:majorTickMark val="none"/>
        <c:minorTickMark val="none"/>
        <c:tickLblPos val="nextTo"/>
        <c:crossAx val="126752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Analysis 1'!$D$10"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chart" Target="../charts/chart1.xml"/><Relationship Id="rId2" Type="http://schemas.openxmlformats.org/officeDocument/2006/relationships/image" Target="../media/image2.gif"/><Relationship Id="rId1" Type="http://schemas.openxmlformats.org/officeDocument/2006/relationships/image" Target="../media/image1.gif"/><Relationship Id="rId6" Type="http://schemas.openxmlformats.org/officeDocument/2006/relationships/image" Target="../media/image6.png"/><Relationship Id="rId5" Type="http://schemas.openxmlformats.org/officeDocument/2006/relationships/image" Target="../media/image5.gif"/><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327660</xdr:colOff>
      <xdr:row>1</xdr:row>
      <xdr:rowOff>175260</xdr:rowOff>
    </xdr:from>
    <xdr:to>
      <xdr:col>13</xdr:col>
      <xdr:colOff>326460</xdr:colOff>
      <xdr:row>13</xdr:row>
      <xdr:rowOff>86700</xdr:rowOff>
    </xdr:to>
    <xdr:sp macro="" textlink="">
      <xdr:nvSpPr>
        <xdr:cNvPr id="2" name="Rectangle: Rounded Corners 1">
          <a:extLst>
            <a:ext uri="{FF2B5EF4-FFF2-40B4-BE49-F238E27FC236}">
              <a16:creationId xmlns:a16="http://schemas.microsoft.com/office/drawing/2014/main" id="{DAF483B9-EFB9-4D4E-79C5-316BB6EEA07E}"/>
            </a:ext>
          </a:extLst>
        </xdr:cNvPr>
        <xdr:cNvSpPr/>
      </xdr:nvSpPr>
      <xdr:spPr>
        <a:xfrm>
          <a:off x="327660" y="358140"/>
          <a:ext cx="7923600" cy="2106000"/>
        </a:xfrm>
        <a:prstGeom prst="roundRect">
          <a:avLst>
            <a:gd name="adj" fmla="val 455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76200</xdr:colOff>
      <xdr:row>4</xdr:row>
      <xdr:rowOff>0</xdr:rowOff>
    </xdr:from>
    <xdr:to>
      <xdr:col>2</xdr:col>
      <xdr:colOff>95400</xdr:colOff>
      <xdr:row>12</xdr:row>
      <xdr:rowOff>70560</xdr:rowOff>
    </xdr:to>
    <xdr:sp macro="" textlink="">
      <xdr:nvSpPr>
        <xdr:cNvPr id="3" name="Rectangle: Rounded Corners 2">
          <a:extLst>
            <a:ext uri="{FF2B5EF4-FFF2-40B4-BE49-F238E27FC236}">
              <a16:creationId xmlns:a16="http://schemas.microsoft.com/office/drawing/2014/main" id="{F4B6F29F-C98E-4738-91AD-2875CAAFA493}"/>
            </a:ext>
          </a:extLst>
        </xdr:cNvPr>
        <xdr:cNvSpPr/>
      </xdr:nvSpPr>
      <xdr:spPr>
        <a:xfrm>
          <a:off x="76200" y="731520"/>
          <a:ext cx="1238400" cy="1533600"/>
        </a:xfrm>
        <a:prstGeom prst="roundRect">
          <a:avLst>
            <a:gd name="adj" fmla="val 11327"/>
          </a:avLst>
        </a:prstGeom>
        <a:solidFill>
          <a:schemeClr val="tx1">
            <a:lumMod val="85000"/>
            <a:lumOff val="1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xdr:col>
      <xdr:colOff>330708</xdr:colOff>
      <xdr:row>4</xdr:row>
      <xdr:rowOff>0</xdr:rowOff>
    </xdr:from>
    <xdr:to>
      <xdr:col>4</xdr:col>
      <xdr:colOff>349908</xdr:colOff>
      <xdr:row>12</xdr:row>
      <xdr:rowOff>70560</xdr:rowOff>
    </xdr:to>
    <xdr:sp macro="" textlink="">
      <xdr:nvSpPr>
        <xdr:cNvPr id="4" name="Rectangle: Rounded Corners 3">
          <a:extLst>
            <a:ext uri="{FF2B5EF4-FFF2-40B4-BE49-F238E27FC236}">
              <a16:creationId xmlns:a16="http://schemas.microsoft.com/office/drawing/2014/main" id="{6A9CCF1A-BA79-40B9-ACB2-3FC3A163E7B3}"/>
            </a:ext>
          </a:extLst>
        </xdr:cNvPr>
        <xdr:cNvSpPr/>
      </xdr:nvSpPr>
      <xdr:spPr>
        <a:xfrm>
          <a:off x="1549908" y="731520"/>
          <a:ext cx="1238400" cy="1533600"/>
        </a:xfrm>
        <a:prstGeom prst="roundRect">
          <a:avLst>
            <a:gd name="adj" fmla="val 11327"/>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xdr:col>
      <xdr:colOff>585216</xdr:colOff>
      <xdr:row>4</xdr:row>
      <xdr:rowOff>0</xdr:rowOff>
    </xdr:from>
    <xdr:to>
      <xdr:col>6</xdr:col>
      <xdr:colOff>604416</xdr:colOff>
      <xdr:row>12</xdr:row>
      <xdr:rowOff>70560</xdr:rowOff>
    </xdr:to>
    <xdr:sp macro="" textlink="">
      <xdr:nvSpPr>
        <xdr:cNvPr id="5" name="Rectangle: Rounded Corners 4">
          <a:extLst>
            <a:ext uri="{FF2B5EF4-FFF2-40B4-BE49-F238E27FC236}">
              <a16:creationId xmlns:a16="http://schemas.microsoft.com/office/drawing/2014/main" id="{151D1503-D589-4D43-91C2-DC00F72D6DCC}"/>
            </a:ext>
          </a:extLst>
        </xdr:cNvPr>
        <xdr:cNvSpPr/>
      </xdr:nvSpPr>
      <xdr:spPr>
        <a:xfrm>
          <a:off x="3023616" y="731520"/>
          <a:ext cx="1238400" cy="1533600"/>
        </a:xfrm>
        <a:prstGeom prst="roundRect">
          <a:avLst>
            <a:gd name="adj" fmla="val 11327"/>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230124</xdr:colOff>
      <xdr:row>4</xdr:row>
      <xdr:rowOff>0</xdr:rowOff>
    </xdr:from>
    <xdr:to>
      <xdr:col>9</xdr:col>
      <xdr:colOff>249324</xdr:colOff>
      <xdr:row>12</xdr:row>
      <xdr:rowOff>70560</xdr:rowOff>
    </xdr:to>
    <xdr:sp macro="" textlink="">
      <xdr:nvSpPr>
        <xdr:cNvPr id="6" name="Rectangle: Rounded Corners 5">
          <a:extLst>
            <a:ext uri="{FF2B5EF4-FFF2-40B4-BE49-F238E27FC236}">
              <a16:creationId xmlns:a16="http://schemas.microsoft.com/office/drawing/2014/main" id="{1C2D38E6-4395-4696-8776-5D89F9F1CD9F}"/>
            </a:ext>
          </a:extLst>
        </xdr:cNvPr>
        <xdr:cNvSpPr/>
      </xdr:nvSpPr>
      <xdr:spPr>
        <a:xfrm>
          <a:off x="4497324" y="731520"/>
          <a:ext cx="1238400" cy="1533600"/>
        </a:xfrm>
        <a:prstGeom prst="roundRect">
          <a:avLst>
            <a:gd name="adj" fmla="val 11327"/>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9</xdr:col>
      <xdr:colOff>484632</xdr:colOff>
      <xdr:row>4</xdr:row>
      <xdr:rowOff>0</xdr:rowOff>
    </xdr:from>
    <xdr:to>
      <xdr:col>11</xdr:col>
      <xdr:colOff>503832</xdr:colOff>
      <xdr:row>12</xdr:row>
      <xdr:rowOff>70560</xdr:rowOff>
    </xdr:to>
    <xdr:sp macro="" textlink="">
      <xdr:nvSpPr>
        <xdr:cNvPr id="7" name="Rectangle: Rounded Corners 6">
          <a:extLst>
            <a:ext uri="{FF2B5EF4-FFF2-40B4-BE49-F238E27FC236}">
              <a16:creationId xmlns:a16="http://schemas.microsoft.com/office/drawing/2014/main" id="{7291694A-5B14-4450-A9D4-C3EC317A4C91}"/>
            </a:ext>
          </a:extLst>
        </xdr:cNvPr>
        <xdr:cNvSpPr/>
      </xdr:nvSpPr>
      <xdr:spPr>
        <a:xfrm>
          <a:off x="5971032" y="731520"/>
          <a:ext cx="1238400" cy="1533600"/>
        </a:xfrm>
        <a:prstGeom prst="roundRect">
          <a:avLst>
            <a:gd name="adj" fmla="val 11327"/>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12</xdr:col>
      <xdr:colOff>129540</xdr:colOff>
      <xdr:row>4</xdr:row>
      <xdr:rowOff>0</xdr:rowOff>
    </xdr:from>
    <xdr:to>
      <xdr:col>14</xdr:col>
      <xdr:colOff>148740</xdr:colOff>
      <xdr:row>12</xdr:row>
      <xdr:rowOff>70560</xdr:rowOff>
    </xdr:to>
    <xdr:sp macro="" textlink="">
      <xdr:nvSpPr>
        <xdr:cNvPr id="8" name="Rectangle: Rounded Corners 7">
          <a:extLst>
            <a:ext uri="{FF2B5EF4-FFF2-40B4-BE49-F238E27FC236}">
              <a16:creationId xmlns:a16="http://schemas.microsoft.com/office/drawing/2014/main" id="{4D24F835-4CD7-4A79-95AC-08CF3A01CFBF}"/>
            </a:ext>
          </a:extLst>
        </xdr:cNvPr>
        <xdr:cNvSpPr/>
      </xdr:nvSpPr>
      <xdr:spPr>
        <a:xfrm>
          <a:off x="7444740" y="731520"/>
          <a:ext cx="1238400" cy="1533600"/>
        </a:xfrm>
        <a:prstGeom prst="roundRect">
          <a:avLst>
            <a:gd name="adj" fmla="val 11327"/>
          </a:avLst>
        </a:prstGeom>
        <a:solidFill>
          <a:schemeClr val="tx1">
            <a:lumMod val="85000"/>
            <a:lumOff val="1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184098</xdr:colOff>
      <xdr:row>3</xdr:row>
      <xdr:rowOff>99060</xdr:rowOff>
    </xdr:from>
    <xdr:to>
      <xdr:col>3</xdr:col>
      <xdr:colOff>496518</xdr:colOff>
      <xdr:row>5</xdr:row>
      <xdr:rowOff>45720</xdr:rowOff>
    </xdr:to>
    <xdr:sp macro="" textlink="">
      <xdr:nvSpPr>
        <xdr:cNvPr id="10" name="Oval 9">
          <a:extLst>
            <a:ext uri="{FF2B5EF4-FFF2-40B4-BE49-F238E27FC236}">
              <a16:creationId xmlns:a16="http://schemas.microsoft.com/office/drawing/2014/main" id="{2C36ADBD-232F-193A-8336-AABF42427E8C}"/>
            </a:ext>
          </a:extLst>
        </xdr:cNvPr>
        <xdr:cNvSpPr/>
      </xdr:nvSpPr>
      <xdr:spPr>
        <a:xfrm>
          <a:off x="2012898" y="647700"/>
          <a:ext cx="312420" cy="312420"/>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438606</xdr:colOff>
      <xdr:row>3</xdr:row>
      <xdr:rowOff>99060</xdr:rowOff>
    </xdr:from>
    <xdr:to>
      <xdr:col>6</xdr:col>
      <xdr:colOff>141426</xdr:colOff>
      <xdr:row>5</xdr:row>
      <xdr:rowOff>45720</xdr:rowOff>
    </xdr:to>
    <xdr:sp macro="" textlink="">
      <xdr:nvSpPr>
        <xdr:cNvPr id="11" name="Oval 10">
          <a:extLst>
            <a:ext uri="{FF2B5EF4-FFF2-40B4-BE49-F238E27FC236}">
              <a16:creationId xmlns:a16="http://schemas.microsoft.com/office/drawing/2014/main" id="{EF22AB53-5DB7-4585-9148-C3AAADFE9537}"/>
            </a:ext>
          </a:extLst>
        </xdr:cNvPr>
        <xdr:cNvSpPr/>
      </xdr:nvSpPr>
      <xdr:spPr>
        <a:xfrm>
          <a:off x="3486606" y="647700"/>
          <a:ext cx="312420" cy="312420"/>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8</xdr:col>
      <xdr:colOff>83514</xdr:colOff>
      <xdr:row>3</xdr:row>
      <xdr:rowOff>99060</xdr:rowOff>
    </xdr:from>
    <xdr:to>
      <xdr:col>8</xdr:col>
      <xdr:colOff>395934</xdr:colOff>
      <xdr:row>5</xdr:row>
      <xdr:rowOff>45720</xdr:rowOff>
    </xdr:to>
    <xdr:sp macro="" textlink="">
      <xdr:nvSpPr>
        <xdr:cNvPr id="12" name="Oval 11">
          <a:extLst>
            <a:ext uri="{FF2B5EF4-FFF2-40B4-BE49-F238E27FC236}">
              <a16:creationId xmlns:a16="http://schemas.microsoft.com/office/drawing/2014/main" id="{5EBD921B-AB28-4F86-8EED-CD45B90EB8E5}"/>
            </a:ext>
          </a:extLst>
        </xdr:cNvPr>
        <xdr:cNvSpPr/>
      </xdr:nvSpPr>
      <xdr:spPr>
        <a:xfrm>
          <a:off x="4960314" y="647700"/>
          <a:ext cx="312420" cy="312420"/>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10</xdr:col>
      <xdr:colOff>338022</xdr:colOff>
      <xdr:row>3</xdr:row>
      <xdr:rowOff>99060</xdr:rowOff>
    </xdr:from>
    <xdr:to>
      <xdr:col>11</xdr:col>
      <xdr:colOff>40842</xdr:colOff>
      <xdr:row>5</xdr:row>
      <xdr:rowOff>45720</xdr:rowOff>
    </xdr:to>
    <xdr:sp macro="" textlink="">
      <xdr:nvSpPr>
        <xdr:cNvPr id="13" name="Oval 12">
          <a:extLst>
            <a:ext uri="{FF2B5EF4-FFF2-40B4-BE49-F238E27FC236}">
              <a16:creationId xmlns:a16="http://schemas.microsoft.com/office/drawing/2014/main" id="{7B2DC647-7AE3-405A-B9BF-BF36B7779F21}"/>
            </a:ext>
          </a:extLst>
        </xdr:cNvPr>
        <xdr:cNvSpPr/>
      </xdr:nvSpPr>
      <xdr:spPr>
        <a:xfrm>
          <a:off x="6434022" y="647700"/>
          <a:ext cx="312420" cy="312420"/>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365760</xdr:colOff>
      <xdr:row>10</xdr:row>
      <xdr:rowOff>144780</xdr:rowOff>
    </xdr:from>
    <xdr:to>
      <xdr:col>2</xdr:col>
      <xdr:colOff>205740</xdr:colOff>
      <xdr:row>13</xdr:row>
      <xdr:rowOff>45720</xdr:rowOff>
    </xdr:to>
    <xdr:sp macro="" textlink="">
      <xdr:nvSpPr>
        <xdr:cNvPr id="14" name="Oval 13">
          <a:extLst>
            <a:ext uri="{FF2B5EF4-FFF2-40B4-BE49-F238E27FC236}">
              <a16:creationId xmlns:a16="http://schemas.microsoft.com/office/drawing/2014/main" id="{74BA07D4-F059-4F81-AB4B-D93B04737018}"/>
            </a:ext>
          </a:extLst>
        </xdr:cNvPr>
        <xdr:cNvSpPr/>
      </xdr:nvSpPr>
      <xdr:spPr>
        <a:xfrm>
          <a:off x="975360" y="1973580"/>
          <a:ext cx="449580" cy="44958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11</xdr:col>
      <xdr:colOff>541020</xdr:colOff>
      <xdr:row>10</xdr:row>
      <xdr:rowOff>121920</xdr:rowOff>
    </xdr:from>
    <xdr:to>
      <xdr:col>12</xdr:col>
      <xdr:colOff>381000</xdr:colOff>
      <xdr:row>13</xdr:row>
      <xdr:rowOff>22860</xdr:rowOff>
    </xdr:to>
    <xdr:sp macro="" textlink="">
      <xdr:nvSpPr>
        <xdr:cNvPr id="15" name="Oval 14">
          <a:extLst>
            <a:ext uri="{FF2B5EF4-FFF2-40B4-BE49-F238E27FC236}">
              <a16:creationId xmlns:a16="http://schemas.microsoft.com/office/drawing/2014/main" id="{63384572-CE0A-4D54-A9D5-8C591921091D}"/>
            </a:ext>
          </a:extLst>
        </xdr:cNvPr>
        <xdr:cNvSpPr/>
      </xdr:nvSpPr>
      <xdr:spPr>
        <a:xfrm>
          <a:off x="7246620" y="1950720"/>
          <a:ext cx="449580" cy="44958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xdr:col>
      <xdr:colOff>449580</xdr:colOff>
      <xdr:row>11</xdr:row>
      <xdr:rowOff>53340</xdr:rowOff>
    </xdr:from>
    <xdr:to>
      <xdr:col>2</xdr:col>
      <xdr:colOff>99060</xdr:colOff>
      <xdr:row>12</xdr:row>
      <xdr:rowOff>129540</xdr:rowOff>
    </xdr:to>
    <xdr:pic>
      <xdr:nvPicPr>
        <xdr:cNvPr id="19" name="Picture 18">
          <a:extLst>
            <a:ext uri="{FF2B5EF4-FFF2-40B4-BE49-F238E27FC236}">
              <a16:creationId xmlns:a16="http://schemas.microsoft.com/office/drawing/2014/main" id="{C6BFBE59-9C5F-2AE2-8181-053C74E8C5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59180" y="2065020"/>
          <a:ext cx="259080" cy="259080"/>
        </a:xfrm>
        <a:prstGeom prst="rect">
          <a:avLst/>
        </a:prstGeom>
      </xdr:spPr>
    </xdr:pic>
    <xdr:clientData/>
  </xdr:twoCellAnchor>
  <xdr:twoCellAnchor editAs="oneCell">
    <xdr:from>
      <xdr:col>8</xdr:col>
      <xdr:colOff>167640</xdr:colOff>
      <xdr:row>3</xdr:row>
      <xdr:rowOff>149516</xdr:rowOff>
    </xdr:from>
    <xdr:to>
      <xdr:col>8</xdr:col>
      <xdr:colOff>327660</xdr:colOff>
      <xdr:row>4</xdr:row>
      <xdr:rowOff>182879</xdr:rowOff>
    </xdr:to>
    <xdr:pic>
      <xdr:nvPicPr>
        <xdr:cNvPr id="21" name="Picture 20">
          <a:extLst>
            <a:ext uri="{FF2B5EF4-FFF2-40B4-BE49-F238E27FC236}">
              <a16:creationId xmlns:a16="http://schemas.microsoft.com/office/drawing/2014/main" id="{78B07153-462C-57E2-940C-A342880630C1}"/>
            </a:ext>
          </a:extLst>
        </xdr:cNvPr>
        <xdr:cNvPicPr>
          <a:picLocks noChangeAspect="1"/>
        </xdr:cNvPicPr>
      </xdr:nvPicPr>
      <xdr:blipFill>
        <a:blip xmlns:r="http://schemas.openxmlformats.org/officeDocument/2006/relationships" r:embed="rId2" cstate="print">
          <a:biLevel thresh="75000"/>
          <a:extLst>
            <a:ext uri="{28A0092B-C50C-407E-A947-70E740481C1C}">
              <a14:useLocalDpi xmlns:a14="http://schemas.microsoft.com/office/drawing/2010/main" val="0"/>
            </a:ext>
          </a:extLst>
        </a:blip>
        <a:stretch>
          <a:fillRect/>
        </a:stretch>
      </xdr:blipFill>
      <xdr:spPr>
        <a:xfrm>
          <a:off x="5044440" y="698156"/>
          <a:ext cx="160020" cy="216243"/>
        </a:xfrm>
        <a:prstGeom prst="rect">
          <a:avLst/>
        </a:prstGeom>
      </xdr:spPr>
    </xdr:pic>
    <xdr:clientData/>
  </xdr:twoCellAnchor>
  <xdr:twoCellAnchor editAs="oneCell">
    <xdr:from>
      <xdr:col>5</xdr:col>
      <xdr:colOff>472440</xdr:colOff>
      <xdr:row>3</xdr:row>
      <xdr:rowOff>144781</xdr:rowOff>
    </xdr:from>
    <xdr:to>
      <xdr:col>6</xdr:col>
      <xdr:colOff>64460</xdr:colOff>
      <xdr:row>4</xdr:row>
      <xdr:rowOff>163521</xdr:rowOff>
    </xdr:to>
    <xdr:pic>
      <xdr:nvPicPr>
        <xdr:cNvPr id="23" name="Picture 22">
          <a:extLst>
            <a:ext uri="{FF2B5EF4-FFF2-40B4-BE49-F238E27FC236}">
              <a16:creationId xmlns:a16="http://schemas.microsoft.com/office/drawing/2014/main" id="{0743FA97-45B4-0338-9EDF-CF502D080679}"/>
            </a:ext>
          </a:extLst>
        </xdr:cNvPr>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tretch>
          <a:fillRect/>
        </a:stretch>
      </xdr:blipFill>
      <xdr:spPr>
        <a:xfrm>
          <a:off x="3520440" y="693421"/>
          <a:ext cx="201620" cy="201620"/>
        </a:xfrm>
        <a:prstGeom prst="rect">
          <a:avLst/>
        </a:prstGeom>
      </xdr:spPr>
    </xdr:pic>
    <xdr:clientData/>
  </xdr:twoCellAnchor>
  <xdr:twoCellAnchor editAs="oneCell">
    <xdr:from>
      <xdr:col>3</xdr:col>
      <xdr:colOff>220980</xdr:colOff>
      <xdr:row>3</xdr:row>
      <xdr:rowOff>160020</xdr:rowOff>
    </xdr:from>
    <xdr:to>
      <xdr:col>3</xdr:col>
      <xdr:colOff>430261</xdr:colOff>
      <xdr:row>5</xdr:row>
      <xdr:rowOff>3541</xdr:rowOff>
    </xdr:to>
    <xdr:pic>
      <xdr:nvPicPr>
        <xdr:cNvPr id="25" name="Picture 24">
          <a:extLst>
            <a:ext uri="{FF2B5EF4-FFF2-40B4-BE49-F238E27FC236}">
              <a16:creationId xmlns:a16="http://schemas.microsoft.com/office/drawing/2014/main" id="{07A57FF1-8D9C-D486-7FD8-33353B24552A}"/>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2049780" y="708660"/>
          <a:ext cx="209281" cy="209281"/>
        </a:xfrm>
        <a:prstGeom prst="rect">
          <a:avLst/>
        </a:prstGeom>
      </xdr:spPr>
    </xdr:pic>
    <xdr:clientData/>
  </xdr:twoCellAnchor>
  <xdr:twoCellAnchor editAs="oneCell">
    <xdr:from>
      <xdr:col>12</xdr:col>
      <xdr:colOff>8040</xdr:colOff>
      <xdr:row>11</xdr:row>
      <xdr:rowOff>22860</xdr:rowOff>
    </xdr:from>
    <xdr:to>
      <xdr:col>12</xdr:col>
      <xdr:colOff>282780</xdr:colOff>
      <xdr:row>12</xdr:row>
      <xdr:rowOff>114720</xdr:rowOff>
    </xdr:to>
    <xdr:pic>
      <xdr:nvPicPr>
        <xdr:cNvPr id="27" name="Picture 26">
          <a:extLst>
            <a:ext uri="{FF2B5EF4-FFF2-40B4-BE49-F238E27FC236}">
              <a16:creationId xmlns:a16="http://schemas.microsoft.com/office/drawing/2014/main" id="{30A8EFE6-9128-BD1D-0D32-84515A9C18B6}"/>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323240" y="2034540"/>
          <a:ext cx="274740" cy="274740"/>
        </a:xfrm>
        <a:prstGeom prst="rect">
          <a:avLst/>
        </a:prstGeom>
      </xdr:spPr>
    </xdr:pic>
    <xdr:clientData/>
  </xdr:twoCellAnchor>
  <xdr:twoCellAnchor editAs="oneCell">
    <xdr:from>
      <xdr:col>10</xdr:col>
      <xdr:colOff>418490</xdr:colOff>
      <xdr:row>3</xdr:row>
      <xdr:rowOff>159410</xdr:rowOff>
    </xdr:from>
    <xdr:to>
      <xdr:col>10</xdr:col>
      <xdr:colOff>586740</xdr:colOff>
      <xdr:row>4</xdr:row>
      <xdr:rowOff>144780</xdr:rowOff>
    </xdr:to>
    <xdr:pic>
      <xdr:nvPicPr>
        <xdr:cNvPr id="31" name="Picture 30">
          <a:extLst>
            <a:ext uri="{FF2B5EF4-FFF2-40B4-BE49-F238E27FC236}">
              <a16:creationId xmlns:a16="http://schemas.microsoft.com/office/drawing/2014/main" id="{EE1B3B1F-3B54-F89B-76B4-159181C55722}"/>
            </a:ext>
          </a:extLst>
        </xdr:cNvPr>
        <xdr:cNvPicPr>
          <a:picLocks noChangeAspect="1"/>
        </xdr:cNvPicPr>
      </xdr:nvPicPr>
      <xdr:blipFill>
        <a:blip xmlns:r="http://schemas.openxmlformats.org/officeDocument/2006/relationships" r:embed="rId6" cstate="print">
          <a:lum bright="70000" contrast="-70000"/>
          <a:extLst>
            <a:ext uri="{28A0092B-C50C-407E-A947-70E740481C1C}">
              <a14:useLocalDpi xmlns:a14="http://schemas.microsoft.com/office/drawing/2010/main" val="0"/>
            </a:ext>
          </a:extLst>
        </a:blip>
        <a:stretch>
          <a:fillRect/>
        </a:stretch>
      </xdr:blipFill>
      <xdr:spPr>
        <a:xfrm>
          <a:off x="6514490" y="708050"/>
          <a:ext cx="168250" cy="168250"/>
        </a:xfrm>
        <a:prstGeom prst="rect">
          <a:avLst/>
        </a:prstGeom>
      </xdr:spPr>
    </xdr:pic>
    <xdr:clientData/>
  </xdr:twoCellAnchor>
  <xdr:twoCellAnchor>
    <xdr:from>
      <xdr:col>0</xdr:col>
      <xdr:colOff>106680</xdr:colOff>
      <xdr:row>4</xdr:row>
      <xdr:rowOff>175260</xdr:rowOff>
    </xdr:from>
    <xdr:to>
      <xdr:col>2</xdr:col>
      <xdr:colOff>38100</xdr:colOff>
      <xdr:row>6</xdr:row>
      <xdr:rowOff>83820</xdr:rowOff>
    </xdr:to>
    <xdr:sp macro="" textlink="">
      <xdr:nvSpPr>
        <xdr:cNvPr id="34" name="TextBox 33">
          <a:extLst>
            <a:ext uri="{FF2B5EF4-FFF2-40B4-BE49-F238E27FC236}">
              <a16:creationId xmlns:a16="http://schemas.microsoft.com/office/drawing/2014/main" id="{EED0B623-C4CC-B749-D1FC-950A262ECDAC}"/>
            </a:ext>
          </a:extLst>
        </xdr:cNvPr>
        <xdr:cNvSpPr txBox="1"/>
      </xdr:nvSpPr>
      <xdr:spPr>
        <a:xfrm>
          <a:off x="106680" y="906780"/>
          <a:ext cx="115062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solidFill>
                <a:schemeClr val="bg1"/>
              </a:solidFill>
            </a:rPr>
            <a:t>Total</a:t>
          </a:r>
          <a:r>
            <a:rPr lang="en-GB" sz="1100" b="1" baseline="0">
              <a:solidFill>
                <a:schemeClr val="bg1"/>
              </a:solidFill>
            </a:rPr>
            <a:t> </a:t>
          </a:r>
          <a:r>
            <a:rPr lang="en-GB" sz="1100" b="1" baseline="0">
              <a:ln>
                <a:solidFill>
                  <a:schemeClr val="bg1"/>
                </a:solidFill>
              </a:ln>
              <a:solidFill>
                <a:schemeClr val="bg1"/>
              </a:solidFill>
            </a:rPr>
            <a:t>Qty</a:t>
          </a:r>
          <a:endParaRPr lang="en-GB" sz="1100" b="1">
            <a:ln>
              <a:solidFill>
                <a:schemeClr val="bg1"/>
              </a:solidFill>
            </a:ln>
            <a:solidFill>
              <a:schemeClr val="bg1"/>
            </a:solidFill>
          </a:endParaRPr>
        </a:p>
      </xdr:txBody>
    </xdr:sp>
    <xdr:clientData/>
  </xdr:twoCellAnchor>
  <xdr:twoCellAnchor>
    <xdr:from>
      <xdr:col>2</xdr:col>
      <xdr:colOff>335280</xdr:colOff>
      <xdr:row>5</xdr:row>
      <xdr:rowOff>160020</xdr:rowOff>
    </xdr:from>
    <xdr:to>
      <xdr:col>4</xdr:col>
      <xdr:colOff>304800</xdr:colOff>
      <xdr:row>7</xdr:row>
      <xdr:rowOff>68580</xdr:rowOff>
    </xdr:to>
    <xdr:sp macro="" textlink="">
      <xdr:nvSpPr>
        <xdr:cNvPr id="35" name="TextBox 34">
          <a:extLst>
            <a:ext uri="{FF2B5EF4-FFF2-40B4-BE49-F238E27FC236}">
              <a16:creationId xmlns:a16="http://schemas.microsoft.com/office/drawing/2014/main" id="{3A753F4C-3C09-55ED-063D-9907EA495052}"/>
            </a:ext>
          </a:extLst>
        </xdr:cNvPr>
        <xdr:cNvSpPr txBox="1"/>
      </xdr:nvSpPr>
      <xdr:spPr>
        <a:xfrm>
          <a:off x="1554480" y="1074420"/>
          <a:ext cx="1188720" cy="27432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t>Total COGS</a:t>
          </a:r>
        </a:p>
      </xdr:txBody>
    </xdr:sp>
    <xdr:clientData/>
  </xdr:twoCellAnchor>
  <xdr:twoCellAnchor>
    <xdr:from>
      <xdr:col>4</xdr:col>
      <xdr:colOff>601980</xdr:colOff>
      <xdr:row>5</xdr:row>
      <xdr:rowOff>160020</xdr:rowOff>
    </xdr:from>
    <xdr:to>
      <xdr:col>6</xdr:col>
      <xdr:colOff>571500</xdr:colOff>
      <xdr:row>7</xdr:row>
      <xdr:rowOff>114300</xdr:rowOff>
    </xdr:to>
    <xdr:sp macro="" textlink="">
      <xdr:nvSpPr>
        <xdr:cNvPr id="38" name="TextBox 37">
          <a:extLst>
            <a:ext uri="{FF2B5EF4-FFF2-40B4-BE49-F238E27FC236}">
              <a16:creationId xmlns:a16="http://schemas.microsoft.com/office/drawing/2014/main" id="{9F9C89A8-99D5-E93E-449D-0188B211BFB3}"/>
            </a:ext>
          </a:extLst>
        </xdr:cNvPr>
        <xdr:cNvSpPr txBox="1"/>
      </xdr:nvSpPr>
      <xdr:spPr>
        <a:xfrm>
          <a:off x="3040380" y="1074420"/>
          <a:ext cx="1188720" cy="3200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t>Total</a:t>
          </a:r>
          <a:r>
            <a:rPr lang="en-GB" sz="1100" b="1" baseline="0"/>
            <a:t> Revenue</a:t>
          </a:r>
          <a:endParaRPr lang="en-GB" sz="1100" b="1"/>
        </a:p>
      </xdr:txBody>
    </xdr:sp>
    <xdr:clientData/>
  </xdr:twoCellAnchor>
  <xdr:twoCellAnchor>
    <xdr:from>
      <xdr:col>7</xdr:col>
      <xdr:colOff>251460</xdr:colOff>
      <xdr:row>5</xdr:row>
      <xdr:rowOff>160020</xdr:rowOff>
    </xdr:from>
    <xdr:to>
      <xdr:col>9</xdr:col>
      <xdr:colOff>213360</xdr:colOff>
      <xdr:row>7</xdr:row>
      <xdr:rowOff>60960</xdr:rowOff>
    </xdr:to>
    <xdr:sp macro="" textlink="">
      <xdr:nvSpPr>
        <xdr:cNvPr id="40" name="TextBox 39">
          <a:extLst>
            <a:ext uri="{FF2B5EF4-FFF2-40B4-BE49-F238E27FC236}">
              <a16:creationId xmlns:a16="http://schemas.microsoft.com/office/drawing/2014/main" id="{81A8E9AE-2190-43CB-268F-783EFADAB285}"/>
            </a:ext>
          </a:extLst>
        </xdr:cNvPr>
        <xdr:cNvSpPr txBox="1"/>
      </xdr:nvSpPr>
      <xdr:spPr>
        <a:xfrm>
          <a:off x="4518660" y="1074420"/>
          <a:ext cx="1181100"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t>Total Profit </a:t>
          </a:r>
        </a:p>
      </xdr:txBody>
    </xdr:sp>
    <xdr:clientData/>
  </xdr:twoCellAnchor>
  <xdr:twoCellAnchor>
    <xdr:from>
      <xdr:col>9</xdr:col>
      <xdr:colOff>487680</xdr:colOff>
      <xdr:row>5</xdr:row>
      <xdr:rowOff>160020</xdr:rowOff>
    </xdr:from>
    <xdr:to>
      <xdr:col>11</xdr:col>
      <xdr:colOff>464820</xdr:colOff>
      <xdr:row>7</xdr:row>
      <xdr:rowOff>45720</xdr:rowOff>
    </xdr:to>
    <xdr:sp macro="" textlink="">
      <xdr:nvSpPr>
        <xdr:cNvPr id="41" name="TextBox 40">
          <a:extLst>
            <a:ext uri="{FF2B5EF4-FFF2-40B4-BE49-F238E27FC236}">
              <a16:creationId xmlns:a16="http://schemas.microsoft.com/office/drawing/2014/main" id="{4586963A-4414-87D9-FB51-7F74B9DA6823}"/>
            </a:ext>
          </a:extLst>
        </xdr:cNvPr>
        <xdr:cNvSpPr txBox="1"/>
      </xdr:nvSpPr>
      <xdr:spPr>
        <a:xfrm>
          <a:off x="5974080" y="1074420"/>
          <a:ext cx="1196340" cy="2514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t>% Profit Margin</a:t>
          </a:r>
        </a:p>
      </xdr:txBody>
    </xdr:sp>
    <xdr:clientData/>
  </xdr:twoCellAnchor>
  <xdr:twoCellAnchor>
    <xdr:from>
      <xdr:col>12</xdr:col>
      <xdr:colOff>240030</xdr:colOff>
      <xdr:row>4</xdr:row>
      <xdr:rowOff>160020</xdr:rowOff>
    </xdr:from>
    <xdr:to>
      <xdr:col>14</xdr:col>
      <xdr:colOff>87630</xdr:colOff>
      <xdr:row>6</xdr:row>
      <xdr:rowOff>144780</xdr:rowOff>
    </xdr:to>
    <xdr:sp macro="" textlink="">
      <xdr:nvSpPr>
        <xdr:cNvPr id="42" name="TextBox 41">
          <a:extLst>
            <a:ext uri="{FF2B5EF4-FFF2-40B4-BE49-F238E27FC236}">
              <a16:creationId xmlns:a16="http://schemas.microsoft.com/office/drawing/2014/main" id="{67A05D6A-657F-1417-F0A3-BCBD48DBFF06}"/>
            </a:ext>
          </a:extLst>
        </xdr:cNvPr>
        <xdr:cNvSpPr txBox="1"/>
      </xdr:nvSpPr>
      <xdr:spPr>
        <a:xfrm>
          <a:off x="7555230" y="891540"/>
          <a:ext cx="106680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solidFill>
                <a:schemeClr val="bg1"/>
              </a:solidFill>
            </a:rPr>
            <a:t># Transactions</a:t>
          </a:r>
        </a:p>
      </xdr:txBody>
    </xdr:sp>
    <xdr:clientData/>
  </xdr:twoCellAnchor>
  <xdr:twoCellAnchor>
    <xdr:from>
      <xdr:col>2</xdr:col>
      <xdr:colOff>304800</xdr:colOff>
      <xdr:row>7</xdr:row>
      <xdr:rowOff>68580</xdr:rowOff>
    </xdr:from>
    <xdr:to>
      <xdr:col>4</xdr:col>
      <xdr:colOff>213360</xdr:colOff>
      <xdr:row>8</xdr:row>
      <xdr:rowOff>160020</xdr:rowOff>
    </xdr:to>
    <xdr:sp macro="" textlink="'Analysis 1'!C7">
      <xdr:nvSpPr>
        <xdr:cNvPr id="43" name="TextBox 42">
          <a:extLst>
            <a:ext uri="{FF2B5EF4-FFF2-40B4-BE49-F238E27FC236}">
              <a16:creationId xmlns:a16="http://schemas.microsoft.com/office/drawing/2014/main" id="{5932E14C-4E81-426D-81EA-923083468AEF}"/>
            </a:ext>
          </a:extLst>
        </xdr:cNvPr>
        <xdr:cNvSpPr txBox="1"/>
      </xdr:nvSpPr>
      <xdr:spPr>
        <a:xfrm>
          <a:off x="1524000" y="1348740"/>
          <a:ext cx="1127760" cy="27432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585362F-3512-4275-9F62-EE45A7B1CA50}" type="TxLink">
            <a:rPr lang="en-US" sz="1800" b="1" i="0" u="none" strike="noStrike">
              <a:solidFill>
                <a:schemeClr val="tx1">
                  <a:lumMod val="65000"/>
                  <a:lumOff val="35000"/>
                </a:schemeClr>
              </a:solidFill>
              <a:effectLst/>
              <a:latin typeface="Arial" panose="020B0604020202020204" pitchFamily="34" charset="0"/>
              <a:ea typeface="+mn-ea"/>
              <a:cs typeface="Arial" panose="020B0604020202020204" pitchFamily="34" charset="0"/>
            </a:rPr>
            <a:pPr marL="0" indent="0" algn="ctr"/>
            <a:t>$19.97 M</a:t>
          </a:fld>
          <a:endParaRPr lang="en-GB" sz="1800" b="1" i="0" u="none" strike="noStrike">
            <a:solidFill>
              <a:schemeClr val="tx1">
                <a:lumMod val="65000"/>
                <a:lumOff val="35000"/>
              </a:schemeClr>
            </a:solidFill>
            <a:effectLst/>
            <a:latin typeface="Arial" panose="020B0604020202020204" pitchFamily="34" charset="0"/>
            <a:ea typeface="+mn-ea"/>
            <a:cs typeface="Arial" panose="020B0604020202020204" pitchFamily="34" charset="0"/>
          </a:endParaRPr>
        </a:p>
      </xdr:txBody>
    </xdr:sp>
    <xdr:clientData/>
  </xdr:twoCellAnchor>
  <xdr:twoCellAnchor>
    <xdr:from>
      <xdr:col>4</xdr:col>
      <xdr:colOff>601980</xdr:colOff>
      <xdr:row>7</xdr:row>
      <xdr:rowOff>68580</xdr:rowOff>
    </xdr:from>
    <xdr:to>
      <xdr:col>6</xdr:col>
      <xdr:colOff>571500</xdr:colOff>
      <xdr:row>9</xdr:row>
      <xdr:rowOff>22860</xdr:rowOff>
    </xdr:to>
    <xdr:sp macro="" textlink="'Analysis 1'!D7">
      <xdr:nvSpPr>
        <xdr:cNvPr id="44" name="TextBox 43">
          <a:extLst>
            <a:ext uri="{FF2B5EF4-FFF2-40B4-BE49-F238E27FC236}">
              <a16:creationId xmlns:a16="http://schemas.microsoft.com/office/drawing/2014/main" id="{D47DC11F-8487-48E1-8740-4898E2E74AB6}"/>
            </a:ext>
          </a:extLst>
        </xdr:cNvPr>
        <xdr:cNvSpPr txBox="1"/>
      </xdr:nvSpPr>
      <xdr:spPr>
        <a:xfrm>
          <a:off x="3040380" y="1348740"/>
          <a:ext cx="1188720" cy="3200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FCC8760-899F-4288-AF11-00C5B94D6AF2}" type="TxLink">
            <a:rPr lang="en-US" sz="1800" b="1" i="0" u="none" strike="noStrike">
              <a:solidFill>
                <a:schemeClr val="tx1">
                  <a:lumMod val="65000"/>
                  <a:lumOff val="35000"/>
                </a:schemeClr>
              </a:solidFill>
              <a:effectLst/>
              <a:latin typeface="Arial" panose="020B0604020202020204" pitchFamily="34" charset="0"/>
              <a:ea typeface="+mn-ea"/>
              <a:cs typeface="Arial" panose="020B0604020202020204" pitchFamily="34" charset="0"/>
            </a:rPr>
            <a:pPr marL="0" indent="0" algn="ctr"/>
            <a:t>$33.37 M</a:t>
          </a:fld>
          <a:endParaRPr lang="en-GB" sz="1800" b="1" i="0" u="none" strike="noStrike">
            <a:solidFill>
              <a:schemeClr val="tx1">
                <a:lumMod val="65000"/>
                <a:lumOff val="35000"/>
              </a:schemeClr>
            </a:solidFill>
            <a:effectLst/>
            <a:latin typeface="Arial" panose="020B0604020202020204" pitchFamily="34" charset="0"/>
            <a:ea typeface="+mn-ea"/>
            <a:cs typeface="Arial" panose="020B0604020202020204" pitchFamily="34" charset="0"/>
          </a:endParaRPr>
        </a:p>
      </xdr:txBody>
    </xdr:sp>
    <xdr:clientData/>
  </xdr:twoCellAnchor>
  <xdr:twoCellAnchor>
    <xdr:from>
      <xdr:col>7</xdr:col>
      <xdr:colOff>243840</xdr:colOff>
      <xdr:row>7</xdr:row>
      <xdr:rowOff>68580</xdr:rowOff>
    </xdr:from>
    <xdr:to>
      <xdr:col>9</xdr:col>
      <xdr:colOff>205740</xdr:colOff>
      <xdr:row>8</xdr:row>
      <xdr:rowOff>152400</xdr:rowOff>
    </xdr:to>
    <xdr:sp macro="" textlink="'Analysis 1'!F7">
      <xdr:nvSpPr>
        <xdr:cNvPr id="45" name="TextBox 44">
          <a:extLst>
            <a:ext uri="{FF2B5EF4-FFF2-40B4-BE49-F238E27FC236}">
              <a16:creationId xmlns:a16="http://schemas.microsoft.com/office/drawing/2014/main" id="{ADB6FA85-2A7B-4F0B-94AE-2ADE187C29B3}"/>
            </a:ext>
          </a:extLst>
        </xdr:cNvPr>
        <xdr:cNvSpPr txBox="1"/>
      </xdr:nvSpPr>
      <xdr:spPr>
        <a:xfrm>
          <a:off x="4511040" y="1348740"/>
          <a:ext cx="1181100"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44F3476-F41A-4D3B-BA69-F37E7AF4D80D}" type="TxLink">
            <a:rPr lang="en-US" sz="1800" b="1" i="0" u="none" strike="noStrike">
              <a:solidFill>
                <a:schemeClr val="tx1">
                  <a:lumMod val="65000"/>
                  <a:lumOff val="35000"/>
                </a:schemeClr>
              </a:solidFill>
              <a:effectLst/>
              <a:latin typeface="Arial" panose="020B0604020202020204" pitchFamily="34" charset="0"/>
              <a:ea typeface="+mn-ea"/>
              <a:cs typeface="Arial" panose="020B0604020202020204" pitchFamily="34" charset="0"/>
            </a:rPr>
            <a:pPr marL="0" indent="0" algn="ctr"/>
            <a:t>$13.40 M</a:t>
          </a:fld>
          <a:endParaRPr lang="en-GB" sz="1800" b="1" i="0" u="none" strike="noStrike">
            <a:solidFill>
              <a:schemeClr val="tx1">
                <a:lumMod val="65000"/>
                <a:lumOff val="35000"/>
              </a:schemeClr>
            </a:solidFill>
            <a:effectLst/>
            <a:latin typeface="Arial" panose="020B0604020202020204" pitchFamily="34" charset="0"/>
            <a:ea typeface="+mn-ea"/>
            <a:cs typeface="Arial" panose="020B0604020202020204" pitchFamily="34" charset="0"/>
          </a:endParaRPr>
        </a:p>
      </xdr:txBody>
    </xdr:sp>
    <xdr:clientData/>
  </xdr:twoCellAnchor>
  <xdr:twoCellAnchor>
    <xdr:from>
      <xdr:col>9</xdr:col>
      <xdr:colOff>487680</xdr:colOff>
      <xdr:row>7</xdr:row>
      <xdr:rowOff>68580</xdr:rowOff>
    </xdr:from>
    <xdr:to>
      <xdr:col>11</xdr:col>
      <xdr:colOff>464820</xdr:colOff>
      <xdr:row>8</xdr:row>
      <xdr:rowOff>137160</xdr:rowOff>
    </xdr:to>
    <xdr:sp macro="" textlink="'Analysis 1'!E7">
      <xdr:nvSpPr>
        <xdr:cNvPr id="46" name="TextBox 45">
          <a:extLst>
            <a:ext uri="{FF2B5EF4-FFF2-40B4-BE49-F238E27FC236}">
              <a16:creationId xmlns:a16="http://schemas.microsoft.com/office/drawing/2014/main" id="{BB4711D7-0D42-4373-B6E5-BEC3393D6E37}"/>
            </a:ext>
          </a:extLst>
        </xdr:cNvPr>
        <xdr:cNvSpPr txBox="1"/>
      </xdr:nvSpPr>
      <xdr:spPr>
        <a:xfrm>
          <a:off x="5974080" y="1348740"/>
          <a:ext cx="1196340" cy="2514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679FB68-BD44-4FA4-BB1D-0CEB6DDFC226}" type="TxLink">
            <a:rPr lang="en-US" sz="1800" b="1" i="0" u="none" strike="noStrike">
              <a:solidFill>
                <a:schemeClr val="tx1">
                  <a:lumMod val="65000"/>
                  <a:lumOff val="35000"/>
                </a:schemeClr>
              </a:solidFill>
              <a:effectLst/>
              <a:latin typeface="Arial" panose="020B0604020202020204" pitchFamily="34" charset="0"/>
              <a:ea typeface="+mn-ea"/>
              <a:cs typeface="Arial" panose="020B0604020202020204" pitchFamily="34" charset="0"/>
            </a:rPr>
            <a:pPr marL="0" indent="0" algn="ctr"/>
            <a:t>40.2%</a:t>
          </a:fld>
          <a:endParaRPr lang="en-GB" sz="1800" b="1" i="0" u="none" strike="noStrike">
            <a:solidFill>
              <a:schemeClr val="tx1">
                <a:lumMod val="65000"/>
                <a:lumOff val="35000"/>
              </a:schemeClr>
            </a:solidFill>
            <a:effectLst/>
            <a:latin typeface="Arial" panose="020B0604020202020204" pitchFamily="34" charset="0"/>
            <a:ea typeface="+mn-ea"/>
            <a:cs typeface="Arial" panose="020B0604020202020204" pitchFamily="34" charset="0"/>
          </a:endParaRPr>
        </a:p>
      </xdr:txBody>
    </xdr:sp>
    <xdr:clientData/>
  </xdr:twoCellAnchor>
  <xdr:twoCellAnchor>
    <xdr:from>
      <xdr:col>0</xdr:col>
      <xdr:colOff>106680</xdr:colOff>
      <xdr:row>6</xdr:row>
      <xdr:rowOff>167640</xdr:rowOff>
    </xdr:from>
    <xdr:to>
      <xdr:col>2</xdr:col>
      <xdr:colOff>38100</xdr:colOff>
      <xdr:row>8</xdr:row>
      <xdr:rowOff>76200</xdr:rowOff>
    </xdr:to>
    <xdr:sp macro="" textlink="'Analysis 1'!J7">
      <xdr:nvSpPr>
        <xdr:cNvPr id="47" name="TextBox 46">
          <a:extLst>
            <a:ext uri="{FF2B5EF4-FFF2-40B4-BE49-F238E27FC236}">
              <a16:creationId xmlns:a16="http://schemas.microsoft.com/office/drawing/2014/main" id="{F540BF10-5B70-4DAF-8A6F-613A5429377A}"/>
            </a:ext>
          </a:extLst>
        </xdr:cNvPr>
        <xdr:cNvSpPr txBox="1"/>
      </xdr:nvSpPr>
      <xdr:spPr>
        <a:xfrm>
          <a:off x="106680" y="1264920"/>
          <a:ext cx="115062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CF5C794-8C00-40DE-A9C4-434B0577EDF8}" type="TxLink">
            <a:rPr lang="en-US" sz="1800" b="1" i="0" u="none" strike="noStrike">
              <a:solidFill>
                <a:schemeClr val="bg1"/>
              </a:solidFill>
              <a:effectLst/>
              <a:latin typeface="Arial" panose="020B0604020202020204" pitchFamily="34" charset="0"/>
              <a:ea typeface="+mn-ea"/>
              <a:cs typeface="Arial" panose="020B0604020202020204" pitchFamily="34" charset="0"/>
            </a:rPr>
            <a:pPr algn="ctr"/>
            <a:t>581</a:t>
          </a:fld>
          <a:endParaRPr lang="en-GB" sz="1800" b="1">
            <a:ln>
              <a:solidFill>
                <a:schemeClr val="bg1"/>
              </a:solidFill>
            </a:ln>
            <a:solidFill>
              <a:schemeClr val="bg1"/>
            </a:solidFill>
            <a:latin typeface="Arial" panose="020B0604020202020204" pitchFamily="34" charset="0"/>
            <a:cs typeface="Arial" panose="020B0604020202020204" pitchFamily="34" charset="0"/>
          </a:endParaRPr>
        </a:p>
      </xdr:txBody>
    </xdr:sp>
    <xdr:clientData/>
  </xdr:twoCellAnchor>
  <xdr:twoCellAnchor>
    <xdr:from>
      <xdr:col>12</xdr:col>
      <xdr:colOff>240030</xdr:colOff>
      <xdr:row>6</xdr:row>
      <xdr:rowOff>129540</xdr:rowOff>
    </xdr:from>
    <xdr:to>
      <xdr:col>14</xdr:col>
      <xdr:colOff>87630</xdr:colOff>
      <xdr:row>8</xdr:row>
      <xdr:rowOff>114300</xdr:rowOff>
    </xdr:to>
    <xdr:sp macro="" textlink="'Analysis 1'!B7">
      <xdr:nvSpPr>
        <xdr:cNvPr id="48" name="TextBox 47">
          <a:extLst>
            <a:ext uri="{FF2B5EF4-FFF2-40B4-BE49-F238E27FC236}">
              <a16:creationId xmlns:a16="http://schemas.microsoft.com/office/drawing/2014/main" id="{B0ADF2AF-B3F0-4DED-9B33-DB99D6A1FE18}"/>
            </a:ext>
          </a:extLst>
        </xdr:cNvPr>
        <xdr:cNvSpPr txBox="1"/>
      </xdr:nvSpPr>
      <xdr:spPr>
        <a:xfrm>
          <a:off x="7555230" y="1226820"/>
          <a:ext cx="106680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5F0C1D1-A66F-446A-9616-B26D32CF20D4}" type="TxLink">
            <a:rPr lang="en-US" sz="1800" b="1" i="0" u="none" strike="noStrike">
              <a:solidFill>
                <a:schemeClr val="bg1"/>
              </a:solidFill>
              <a:effectLst/>
              <a:latin typeface="Arial" panose="020B0604020202020204" pitchFamily="34" charset="0"/>
              <a:ea typeface="+mn-ea"/>
              <a:cs typeface="Arial" panose="020B0604020202020204" pitchFamily="34" charset="0"/>
            </a:rPr>
            <a:pPr algn="ctr"/>
            <a:t>1.01 K</a:t>
          </a:fld>
          <a:endParaRPr lang="en-GB" sz="1800" b="1">
            <a:solidFill>
              <a:schemeClr val="bg1"/>
            </a:solidFill>
            <a:latin typeface="Arial" panose="020B0604020202020204" pitchFamily="34" charset="0"/>
            <a:cs typeface="Arial" panose="020B0604020202020204" pitchFamily="34" charset="0"/>
          </a:endParaRPr>
        </a:p>
      </xdr:txBody>
    </xdr:sp>
    <xdr:clientData/>
  </xdr:twoCellAnchor>
  <xdr:twoCellAnchor>
    <xdr:from>
      <xdr:col>15</xdr:col>
      <xdr:colOff>83820</xdr:colOff>
      <xdr:row>1</xdr:row>
      <xdr:rowOff>175260</xdr:rowOff>
    </xdr:from>
    <xdr:to>
      <xdr:col>21</xdr:col>
      <xdr:colOff>411480</xdr:colOff>
      <xdr:row>13</xdr:row>
      <xdr:rowOff>79080</xdr:rowOff>
    </xdr:to>
    <xdr:sp macro="" textlink="">
      <xdr:nvSpPr>
        <xdr:cNvPr id="49" name="Rectangle: Rounded Corners 48">
          <a:extLst>
            <a:ext uri="{FF2B5EF4-FFF2-40B4-BE49-F238E27FC236}">
              <a16:creationId xmlns:a16="http://schemas.microsoft.com/office/drawing/2014/main" id="{7C16996C-560D-4C14-ADCD-1970C5E6D0CF}"/>
            </a:ext>
          </a:extLst>
        </xdr:cNvPr>
        <xdr:cNvSpPr/>
      </xdr:nvSpPr>
      <xdr:spPr>
        <a:xfrm>
          <a:off x="9227820" y="358140"/>
          <a:ext cx="3985260" cy="2098380"/>
        </a:xfrm>
        <a:prstGeom prst="roundRect">
          <a:avLst>
            <a:gd name="adj" fmla="val 3472"/>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17</xdr:col>
          <xdr:colOff>114300</xdr:colOff>
          <xdr:row>2</xdr:row>
          <xdr:rowOff>68580</xdr:rowOff>
        </xdr:from>
        <xdr:to>
          <xdr:col>18</xdr:col>
          <xdr:colOff>228600</xdr:colOff>
          <xdr:row>4</xdr:row>
          <xdr:rowOff>68580</xdr:rowOff>
        </xdr:to>
        <xdr:sp macro="" textlink="">
          <xdr:nvSpPr>
            <xdr:cNvPr id="4106" name="Option Button 10" hidden="1">
              <a:extLst>
                <a:ext uri="{63B3BB69-23CF-44E3-9099-C40C66FF867C}">
                  <a14:compatExt spid="_x0000_s4106"/>
                </a:ext>
                <a:ext uri="{FF2B5EF4-FFF2-40B4-BE49-F238E27FC236}">
                  <a16:creationId xmlns:a16="http://schemas.microsoft.com/office/drawing/2014/main" id="{00000000-0008-0000-01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Profit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510540</xdr:colOff>
          <xdr:row>2</xdr:row>
          <xdr:rowOff>76200</xdr:rowOff>
        </xdr:from>
        <xdr:to>
          <xdr:col>20</xdr:col>
          <xdr:colOff>7620</xdr:colOff>
          <xdr:row>4</xdr:row>
          <xdr:rowOff>76200</xdr:rowOff>
        </xdr:to>
        <xdr:sp macro="" textlink="">
          <xdr:nvSpPr>
            <xdr:cNvPr id="4107" name="Option Button 11" hidden="1">
              <a:extLst>
                <a:ext uri="{63B3BB69-23CF-44E3-9099-C40C66FF867C}">
                  <a14:compatExt spid="_x0000_s4107"/>
                </a:ext>
                <a:ext uri="{FF2B5EF4-FFF2-40B4-BE49-F238E27FC236}">
                  <a16:creationId xmlns:a16="http://schemas.microsoft.com/office/drawing/2014/main" id="{00000000-0008-0000-01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Transaction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358140</xdr:colOff>
          <xdr:row>2</xdr:row>
          <xdr:rowOff>68580</xdr:rowOff>
        </xdr:from>
        <xdr:to>
          <xdr:col>16</xdr:col>
          <xdr:colOff>441960</xdr:colOff>
          <xdr:row>4</xdr:row>
          <xdr:rowOff>68580</xdr:rowOff>
        </xdr:to>
        <xdr:sp macro="" textlink="">
          <xdr:nvSpPr>
            <xdr:cNvPr id="4109" name="Option Button 13" hidden="1">
              <a:extLst>
                <a:ext uri="{63B3BB69-23CF-44E3-9099-C40C66FF867C}">
                  <a14:compatExt spid="_x0000_s4109"/>
                </a:ext>
                <a:ext uri="{FF2B5EF4-FFF2-40B4-BE49-F238E27FC236}">
                  <a16:creationId xmlns:a16="http://schemas.microsoft.com/office/drawing/2014/main" id="{00000000-0008-0000-01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Revenue</a:t>
              </a:r>
            </a:p>
          </xdr:txBody>
        </xdr:sp>
        <xdr:clientData/>
      </xdr:twoCellAnchor>
    </mc:Choice>
    <mc:Fallback/>
  </mc:AlternateContent>
  <xdr:twoCellAnchor>
    <xdr:from>
      <xdr:col>15</xdr:col>
      <xdr:colOff>213360</xdr:colOff>
      <xdr:row>7</xdr:row>
      <xdr:rowOff>53340</xdr:rowOff>
    </xdr:from>
    <xdr:to>
      <xdr:col>21</xdr:col>
      <xdr:colOff>266700</xdr:colOff>
      <xdr:row>11</xdr:row>
      <xdr:rowOff>137160</xdr:rowOff>
    </xdr:to>
    <xdr:graphicFrame macro="">
      <xdr:nvGraphicFramePr>
        <xdr:cNvPr id="51" name="Chart 50">
          <a:extLst>
            <a:ext uri="{FF2B5EF4-FFF2-40B4-BE49-F238E27FC236}">
              <a16:creationId xmlns:a16="http://schemas.microsoft.com/office/drawing/2014/main" id="{76BCE92A-A989-4CA3-8CD7-2FCB783FEE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0</xdr:colOff>
      <xdr:row>18</xdr:row>
      <xdr:rowOff>0</xdr:rowOff>
    </xdr:from>
    <xdr:to>
      <xdr:col>5</xdr:col>
      <xdr:colOff>281940</xdr:colOff>
      <xdr:row>21</xdr:row>
      <xdr:rowOff>160020</xdr:rowOff>
    </xdr:to>
    <xdr:sp macro="" textlink="">
      <xdr:nvSpPr>
        <xdr:cNvPr id="52" name="Rectangle: Rounded Corners 51">
          <a:extLst>
            <a:ext uri="{FF2B5EF4-FFF2-40B4-BE49-F238E27FC236}">
              <a16:creationId xmlns:a16="http://schemas.microsoft.com/office/drawing/2014/main" id="{96E712E1-AA15-43A0-A9E4-486E3632738F}"/>
            </a:ext>
          </a:extLst>
        </xdr:cNvPr>
        <xdr:cNvSpPr/>
      </xdr:nvSpPr>
      <xdr:spPr>
        <a:xfrm>
          <a:off x="1828800" y="3291840"/>
          <a:ext cx="1501140" cy="708660"/>
        </a:xfrm>
        <a:prstGeom prst="roundRect">
          <a:avLst/>
        </a:prstGeom>
        <a:solidFill>
          <a:srgbClr val="E9713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15</xdr:col>
      <xdr:colOff>289560</xdr:colOff>
      <xdr:row>11</xdr:row>
      <xdr:rowOff>7620</xdr:rowOff>
    </xdr:from>
    <xdr:to>
      <xdr:col>21</xdr:col>
      <xdr:colOff>190500</xdr:colOff>
      <xdr:row>13</xdr:row>
      <xdr:rowOff>60960</xdr:rowOff>
    </xdr:to>
    <mc:AlternateContent xmlns:mc="http://schemas.openxmlformats.org/markup-compatibility/2006" xmlns:a14="http://schemas.microsoft.com/office/drawing/2010/main">
      <mc:Choice Requires="a14">
        <xdr:graphicFrame macro="">
          <xdr:nvGraphicFramePr>
            <xdr:cNvPr id="53" name="Year">
              <a:extLst>
                <a:ext uri="{FF2B5EF4-FFF2-40B4-BE49-F238E27FC236}">
                  <a16:creationId xmlns:a16="http://schemas.microsoft.com/office/drawing/2014/main" id="{5EA19647-34F1-4F26-8814-852803348E0E}"/>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9433560" y="2019300"/>
              <a:ext cx="3558540" cy="4191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342900</xdr:colOff>
      <xdr:row>3</xdr:row>
      <xdr:rowOff>137160</xdr:rowOff>
    </xdr:from>
    <xdr:to>
      <xdr:col>16</xdr:col>
      <xdr:colOff>586740</xdr:colOff>
      <xdr:row>5</xdr:row>
      <xdr:rowOff>91440</xdr:rowOff>
    </xdr:to>
    <xdr:sp macro="" textlink="'Analysis 1'!B31">
      <xdr:nvSpPr>
        <xdr:cNvPr id="54" name="TextBox 53">
          <a:extLst>
            <a:ext uri="{FF2B5EF4-FFF2-40B4-BE49-F238E27FC236}">
              <a16:creationId xmlns:a16="http://schemas.microsoft.com/office/drawing/2014/main" id="{89B749B7-1B92-4113-86A3-11A979DB6966}"/>
            </a:ext>
          </a:extLst>
        </xdr:cNvPr>
        <xdr:cNvSpPr txBox="1"/>
      </xdr:nvSpPr>
      <xdr:spPr>
        <a:xfrm>
          <a:off x="9486900" y="685800"/>
          <a:ext cx="8534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CB506EB5-1BD1-439F-B535-A6800F5D1334}" type="TxLink">
            <a:rPr lang="en-US" sz="1600" b="1" i="0" u="none" strike="noStrike">
              <a:solidFill>
                <a:srgbClr val="4E95D9"/>
              </a:solidFill>
              <a:effectLst/>
              <a:latin typeface="Aptos Narrow"/>
              <a:ea typeface="+mn-ea"/>
              <a:cs typeface="Arial" panose="020B0604020202020204" pitchFamily="34" charset="0"/>
            </a:rPr>
            <a:pPr algn="l"/>
            <a:t>66.5%</a:t>
          </a:fld>
          <a:endParaRPr lang="en-GB" sz="1600" b="1">
            <a:solidFill>
              <a:srgbClr val="4E95D9"/>
            </a:solidFill>
            <a:latin typeface="Arial" panose="020B0604020202020204" pitchFamily="34" charset="0"/>
            <a:cs typeface="Arial" panose="020B0604020202020204" pitchFamily="34" charset="0"/>
          </a:endParaRPr>
        </a:p>
      </xdr:txBody>
    </xdr:sp>
    <xdr:clientData/>
  </xdr:twoCellAnchor>
  <xdr:twoCellAnchor>
    <xdr:from>
      <xdr:col>15</xdr:col>
      <xdr:colOff>0</xdr:colOff>
      <xdr:row>5</xdr:row>
      <xdr:rowOff>22860</xdr:rowOff>
    </xdr:from>
    <xdr:to>
      <xdr:col>19</xdr:col>
      <xdr:colOff>541020</xdr:colOff>
      <xdr:row>6</xdr:row>
      <xdr:rowOff>60960</xdr:rowOff>
    </xdr:to>
    <xdr:sp macro="" textlink="'Analysis 1'!F30">
      <xdr:nvSpPr>
        <xdr:cNvPr id="56" name="TextBox 55">
          <a:extLst>
            <a:ext uri="{FF2B5EF4-FFF2-40B4-BE49-F238E27FC236}">
              <a16:creationId xmlns:a16="http://schemas.microsoft.com/office/drawing/2014/main" id="{9CD855A0-203E-481A-B33A-5B944CD9056A}"/>
            </a:ext>
          </a:extLst>
        </xdr:cNvPr>
        <xdr:cNvSpPr txBox="1"/>
      </xdr:nvSpPr>
      <xdr:spPr>
        <a:xfrm>
          <a:off x="9144000" y="937260"/>
          <a:ext cx="297942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F41A487-C8A1-44BD-B6EB-C70249C34D50}" type="TxLink">
            <a:rPr lang="en-US" sz="1100" b="0" i="0" u="none" strike="noStrike">
              <a:solidFill>
                <a:schemeClr val="tx1">
                  <a:lumMod val="75000"/>
                  <a:lumOff val="25000"/>
                </a:schemeClr>
              </a:solidFill>
              <a:effectLst/>
              <a:latin typeface="Calibri" panose="020F0502020204030204" pitchFamily="34" charset="0"/>
              <a:ea typeface="Calibri" panose="020F0502020204030204" pitchFamily="34" charset="0"/>
              <a:cs typeface="Calibri" panose="020F0502020204030204" pitchFamily="34" charset="0"/>
            </a:rPr>
            <a:pPr algn="l"/>
            <a:t>of   Revenue came from the highlighted years</a:t>
          </a:fld>
          <a:endParaRPr lang="en-GB" sz="1600" b="1">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15</xdr:col>
      <xdr:colOff>167640</xdr:colOff>
      <xdr:row>5</xdr:row>
      <xdr:rowOff>121920</xdr:rowOff>
    </xdr:from>
    <xdr:to>
      <xdr:col>17</xdr:col>
      <xdr:colOff>304800</xdr:colOff>
      <xdr:row>7</xdr:row>
      <xdr:rowOff>160020</xdr:rowOff>
    </xdr:to>
    <xdr:sp macro="" textlink="'Analysis 1'!D24">
      <xdr:nvSpPr>
        <xdr:cNvPr id="57" name="TextBox 56">
          <a:extLst>
            <a:ext uri="{FF2B5EF4-FFF2-40B4-BE49-F238E27FC236}">
              <a16:creationId xmlns:a16="http://schemas.microsoft.com/office/drawing/2014/main" id="{3E644636-7C05-4807-A7C7-B234D0C1DBFC}"/>
            </a:ext>
          </a:extLst>
        </xdr:cNvPr>
        <xdr:cNvSpPr txBox="1"/>
      </xdr:nvSpPr>
      <xdr:spPr>
        <a:xfrm>
          <a:off x="9311640" y="1036320"/>
          <a:ext cx="1356360" cy="403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BCD1B914-6442-4B14-B449-BA7A64441635}" type="TxLink">
            <a:rPr lang="en-US" sz="1100" b="0" i="0" u="none" strike="noStrike">
              <a:solidFill>
                <a:srgbClr val="000000"/>
              </a:solidFill>
              <a:effectLst/>
              <a:latin typeface="Calibri" panose="020F0502020204030204" pitchFamily="34" charset="0"/>
              <a:ea typeface="Calibri" panose="020F0502020204030204" pitchFamily="34" charset="0"/>
              <a:cs typeface="Calibri" panose="020F0502020204030204" pitchFamily="34" charset="0"/>
            </a:rPr>
            <a:pPr algn="l"/>
            <a:t> 76,773,236 </a:t>
          </a:fld>
          <a:endParaRPr lang="en-GB" sz="1600" b="1">
            <a:solidFill>
              <a:srgbClr val="4E95D9"/>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15</xdr:col>
      <xdr:colOff>7620</xdr:colOff>
      <xdr:row>7</xdr:row>
      <xdr:rowOff>45720</xdr:rowOff>
    </xdr:from>
    <xdr:to>
      <xdr:col>16</xdr:col>
      <xdr:colOff>586740</xdr:colOff>
      <xdr:row>8</xdr:row>
      <xdr:rowOff>0</xdr:rowOff>
    </xdr:to>
    <xdr:sp macro="" textlink="'Analysis 1'!D23">
      <xdr:nvSpPr>
        <xdr:cNvPr id="58" name="TextBox 57">
          <a:extLst>
            <a:ext uri="{FF2B5EF4-FFF2-40B4-BE49-F238E27FC236}">
              <a16:creationId xmlns:a16="http://schemas.microsoft.com/office/drawing/2014/main" id="{64EAFDF5-12A5-4329-9DD7-A28FBDEB9DEC}"/>
            </a:ext>
          </a:extLst>
        </xdr:cNvPr>
        <xdr:cNvSpPr txBox="1"/>
      </xdr:nvSpPr>
      <xdr:spPr>
        <a:xfrm>
          <a:off x="9151620" y="1325880"/>
          <a:ext cx="1188720"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6CD6E3E-D3DB-4070-98CF-B7649AD5CECD}" type="TxLink">
            <a:rPr lang="en-US" sz="1100" b="0" i="0" u="none" strike="noStrike">
              <a:solidFill>
                <a:srgbClr val="000000"/>
              </a:solidFill>
              <a:effectLst/>
              <a:latin typeface="Aptos Narrow"/>
              <a:ea typeface="Calibri" panose="020F0502020204030204" pitchFamily="34" charset="0"/>
              <a:cs typeface="Calibri" panose="020F0502020204030204" pitchFamily="34" charset="0"/>
            </a:rPr>
            <a:pPr algn="ctr"/>
            <a:t>Average  Revenue</a:t>
          </a:fld>
          <a:endParaRPr lang="en-GB" sz="1600" b="1">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15</xdr:col>
      <xdr:colOff>198120</xdr:colOff>
      <xdr:row>8</xdr:row>
      <xdr:rowOff>38100</xdr:rowOff>
    </xdr:from>
    <xdr:to>
      <xdr:col>15</xdr:col>
      <xdr:colOff>533400</xdr:colOff>
      <xdr:row>8</xdr:row>
      <xdr:rowOff>38100</xdr:rowOff>
    </xdr:to>
    <xdr:cxnSp macro="">
      <xdr:nvCxnSpPr>
        <xdr:cNvPr id="60" name="Straight Connector 59">
          <a:extLst>
            <a:ext uri="{FF2B5EF4-FFF2-40B4-BE49-F238E27FC236}">
              <a16:creationId xmlns:a16="http://schemas.microsoft.com/office/drawing/2014/main" id="{BE43E964-C017-8842-220F-D50839EB5152}"/>
            </a:ext>
          </a:extLst>
        </xdr:cNvPr>
        <xdr:cNvCxnSpPr/>
      </xdr:nvCxnSpPr>
      <xdr:spPr>
        <a:xfrm>
          <a:off x="9342120" y="1501140"/>
          <a:ext cx="335280" cy="0"/>
        </a:xfrm>
        <a:prstGeom prst="line">
          <a:avLst/>
        </a:prstGeom>
        <a:ln>
          <a:solidFill>
            <a:schemeClr val="tx1">
              <a:lumMod val="65000"/>
              <a:lumOff val="35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490728</xdr:colOff>
      <xdr:row>9</xdr:row>
      <xdr:rowOff>137160</xdr:rowOff>
    </xdr:from>
    <xdr:to>
      <xdr:col>3</xdr:col>
      <xdr:colOff>510540</xdr:colOff>
      <xdr:row>11</xdr:row>
      <xdr:rowOff>7620</xdr:rowOff>
    </xdr:to>
    <xdr:sp macro="" textlink="">
      <xdr:nvSpPr>
        <xdr:cNvPr id="4096" name="Rectangle: Rounded Corners 4095">
          <a:extLst>
            <a:ext uri="{FF2B5EF4-FFF2-40B4-BE49-F238E27FC236}">
              <a16:creationId xmlns:a16="http://schemas.microsoft.com/office/drawing/2014/main" id="{9ECCA955-7B90-4C5B-A1CF-156BB218CF13}"/>
            </a:ext>
          </a:extLst>
        </xdr:cNvPr>
        <xdr:cNvSpPr/>
      </xdr:nvSpPr>
      <xdr:spPr>
        <a:xfrm>
          <a:off x="1709928" y="1783080"/>
          <a:ext cx="629412" cy="236220"/>
        </a:xfrm>
        <a:prstGeom prst="roundRect">
          <a:avLst>
            <a:gd name="adj" fmla="val 11327"/>
          </a:avLst>
        </a:prstGeom>
        <a:solidFill>
          <a:schemeClr val="bg1">
            <a:lumMod val="8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128016</xdr:colOff>
      <xdr:row>9</xdr:row>
      <xdr:rowOff>137160</xdr:rowOff>
    </xdr:from>
    <xdr:to>
      <xdr:col>6</xdr:col>
      <xdr:colOff>182880</xdr:colOff>
      <xdr:row>10</xdr:row>
      <xdr:rowOff>152400</xdr:rowOff>
    </xdr:to>
    <xdr:sp macro="" textlink="">
      <xdr:nvSpPr>
        <xdr:cNvPr id="4110" name="Rectangle: Rounded Corners 4109">
          <a:extLst>
            <a:ext uri="{FF2B5EF4-FFF2-40B4-BE49-F238E27FC236}">
              <a16:creationId xmlns:a16="http://schemas.microsoft.com/office/drawing/2014/main" id="{FEB20A87-4285-4BB1-BB42-4560DFD325C7}"/>
            </a:ext>
          </a:extLst>
        </xdr:cNvPr>
        <xdr:cNvSpPr/>
      </xdr:nvSpPr>
      <xdr:spPr>
        <a:xfrm>
          <a:off x="3176016" y="1783080"/>
          <a:ext cx="664464" cy="198120"/>
        </a:xfrm>
        <a:prstGeom prst="roundRect">
          <a:avLst>
            <a:gd name="adj" fmla="val 11327"/>
          </a:avLst>
        </a:prstGeom>
        <a:solidFill>
          <a:schemeClr val="bg1">
            <a:lumMod val="8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435864</xdr:colOff>
      <xdr:row>9</xdr:row>
      <xdr:rowOff>137160</xdr:rowOff>
    </xdr:from>
    <xdr:to>
      <xdr:col>9</xdr:col>
      <xdr:colOff>0</xdr:colOff>
      <xdr:row>11</xdr:row>
      <xdr:rowOff>30480</xdr:rowOff>
    </xdr:to>
    <xdr:sp macro="" textlink="'Analysis 1'!AB14">
      <xdr:nvSpPr>
        <xdr:cNvPr id="4111" name="Rectangle: Rounded Corners 4110">
          <a:extLst>
            <a:ext uri="{FF2B5EF4-FFF2-40B4-BE49-F238E27FC236}">
              <a16:creationId xmlns:a16="http://schemas.microsoft.com/office/drawing/2014/main" id="{7D578C8E-ED82-4211-96A1-FF3A6EFEC34D}"/>
            </a:ext>
          </a:extLst>
        </xdr:cNvPr>
        <xdr:cNvSpPr/>
      </xdr:nvSpPr>
      <xdr:spPr>
        <a:xfrm>
          <a:off x="4703064" y="1783080"/>
          <a:ext cx="783336" cy="259080"/>
        </a:xfrm>
        <a:prstGeom prst="roundRect">
          <a:avLst>
            <a:gd name="adj" fmla="val 11327"/>
          </a:avLst>
        </a:prstGeom>
        <a:solidFill>
          <a:schemeClr val="bg1">
            <a:lumMod val="8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B0A4E5B9-4EBC-4E0A-B20C-BD53C0549943}" type="TxLink">
            <a:rPr lang="en-US" sz="1100" b="1" i="0" u="none" strike="noStrike">
              <a:solidFill>
                <a:srgbClr val="000000"/>
              </a:solidFill>
              <a:latin typeface="Aptos Narrow"/>
            </a:rPr>
            <a:pPr algn="l"/>
            <a:t>+100.00%</a:t>
          </a:fld>
          <a:endParaRPr lang="en-GB" sz="1100" b="1"/>
        </a:p>
      </xdr:txBody>
    </xdr:sp>
    <xdr:clientData/>
  </xdr:twoCellAnchor>
  <xdr:twoCellAnchor>
    <xdr:from>
      <xdr:col>10</xdr:col>
      <xdr:colOff>118872</xdr:colOff>
      <xdr:row>9</xdr:row>
      <xdr:rowOff>137160</xdr:rowOff>
    </xdr:from>
    <xdr:to>
      <xdr:col>11</xdr:col>
      <xdr:colOff>160020</xdr:colOff>
      <xdr:row>11</xdr:row>
      <xdr:rowOff>38100</xdr:rowOff>
    </xdr:to>
    <xdr:sp macro="" textlink="">
      <xdr:nvSpPr>
        <xdr:cNvPr id="4112" name="Rectangle: Rounded Corners 4111">
          <a:extLst>
            <a:ext uri="{FF2B5EF4-FFF2-40B4-BE49-F238E27FC236}">
              <a16:creationId xmlns:a16="http://schemas.microsoft.com/office/drawing/2014/main" id="{DD004135-3A9C-417A-8883-13311C50883A}"/>
            </a:ext>
          </a:extLst>
        </xdr:cNvPr>
        <xdr:cNvSpPr/>
      </xdr:nvSpPr>
      <xdr:spPr>
        <a:xfrm>
          <a:off x="6214872" y="1783080"/>
          <a:ext cx="650748" cy="266700"/>
        </a:xfrm>
        <a:prstGeom prst="roundRect">
          <a:avLst>
            <a:gd name="adj" fmla="val 11327"/>
          </a:avLst>
        </a:prstGeom>
        <a:solidFill>
          <a:schemeClr val="bg1">
            <a:lumMod val="8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128016</xdr:colOff>
      <xdr:row>9</xdr:row>
      <xdr:rowOff>137160</xdr:rowOff>
    </xdr:from>
    <xdr:to>
      <xdr:col>6</xdr:col>
      <xdr:colOff>350520</xdr:colOff>
      <xdr:row>11</xdr:row>
      <xdr:rowOff>38100</xdr:rowOff>
    </xdr:to>
    <xdr:sp macro="" textlink="'Analysis 1'!AB22">
      <xdr:nvSpPr>
        <xdr:cNvPr id="4115" name="TextBox 4114">
          <a:extLst>
            <a:ext uri="{FF2B5EF4-FFF2-40B4-BE49-F238E27FC236}">
              <a16:creationId xmlns:a16="http://schemas.microsoft.com/office/drawing/2014/main" id="{12333A4E-74B6-4E1A-8C0A-B1ED47E051F8}"/>
            </a:ext>
          </a:extLst>
        </xdr:cNvPr>
        <xdr:cNvSpPr txBox="1"/>
      </xdr:nvSpPr>
      <xdr:spPr>
        <a:xfrm>
          <a:off x="3176016" y="1783080"/>
          <a:ext cx="832104"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C6A659D-610B-42B6-A520-8B2CACDF83BE}" type="TxLink">
            <a:rPr lang="en-US" sz="1100" b="1" i="0" u="none" strike="noStrike">
              <a:solidFill>
                <a:srgbClr val="000000"/>
              </a:solidFill>
              <a:effectLst/>
              <a:latin typeface="Aptos Narrow"/>
              <a:ea typeface="+mn-ea"/>
              <a:cs typeface="Arial" panose="020B0604020202020204" pitchFamily="34" charset="0"/>
            </a:rPr>
            <a:pPr algn="l"/>
            <a:t>+100.00%</a:t>
          </a:fld>
          <a:endParaRPr lang="en-GB" sz="1600" b="1">
            <a:solidFill>
              <a:srgbClr val="4E95D9"/>
            </a:solidFill>
            <a:latin typeface="Arial" panose="020B0604020202020204" pitchFamily="34" charset="0"/>
            <a:cs typeface="Arial" panose="020B0604020202020204" pitchFamily="34" charset="0"/>
          </a:endParaRPr>
        </a:p>
      </xdr:txBody>
    </xdr:sp>
    <xdr:clientData/>
  </xdr:twoCellAnchor>
  <xdr:twoCellAnchor>
    <xdr:from>
      <xdr:col>2</xdr:col>
      <xdr:colOff>467868</xdr:colOff>
      <xdr:row>9</xdr:row>
      <xdr:rowOff>137160</xdr:rowOff>
    </xdr:from>
    <xdr:to>
      <xdr:col>3</xdr:col>
      <xdr:colOff>586740</xdr:colOff>
      <xdr:row>10</xdr:row>
      <xdr:rowOff>152400</xdr:rowOff>
    </xdr:to>
    <xdr:sp macro="" textlink="'Analysis 1'!AB29">
      <xdr:nvSpPr>
        <xdr:cNvPr id="4116" name="TextBox 4115">
          <a:extLst>
            <a:ext uri="{FF2B5EF4-FFF2-40B4-BE49-F238E27FC236}">
              <a16:creationId xmlns:a16="http://schemas.microsoft.com/office/drawing/2014/main" id="{28E20457-CFC9-4507-933C-5EA32E6FA8A9}"/>
            </a:ext>
          </a:extLst>
        </xdr:cNvPr>
        <xdr:cNvSpPr txBox="1"/>
      </xdr:nvSpPr>
      <xdr:spPr>
        <a:xfrm>
          <a:off x="1687068" y="1783080"/>
          <a:ext cx="728472"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8489AE1-DACF-4E36-830A-9F7EA94C189C}" type="TxLink">
            <a:rPr lang="en-US" sz="1100" b="1" i="0" u="none" strike="noStrike">
              <a:solidFill>
                <a:srgbClr val="000000"/>
              </a:solidFill>
              <a:effectLst/>
              <a:latin typeface="Aptos Narrow"/>
              <a:ea typeface="+mn-ea"/>
              <a:cs typeface="Arial" panose="020B0604020202020204" pitchFamily="34" charset="0"/>
            </a:rPr>
            <a:pPr algn="l"/>
            <a:t>+100.00%</a:t>
          </a:fld>
          <a:endParaRPr lang="en-GB" sz="1600" b="1">
            <a:solidFill>
              <a:srgbClr val="4E95D9"/>
            </a:solidFill>
            <a:latin typeface="Arial" panose="020B0604020202020204" pitchFamily="34" charset="0"/>
            <a:cs typeface="Arial" panose="020B0604020202020204" pitchFamily="34" charset="0"/>
          </a:endParaRPr>
        </a:p>
      </xdr:txBody>
    </xdr:sp>
    <xdr:clientData/>
  </xdr:twoCellAnchor>
  <xdr:twoCellAnchor>
    <xdr:from>
      <xdr:col>0</xdr:col>
      <xdr:colOff>312420</xdr:colOff>
      <xdr:row>8</xdr:row>
      <xdr:rowOff>114300</xdr:rowOff>
    </xdr:from>
    <xdr:to>
      <xdr:col>1</xdr:col>
      <xdr:colOff>396240</xdr:colOff>
      <xdr:row>9</xdr:row>
      <xdr:rowOff>144780</xdr:rowOff>
    </xdr:to>
    <xdr:sp macro="" textlink="'Analysis 1'!AB41">
      <xdr:nvSpPr>
        <xdr:cNvPr id="4117" name="TextBox 4116">
          <a:extLst>
            <a:ext uri="{FF2B5EF4-FFF2-40B4-BE49-F238E27FC236}">
              <a16:creationId xmlns:a16="http://schemas.microsoft.com/office/drawing/2014/main" id="{9544FB12-9B79-4329-B9FF-FC930211EB16}"/>
            </a:ext>
          </a:extLst>
        </xdr:cNvPr>
        <xdr:cNvSpPr txBox="1"/>
      </xdr:nvSpPr>
      <xdr:spPr>
        <a:xfrm>
          <a:off x="312420" y="1577340"/>
          <a:ext cx="69342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622FAC60-EB7F-46AF-8FDA-CDE963237E69}" type="TxLink">
            <a:rPr lang="en-US" sz="1100" b="1" i="0" u="none" strike="noStrike">
              <a:solidFill>
                <a:schemeClr val="bg1"/>
              </a:solidFill>
              <a:effectLst/>
              <a:latin typeface="Aptos Narrow"/>
              <a:ea typeface="+mn-ea"/>
              <a:cs typeface="Arial" panose="020B0604020202020204" pitchFamily="34" charset="0"/>
            </a:rPr>
            <a:pPr algn="l"/>
            <a:t>+100.00%</a:t>
          </a:fld>
          <a:endParaRPr lang="en-GB"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12</xdr:col>
      <xdr:colOff>320040</xdr:colOff>
      <xdr:row>9</xdr:row>
      <xdr:rowOff>22860</xdr:rowOff>
    </xdr:from>
    <xdr:to>
      <xdr:col>13</xdr:col>
      <xdr:colOff>403860</xdr:colOff>
      <xdr:row>10</xdr:row>
      <xdr:rowOff>22860</xdr:rowOff>
    </xdr:to>
    <xdr:sp macro="" textlink="'Analysis 1'!AB35">
      <xdr:nvSpPr>
        <xdr:cNvPr id="4118" name="TextBox 4117">
          <a:extLst>
            <a:ext uri="{FF2B5EF4-FFF2-40B4-BE49-F238E27FC236}">
              <a16:creationId xmlns:a16="http://schemas.microsoft.com/office/drawing/2014/main" id="{CA5934FF-3A2C-4A20-B990-39FCBD788DCB}"/>
            </a:ext>
          </a:extLst>
        </xdr:cNvPr>
        <xdr:cNvSpPr txBox="1"/>
      </xdr:nvSpPr>
      <xdr:spPr>
        <a:xfrm>
          <a:off x="7635240" y="1668780"/>
          <a:ext cx="693420" cy="182880"/>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E599D43B-1372-4339-AE53-8BC88607171E}" type="TxLink">
            <a:rPr lang="en-US" sz="1100" b="1" i="0" u="none" strike="noStrike">
              <a:solidFill>
                <a:schemeClr val="bg1"/>
              </a:solidFill>
              <a:effectLst/>
              <a:latin typeface="Aptos Narrow"/>
              <a:ea typeface="+mn-ea"/>
              <a:cs typeface="Arial" panose="020B0604020202020204" pitchFamily="34" charset="0"/>
            </a:rPr>
            <a:pPr algn="l"/>
            <a:t>+100.00%</a:t>
          </a:fld>
          <a:endParaRPr lang="en-GB"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10</xdr:col>
      <xdr:colOff>111252</xdr:colOff>
      <xdr:row>10</xdr:row>
      <xdr:rowOff>7620</xdr:rowOff>
    </xdr:from>
    <xdr:to>
      <xdr:col>11</xdr:col>
      <xdr:colOff>188976</xdr:colOff>
      <xdr:row>11</xdr:row>
      <xdr:rowOff>7620</xdr:rowOff>
    </xdr:to>
    <xdr:sp macro="" textlink="'Analysis 1'!AB47">
      <xdr:nvSpPr>
        <xdr:cNvPr id="4119" name="TextBox 4118">
          <a:extLst>
            <a:ext uri="{FF2B5EF4-FFF2-40B4-BE49-F238E27FC236}">
              <a16:creationId xmlns:a16="http://schemas.microsoft.com/office/drawing/2014/main" id="{1E5787EE-9845-4359-AD2B-B85191C2FD7D}"/>
            </a:ext>
          </a:extLst>
        </xdr:cNvPr>
        <xdr:cNvSpPr txBox="1"/>
      </xdr:nvSpPr>
      <xdr:spPr>
        <a:xfrm>
          <a:off x="6207252" y="1836420"/>
          <a:ext cx="687324"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6B362D04-0D6A-4F8B-B99B-32153EB81C7F}" type="TxLink">
            <a:rPr lang="en-US" sz="1100" b="1" i="0" u="none" strike="noStrike">
              <a:solidFill>
                <a:srgbClr val="000000"/>
              </a:solidFill>
              <a:effectLst/>
              <a:latin typeface="Aptos Narrow"/>
              <a:ea typeface="+mn-ea"/>
              <a:cs typeface="Arial" panose="020B0604020202020204" pitchFamily="34" charset="0"/>
            </a:rPr>
            <a:pPr algn="l"/>
            <a:t>+100.00%</a:t>
          </a:fld>
          <a:endParaRPr lang="en-GB" sz="1600" b="1">
            <a:solidFill>
              <a:srgbClr val="4E95D9"/>
            </a:solidFill>
            <a:latin typeface="Arial" panose="020B0604020202020204" pitchFamily="34" charset="0"/>
            <a:cs typeface="Arial" panose="020B0604020202020204" pitchFamily="34" charset="0"/>
          </a:endParaRPr>
        </a:p>
      </xdr:txBody>
    </xdr:sp>
    <xdr:clientData/>
  </xdr:twoCellAnchor>
  <xdr:twoCellAnchor editAs="oneCell">
    <xdr:from>
      <xdr:col>9</xdr:col>
      <xdr:colOff>0</xdr:colOff>
      <xdr:row>18</xdr:row>
      <xdr:rowOff>0</xdr:rowOff>
    </xdr:from>
    <xdr:to>
      <xdr:col>12</xdr:col>
      <xdr:colOff>0</xdr:colOff>
      <xdr:row>32</xdr:row>
      <xdr:rowOff>5715</xdr:rowOff>
    </xdr:to>
    <mc:AlternateContent xmlns:mc="http://schemas.openxmlformats.org/markup-compatibility/2006" xmlns:a14="http://schemas.microsoft.com/office/drawing/2010/main">
      <mc:Choice Requires="a14">
        <xdr:graphicFrame macro="">
          <xdr:nvGraphicFramePr>
            <xdr:cNvPr id="4120" name="Month Name">
              <a:extLst>
                <a:ext uri="{FF2B5EF4-FFF2-40B4-BE49-F238E27FC236}">
                  <a16:creationId xmlns:a16="http://schemas.microsoft.com/office/drawing/2014/main" id="{33EA1094-AC74-469D-8953-4F4B0F7E7A26}"/>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5486400" y="3291840"/>
              <a:ext cx="1828800" cy="25812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xdr:col>
      <xdr:colOff>91440</xdr:colOff>
      <xdr:row>2</xdr:row>
      <xdr:rowOff>22860</xdr:rowOff>
    </xdr:from>
    <xdr:to>
      <xdr:col>3</xdr:col>
      <xdr:colOff>373380</xdr:colOff>
      <xdr:row>6</xdr:row>
      <xdr:rowOff>0</xdr:rowOff>
    </xdr:to>
    <xdr:sp macro="" textlink="">
      <xdr:nvSpPr>
        <xdr:cNvPr id="2" name="Rectangle: Rounded Corners 1">
          <a:extLst>
            <a:ext uri="{FF2B5EF4-FFF2-40B4-BE49-F238E27FC236}">
              <a16:creationId xmlns:a16="http://schemas.microsoft.com/office/drawing/2014/main" id="{051494F5-12EB-17DE-7EF6-A195319E114E}"/>
            </a:ext>
          </a:extLst>
        </xdr:cNvPr>
        <xdr:cNvSpPr/>
      </xdr:nvSpPr>
      <xdr:spPr>
        <a:xfrm>
          <a:off x="701040" y="388620"/>
          <a:ext cx="1501140" cy="708660"/>
        </a:xfrm>
        <a:prstGeom prst="roundRect">
          <a:avLst/>
        </a:prstGeom>
        <a:solidFill>
          <a:schemeClr val="tx1">
            <a:lumMod val="65000"/>
            <a:lumOff val="3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xdr:col>
      <xdr:colOff>38100</xdr:colOff>
      <xdr:row>2</xdr:row>
      <xdr:rowOff>0</xdr:rowOff>
    </xdr:from>
    <xdr:to>
      <xdr:col>6</xdr:col>
      <xdr:colOff>320040</xdr:colOff>
      <xdr:row>5</xdr:row>
      <xdr:rowOff>160020</xdr:rowOff>
    </xdr:to>
    <xdr:sp macro="" textlink="">
      <xdr:nvSpPr>
        <xdr:cNvPr id="3" name="Rectangle: Rounded Corners 2">
          <a:extLst>
            <a:ext uri="{FF2B5EF4-FFF2-40B4-BE49-F238E27FC236}">
              <a16:creationId xmlns:a16="http://schemas.microsoft.com/office/drawing/2014/main" id="{60BFEB81-55A5-4D73-94C5-66B6290FB89D}"/>
            </a:ext>
          </a:extLst>
        </xdr:cNvPr>
        <xdr:cNvSpPr/>
      </xdr:nvSpPr>
      <xdr:spPr>
        <a:xfrm>
          <a:off x="2476500" y="365760"/>
          <a:ext cx="1501140" cy="70866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15240</xdr:colOff>
      <xdr:row>2</xdr:row>
      <xdr:rowOff>7620</xdr:rowOff>
    </xdr:from>
    <xdr:to>
      <xdr:col>9</xdr:col>
      <xdr:colOff>297180</xdr:colOff>
      <xdr:row>5</xdr:row>
      <xdr:rowOff>167640</xdr:rowOff>
    </xdr:to>
    <xdr:sp macro="" textlink="">
      <xdr:nvSpPr>
        <xdr:cNvPr id="4" name="Rectangle: Rounded Corners 3">
          <a:extLst>
            <a:ext uri="{FF2B5EF4-FFF2-40B4-BE49-F238E27FC236}">
              <a16:creationId xmlns:a16="http://schemas.microsoft.com/office/drawing/2014/main" id="{045F1DE9-D040-4399-897A-10D994487DF9}"/>
            </a:ext>
          </a:extLst>
        </xdr:cNvPr>
        <xdr:cNvSpPr/>
      </xdr:nvSpPr>
      <xdr:spPr>
        <a:xfrm>
          <a:off x="4282440" y="373380"/>
          <a:ext cx="1501140" cy="708660"/>
        </a:xfrm>
        <a:prstGeom prst="roundRect">
          <a:avLst/>
        </a:prstGeom>
        <a:solidFill>
          <a:srgbClr val="4E95D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9</xdr:col>
      <xdr:colOff>586740</xdr:colOff>
      <xdr:row>2</xdr:row>
      <xdr:rowOff>15240</xdr:rowOff>
    </xdr:from>
    <xdr:to>
      <xdr:col>12</xdr:col>
      <xdr:colOff>259080</xdr:colOff>
      <xdr:row>5</xdr:row>
      <xdr:rowOff>175260</xdr:rowOff>
    </xdr:to>
    <xdr:sp macro="" textlink="">
      <xdr:nvSpPr>
        <xdr:cNvPr id="5" name="Rectangle: Rounded Corners 4">
          <a:extLst>
            <a:ext uri="{FF2B5EF4-FFF2-40B4-BE49-F238E27FC236}">
              <a16:creationId xmlns:a16="http://schemas.microsoft.com/office/drawing/2014/main" id="{1D8AC54F-105C-4C6F-857F-BB9E49A8F8CC}"/>
            </a:ext>
          </a:extLst>
        </xdr:cNvPr>
        <xdr:cNvSpPr/>
      </xdr:nvSpPr>
      <xdr:spPr>
        <a:xfrm>
          <a:off x="6073140" y="381000"/>
          <a:ext cx="1501140" cy="708660"/>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tty" refreshedDate="46177.805073842595" backgroundQuery="1" createdVersion="8" refreshedVersion="8" minRefreshableVersion="3" recordCount="0" supportSubquery="1" supportAdvancedDrill="1" xr:uid="{62ED2441-6234-43B5-904C-12F2F682CDDA}">
  <cacheSource type="external" connectionId="8"/>
  <cacheFields count="4">
    <cacheField name="[Measures].[# Transaction]" caption="# Transaction" numFmtId="0" hierarchy="39" level="32767"/>
    <cacheField name="[Measures].[Sum of Total Revenue]" caption="Sum of Total Revenue" numFmtId="0" hierarchy="55" level="32767"/>
    <cacheField name="[Measures].[Sum of Total Profit]" caption="Sum of Total Profit" numFmtId="0" hierarchy="56" level="32767"/>
    <cacheField name="[DimDate].[Year].[Year]" caption="Year" numFmtId="0" hierarchy="8"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s>
  <cacheHierarchies count="59">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 Transaction]" caption="# Transaction" measure="1" displayFolder="" measureGroup="All Measures" count="0" oneField="1">
      <fieldsUsage count="1">
        <fieldUsage x="0"/>
      </fieldsUsage>
    </cacheHierarchy>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 caption="Unsold Product" measure="1" displayFolder="" measureGroup="All Measures" count="0"/>
    <cacheHierarchy uniqueName="[Measures].[% Profit Margin]" caption="% Profit Margin" measure="1" displayFolder="" measureGroup="All Measures"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29"/>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29"/>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37"/>
        </ext>
      </extLst>
    </cacheHierarchy>
    <cacheHierarchy uniqueName="[Measures].[Sum of Total Revenue]" caption="Sum of Total Revenue" measure="1" displayFolder="" measureGroup="FactInternetSales" count="0" oneField="1" hidden="1">
      <fieldsUsage count="1">
        <fieldUsage x="1"/>
      </fieldsUsage>
      <extLst>
        <ext xmlns:x15="http://schemas.microsoft.com/office/spreadsheetml/2010/11/main" uri="{B97F6D7D-B522-45F9-BDA1-12C45D357490}">
          <x15:cacheHierarchy aggregatedColumn="36"/>
        </ext>
      </extLst>
    </cacheHierarchy>
    <cacheHierarchy uniqueName="[Measures].[Sum of Total Profit]" caption="Sum of Total Profit" measure="1" displayFolder="" measureGroup="FactInternetSales" count="0" oneField="1" hidden="1">
      <fieldsUsage count="1">
        <fieldUsage x="2"/>
      </fieldsUsage>
      <extLst>
        <ext xmlns:x15="http://schemas.microsoft.com/office/spreadsheetml/2010/11/main" uri="{B97F6D7D-B522-45F9-BDA1-12C45D357490}">
          <x15:cacheHierarchy aggregatedColumn="38"/>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tty" refreshedDate="46178.325643634256" backgroundQuery="1" createdVersion="8" refreshedVersion="8" minRefreshableVersion="3" recordCount="0" supportSubquery="1" supportAdvancedDrill="1" xr:uid="{D86B400C-4072-47FB-8043-E13334DF5C51}">
  <cacheSource type="external" connectionId="8"/>
  <cacheFields count="8">
    <cacheField name="[Measures].[# Transaction]" caption="# Transaction" numFmtId="0" hierarchy="39" level="32767"/>
    <cacheField name="[Measures].[Sum of COGS]" caption="Sum of COGS" numFmtId="0" hierarchy="54" level="32767"/>
    <cacheField name="[Measures].[Sum of Total Revenue]" caption="Sum of Total Revenue" numFmtId="0" hierarchy="55" level="32767"/>
    <cacheField name="[Measures].[Sum of Total Profit]" caption="Sum of Total Profit" numFmtId="0" hierarchy="56" level="32767"/>
    <cacheField name="[Measures].[Sum of OrderQuantity]" caption="Sum of OrderQuantity" numFmtId="0" hierarchy="57" level="32767"/>
    <cacheField name="[Measures].[% Profit Margin]" caption="% Profit Margin" numFmtId="0" hierarchy="43" level="32767"/>
    <cacheField name="[DimDate].[Year].[Year]" caption="Year" numFmtId="0" hierarchy="8" level="1">
      <sharedItems containsSemiMixedTypes="0" containsString="0" containsNumber="1" containsInteger="1" minValue="2005" maxValue="2007" count="3">
        <n v="2005"/>
        <n v="2006"/>
        <n v="2007"/>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s>
        </ext>
      </extLst>
    </cacheField>
    <cacheField name="[DimDate].[Month Name].[Month Name]" caption="Month Name" numFmtId="0" hierarchy="10" level="1">
      <sharedItems containsSemiMixedTypes="0" containsNonDate="0" containsString="0"/>
    </cacheField>
  </cacheFields>
  <cacheHierarchies count="59">
    <cacheHierarchy uniqueName="[All Measures].[All Measures]" caption="All Measures" attribute="1" defaultMemberUniqueName="[All Measures].[All Measures].[All]" allUniqueName="[All Measures].[All Measures].[All]" dimensionUniqueName="[All Measures]" displayFolder="" count="2" memberValueDatatype="130" unbalanced="0"/>
    <cacheHierarchy uniqueName="[DimCustomer].[CustomerKey]" caption="CustomerKey" attribute="1" defaultMemberUniqueName="[DimCustomer].[CustomerKey].[All]" allUniqueName="[DimCustomer].[CustomerKey].[All]" dimensionUniqueName="[DimCustomer]" displayFolder="" count="2" memberValueDatatype="20" unbalanced="0"/>
    <cacheHierarchy uniqueName="[DimCustomer].[GeographyKey]" caption="GeographyKey" attribute="1" defaultMemberUniqueName="[DimCustomer].[GeographyKey].[All]" allUniqueName="[DimCustomer].[GeographyKey].[All]" dimensionUniqueName="[DimCustomer]" displayFolder="" count="2"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2" memberValueDatatype="130" unbalanced="0"/>
    <cacheHierarchy uniqueName="[DimCustomer].[Full Name]" caption="Full Name" attribute="1" defaultMemberUniqueName="[DimCustomer].[Full Name].[All]" allUniqueName="[DimCustomer].[Full Name].[All]" dimensionUniqueName="[DimCustomer]" displayFolder="" count="2" memberValueDatatype="130" unbalanced="0"/>
    <cacheHierarchy uniqueName="[DimCustomer].[BirthDate]" caption="BirthDate" attribute="1" time="1" defaultMemberUniqueName="[DimCustomer].[BirthDate].[All]" allUniqueName="[DimCustomer].[BirthDate].[All]" dimensionUniqueName="[DimCustomer]" displayFolder="" count="2" memberValueDatatype="7" unbalanced="0"/>
    <cacheHierarchy uniqueName="[DimCustomer].[Gender]" caption="Gender" attribute="1" defaultMemberUniqueName="[DimCustomer].[Gender].[All]" allUniqueName="[DimCustomer].[Gender].[All]" dimensionUniqueName="[DimCustomer]" displayFolder="" count="2" memberValueDatatype="130" unbalanced="0"/>
    <cacheHierarchy uniqueName="[DimDate].[Date]" caption="Date" attribute="1" time="1" defaultMemberUniqueName="[DimDate].[Date].[All]" allUniqueName="[DimDate].[Date].[All]" dimensionUniqueName="[DimDate]" displayFolder="" count="2"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6"/>
      </fieldsUsage>
    </cacheHierarchy>
    <cacheHierarchy uniqueName="[DimDate].[Month Number]" caption="Month Number" attribute="1" defaultMemberUniqueName="[DimDate].[Month Number].[All]" allUniqueName="[DimDate].[Month Number].[All]" dimensionUniqueName="[DimDate]" displayFolder="" count="2"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7"/>
      </fieldsUsage>
    </cacheHierarchy>
    <cacheHierarchy uniqueName="[DimDate].[Day Name]" caption="Day Name" attribute="1" defaultMemberUniqueName="[DimDate].[Day Name].[All]" allUniqueName="[DimDate].[Day Name].[All]" dimensionUniqueName="[DimDate]" displayFolder="" count="2" memberValueDatatype="130" unbalanced="0"/>
    <cacheHierarchy uniqueName="[DimDate].[Week Types]" caption="Week Types" attribute="1" defaultMemberUniqueName="[DimDate].[Week Types].[All]" allUniqueName="[DimDate].[Week Types].[All]" dimensionUniqueName="[DimDate]" displayFolder="" count="2" memberValueDatatype="130" unbalanced="0"/>
    <cacheHierarchy uniqueName="[DimDate].[Quarter]" caption="Quarter" attribute="1" defaultMemberUniqueName="[DimDate].[Quarter].[All]" allUniqueName="[DimDate].[Quarter].[All]" dimensionUniqueName="[DimDate]" displayFolder="" count="2" memberValueDatatype="130" unbalanced="0"/>
    <cacheHierarchy uniqueName="[DimGeography].[GeographyKey]" caption="GeographyKey" attribute="1" defaultMemberUniqueName="[DimGeography].[GeographyKey].[All]" allUniqueName="[DimGeography].[GeographyKey].[All]" dimensionUniqueName="[DimGeography]" displayFolder="" count="2" memberValueDatatype="20" unbalanced="0"/>
    <cacheHierarchy uniqueName="[DimGeography].[City]" caption="City" attribute="1" defaultMemberUniqueName="[DimGeography].[City].[All]" allUniqueName="[DimGeography].[City].[All]" dimensionUniqueName="[DimGeography]" displayFolder="" count="2"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2" memberValueDatatype="20" unbalanced="0"/>
    <cacheHierarchy uniqueName="[DimProduct].[ProductKey]" caption="ProductKey" attribute="1" defaultMemberUniqueName="[DimProduct].[ProductKey].[All]" allUniqueName="[DimProduct].[ProductKey].[All]" dimensionUniqueName="[DimProduct]" displayFolder="" count="2" memberValueDatatype="20" unbalanced="0"/>
    <cacheHierarchy uniqueName="[DimProduct].[ProductName]" caption="ProductName" attribute="1" defaultMemberUniqueName="[DimProduct].[ProductName].[All]" allUniqueName="[DimProduct].[ProductName].[All]" dimensionUniqueName="[DimProduct]" displayFolder="" count="2" memberValueDatatype="130" unbalanced="0"/>
    <cacheHierarchy uniqueName="[DimProduct].[Color]" caption="Color" attribute="1" defaultMemberUniqueName="[DimProduct].[Color].[All]" allUniqueName="[DimProduct].[Color].[All]" dimensionUniqueName="[DimProduct]" displayFolder="" count="2"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2"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2"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2"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2"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2" memberValueDatatype="130" unbalanced="0"/>
    <cacheHierarchy uniqueName="[FactInternetSales].[ProductKey]" caption="ProductKey" attribute="1" defaultMemberUniqueName="[FactInternetSales].[ProductKey].[All]" allUniqueName="[FactInternetSales].[ProductKey].[All]" dimensionUniqueName="[FactInternetSales]" displayFolder="" count="2" memberValueDatatype="20" unbalanced="0"/>
    <cacheHierarchy uniqueName="[FactInternetSales].[OrderDateKey]" caption="OrderDateKey" attribute="1" defaultMemberUniqueName="[FactInternetSales].[OrderDateKey].[All]" allUniqueName="[FactInternetSales].[OrderDateKey].[All]" dimensionUniqueName="[FactInternetSales]" displayFolder="" count="2" memberValueDatatype="20" unbalanced="0"/>
    <cacheHierarchy uniqueName="[FactInternetSales].[DueDateKey]" caption="DueDateKey" attribute="1" defaultMemberUniqueName="[FactInternetSales].[DueDateKey].[All]" allUniqueName="[FactInternetSales].[DueDateKey].[All]" dimensionUniqueName="[FactInternetSales]" displayFolder="" count="2" memberValueDatatype="20" unbalanced="0"/>
    <cacheHierarchy uniqueName="[FactInternetSales].[ShipDateKey]" caption="ShipDateKey" attribute="1" defaultMemberUniqueName="[FactInternetSales].[ShipDateKey].[All]" allUniqueName="[FactInternetSales].[ShipDateKey].[All]" dimensionUniqueName="[FactInternetSales]" displayFolder="" count="2" memberValueDatatype="20" unbalanced="0"/>
    <cacheHierarchy uniqueName="[FactInternetSales].[CustomerKey]" caption="CustomerKey" attribute="1" defaultMemberUniqueName="[FactInternetSales].[CustomerKey].[All]" allUniqueName="[FactInternetSales].[CustomerKey].[All]" dimensionUniqueName="[FactInternetSales]" displayFolder="" count="2"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2"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2" memberValueDatatype="20" unbalanced="0"/>
    <cacheHierarchy uniqueName="[FactInternetSales].[UnitPrice]" caption="UnitPrice" attribute="1" defaultMemberUniqueName="[FactInternetSales].[UnitPrice].[All]" allUniqueName="[FactInternetSales].[UnitPrice].[All]" dimensionUniqueName="[FactInternetSales]" displayFolder="" count="2" memberValueDatatype="5" unbalanced="0"/>
    <cacheHierarchy uniqueName="[FactInternetSales].[Cost]" caption="Cost" attribute="1" defaultMemberUniqueName="[FactInternetSales].[Cost].[All]" allUniqueName="[FactInternetSales].[Cost].[All]" dimensionUniqueName="[FactInternetSales]" displayFolder="" count="2" memberValueDatatype="5" unbalanced="0"/>
    <cacheHierarchy uniqueName="[FactInternetSales].[OrderDate]" caption="OrderDate" attribute="1" time="1" defaultMemberUniqueName="[FactInternetSales].[OrderDate].[All]" allUniqueName="[FactInternetSales].[OrderDate].[All]" dimensionUniqueName="[FactInternetSales]" displayFolder="" count="2"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2" memberValueDatatype="5" unbalanced="0"/>
    <cacheHierarchy uniqueName="[FactInternetSales].[COGS]" caption="COGS" attribute="1" defaultMemberUniqueName="[FactInternetSales].[COGS].[All]" allUniqueName="[FactInternetSales].[COGS].[All]" dimensionUniqueName="[FactInternetSales]" displayFolder="" count="2" memberValueDatatype="5" unbalanced="0"/>
    <cacheHierarchy uniqueName="[FactInternetSales].[Total Profit]" caption="Total Profit" attribute="1" defaultMemberUniqueName="[FactInternetSales].[Total Profit].[All]" allUniqueName="[FactInternetSales].[Total Profit].[All]" dimensionUniqueName="[FactInternetSales]" displayFolder="" count="2" memberValueDatatype="5" unbalanced="0"/>
    <cacheHierarchy uniqueName="[Measures].[# Transaction]" caption="# Transaction" measure="1" displayFolder="" measureGroup="All Measures" count="0" oneField="1">
      <fieldsUsage count="1">
        <fieldUsage x="0"/>
      </fieldsUsage>
    </cacheHierarchy>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 caption="Unsold Product" measure="1" displayFolder="" measureGroup="All Measures" count="0"/>
    <cacheHierarchy uniqueName="[Measures].[% Profit Margin]" caption="% Profit Margin" measure="1" displayFolder="" measureGroup="All Measures" count="0" oneField="1">
      <fieldsUsage count="1">
        <fieldUsage x="5"/>
      </fieldsUsage>
    </cacheHierarchy>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29"/>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29"/>
        </ext>
      </extLst>
    </cacheHierarchy>
    <cacheHierarchy uniqueName="[Measures].[Sum of COGS]" caption="Sum of COGS" measure="1" displayFolder="" measureGroup="FactInternetSales" count="0" oneField="1" hidden="1">
      <fieldsUsage count="1">
        <fieldUsage x="1"/>
      </fieldsUsage>
      <extLst>
        <ext xmlns:x15="http://schemas.microsoft.com/office/spreadsheetml/2010/11/main" uri="{B97F6D7D-B522-45F9-BDA1-12C45D357490}">
          <x15:cacheHierarchy aggregatedColumn="37"/>
        </ext>
      </extLst>
    </cacheHierarchy>
    <cacheHierarchy uniqueName="[Measures].[Sum of Total Revenue]" caption="Sum of Total Revenue" measure="1" displayFolder="" measureGroup="FactInternetSales" count="0" oneField="1" hidden="1">
      <fieldsUsage count="1">
        <fieldUsage x="2"/>
      </fieldsUsage>
      <extLst>
        <ext xmlns:x15="http://schemas.microsoft.com/office/spreadsheetml/2010/11/main" uri="{B97F6D7D-B522-45F9-BDA1-12C45D357490}">
          <x15:cacheHierarchy aggregatedColumn="36"/>
        </ext>
      </extLst>
    </cacheHierarchy>
    <cacheHierarchy uniqueName="[Measures].[Sum of Total Profit]" caption="Sum of Total Profit" measure="1" displayFolder="" measureGroup="FactInternetSales" count="0" oneField="1" hidden="1">
      <fieldsUsage count="1">
        <fieldUsage x="3"/>
      </fieldsUsage>
      <extLst>
        <ext xmlns:x15="http://schemas.microsoft.com/office/spreadsheetml/2010/11/main" uri="{B97F6D7D-B522-45F9-BDA1-12C45D357490}">
          <x15:cacheHierarchy aggregatedColumn="38"/>
        </ext>
      </extLst>
    </cacheHierarchy>
    <cacheHierarchy uniqueName="[Measures].[Sum of OrderQuantity]" caption="Sum of OrderQuantity" measure="1" displayFolder="" measureGroup="FactInternetSales" count="0" oneField="1" hidden="1">
      <fieldsUsage count="1">
        <fieldUsage x="4"/>
      </fieldsUsage>
      <extLst>
        <ext xmlns:x15="http://schemas.microsoft.com/office/spreadsheetml/2010/11/main" uri="{B97F6D7D-B522-45F9-BDA1-12C45D357490}">
          <x15:cacheHierarchy aggregatedColumn="3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tty" refreshedDate="46178.379962384257" backgroundQuery="1" createdVersion="8" refreshedVersion="8" minRefreshableVersion="3" recordCount="0" supportSubquery="1" supportAdvancedDrill="1" xr:uid="{95E18DA3-E661-4143-AD0E-61A2FA2E2F30}">
  <cacheSource type="external" connectionId="8"/>
  <cacheFields count="11">
    <cacheField name="[Measures].[# Transaction]" caption="# Transaction" numFmtId="0" hierarchy="39" level="32767"/>
    <cacheField name="[Measures].[Sum of COGS]" caption="Sum of COGS" numFmtId="0" hierarchy="54" level="32767"/>
    <cacheField name="[Measures].[Sum of Total Revenue]" caption="Sum of Total Revenue" numFmtId="0" hierarchy="55" level="32767"/>
    <cacheField name="[Measures].[Sum of Total Profit]" caption="Sum of Total Profit" numFmtId="0" hierarchy="56" level="32767"/>
    <cacheField name="[Measures].[Sum of OrderQuantity]" caption="Sum of OrderQuantity" numFmtId="0" hierarchy="57" level="32767"/>
    <cacheField name="[Measures].[All Products]" caption="All Products" numFmtId="0" hierarchy="40" level="32767"/>
    <cacheField name="[Measures].[sold Products]" caption="sold Products" numFmtId="0" hierarchy="41" level="32767"/>
    <cacheField name="[Measures].[Unsold Product]" caption="Unsold Product" numFmtId="0" hierarchy="42" level="32767"/>
    <cacheField name="[Measures].[% Profit Margin]" caption="% Profit Margin" numFmtId="0" hierarchy="43" level="32767"/>
    <cacheField name="[DimDate].[Year].[Year]" caption="Year" numFmtId="0" hierarchy="8" level="1">
      <sharedItems containsSemiMixedTypes="0" containsNonDate="0" containsString="0"/>
    </cacheField>
    <cacheField name="Unsupported0" numFmtId="0" hierarchy="59" level="32767">
      <extLst>
        <ext xmlns:x14="http://schemas.microsoft.com/office/spreadsheetml/2009/9/main" uri="{63CAB8AC-B538-458d-9737-405883B0398D}">
          <x14:cacheField ignore="1"/>
        </ext>
      </extLst>
    </cacheField>
  </cacheFields>
  <cacheHierarchies count="60">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9"/>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 Transaction]" caption="# Transaction" measure="1" displayFolder="" measureGroup="All Measures" count="0" oneField="1">
      <fieldsUsage count="1">
        <fieldUsage x="0"/>
      </fieldsUsage>
    </cacheHierarchy>
    <cacheHierarchy uniqueName="[Measures].[All Products]" caption="All Products" measure="1" displayFolder="" measureGroup="All Measures" count="0" oneField="1">
      <fieldsUsage count="1">
        <fieldUsage x="5"/>
      </fieldsUsage>
    </cacheHierarchy>
    <cacheHierarchy uniqueName="[Measures].[sold Products]" caption="sold Products" measure="1" displayFolder="" measureGroup="All Measures" count="0" oneField="1">
      <fieldsUsage count="1">
        <fieldUsage x="6"/>
      </fieldsUsage>
    </cacheHierarchy>
    <cacheHierarchy uniqueName="[Measures].[Unsold Product]" caption="Unsold Product" measure="1" displayFolder="" measureGroup="All Measures" count="0" oneField="1">
      <fieldsUsage count="1">
        <fieldUsage x="7"/>
      </fieldsUsage>
    </cacheHierarchy>
    <cacheHierarchy uniqueName="[Measures].[% Profit Margin]" caption="% Profit Margin" measure="1" displayFolder="" measureGroup="All Measures" count="0" oneField="1">
      <fieldsUsage count="1">
        <fieldUsage x="8"/>
      </fieldsUsage>
    </cacheHierarchy>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29"/>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29"/>
        </ext>
      </extLst>
    </cacheHierarchy>
    <cacheHierarchy uniqueName="[Measures].[Sum of COGS]" caption="Sum of COGS" measure="1" displayFolder="" measureGroup="FactInternetSales" count="0" oneField="1" hidden="1">
      <fieldsUsage count="1">
        <fieldUsage x="1"/>
      </fieldsUsage>
      <extLst>
        <ext xmlns:x15="http://schemas.microsoft.com/office/spreadsheetml/2010/11/main" uri="{B97F6D7D-B522-45F9-BDA1-12C45D357490}">
          <x15:cacheHierarchy aggregatedColumn="37"/>
        </ext>
      </extLst>
    </cacheHierarchy>
    <cacheHierarchy uniqueName="[Measures].[Sum of Total Revenue]" caption="Sum of Total Revenue" measure="1" displayFolder="" measureGroup="FactInternetSales" count="0" oneField="1" hidden="1">
      <fieldsUsage count="1">
        <fieldUsage x="2"/>
      </fieldsUsage>
      <extLst>
        <ext xmlns:x15="http://schemas.microsoft.com/office/spreadsheetml/2010/11/main" uri="{B97F6D7D-B522-45F9-BDA1-12C45D357490}">
          <x15:cacheHierarchy aggregatedColumn="36"/>
        </ext>
      </extLst>
    </cacheHierarchy>
    <cacheHierarchy uniqueName="[Measures].[Sum of Total Profit]" caption="Sum of Total Profit" measure="1" displayFolder="" measureGroup="FactInternetSales" count="0" oneField="1" hidden="1">
      <fieldsUsage count="1">
        <fieldUsage x="3"/>
      </fieldsUsage>
      <extLst>
        <ext xmlns:x15="http://schemas.microsoft.com/office/spreadsheetml/2010/11/main" uri="{B97F6D7D-B522-45F9-BDA1-12C45D357490}">
          <x15:cacheHierarchy aggregatedColumn="38"/>
        </ext>
      </extLst>
    </cacheHierarchy>
    <cacheHierarchy uniqueName="[Measures].[Sum of OrderQuantity]" caption="Sum of OrderQuantity" measure="1" displayFolder="" measureGroup="FactInternetSales" count="0" oneField="1" hidden="1">
      <fieldsUsage count="1">
        <fieldUsage x="4"/>
      </fieldsUsage>
      <extLst>
        <ext xmlns:x15="http://schemas.microsoft.com/office/spreadsheetml/2010/11/main" uri="{B97F6D7D-B522-45F9-BDA1-12C45D357490}">
          <x15:cacheHierarchy aggregatedColumn="3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Unsupported0" caption="All Measures" measure="1" count="0">
      <extLst>
        <ext xmlns:x14="http://schemas.microsoft.com/office/spreadsheetml/2009/9/main" uri="{8CF416AD-EC4C-4aba-99F5-12A058AE0983}">
          <x14:cacheHierarchy ignore="1"/>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tty" refreshedDate="46178.379962847219" backgroundQuery="1" createdVersion="8" refreshedVersion="8" minRefreshableVersion="3" recordCount="0" supportSubquery="1" supportAdvancedDrill="1" xr:uid="{507DDDDD-270B-452C-8336-E3855A957A40}">
  <cacheSource type="external" connectionId="8"/>
  <cacheFields count="1">
    <cacheField name="[DimDate].[Year].[Year]" caption="Year" numFmtId="0" hierarchy="8" level="1">
      <sharedItems containsSemiMixedTypes="0" containsString="0" containsNumber="1" containsInteger="1" minValue="2005" maxValue="2005" count="1">
        <n v="2005"/>
      </sharedItems>
      <extLst>
        <ext xmlns:x15="http://schemas.microsoft.com/office/spreadsheetml/2010/11/main" uri="{4F2E5C28-24EA-4eb8-9CBF-B6C8F9C3D259}">
          <x15:cachedUniqueNames>
            <x15:cachedUniqueName index="0" name="[DimDate].[Year].&amp;[2005]"/>
          </x15:cachedUniqueNames>
        </ext>
      </extLst>
    </cacheField>
  </cacheFields>
  <cacheHierarchies count="59">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 Transaction]" caption="# 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 caption="Unsold Product" measure="1" displayFolder="" measureGroup="All Measures" count="0"/>
    <cacheHierarchy uniqueName="[Measures].[% Profit Margin]" caption="% Profit Margin" measure="1" displayFolder="" measureGroup="All Measures"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29"/>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29"/>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37"/>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38"/>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tty" refreshedDate="46177.829338425923" backgroundQuery="1" createdVersion="3" refreshedVersion="8" minRefreshableVersion="3" recordCount="0" supportSubquery="1" supportAdvancedDrill="1" xr:uid="{FB668DDC-9728-4AA1-8507-2CA03254D976}">
  <cacheSource type="external" connectionId="8">
    <extLst>
      <ext xmlns:x14="http://schemas.microsoft.com/office/spreadsheetml/2009/9/main" uri="{F057638F-6D5F-4e77-A914-E7F072B9BCA8}">
        <x14:sourceConnection name="ThisWorkbookDataModel"/>
      </ext>
    </extLst>
  </cacheSource>
  <cacheFields count="0"/>
  <cacheHierarchies count="59">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 Transaction]" caption="# 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 caption="Unsold Product" measure="1" displayFolder="" measureGroup="All Measures" count="0"/>
    <cacheHierarchy uniqueName="[Measures].[% Profit Margin]" caption="% Profit Margin" measure="1" displayFolder="" measureGroup="All Measures"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29"/>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29"/>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37"/>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38"/>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ies>
  <kpis count="0"/>
  <extLst>
    <ext xmlns:x14="http://schemas.microsoft.com/office/spreadsheetml/2009/9/main" uri="{725AE2AE-9491-48be-B2B4-4EB974FC3084}">
      <x14:pivotCacheDefinition slicerData="1" pivotCacheId="122734053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42C9FA9-178F-4068-8869-215E60BC43B6}" name="PivotTable6" cacheId="1" applyNumberFormats="0" applyBorderFormats="0" applyFontFormats="0" applyPatternFormats="0" applyAlignmentFormats="0" applyWidthHeightFormats="1" dataCaption="Values" tag="8b44b541-c9a0-4e67-b7fa-c2e90c64a58a" updatedVersion="8" minRefreshableVersion="3" useAutoFormatting="1" subtotalHiddenItems="1" rowGrandTotals="0" colGrandTotals="0" itemPrintTitles="1" createdVersion="8" indent="0" compact="0" compactData="0" multipleFieldFilters="0">
  <location ref="N6:T9" firstHeaderRow="0" firstDataRow="1" firstDataCol="1"/>
  <pivotFields count="8">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3">
        <item x="0"/>
        <item x="1"/>
        <item x="2"/>
      </items>
    </pivotField>
    <pivotField compact="0" allDrilled="1" outline="0" subtotalTop="0" showAll="0" dataSourceSort="1" defaultSubtotal="0" defaultAttributeDrillState="1"/>
  </pivotFields>
  <rowFields count="1">
    <field x="6"/>
  </rowFields>
  <rowItems count="3">
    <i>
      <x/>
    </i>
    <i>
      <x v="1"/>
    </i>
    <i>
      <x v="2"/>
    </i>
  </rowItems>
  <colFields count="1">
    <field x="-2"/>
  </colFields>
  <colItems count="6">
    <i>
      <x/>
    </i>
    <i i="1">
      <x v="1"/>
    </i>
    <i i="2">
      <x v="2"/>
    </i>
    <i i="3">
      <x v="3"/>
    </i>
    <i i="4">
      <x v="4"/>
    </i>
    <i i="5">
      <x v="5"/>
    </i>
  </colItems>
  <dataFields count="6">
    <dataField fld="0" subtotal="count" baseField="0" baseItem="0" numFmtId="165"/>
    <dataField name=" COGS" fld="1" baseField="0" baseItem="0" numFmtId="166"/>
    <dataField name=" Total Revenue" fld="2" baseField="0" baseItem="0" numFmtId="166"/>
    <dataField name="% Profit Margin2" fld="5" subtotal="count" baseField="0" baseItem="0"/>
    <dataField name=" Total Profit" fld="3" baseField="0" baseItem="0" numFmtId="166"/>
    <dataField name=" OrderQuantity" fld="4" baseField="0" baseItem="0" numFmtId="165"/>
  </dataFields>
  <formats count="7">
    <format dxfId="6">
      <pivotArea outline="0" collapsedLevelsAreSubtotals="1" fieldPosition="0">
        <references count="1">
          <reference field="4294967294" count="1" selected="0">
            <x v="0"/>
          </reference>
        </references>
      </pivotArea>
    </format>
    <format dxfId="5">
      <pivotArea outline="0" collapsedLevelsAreSubtotals="1" fieldPosition="0">
        <references count="1">
          <reference field="4294967294" count="1" selected="0">
            <x v="5"/>
          </reference>
        </references>
      </pivotArea>
    </format>
    <format dxfId="4">
      <pivotArea outline="0" collapsedLevelsAreSubtotals="1" fieldPosition="0">
        <references count="1">
          <reference field="4294967294" count="2" selected="0">
            <x v="1"/>
            <x v="2"/>
          </reference>
        </references>
      </pivotArea>
    </format>
    <format dxfId="3">
      <pivotArea outline="0" collapsedLevelsAreSubtotals="1" fieldPosition="0">
        <references count="1">
          <reference field="4294967294" count="1" selected="0">
            <x v="4"/>
          </reference>
        </references>
      </pivotArea>
    </format>
    <format dxfId="2">
      <pivotArea type="all" dataOnly="0" outline="0" fieldPosition="0"/>
    </format>
    <format dxfId="1">
      <pivotArea outline="0" collapsedLevelsAreSubtotals="1" fieldPosition="0"/>
    </format>
    <format dxfId="0">
      <pivotArea dataOnly="0" labelOnly="1" outline="0" fieldPosition="0">
        <references count="1">
          <reference field="4294967294" count="6">
            <x v="0"/>
            <x v="1"/>
            <x v="2"/>
            <x v="3"/>
            <x v="4"/>
            <x v="5"/>
          </reference>
        </references>
      </pivotArea>
    </format>
  </formats>
  <pivotHierarchies count="59">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DimDate].[Month Name].&amp;[Dec]"/>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COGS"/>
    <pivotHierarchy dragToData="1" caption=" Total Revenue"/>
    <pivotHierarchy dragToData="1" caption=" Total Profit"/>
    <pivotHierarchy dragToData="1" caption=" OrderQuantity"/>
    <pivotHierarchy dragToData="1"/>
  </pivotHierarchies>
  <pivotTableStyleInfo name="PivotStyleLight16" showRowHeaders="1" showColHeaders="1" showRowStripes="0" showColStripes="0" showLastColumn="1"/>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0D75534-F38D-4E2A-8DF2-580978D6F7CA}" name="PivotTable5" cacheId="3" applyNumberFormats="0" applyBorderFormats="0" applyFontFormats="0" applyPatternFormats="0" applyAlignmentFormats="0" applyWidthHeightFormats="1" dataCaption="Values" tag="60408bad-1793-42af-8954-6896a7f623aa" updatedVersion="8" minRefreshableVersion="3" useAutoFormatting="1" subtotalHiddenItems="1" rowGrandTotals="0" colGrandTotals="0" itemPrintTitles="1" createdVersion="8" indent="0" compact="0" compactData="0" multipleFieldFilters="0">
  <location ref="V6:V7" firstHeaderRow="1" firstDataRow="1" firstDataCol="1"/>
  <pivotFields count="1">
    <pivotField axis="axisRow" compact="0" allDrilled="1" outline="0" subtotalTop="0" showAll="0" dataSourceSort="1" defaultSubtotal="0" defaultAttributeDrillState="1">
      <items count="1">
        <item s="1" x="0"/>
      </items>
    </pivotField>
  </pivotFields>
  <rowFields count="1">
    <field x="0"/>
  </rowFields>
  <rowItems count="1">
    <i>
      <x/>
    </i>
  </rowItems>
  <formats count="4">
    <format dxfId="10">
      <pivotArea type="all" dataOnly="0" outline="0" fieldPosition="0"/>
    </format>
    <format dxfId="9">
      <pivotArea outline="0" collapsedLevelsAreSubtotals="1" fieldPosition="0"/>
    </format>
    <format dxfId="8">
      <pivotArea field="0" type="button" dataOnly="0" labelOnly="1" outline="0" axis="axisRow" fieldPosition="0"/>
    </format>
    <format dxfId="7">
      <pivotArea dataOnly="0" labelOnly="1" outline="0" fieldPosition="0">
        <references count="1">
          <reference field="0" count="0"/>
        </references>
      </pivotArea>
    </format>
  </formats>
  <pivotHierarchies count="59">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COGS"/>
    <pivotHierarchy dragToData="1" caption="  Revenue"/>
    <pivotHierarchy dragToData="1" caption="  Profit"/>
    <pivotHierarchy dragToData="1" caption=" OrderQuantity"/>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2506FA0-FC92-4D9B-9840-9274EF462198}" name="PivotTable2" cacheId="0" applyNumberFormats="0" applyBorderFormats="0" applyFontFormats="0" applyPatternFormats="0" applyAlignmentFormats="0" applyWidthHeightFormats="1" dataCaption="Values" tag="6fe5c93e-0c5a-4432-b6f6-905530a8b82d" updatedVersion="8" minRefreshableVersion="3" useAutoFormatting="1" subtotalHiddenItems="1" rowGrandTotals="0" colGrandTotals="0" itemPrintTitles="1" createdVersion="8" indent="0" compact="0" compactData="0" multipleFieldFilters="0">
  <location ref="B13:E17" firstHeaderRow="0" firstDataRow="1" firstDataCol="1"/>
  <pivotFields count="4">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s>
  <rowFields count="1">
    <field x="3"/>
  </rowFields>
  <rowItems count="4">
    <i>
      <x/>
    </i>
    <i>
      <x v="1"/>
    </i>
    <i>
      <x v="2"/>
    </i>
    <i>
      <x v="3"/>
    </i>
  </rowItems>
  <colFields count="1">
    <field x="-2"/>
  </colFields>
  <colItems count="3">
    <i>
      <x/>
    </i>
    <i i="1">
      <x v="1"/>
    </i>
    <i i="2">
      <x v="2"/>
    </i>
  </colItems>
  <dataFields count="3">
    <dataField name="  Profit" fld="2" baseField="0" baseItem="0" numFmtId="166"/>
    <dataField fld="0" subtotal="count" baseField="0" baseItem="0" numFmtId="165"/>
    <dataField name="  Revenue" fld="1" baseField="0" baseItem="0" numFmtId="166"/>
  </dataFields>
  <formats count="8">
    <format dxfId="18">
      <pivotArea outline="0" collapsedLevelsAreSubtotals="1" fieldPosition="0">
        <references count="1">
          <reference field="4294967294" count="1" selected="0">
            <x v="1"/>
          </reference>
        </references>
      </pivotArea>
    </format>
    <format dxfId="17">
      <pivotArea outline="0" collapsedLevelsAreSubtotals="1" fieldPosition="0">
        <references count="1">
          <reference field="4294967294" count="1" selected="0">
            <x v="2"/>
          </reference>
        </references>
      </pivotArea>
    </format>
    <format dxfId="16">
      <pivotArea outline="0" collapsedLevelsAreSubtotals="1" fieldPosition="0">
        <references count="1">
          <reference field="4294967294" count="1" selected="0">
            <x v="0"/>
          </reference>
        </references>
      </pivotArea>
    </format>
    <format dxfId="15">
      <pivotArea type="all" dataOnly="0" outline="0" fieldPosition="0"/>
    </format>
    <format dxfId="14">
      <pivotArea outline="0" collapsedLevelsAreSubtotals="1" fieldPosition="0"/>
    </format>
    <format dxfId="13">
      <pivotArea field="3" type="button" dataOnly="0" labelOnly="1" outline="0" axis="axisRow" fieldPosition="0"/>
    </format>
    <format dxfId="12">
      <pivotArea dataOnly="0" labelOnly="1" outline="0" fieldPosition="0">
        <references count="1">
          <reference field="3" count="0"/>
        </references>
      </pivotArea>
    </format>
    <format dxfId="11">
      <pivotArea dataOnly="0" labelOnly="1" outline="0" fieldPosition="0">
        <references count="1">
          <reference field="4294967294" count="3">
            <x v="0"/>
            <x v="1"/>
            <x v="2"/>
          </reference>
        </references>
      </pivotArea>
    </format>
  </format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COGS"/>
    <pivotHierarchy dragToData="1" caption="  Revenue"/>
    <pivotHierarchy dragToData="1" caption="  Profit"/>
    <pivotHierarchy dragToData="1" caption=" OrderQuantity"/>
    <pivotHierarchy dragToData="1"/>
  </pivotHierarchies>
  <pivotTableStyleInfo name="PivotStyleLight16" showRowHeaders="1" showColHeaders="1" showRowStripes="0" showColStripes="0" showLastColumn="1"/>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594AB4A-D91E-48D7-9AC7-597CB796BC18}" name="PivotTable1" cacheId="2" applyNumberFormats="0" applyBorderFormats="0" applyFontFormats="0" applyPatternFormats="0" applyAlignmentFormats="0" applyWidthHeightFormats="1" dataCaption="Values" tag="e89ce452-d152-49a8-9b8c-188e122bd0da" updatedVersion="8" minRefreshableVersion="3" useAutoFormatting="1" subtotalHiddenItems="1" itemPrintTitles="1" createdVersion="8" indent="0" outline="1" outlineData="1" multipleFieldFilters="0">
  <location ref="B6:K7" firstHeaderRow="0" firstDataRow="1" firstDataCol="0"/>
  <pivotFields count="11">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Items count="1">
    <i/>
  </rowItems>
  <colFields count="1">
    <field x="-2"/>
  </colFields>
  <colItems count="10">
    <i>
      <x/>
    </i>
    <i i="1">
      <x v="1"/>
    </i>
    <i i="2">
      <x v="2"/>
    </i>
    <i i="3">
      <x v="3"/>
    </i>
    <i i="4">
      <x v="4"/>
    </i>
    <i i="5">
      <x v="5"/>
    </i>
    <i i="6">
      <x v="6"/>
    </i>
    <i i="7">
      <x v="7"/>
    </i>
    <i i="8">
      <x v="8"/>
    </i>
    <i i="9">
      <x v="9"/>
    </i>
  </colItems>
  <dataFields count="10">
    <dataField fld="0" subtotal="count" baseField="0" baseItem="0" numFmtId="165"/>
    <dataField name=" COGS" fld="1" baseField="0" baseItem="0" numFmtId="166"/>
    <dataField name=" Total Revenue" fld="2" baseField="0" baseItem="0" numFmtId="166"/>
    <dataField name="% Profit Margin2" fld="8" subtotal="count" baseField="0" baseItem="0">
      <extLst>
        <ext xmlns:x14="http://schemas.microsoft.com/office/spreadsheetml/2009/9/main" uri="{E15A36E0-9728-4e99-A89B-3F7291B0FE68}">
          <x14:dataField sourceField="8" uniqueName="[__Xl2].[Measures].[% Profit Margin]"/>
        </ext>
      </extLst>
    </dataField>
    <dataField name=" Total Profit" fld="3" baseField="0" baseItem="0" numFmtId="166"/>
    <dataField name=" OrderQuantity" fld="4" baseField="0" baseItem="0" numFmtId="165"/>
    <dataField fld="5" subtotal="count" baseField="0" baseItem="0"/>
    <dataField fld="6" subtotal="count" baseField="0" baseItem="0"/>
    <dataField fld="7" subtotal="count" baseField="0" baseItem="0"/>
    <dataField fld="10" subtotal="count" baseField="0" baseItem="0">
      <extLst>
        <ext xmlns:x14="http://schemas.microsoft.com/office/spreadsheetml/2009/9/main" uri="{E15A36E0-9728-4e99-A89B-3F7291B0FE68}">
          <x14:dataField sourceField="8"/>
        </ext>
      </extLst>
    </dataField>
  </dataFields>
  <formats count="7">
    <format dxfId="25">
      <pivotArea outline="0" collapsedLevelsAreSubtotals="1" fieldPosition="0">
        <references count="1">
          <reference field="4294967294" count="1" selected="0">
            <x v="0"/>
          </reference>
        </references>
      </pivotArea>
    </format>
    <format dxfId="24">
      <pivotArea outline="0" collapsedLevelsAreSubtotals="1" fieldPosition="0">
        <references count="1">
          <reference field="4294967294" count="1" selected="0">
            <x v="5"/>
          </reference>
        </references>
      </pivotArea>
    </format>
    <format dxfId="23">
      <pivotArea outline="0" collapsedLevelsAreSubtotals="1" fieldPosition="0">
        <references count="1">
          <reference field="4294967294" count="2" selected="0">
            <x v="1"/>
            <x v="2"/>
          </reference>
        </references>
      </pivotArea>
    </format>
    <format dxfId="22">
      <pivotArea outline="0" collapsedLevelsAreSubtotals="1" fieldPosition="0">
        <references count="1">
          <reference field="4294967294" count="1" selected="0">
            <x v="4"/>
          </reference>
        </references>
      </pivotArea>
    </format>
    <format dxfId="21">
      <pivotArea type="all" dataOnly="0" outline="0" fieldPosition="0"/>
    </format>
    <format dxfId="20">
      <pivotArea outline="0" collapsedLevelsAreSubtotals="1" fieldPosition="0"/>
    </format>
    <format dxfId="19">
      <pivotArea dataOnly="0" labelOnly="1" outline="0" fieldPosition="0">
        <references count="1">
          <reference field="4294967294" count="10">
            <x v="0"/>
            <x v="1"/>
            <x v="2"/>
            <x v="3"/>
            <x v="4"/>
            <x v="5"/>
            <x v="6"/>
            <x v="7"/>
            <x v="8"/>
            <x v="9"/>
          </reference>
        </references>
      </pivotArea>
    </format>
  </formats>
  <pivotHierarchies count="60">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5]"/>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COGS"/>
    <pivotHierarchy dragToData="1" caption=" Total Revenue"/>
    <pivotHierarchy dragToData="1" caption=" Total Profit"/>
    <pivotHierarchy dragToData="1" caption=" OrderQuantity"/>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C8E28AB6-2CBE-4C43-A531-5689010702A7}" sourceName="[DimDate].[Year]">
  <pivotTables>
    <pivotTable tabId="3" name="PivotTable1"/>
    <pivotTable tabId="3" name="PivotTable5"/>
  </pivotTables>
  <data>
    <olap pivotCacheId="1227340531">
      <levels count="2">
        <level uniqueName="[DimDate].[Year].[(All)]" sourceCaption="(All)" count="0"/>
        <level uniqueName="[DimDate].[Year].[Year]" sourceCaption="Year" count="4">
          <ranges>
            <range startItem="0">
              <i n="[DimDate].[Year].&amp;[2005]" c="2005"/>
              <i n="[DimDate].[Year].&amp;[2006]" c="2006"/>
              <i n="[DimDate].[Year].&amp;[2007]" c="2007"/>
              <i n="[DimDate].[Year].&amp;[2008]" c="2008"/>
            </range>
          </ranges>
        </level>
      </levels>
      <selections count="1">
        <selection n="[DimDate].[Year].&amp;[2005]"/>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510B0C3A-787A-457C-991D-B4262E739048}" sourceName="[DimDate].[Month Name]">
  <pivotTables>
    <pivotTable tabId="3" name="PivotTable6"/>
  </pivotTables>
  <data>
    <olap pivotCacheId="1227340531">
      <levels count="2">
        <level uniqueName="[DimDate].[Month Name].[(All)]" sourceCaption="(All)" count="0"/>
        <level uniqueName="[DimDate].[Month Name].[Month Name]" sourceCaption="Month Name" count="12">
          <ranges>
            <range startItem="0">
              <i n="[DimDate].[Month Name].&amp;[Apr]" c="Apr"/>
              <i n="[DimDate].[Month Name].&amp;[Aug]" c="Aug"/>
              <i n="[DimDate].[Month Name].&amp;[Dec]" c="Dec"/>
              <i n="[DimDate].[Month Name].&amp;[Feb]" c="Feb"/>
              <i n="[DimDate].[Month Name].&amp;[Jan]" c="Jan"/>
              <i n="[DimDate].[Month Name].&amp;[Jul]" c="Jul"/>
              <i n="[DimDate].[Month Name].&amp;[Jun]" c="Jun"/>
              <i n="[DimDate].[Month Name].&amp;[Mar]" c="Mar"/>
              <i n="[DimDate].[Month Name].&amp;[May]" c="May"/>
              <i n="[DimDate].[Month Name].&amp;[Nov]" c="Nov"/>
              <i n="[DimDate].[Month Name].&amp;[Oct]" c="Oct"/>
              <i n="[DimDate].[Month Name].&amp;[Sep]" c="Sep"/>
            </range>
          </ranges>
        </level>
      </levels>
      <selections count="1">
        <selection n="[DimDate].[Month Name].&amp;[Dec]"/>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789F116F-950C-4185-960C-CE1BB0EFEC44}" cache="Slicer_Year" caption="Year" columnCount="4" showCaption="0" level="1" style="SlicerStyleOther2 2" rowHeight="247650"/>
  <slicer name="Month Name" xr10:uid="{C3DC65B8-23FD-4D44-9760-907CD5E92E10}" cache="Slicer_Month_Name" caption="Month Name" level="1" style="SlicerStyleOther2 2" rowHeight="2476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microsoft.com/office/2007/relationships/slicer" Target="../slicers/slicer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503FD-B1E7-49F9-82D3-8B0EAAEB268F}">
  <sheetPr codeName="Sheet4"/>
  <dimension ref="A6:AB47"/>
  <sheetViews>
    <sheetView topLeftCell="I7" workbookViewId="0">
      <selection activeCell="AB14" sqref="AB14"/>
    </sheetView>
  </sheetViews>
  <sheetFormatPr defaultRowHeight="14.4" x14ac:dyDescent="0.3"/>
  <cols>
    <col min="2" max="2" width="12" bestFit="1" customWidth="1"/>
    <col min="3" max="3" width="8.33203125" bestFit="1" customWidth="1"/>
    <col min="4" max="4" width="12.77734375" bestFit="1" customWidth="1"/>
    <col min="5" max="5" width="14.44140625" bestFit="1" customWidth="1"/>
    <col min="6" max="6" width="10.33203125" bestFit="1" customWidth="1"/>
    <col min="7" max="7" width="13.33203125" bestFit="1" customWidth="1"/>
    <col min="8" max="8" width="11" bestFit="1" customWidth="1"/>
    <col min="9" max="9" width="12.33203125" bestFit="1" customWidth="1"/>
    <col min="10" max="10" width="13.77734375" customWidth="1"/>
    <col min="11" max="11" width="13.44140625" bestFit="1" customWidth="1"/>
    <col min="12" max="12" width="2" style="17" customWidth="1"/>
    <col min="14" max="14" width="6.88671875" bestFit="1" customWidth="1"/>
    <col min="15" max="15" width="12" bestFit="1" customWidth="1"/>
    <col min="16" max="16" width="8.33203125" bestFit="1" customWidth="1"/>
    <col min="17" max="17" width="12.77734375" bestFit="1" customWidth="1"/>
    <col min="18" max="18" width="14.44140625" bestFit="1" customWidth="1"/>
    <col min="19" max="19" width="10.33203125" bestFit="1" customWidth="1"/>
    <col min="20" max="20" width="13.33203125" bestFit="1" customWidth="1"/>
    <col min="21" max="22" width="6.88671875" bestFit="1" customWidth="1"/>
    <col min="25" max="25" width="17.88671875" bestFit="1" customWidth="1"/>
    <col min="27" max="27" width="11" bestFit="1" customWidth="1"/>
    <col min="28" max="28" width="10.21875" bestFit="1" customWidth="1"/>
  </cols>
  <sheetData>
    <row r="6" spans="2:28" x14ac:dyDescent="0.3">
      <c r="B6" s="7" t="s">
        <v>0</v>
      </c>
      <c r="C6" s="7" t="s">
        <v>6</v>
      </c>
      <c r="D6" s="7" t="s">
        <v>7</v>
      </c>
      <c r="E6" s="7" t="s">
        <v>5</v>
      </c>
      <c r="F6" s="7" t="s">
        <v>8</v>
      </c>
      <c r="G6" s="7" t="s">
        <v>9</v>
      </c>
      <c r="H6" s="7" t="s">
        <v>1</v>
      </c>
      <c r="I6" s="7" t="s">
        <v>2</v>
      </c>
      <c r="J6" s="7" t="s">
        <v>3</v>
      </c>
      <c r="K6" s="7" t="s">
        <v>4</v>
      </c>
      <c r="N6" s="6" t="s">
        <v>10</v>
      </c>
      <c r="O6" s="7" t="s">
        <v>0</v>
      </c>
      <c r="P6" s="7" t="s">
        <v>6</v>
      </c>
      <c r="Q6" s="7" t="s">
        <v>7</v>
      </c>
      <c r="R6" s="7" t="s">
        <v>5</v>
      </c>
      <c r="S6" s="7" t="s">
        <v>8</v>
      </c>
      <c r="T6" s="7" t="s">
        <v>9</v>
      </c>
      <c r="V6" s="6" t="s">
        <v>10</v>
      </c>
      <c r="Y6" t="s">
        <v>19</v>
      </c>
    </row>
    <row r="7" spans="2:28" x14ac:dyDescent="0.3">
      <c r="B7" s="9">
        <v>1013</v>
      </c>
      <c r="C7" s="8">
        <v>19966565.611399997</v>
      </c>
      <c r="D7" s="8">
        <v>33370192.17119997</v>
      </c>
      <c r="E7" s="10">
        <v>0.40166465002763579</v>
      </c>
      <c r="F7" s="8">
        <v>13403626.559799988</v>
      </c>
      <c r="G7" s="9">
        <v>10400</v>
      </c>
      <c r="H7" s="11">
        <v>606</v>
      </c>
      <c r="I7" s="11">
        <v>25</v>
      </c>
      <c r="J7" s="11">
        <v>581</v>
      </c>
      <c r="K7" s="10">
        <v>0.40166465002763579</v>
      </c>
      <c r="N7" s="7">
        <v>2005</v>
      </c>
      <c r="O7" s="9">
        <v>235</v>
      </c>
      <c r="P7" s="8">
        <v>4466103.263799997</v>
      </c>
      <c r="Q7" s="8">
        <v>7464381.4444000013</v>
      </c>
      <c r="R7" s="10">
        <v>0.40167804967274223</v>
      </c>
      <c r="S7" s="8">
        <v>2998278.1805999991</v>
      </c>
      <c r="T7" s="9">
        <v>2343</v>
      </c>
      <c r="V7" s="7">
        <v>2005</v>
      </c>
      <c r="Y7">
        <f>COUNTA(V7:V10)</f>
        <v>1</v>
      </c>
    </row>
    <row r="8" spans="2:28" x14ac:dyDescent="0.3">
      <c r="F8" s="1"/>
      <c r="N8" s="7">
        <v>2006</v>
      </c>
      <c r="O8" s="9">
        <v>330</v>
      </c>
      <c r="P8" s="8">
        <v>3580439.7673000023</v>
      </c>
      <c r="Q8" s="8">
        <v>6151691.8007000033</v>
      </c>
      <c r="R8" s="10">
        <v>0.41797478103623692</v>
      </c>
      <c r="S8" s="8">
        <v>2571252.0333999977</v>
      </c>
      <c r="T8" s="9">
        <v>3490</v>
      </c>
    </row>
    <row r="9" spans="2:28" x14ac:dyDescent="0.3">
      <c r="N9" s="7">
        <v>2007</v>
      </c>
      <c r="O9" s="9">
        <v>5270</v>
      </c>
      <c r="P9" s="8">
        <v>10857099.369700063</v>
      </c>
      <c r="Q9" s="8">
        <v>18430986.530000251</v>
      </c>
      <c r="R9" s="10">
        <v>0.41093227147510225</v>
      </c>
      <c r="S9" s="8">
        <v>7573887.1603000155</v>
      </c>
      <c r="T9" s="9">
        <v>55082</v>
      </c>
    </row>
    <row r="10" spans="2:28" x14ac:dyDescent="0.3">
      <c r="C10" s="2" t="s">
        <v>11</v>
      </c>
      <c r="D10" s="3">
        <v>3</v>
      </c>
      <c r="Y10" s="16" t="s">
        <v>23</v>
      </c>
      <c r="Z10" s="16" t="s">
        <v>10</v>
      </c>
      <c r="AA10" s="16" t="s">
        <v>22</v>
      </c>
      <c r="AB10" s="16" t="s">
        <v>15</v>
      </c>
    </row>
    <row r="11" spans="2:28" x14ac:dyDescent="0.3">
      <c r="Y11" s="7" t="s">
        <v>20</v>
      </c>
      <c r="Z11" s="7">
        <f>IF(Y7 = 1,V7,0)</f>
        <v>2005</v>
      </c>
      <c r="AA11" s="8">
        <f>IFERROR(VLOOKUP(Z11,Look_table,6,0),0)</f>
        <v>2998278.1805999991</v>
      </c>
      <c r="AB11" s="18">
        <f>AA11/SUM(AA11:AA12)</f>
        <v>1</v>
      </c>
    </row>
    <row r="12" spans="2:28" x14ac:dyDescent="0.3">
      <c r="Y12" s="7" t="s">
        <v>21</v>
      </c>
      <c r="Z12" s="7">
        <f>IF(OR(V7 = 2008,Y7&gt;1), 0, V7-1)</f>
        <v>2004</v>
      </c>
      <c r="AA12" s="8">
        <f>IFERROR(VLOOKUP(Z12,Look_table,6,0),0)</f>
        <v>0</v>
      </c>
      <c r="AB12" s="18">
        <f>AA12/SUM(AA11:AA12)</f>
        <v>0</v>
      </c>
    </row>
    <row r="13" spans="2:28" x14ac:dyDescent="0.3">
      <c r="B13" s="6" t="s">
        <v>10</v>
      </c>
      <c r="C13" s="7" t="s">
        <v>17</v>
      </c>
      <c r="D13" s="7" t="s">
        <v>0</v>
      </c>
      <c r="E13" s="7" t="s">
        <v>18</v>
      </c>
    </row>
    <row r="14" spans="2:28" x14ac:dyDescent="0.3">
      <c r="B14" s="7">
        <v>2005</v>
      </c>
      <c r="C14" s="8">
        <v>13403626.559800046</v>
      </c>
      <c r="D14" s="9">
        <v>1013</v>
      </c>
      <c r="E14" s="8">
        <v>33370192.171199914</v>
      </c>
      <c r="Y14" s="16" t="s">
        <v>24</v>
      </c>
      <c r="Z14" s="16"/>
      <c r="AA14" s="16"/>
      <c r="AB14" s="19">
        <f>AB11-AB12</f>
        <v>1</v>
      </c>
    </row>
    <row r="15" spans="2:28" x14ac:dyDescent="0.3">
      <c r="B15" s="7">
        <v>2006</v>
      </c>
      <c r="C15" s="8">
        <v>28177776.42630003</v>
      </c>
      <c r="D15" s="9">
        <v>2677</v>
      </c>
      <c r="E15" s="8">
        <v>69484523.200600073</v>
      </c>
    </row>
    <row r="16" spans="2:28" x14ac:dyDescent="0.3">
      <c r="B16" s="7">
        <v>2007</v>
      </c>
      <c r="C16" s="8">
        <v>42547110.664200306</v>
      </c>
      <c r="D16" s="9">
        <v>24443</v>
      </c>
      <c r="E16" s="8">
        <v>102379613.11629641</v>
      </c>
    </row>
    <row r="17" spans="1:28" x14ac:dyDescent="0.3">
      <c r="B17" s="7">
        <v>2008</v>
      </c>
      <c r="C17" s="8">
        <v>42162063.995700456</v>
      </c>
      <c r="D17" s="9">
        <v>32265</v>
      </c>
      <c r="E17" s="8">
        <v>101858616.70999517</v>
      </c>
    </row>
    <row r="18" spans="1:28" x14ac:dyDescent="0.3">
      <c r="I18" s="4"/>
      <c r="J18" s="5"/>
      <c r="Y18" s="16" t="s">
        <v>25</v>
      </c>
      <c r="Z18" s="16" t="s">
        <v>10</v>
      </c>
      <c r="AA18" s="16" t="s">
        <v>26</v>
      </c>
      <c r="AB18" s="16" t="s">
        <v>15</v>
      </c>
    </row>
    <row r="19" spans="1:28" x14ac:dyDescent="0.3">
      <c r="Y19" s="7" t="s">
        <v>20</v>
      </c>
      <c r="Z19" s="7">
        <f>IF(Y7 = 1,V7,0)</f>
        <v>2005</v>
      </c>
      <c r="AA19" s="8">
        <f>IFERROR(VLOOKUP(Z19,Look_table,4,0),0)</f>
        <v>7464381.4444000013</v>
      </c>
      <c r="AB19" s="18">
        <f>AA19/SUM(AA19:AA20)</f>
        <v>1</v>
      </c>
    </row>
    <row r="20" spans="1:28" x14ac:dyDescent="0.3">
      <c r="Y20" s="7" t="s">
        <v>21</v>
      </c>
      <c r="Z20" s="7">
        <f>IF(OR(V7 = 2008,Y7&gt;1), 0, V7-1)</f>
        <v>2004</v>
      </c>
      <c r="AA20" s="8">
        <f>IFERROR(VLOOKUP(Z20,Look_table,4,0),0)</f>
        <v>0</v>
      </c>
      <c r="AB20" s="18">
        <f>AA20/SUM(AA19:AA20)</f>
        <v>0</v>
      </c>
    </row>
    <row r="22" spans="1:28" x14ac:dyDescent="0.3">
      <c r="Y22" s="16" t="s">
        <v>24</v>
      </c>
      <c r="Z22" s="16"/>
      <c r="AA22" s="16"/>
      <c r="AB22" s="19">
        <f>AB19-AB20</f>
        <v>1</v>
      </c>
    </row>
    <row r="23" spans="1:28" x14ac:dyDescent="0.3">
      <c r="B23" s="7" t="str">
        <f>B13</f>
        <v>Year</v>
      </c>
      <c r="C23" s="7" t="str" cm="1">
        <f t="array" ref="C23">_xlfn.IFS($D$10=1,C13,$D$10=2,D13,$D$10=3,E13)</f>
        <v xml:space="preserve">  Revenue</v>
      </c>
      <c r="D23" s="7" t="str">
        <f>"Average"&amp;C23</f>
        <v>Average  Revenue</v>
      </c>
      <c r="E23" s="7" t="s">
        <v>12</v>
      </c>
    </row>
    <row r="24" spans="1:28" x14ac:dyDescent="0.3">
      <c r="B24" s="7">
        <v>2005</v>
      </c>
      <c r="C24" s="15" cm="1">
        <f t="array" ref="C24">_xlfn.IFS($D$10=1,C14,$D$10=2,D14,$D$10=3,E14)</f>
        <v>33370192.171199914</v>
      </c>
      <c r="D24" s="12">
        <f>AVERAGE($C$24:$C$27)</f>
        <v>76773236.299522892</v>
      </c>
      <c r="E24" s="7" t="str">
        <f>IF(C24&gt;D24,C24,"")</f>
        <v/>
      </c>
    </row>
    <row r="25" spans="1:28" x14ac:dyDescent="0.3">
      <c r="B25" s="7">
        <v>2006</v>
      </c>
      <c r="C25" s="15" cm="1">
        <f t="array" ref="C25">_xlfn.IFS($D$10=1,C15,$D$10=2,D15,$D$10=3,E15)</f>
        <v>69484523.200600073</v>
      </c>
      <c r="D25" s="12">
        <f t="shared" ref="D25:D27" si="0">AVERAGE($C$24:$C$27)</f>
        <v>76773236.299522892</v>
      </c>
      <c r="E25" s="7" t="str">
        <f t="shared" ref="E25:E27" si="1">IF(C25&gt;D25,C25,"")</f>
        <v/>
      </c>
      <c r="Y25" s="16" t="s">
        <v>27</v>
      </c>
      <c r="Z25" s="16" t="s">
        <v>10</v>
      </c>
      <c r="AA25" s="16" t="s">
        <v>27</v>
      </c>
      <c r="AB25" s="16" t="s">
        <v>15</v>
      </c>
    </row>
    <row r="26" spans="1:28" x14ac:dyDescent="0.3">
      <c r="B26" s="7">
        <v>2007</v>
      </c>
      <c r="C26" s="15" cm="1">
        <f t="array" ref="C26">_xlfn.IFS($D$10=1,C16,$D$10=2,D16,$D$10=3,E16)</f>
        <v>102379613.11629641</v>
      </c>
      <c r="D26" s="12">
        <f t="shared" si="0"/>
        <v>76773236.299522892</v>
      </c>
      <c r="E26" s="7">
        <f t="shared" si="1"/>
        <v>102379613.11629641</v>
      </c>
      <c r="Y26" s="7" t="s">
        <v>20</v>
      </c>
      <c r="Z26" s="7">
        <f>IF(Y7 = 1,V7,0)</f>
        <v>2005</v>
      </c>
      <c r="AA26" s="8">
        <f>IFERROR(VLOOKUP(Z26,Look_table,3,0),0)</f>
        <v>4466103.263799997</v>
      </c>
      <c r="AB26" s="18">
        <f>AA26/SUM(AA26:AA27)</f>
        <v>1</v>
      </c>
    </row>
    <row r="27" spans="1:28" x14ac:dyDescent="0.3">
      <c r="B27" s="7">
        <v>2008</v>
      </c>
      <c r="C27" s="15" cm="1">
        <f t="array" ref="C27">_xlfn.IFS($D$10=1,C17,$D$10=2,D17,$D$10=3,E17)</f>
        <v>101858616.70999517</v>
      </c>
      <c r="D27" s="12">
        <f t="shared" si="0"/>
        <v>76773236.299522892</v>
      </c>
      <c r="E27" s="7">
        <f t="shared" si="1"/>
        <v>101858616.70999517</v>
      </c>
      <c r="Y27" s="7" t="s">
        <v>21</v>
      </c>
      <c r="Z27" s="7">
        <f>IF(OR(V7 = 2008,Y7&gt;1), 0, V7-1)</f>
        <v>2004</v>
      </c>
      <c r="AA27" s="8">
        <f>IFERROR(VLOOKUP(Z27,Look_table,3,0),0)</f>
        <v>0</v>
      </c>
      <c r="AB27" s="18">
        <f>AA27/SUM(AA26:AA27)</f>
        <v>0</v>
      </c>
    </row>
    <row r="29" spans="1:28" x14ac:dyDescent="0.3">
      <c r="B29" t="s">
        <v>13</v>
      </c>
      <c r="F29" t="s">
        <v>16</v>
      </c>
      <c r="Y29" s="16" t="s">
        <v>24</v>
      </c>
      <c r="Z29" s="16"/>
      <c r="AA29" s="16"/>
      <c r="AB29" s="19">
        <f>AB26-AB27</f>
        <v>1</v>
      </c>
    </row>
    <row r="30" spans="1:28" x14ac:dyDescent="0.3">
      <c r="A30" t="s">
        <v>14</v>
      </c>
      <c r="B30">
        <f>SUM(E24:E27)</f>
        <v>204238229.82629156</v>
      </c>
      <c r="F30" t="str">
        <f>"of "&amp;C23 &amp; " came from the highlighted years"</f>
        <v>of   Revenue came from the highlighted years</v>
      </c>
    </row>
    <row r="31" spans="1:28" x14ac:dyDescent="0.3">
      <c r="A31" t="s">
        <v>15</v>
      </c>
      <c r="B31" s="13">
        <f>B30/SUM(C24:C27)</f>
        <v>0.66506975500380461</v>
      </c>
      <c r="Y31" s="16" t="s">
        <v>28</v>
      </c>
      <c r="Z31" s="16" t="s">
        <v>10</v>
      </c>
      <c r="AA31" s="16" t="s">
        <v>28</v>
      </c>
      <c r="AB31" s="16" t="s">
        <v>15</v>
      </c>
    </row>
    <row r="32" spans="1:28" x14ac:dyDescent="0.3">
      <c r="Y32" s="7" t="s">
        <v>20</v>
      </c>
      <c r="Z32" s="7">
        <f>IF(Y7 = 1,V7,0)</f>
        <v>2005</v>
      </c>
      <c r="AA32" s="8">
        <f>IFERROR(VLOOKUP(Z32,Look_table,2,0),0)</f>
        <v>235</v>
      </c>
      <c r="AB32" s="18">
        <f>AA32/SUM(AA32:AA33)</f>
        <v>1</v>
      </c>
    </row>
    <row r="33" spans="25:28" x14ac:dyDescent="0.3">
      <c r="Y33" s="7" t="s">
        <v>21</v>
      </c>
      <c r="Z33" s="7">
        <f>IF(OR(V7 = 2008,Y7&gt;1), 0, V7-1)</f>
        <v>2004</v>
      </c>
      <c r="AA33" s="8">
        <f>IFERROR(VLOOKUP(Z33,Look_table,2,0),0)</f>
        <v>0</v>
      </c>
      <c r="AB33" s="18">
        <f>AA33/SUM(AA32:AA33)</f>
        <v>0</v>
      </c>
    </row>
    <row r="35" spans="25:28" x14ac:dyDescent="0.3">
      <c r="Y35" s="16" t="s">
        <v>24</v>
      </c>
      <c r="Z35" s="16"/>
      <c r="AA35" s="16"/>
      <c r="AB35" s="19">
        <f>AB32-AB33</f>
        <v>1</v>
      </c>
    </row>
    <row r="37" spans="25:28" x14ac:dyDescent="0.3">
      <c r="Y37" s="16" t="s">
        <v>29</v>
      </c>
      <c r="Z37" s="16" t="s">
        <v>10</v>
      </c>
      <c r="AA37" s="16" t="s">
        <v>30</v>
      </c>
      <c r="AB37" s="16" t="s">
        <v>15</v>
      </c>
    </row>
    <row r="38" spans="25:28" x14ac:dyDescent="0.3">
      <c r="Y38" s="7" t="s">
        <v>20</v>
      </c>
      <c r="Z38" s="7">
        <f>IF(Y7 = 1,V7,0)</f>
        <v>2005</v>
      </c>
      <c r="AA38" s="8">
        <f>IFERROR(VLOOKUP(Z38,Look_table,7,0),0)</f>
        <v>2343</v>
      </c>
      <c r="AB38" s="18">
        <f>AA38/SUM(AA38:AA39)</f>
        <v>1</v>
      </c>
    </row>
    <row r="39" spans="25:28" x14ac:dyDescent="0.3">
      <c r="Y39" s="7" t="s">
        <v>21</v>
      </c>
      <c r="Z39" s="7">
        <f>IF(OR(V7 = 2008,Y7&gt;1), 0, V7-1)</f>
        <v>2004</v>
      </c>
      <c r="AA39" s="8">
        <f>IFERROR(VLOOKUP(Z39,Look_table,7,0),0)</f>
        <v>0</v>
      </c>
      <c r="AB39" s="18">
        <f>AA39/SUM(AA38:AA39)</f>
        <v>0</v>
      </c>
    </row>
    <row r="41" spans="25:28" x14ac:dyDescent="0.3">
      <c r="Y41" s="16" t="s">
        <v>24</v>
      </c>
      <c r="Z41" s="16"/>
      <c r="AA41" s="16"/>
      <c r="AB41" s="19">
        <f>AB38-AB39</f>
        <v>1</v>
      </c>
    </row>
    <row r="43" spans="25:28" x14ac:dyDescent="0.3">
      <c r="Y43" s="16" t="s">
        <v>31</v>
      </c>
      <c r="Z43" s="16" t="s">
        <v>10</v>
      </c>
      <c r="AA43" s="16" t="s">
        <v>32</v>
      </c>
      <c r="AB43" s="16" t="s">
        <v>15</v>
      </c>
    </row>
    <row r="44" spans="25:28" x14ac:dyDescent="0.3">
      <c r="Y44" s="7" t="s">
        <v>20</v>
      </c>
      <c r="Z44" s="7">
        <f>IF(Y7 = 1,V7,0)</f>
        <v>2005</v>
      </c>
      <c r="AA44" s="20">
        <f>IFERROR(VLOOKUP(Z44,Look_table,5,0),0)</f>
        <v>0.40167804967274223</v>
      </c>
      <c r="AB44" s="18">
        <f>AA44/SUM(AA44:AA45)</f>
        <v>1</v>
      </c>
    </row>
    <row r="45" spans="25:28" x14ac:dyDescent="0.3">
      <c r="Y45" s="7" t="s">
        <v>21</v>
      </c>
      <c r="Z45" s="7">
        <f>IF(OR(V7 = 2008,Y7&gt;1), 0, V7-1)</f>
        <v>2004</v>
      </c>
      <c r="AA45" s="20">
        <f>IFERROR(VLOOKUP(Z45,Look_table,5,0),0)</f>
        <v>0</v>
      </c>
      <c r="AB45" s="18">
        <f>AA45/SUM(AA44:AA45)</f>
        <v>0</v>
      </c>
    </row>
    <row r="47" spans="25:28" x14ac:dyDescent="0.3">
      <c r="Y47" s="16" t="s">
        <v>24</v>
      </c>
      <c r="Z47" s="16"/>
      <c r="AA47" s="16"/>
      <c r="AB47" s="19">
        <f>AB44-AB45</f>
        <v>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BDBA78-8FBA-4EF6-9197-E0B64998EAD7}">
  <sheetPr codeName="Sheet1"/>
  <dimension ref="R20"/>
  <sheetViews>
    <sheetView showGridLines="0" showRowColHeaders="0" tabSelected="1" workbookViewId="0">
      <selection activeCell="G19" sqref="G19"/>
    </sheetView>
  </sheetViews>
  <sheetFormatPr defaultRowHeight="14.4" x14ac:dyDescent="0.3"/>
  <sheetData>
    <row r="20" spans="18:18" ht="15.6" x14ac:dyDescent="0.3">
      <c r="R20" s="14"/>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06" r:id="rId3" name="Option Button 10">
              <controlPr defaultSize="0" autoFill="0" autoLine="0" autoPict="0">
                <anchor moveWithCells="1">
                  <from>
                    <xdr:col>17</xdr:col>
                    <xdr:colOff>114300</xdr:colOff>
                    <xdr:row>2</xdr:row>
                    <xdr:rowOff>68580</xdr:rowOff>
                  </from>
                  <to>
                    <xdr:col>18</xdr:col>
                    <xdr:colOff>228600</xdr:colOff>
                    <xdr:row>4</xdr:row>
                    <xdr:rowOff>68580</xdr:rowOff>
                  </to>
                </anchor>
              </controlPr>
            </control>
          </mc:Choice>
        </mc:AlternateContent>
        <mc:AlternateContent xmlns:mc="http://schemas.openxmlformats.org/markup-compatibility/2006">
          <mc:Choice Requires="x14">
            <control shapeId="4107" r:id="rId4" name="Option Button 11">
              <controlPr defaultSize="0" autoFill="0" autoLine="0" autoPict="0">
                <anchor moveWithCells="1">
                  <from>
                    <xdr:col>18</xdr:col>
                    <xdr:colOff>510540</xdr:colOff>
                    <xdr:row>2</xdr:row>
                    <xdr:rowOff>76200</xdr:rowOff>
                  </from>
                  <to>
                    <xdr:col>20</xdr:col>
                    <xdr:colOff>7620</xdr:colOff>
                    <xdr:row>4</xdr:row>
                    <xdr:rowOff>76200</xdr:rowOff>
                  </to>
                </anchor>
              </controlPr>
            </control>
          </mc:Choice>
        </mc:AlternateContent>
        <mc:AlternateContent xmlns:mc="http://schemas.openxmlformats.org/markup-compatibility/2006">
          <mc:Choice Requires="x14">
            <control shapeId="4109" r:id="rId5" name="Option Button 13">
              <controlPr defaultSize="0" autoFill="0" autoLine="0" autoPict="0">
                <anchor moveWithCells="1">
                  <from>
                    <xdr:col>15</xdr:col>
                    <xdr:colOff>358140</xdr:colOff>
                    <xdr:row>2</xdr:row>
                    <xdr:rowOff>68580</xdr:rowOff>
                  </from>
                  <to>
                    <xdr:col>16</xdr:col>
                    <xdr:colOff>441960</xdr:colOff>
                    <xdr:row>4</xdr:row>
                    <xdr:rowOff>68580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4CBE5-236D-4DB4-A8CB-D9BD12020F30}">
  <dimension ref="A1"/>
  <sheetViews>
    <sheetView workbookViewId="0">
      <selection activeCell="M21" sqref="M21"/>
    </sheetView>
  </sheetViews>
  <sheetFormatPr defaultRowHeight="14.4" x14ac:dyDescent="0.3"/>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Props1.xml><?xml version="1.0" encoding="utf-8"?>
<ds:datastoreItem xmlns:ds="http://schemas.openxmlformats.org/officeDocument/2006/customXml" ds:itemID="{AE016BD4-72EC-41F8-93D6-1CE17A5771B6}">
  <ds:schemaRefs/>
</ds:datastoreItem>
</file>

<file path=customXml/itemProps2.xml><?xml version="1.0" encoding="utf-8"?>
<ds:datastoreItem xmlns:ds="http://schemas.openxmlformats.org/officeDocument/2006/customXml" ds:itemID="{FB8C4BFF-A140-4B96-BDC5-5CF106F4C6E1}">
  <ds:schemaRefs/>
</ds:datastoreItem>
</file>

<file path=customXml/itemProps3.xml><?xml version="1.0" encoding="utf-8"?>
<ds:datastoreItem xmlns:ds="http://schemas.openxmlformats.org/officeDocument/2006/customXml" ds:itemID="{1E205481-E23D-475F-B763-FA955550C152}">
  <ds:schemaRefs/>
</ds:datastoreItem>
</file>

<file path=customXml/itemProps4.xml><?xml version="1.0" encoding="utf-8"?>
<ds:datastoreItem xmlns:ds="http://schemas.openxmlformats.org/officeDocument/2006/customXml" ds:itemID="{B999DA22-055A-42DC-9BE4-DBB729E4CFC5}">
  <ds:schemaRefs/>
</ds:datastoreItem>
</file>

<file path=customXml/itemProps5.xml><?xml version="1.0" encoding="utf-8"?>
<ds:datastoreItem xmlns:ds="http://schemas.openxmlformats.org/officeDocument/2006/customXml" ds:itemID="{7FDAA334-C09F-4E51-8B5C-6AA44374BDF3}">
  <ds:schemaRefs/>
</ds:datastoreItem>
</file>

<file path=customXml/itemProps6.xml><?xml version="1.0" encoding="utf-8"?>
<ds:datastoreItem xmlns:ds="http://schemas.openxmlformats.org/officeDocument/2006/customXml" ds:itemID="{FC9DC97D-6AB2-477A-9B07-0A3EFBC181E3}">
  <ds:schemaRefs/>
</ds:datastoreItem>
</file>

<file path=customXml/itemProps7.xml><?xml version="1.0" encoding="utf-8"?>
<ds:datastoreItem xmlns:ds="http://schemas.openxmlformats.org/officeDocument/2006/customXml" ds:itemID="{83B5A8B5-A28A-49CC-A02D-1D3FE209F339}">
  <ds:schemaRefs/>
</ds:datastoreItem>
</file>

<file path=customXml/itemProps8.xml><?xml version="1.0" encoding="utf-8"?>
<ds:datastoreItem xmlns:ds="http://schemas.openxmlformats.org/officeDocument/2006/customXml" ds:itemID="{1CD0B732-7DF5-479E-A569-8BA7F9D39EEF}">
  <ds:schemaRefs/>
</ds:datastoreItem>
</file>

<file path=customXml/itemProps9.xml><?xml version="1.0" encoding="utf-8"?>
<ds:datastoreItem xmlns:ds="http://schemas.openxmlformats.org/officeDocument/2006/customXml" ds:itemID="{A121BCC4-7CD1-454E-AC00-3E87DBCAC0D8}">
  <ds:schemaRefs/>
</ds:datastoreItem>
</file>

<file path=customXml/itemProps10.xml><?xml version="1.0" encoding="utf-8"?>
<ds:datastoreItem xmlns:ds="http://schemas.openxmlformats.org/officeDocument/2006/customXml" ds:itemID="{70350167-C68B-423C-9235-780A95D6F807}">
  <ds:schemaRefs/>
</ds:datastoreItem>
</file>

<file path=customXml/itemProps11.xml><?xml version="1.0" encoding="utf-8"?>
<ds:datastoreItem xmlns:ds="http://schemas.openxmlformats.org/officeDocument/2006/customXml" ds:itemID="{D03993DD-BCF1-459F-BC10-4805E9B485E0}">
  <ds:schemaRefs/>
</ds:datastoreItem>
</file>

<file path=customXml/itemProps12.xml><?xml version="1.0" encoding="utf-8"?>
<ds:datastoreItem xmlns:ds="http://schemas.openxmlformats.org/officeDocument/2006/customXml" ds:itemID="{0B91625A-1AE1-45CE-AF2A-1545476D3D9E}">
  <ds:schemaRefs/>
</ds:datastoreItem>
</file>

<file path=customXml/itemProps13.xml><?xml version="1.0" encoding="utf-8"?>
<ds:datastoreItem xmlns:ds="http://schemas.openxmlformats.org/officeDocument/2006/customXml" ds:itemID="{573A1DA0-322F-4DF2-8ED6-D830278F1D06}">
  <ds:schemaRefs/>
</ds:datastoreItem>
</file>

<file path=customXml/itemProps14.xml><?xml version="1.0" encoding="utf-8"?>
<ds:datastoreItem xmlns:ds="http://schemas.openxmlformats.org/officeDocument/2006/customXml" ds:itemID="{AA696411-8D1E-4850-A9CB-4389189CDF05}">
  <ds:schemaRefs/>
</ds:datastoreItem>
</file>

<file path=customXml/itemProps15.xml><?xml version="1.0" encoding="utf-8"?>
<ds:datastoreItem xmlns:ds="http://schemas.openxmlformats.org/officeDocument/2006/customXml" ds:itemID="{3E299A4D-7A71-4432-8F8C-C8EF7F412B0E}">
  <ds:schemaRefs/>
</ds:datastoreItem>
</file>

<file path=customXml/itemProps16.xml><?xml version="1.0" encoding="utf-8"?>
<ds:datastoreItem xmlns:ds="http://schemas.openxmlformats.org/officeDocument/2006/customXml" ds:itemID="{5C0887C4-8E8E-4000-8093-B61871DC9EEC}">
  <ds:schemaRefs/>
</ds:datastoreItem>
</file>

<file path=customXml/itemProps17.xml><?xml version="1.0" encoding="utf-8"?>
<ds:datastoreItem xmlns:ds="http://schemas.openxmlformats.org/officeDocument/2006/customXml" ds:itemID="{88DF5C1A-3608-4B94-B0E8-3826B5536376}">
  <ds:schemaRefs/>
</ds:datastoreItem>
</file>

<file path=customXml/itemProps18.xml><?xml version="1.0" encoding="utf-8"?>
<ds:datastoreItem xmlns:ds="http://schemas.openxmlformats.org/officeDocument/2006/customXml" ds:itemID="{640E432D-6BD8-41B8-B721-F36BD4E596BE}">
  <ds:schemaRefs/>
</ds:datastoreItem>
</file>

<file path=customXml/itemProps19.xml><?xml version="1.0" encoding="utf-8"?>
<ds:datastoreItem xmlns:ds="http://schemas.openxmlformats.org/officeDocument/2006/customXml" ds:itemID="{8E3D9E2E-D1EE-48C8-8146-0575F33C90A2}">
  <ds:schemaRefs/>
</ds:datastoreItem>
</file>

<file path=customXml/itemProps20.xml><?xml version="1.0" encoding="utf-8"?>
<ds:datastoreItem xmlns:ds="http://schemas.openxmlformats.org/officeDocument/2006/customXml" ds:itemID="{B94EBE72-990A-478C-8F2D-698CD74097E4}">
  <ds:schemaRefs/>
</ds:datastoreItem>
</file>

<file path=customXml/itemProps21.xml><?xml version="1.0" encoding="utf-8"?>
<ds:datastoreItem xmlns:ds="http://schemas.openxmlformats.org/officeDocument/2006/customXml" ds:itemID="{483C4D5B-9AC5-4866-90AC-6153F2B1B643}">
  <ds:schemaRefs/>
</ds:datastoreItem>
</file>

<file path=customXml/itemProps22.xml><?xml version="1.0" encoding="utf-8"?>
<ds:datastoreItem xmlns:ds="http://schemas.openxmlformats.org/officeDocument/2006/customXml" ds:itemID="{3EEFCCAC-1FB4-4B71-A885-9BA3478E8391}">
  <ds:schemaRefs/>
</ds:datastoreItem>
</file>

<file path=customXml/itemProps23.xml><?xml version="1.0" encoding="utf-8"?>
<ds:datastoreItem xmlns:ds="http://schemas.openxmlformats.org/officeDocument/2006/customXml" ds:itemID="{C1BCEF2D-176C-458A-8C62-3A83E8946539}">
  <ds:schemaRefs/>
</ds:datastoreItem>
</file>

<file path=customXml/itemProps24.xml><?xml version="1.0" encoding="utf-8"?>
<ds:datastoreItem xmlns:ds="http://schemas.openxmlformats.org/officeDocument/2006/customXml" ds:itemID="{34F37FD9-6A7F-4862-9747-07CF887F5F16}">
  <ds:schemaRefs/>
</ds:datastoreItem>
</file>

<file path=customXml/itemProps25.xml><?xml version="1.0" encoding="utf-8"?>
<ds:datastoreItem xmlns:ds="http://schemas.openxmlformats.org/officeDocument/2006/customXml" ds:itemID="{F4F37D69-887F-4D92-97F4-86FA54865D78}">
  <ds:schemaRefs/>
</ds:datastoreItem>
</file>

<file path=customXml/itemProps26.xml><?xml version="1.0" encoding="utf-8"?>
<ds:datastoreItem xmlns:ds="http://schemas.openxmlformats.org/officeDocument/2006/customXml" ds:itemID="{84DD35A5-982D-41DA-8B05-5A78690790DC}">
  <ds:schemaRefs/>
</ds:datastoreItem>
</file>

<file path=customXml/itemProps27.xml><?xml version="1.0" encoding="utf-8"?>
<ds:datastoreItem xmlns:ds="http://schemas.openxmlformats.org/officeDocument/2006/customXml" ds:itemID="{10D12C98-F507-4193-8CC1-EE792B3CB743}">
  <ds:schemaRefs>
    <ds:schemaRef ds:uri="http://schemas.microsoft.com/DataMashup"/>
  </ds:schemaRefs>
</ds:datastoreItem>
</file>

<file path=customXml/itemProps28.xml><?xml version="1.0" encoding="utf-8"?>
<ds:datastoreItem xmlns:ds="http://schemas.openxmlformats.org/officeDocument/2006/customXml" ds:itemID="{465A3B7A-6B97-4D5C-BBC8-2621047957F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Analysis 1</vt:lpstr>
      <vt:lpstr>Time series Dashboard</vt:lpstr>
      <vt:lpstr>Sheet9</vt:lpstr>
      <vt:lpstr>Look_table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getrude mwatela</dc:creator>
  <cp:lastModifiedBy>getrude mwatela</cp:lastModifiedBy>
  <dcterms:created xsi:type="dcterms:W3CDTF">2026-06-04T12:43:21Z</dcterms:created>
  <dcterms:modified xsi:type="dcterms:W3CDTF">2026-06-05T08:25:20Z</dcterms:modified>
</cp:coreProperties>
</file>