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7635" windowHeight="666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N8" i="1" l="1"/>
  <c r="M12" i="1"/>
  <c r="C9" i="1" l="1"/>
  <c r="C11" i="1" l="1"/>
  <c r="C10" i="1"/>
  <c r="C13" i="1" l="1"/>
  <c r="C14" i="1" s="1"/>
  <c r="C16" i="1" l="1"/>
  <c r="C22" i="1" s="1"/>
  <c r="G6" i="1"/>
  <c r="G7" i="1" s="1"/>
  <c r="G8" i="1" s="1"/>
  <c r="C18" i="1" l="1"/>
</calcChain>
</file>

<file path=xl/sharedStrings.xml><?xml version="1.0" encoding="utf-8"?>
<sst xmlns="http://schemas.openxmlformats.org/spreadsheetml/2006/main" count="27" uniqueCount="21">
  <si>
    <t>MHz</t>
  </si>
  <si>
    <t>Hz</t>
  </si>
  <si>
    <t xml:space="preserve">PLLFBD = </t>
  </si>
  <si>
    <t xml:space="preserve">PLLPOST = </t>
  </si>
  <si>
    <t xml:space="preserve">PLLPRE = </t>
  </si>
  <si>
    <t xml:space="preserve">M = </t>
  </si>
  <si>
    <t xml:space="preserve">N2 = </t>
  </si>
  <si>
    <t xml:space="preserve">N1 = </t>
  </si>
  <si>
    <t xml:space="preserve">U2BRG = </t>
  </si>
  <si>
    <t xml:space="preserve">Baud Rate = </t>
  </si>
  <si>
    <r>
      <t>F</t>
    </r>
    <r>
      <rPr>
        <vertAlign val="subscript"/>
        <sz val="11"/>
        <color theme="1"/>
        <rFont val="Calibri"/>
        <family val="2"/>
        <scheme val="minor"/>
      </rPr>
      <t>xtal</t>
    </r>
    <r>
      <rPr>
        <sz val="11"/>
        <color theme="1"/>
        <rFont val="Calibri"/>
        <family val="2"/>
        <scheme val="minor"/>
      </rPr>
      <t xml:space="preserve"> = </t>
    </r>
  </si>
  <si>
    <r>
      <t>F</t>
    </r>
    <r>
      <rPr>
        <vertAlign val="subscript"/>
        <sz val="11"/>
        <color theme="1"/>
        <rFont val="Calibri"/>
        <family val="2"/>
        <scheme val="minor"/>
      </rPr>
      <t>osc</t>
    </r>
    <r>
      <rPr>
        <sz val="11"/>
        <color theme="1"/>
        <rFont val="Calibri"/>
        <family val="2"/>
        <scheme val="minor"/>
      </rPr>
      <t xml:space="preserve"> = </t>
    </r>
  </si>
  <si>
    <r>
      <t>F</t>
    </r>
    <r>
      <rPr>
        <vertAlign val="subscript"/>
        <sz val="11"/>
        <color theme="1"/>
        <rFont val="Calibri"/>
        <family val="2"/>
        <scheme val="minor"/>
      </rPr>
      <t>isnt</t>
    </r>
    <r>
      <rPr>
        <sz val="11"/>
        <color theme="1"/>
        <rFont val="Calibri"/>
        <family val="2"/>
        <scheme val="minor"/>
      </rPr>
      <t xml:space="preserve"> = </t>
    </r>
  </si>
  <si>
    <r>
      <t>F</t>
    </r>
    <r>
      <rPr>
        <vertAlign val="subscript"/>
        <sz val="11"/>
        <color theme="1"/>
        <rFont val="Calibri"/>
        <family val="2"/>
        <scheme val="minor"/>
      </rPr>
      <t>p</t>
    </r>
    <r>
      <rPr>
        <sz val="11"/>
        <color theme="1"/>
        <rFont val="Calibri"/>
        <family val="2"/>
        <scheme val="minor"/>
      </rPr>
      <t xml:space="preserve"> = </t>
    </r>
  </si>
  <si>
    <t xml:space="preserve">T1PS = </t>
  </si>
  <si>
    <t xml:space="preserve">PR1 = </t>
  </si>
  <si>
    <t>Tinst =</t>
  </si>
  <si>
    <t>us</t>
  </si>
  <si>
    <t xml:space="preserve">Tovfl = </t>
  </si>
  <si>
    <t>s</t>
  </si>
  <si>
    <t>f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</si>
</sst>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22"/>
  <sheetViews>
    <sheetView tabSelected="1" workbookViewId="0">
      <selection activeCell="N9" sqref="N9"/>
    </sheetView>
  </sheetViews>
  <sheetFormatPr defaultRowHeight="15" x14ac:dyDescent="0.25"/>
  <cols>
    <col min="2" max="2" width="12.7109375" customWidth="1"/>
    <col min="3" max="3" width="9.5703125" bestFit="1" customWidth="1"/>
  </cols>
  <sheetData>
    <row r="2" spans="2:14" x14ac:dyDescent="0.25">
      <c r="C2" s="1"/>
    </row>
    <row r="3" spans="2:14" x14ac:dyDescent="0.25">
      <c r="C3" s="1"/>
    </row>
    <row r="4" spans="2:14" ht="18" x14ac:dyDescent="0.35">
      <c r="B4" t="s">
        <v>10</v>
      </c>
      <c r="C4">
        <v>8</v>
      </c>
      <c r="D4" t="s">
        <v>0</v>
      </c>
      <c r="F4" t="s">
        <v>14</v>
      </c>
      <c r="G4">
        <v>256</v>
      </c>
    </row>
    <row r="5" spans="2:14" x14ac:dyDescent="0.25">
      <c r="B5" t="s">
        <v>2</v>
      </c>
      <c r="C5">
        <v>68</v>
      </c>
      <c r="F5" t="s">
        <v>15</v>
      </c>
      <c r="G5" s="2">
        <v>6600</v>
      </c>
    </row>
    <row r="6" spans="2:14" x14ac:dyDescent="0.25">
      <c r="B6" t="s">
        <v>3</v>
      </c>
      <c r="C6" s="2">
        <v>1</v>
      </c>
      <c r="F6" t="s">
        <v>16</v>
      </c>
      <c r="G6">
        <f>1/C14</f>
        <v>2.8571428571428571E-2</v>
      </c>
      <c r="H6" t="s">
        <v>17</v>
      </c>
    </row>
    <row r="7" spans="2:14" x14ac:dyDescent="0.25">
      <c r="B7" t="s">
        <v>4</v>
      </c>
      <c r="C7">
        <v>0</v>
      </c>
      <c r="F7" t="s">
        <v>18</v>
      </c>
      <c r="G7">
        <f>G6*G5*G4*0.000001</f>
        <v>4.8274285714285707E-2</v>
      </c>
      <c r="H7" t="s">
        <v>19</v>
      </c>
    </row>
    <row r="8" spans="2:14" x14ac:dyDescent="0.25">
      <c r="F8" t="s">
        <v>20</v>
      </c>
      <c r="G8">
        <f>1/G7</f>
        <v>20.714962121212125</v>
      </c>
      <c r="H8" t="s">
        <v>1</v>
      </c>
      <c r="N8">
        <f>3.3/330</f>
        <v>0.01</v>
      </c>
    </row>
    <row r="9" spans="2:14" x14ac:dyDescent="0.25">
      <c r="B9" t="s">
        <v>5</v>
      </c>
      <c r="C9">
        <f>C5+2</f>
        <v>70</v>
      </c>
    </row>
    <row r="10" spans="2:14" x14ac:dyDescent="0.25">
      <c r="B10" t="s">
        <v>6</v>
      </c>
      <c r="C10">
        <f>2*(C6+1)</f>
        <v>4</v>
      </c>
    </row>
    <row r="11" spans="2:14" x14ac:dyDescent="0.25">
      <c r="B11" t="s">
        <v>7</v>
      </c>
      <c r="C11">
        <f>C7+2</f>
        <v>2</v>
      </c>
    </row>
    <row r="12" spans="2:14" x14ac:dyDescent="0.25">
      <c r="M12">
        <f>6/510</f>
        <v>1.1764705882352941E-2</v>
      </c>
    </row>
    <row r="13" spans="2:14" ht="18" x14ac:dyDescent="0.35">
      <c r="B13" t="s">
        <v>11</v>
      </c>
      <c r="C13">
        <f>C4*C9/(C10*C11)</f>
        <v>70</v>
      </c>
      <c r="D13" t="s">
        <v>0</v>
      </c>
    </row>
    <row r="14" spans="2:14" ht="18" x14ac:dyDescent="0.35">
      <c r="B14" t="s">
        <v>12</v>
      </c>
      <c r="C14">
        <f>C13/2</f>
        <v>35</v>
      </c>
    </row>
    <row r="16" spans="2:14" ht="18" x14ac:dyDescent="0.35">
      <c r="B16" t="s">
        <v>13</v>
      </c>
      <c r="C16" s="1">
        <f>C14*1000000</f>
        <v>35000000</v>
      </c>
      <c r="D16" t="s">
        <v>0</v>
      </c>
    </row>
    <row r="17" spans="2:4" x14ac:dyDescent="0.25">
      <c r="B17" t="s">
        <v>8</v>
      </c>
      <c r="C17" s="3">
        <v>8</v>
      </c>
    </row>
    <row r="18" spans="2:4" x14ac:dyDescent="0.25">
      <c r="B18" t="s">
        <v>9</v>
      </c>
      <c r="C18">
        <f>C16/(4*C17+1)</f>
        <v>1060606.0606060605</v>
      </c>
      <c r="D18" t="s">
        <v>1</v>
      </c>
    </row>
    <row r="21" spans="2:4" x14ac:dyDescent="0.25">
      <c r="B21" t="s">
        <v>8</v>
      </c>
      <c r="C21" s="3">
        <v>17</v>
      </c>
    </row>
    <row r="22" spans="2:4" x14ac:dyDescent="0.25">
      <c r="B22" t="s">
        <v>9</v>
      </c>
      <c r="C22" s="2">
        <f>C16/(4*C21+1)</f>
        <v>507246.37681159418</v>
      </c>
      <c r="D22" t="s"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Programmer</dc:creator>
  <cp:lastModifiedBy>Programmer</cp:lastModifiedBy>
  <dcterms:created xsi:type="dcterms:W3CDTF">2014-10-17T17:26:47Z</dcterms:created>
  <dcterms:modified xsi:type="dcterms:W3CDTF">2014-11-26T03:20:15Z</dcterms:modified>
</cp:coreProperties>
</file>