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E/Desktop/Proyectos/Asesorías de Excel/Canal de Youtube 🎥/Github/DINÁMICAS DE ZOOM/"/>
    </mc:Choice>
  </mc:AlternateContent>
  <xr:revisionPtr revIDLastSave="0" documentId="13_ncr:1_{F07D9F68-DA91-2441-8DE3-4F508E2FE5F1}" xr6:coauthVersionLast="47" xr6:coauthVersionMax="47" xr10:uidLastSave="{00000000-0000-0000-0000-000000000000}"/>
  <bookViews>
    <workbookView xWindow="5860" yWindow="760" windowWidth="33980" windowHeight="20780" activeTab="4" xr2:uid="{511EFDA0-13F7-B04E-86D3-37F648B134EA}"/>
  </bookViews>
  <sheets>
    <sheet name="INFORMACIÓN" sheetId="2" r:id="rId1"/>
    <sheet name="BASE DE DATOS ORIGINAL" sheetId="1" state="hidden" r:id="rId2"/>
    <sheet name="BASE DE DATOS REPLICADA" sheetId="5" r:id="rId3"/>
    <sheet name="FILTRO DE INFORMACIÓN" sheetId="6" r:id="rId4"/>
    <sheet name="TABLA DE AMORTIZACION" sheetId="7" r:id="rId5"/>
  </sheets>
  <definedNames>
    <definedName name="AÑOS">'TABLA DE AMORTIZACION'!$G$5</definedName>
    <definedName name="BASE_DE_DATOS">'BASE DE DATOS REPLICADA'!$C$3:$I$23</definedName>
    <definedName name="CUOTAS_POR_CANCELAR">'TABLA DE AMORTIZACION'!$I$5</definedName>
    <definedName name="IMPORTAR_CLIENTE">'FILTRO DE INFORMACIÓN'!$D$5</definedName>
    <definedName name="SALDO_PENDIENTE">'TABLA DE AMORTIZACION'!$H$5</definedName>
    <definedName name="TASA_DE_INTERÉS">'TABLA DE AMORTIZACION'!$J$5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6" l="1"/>
  <c r="I5" i="6"/>
  <c r="H5" i="7" s="1"/>
  <c r="H5" i="6"/>
  <c r="G5" i="6"/>
  <c r="F5" i="6"/>
  <c r="E5" i="6"/>
  <c r="I23" i="5"/>
  <c r="E23" i="5"/>
  <c r="I22" i="5"/>
  <c r="G22" i="5"/>
  <c r="H22" i="5" s="1"/>
  <c r="I21" i="5"/>
  <c r="G21" i="5"/>
  <c r="H21" i="5" s="1"/>
  <c r="I20" i="5"/>
  <c r="G20" i="5"/>
  <c r="H20" i="5" s="1"/>
  <c r="I19" i="5"/>
  <c r="G19" i="5"/>
  <c r="H19" i="5" s="1"/>
  <c r="I18" i="5"/>
  <c r="G18" i="5"/>
  <c r="H18" i="5" s="1"/>
  <c r="I17" i="5"/>
  <c r="G17" i="5"/>
  <c r="H17" i="5" s="1"/>
  <c r="I16" i="5"/>
  <c r="G16" i="5"/>
  <c r="H16" i="5" s="1"/>
  <c r="I15" i="5"/>
  <c r="G15" i="5"/>
  <c r="H15" i="5" s="1"/>
  <c r="I14" i="5"/>
  <c r="G14" i="5"/>
  <c r="H14" i="5" s="1"/>
  <c r="I13" i="5"/>
  <c r="G13" i="5"/>
  <c r="H13" i="5" s="1"/>
  <c r="I12" i="5"/>
  <c r="E12" i="5"/>
  <c r="G12" i="5" s="1"/>
  <c r="I11" i="5"/>
  <c r="G11" i="5"/>
  <c r="H11" i="5" s="1"/>
  <c r="I10" i="5"/>
  <c r="G10" i="5"/>
  <c r="H10" i="5" s="1"/>
  <c r="I9" i="5"/>
  <c r="E9" i="5"/>
  <c r="I8" i="5"/>
  <c r="H8" i="5"/>
  <c r="G8" i="5"/>
  <c r="I7" i="5"/>
  <c r="G7" i="5"/>
  <c r="H7" i="5" s="1"/>
  <c r="I6" i="5"/>
  <c r="G6" i="5"/>
  <c r="H6" i="5" s="1"/>
  <c r="I5" i="5"/>
  <c r="G5" i="5"/>
  <c r="H5" i="5" s="1"/>
  <c r="I4" i="5"/>
  <c r="G4" i="5"/>
  <c r="H4" i="5" s="1"/>
  <c r="I5" i="7" l="1"/>
  <c r="I9" i="7" s="1"/>
  <c r="H9" i="7"/>
  <c r="J9" i="7" s="1"/>
  <c r="G9" i="5"/>
  <c r="H9" i="5" s="1"/>
  <c r="H12" i="5"/>
  <c r="G23" i="5"/>
  <c r="H23" i="5" s="1"/>
  <c r="K9" i="7" l="1"/>
  <c r="H10" i="7" s="1"/>
  <c r="I12" i="7"/>
  <c r="I11" i="7"/>
  <c r="I10" i="7"/>
  <c r="I14" i="7"/>
  <c r="I13" i="7"/>
  <c r="J10" i="7"/>
  <c r="K10" i="7" s="1"/>
  <c r="H11" i="7" s="1"/>
  <c r="J11" i="7" s="1"/>
  <c r="K11" i="7" s="1"/>
  <c r="H12" i="7" s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4" i="1"/>
  <c r="G16" i="1"/>
  <c r="H16" i="1" s="1"/>
  <c r="E9" i="1"/>
  <c r="G9" i="1" s="1"/>
  <c r="E12" i="1"/>
  <c r="G12" i="1" s="1"/>
  <c r="E23" i="1"/>
  <c r="G23" i="1" s="1"/>
  <c r="H11" i="1"/>
  <c r="G20" i="1"/>
  <c r="H20" i="1" s="1"/>
  <c r="G22" i="1"/>
  <c r="H22" i="1" s="1"/>
  <c r="G4" i="1"/>
  <c r="H4" i="1" s="1"/>
  <c r="G6" i="1"/>
  <c r="H6" i="1" s="1"/>
  <c r="G7" i="1"/>
  <c r="H7" i="1" s="1"/>
  <c r="G13" i="1"/>
  <c r="H13" i="1" s="1"/>
  <c r="G15" i="1"/>
  <c r="H15" i="1" s="1"/>
  <c r="G10" i="1"/>
  <c r="H10" i="1" s="1"/>
  <c r="G17" i="1"/>
  <c r="H17" i="1" s="1"/>
  <c r="G11" i="1"/>
  <c r="G14" i="1"/>
  <c r="H14" i="1" s="1"/>
  <c r="G19" i="1"/>
  <c r="H19" i="1" s="1"/>
  <c r="G5" i="1"/>
  <c r="H5" i="1" s="1"/>
  <c r="G18" i="1"/>
  <c r="H18" i="1" s="1"/>
  <c r="G21" i="1"/>
  <c r="H21" i="1" s="1"/>
  <c r="G8" i="1"/>
  <c r="H8" i="1" s="1"/>
  <c r="J12" i="7" l="1"/>
  <c r="K12" i="7" s="1"/>
  <c r="H13" i="7"/>
  <c r="H12" i="1"/>
  <c r="H9" i="1"/>
  <c r="H23" i="1"/>
  <c r="J13" i="7" l="1"/>
  <c r="K13" i="7" s="1"/>
  <c r="H14" i="7" s="1"/>
  <c r="J14" i="7" s="1"/>
  <c r="K14" i="7" s="1"/>
</calcChain>
</file>

<file path=xl/sharedStrings.xml><?xml version="1.0" encoding="utf-8"?>
<sst xmlns="http://schemas.openxmlformats.org/spreadsheetml/2006/main" count="116" uniqueCount="43">
  <si>
    <t>CLIENTE</t>
  </si>
  <si>
    <t>VEHÍCULO</t>
  </si>
  <si>
    <t>PRECIO</t>
  </si>
  <si>
    <t>INVERSIÓN INICIAL</t>
  </si>
  <si>
    <t>SALDO PENDIENTE</t>
  </si>
  <si>
    <t>ANDRÉS</t>
  </si>
  <si>
    <t>TOYOTA</t>
  </si>
  <si>
    <t>JUAN</t>
  </si>
  <si>
    <t>FORD</t>
  </si>
  <si>
    <t>PEDRO</t>
  </si>
  <si>
    <t>LEXUS</t>
  </si>
  <si>
    <t>ADRIÁN</t>
  </si>
  <si>
    <t>LINCOLN</t>
  </si>
  <si>
    <t>ALEJANDRO</t>
  </si>
  <si>
    <t>ALEXANDER</t>
  </si>
  <si>
    <t xml:space="preserve">FERNANDO </t>
  </si>
  <si>
    <t>GERARDO</t>
  </si>
  <si>
    <t>FRANCISCO</t>
  </si>
  <si>
    <t>GERMÁN</t>
  </si>
  <si>
    <t>BATISTINA</t>
  </si>
  <si>
    <t>JOSÉ</t>
  </si>
  <si>
    <t>MERCURY</t>
  </si>
  <si>
    <t>AIXA</t>
  </si>
  <si>
    <t>HYUNDAI</t>
  </si>
  <si>
    <t>JAIME</t>
  </si>
  <si>
    <t>CHEVROLET</t>
  </si>
  <si>
    <t>MAR</t>
  </si>
  <si>
    <t>---------------</t>
  </si>
  <si>
    <t>-------------</t>
  </si>
  <si>
    <t>PORCENTAJE DE CONTRIBUCIÓN</t>
  </si>
  <si>
    <t>SIMON</t>
  </si>
  <si>
    <t>CALIXTO</t>
  </si>
  <si>
    <t>FORMA DE PAGO</t>
  </si>
  <si>
    <t>Año</t>
  </si>
  <si>
    <t>TABLA DE AMORTIZACION</t>
  </si>
  <si>
    <t>Años</t>
  </si>
  <si>
    <t>Saldo adeudado</t>
  </si>
  <si>
    <t>Cuota por cancelar</t>
  </si>
  <si>
    <t>Tasa de interés</t>
  </si>
  <si>
    <t>----------</t>
  </si>
  <si>
    <t>Cuota</t>
  </si>
  <si>
    <t>Intereses</t>
  </si>
  <si>
    <t>Principal restante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</si>
</sst>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theme="1"/>
      <name val="Calibri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  <scheme val="minor"/>
    </font>
    <font>
      <b/>
      <sz val="20"/>
      <color theme="1"/>
      <name val="Arial"/>
      <family val="2"/>
    </font>
    <font>
      <sz val="20"/>
      <color theme="1"/>
      <name val="Calibri"/>
      <family val="2"/>
      <scheme val="minor"/>
    </font>
    <font>
      <sz val="20"/>
      <color theme="1"/>
      <name val="Arial"/>
      <family val="2"/>
    </font>
    <font>
      <b/>
      <sz val="2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4" fillId="0" borderId="1" xfId="0" applyFont="1" applyBorder="1"/>
    <xf numFmtId="43" fontId="4" fillId="0" borderId="1" xfId="1" applyFont="1" applyFill="1" applyBorder="1"/>
    <xf numFmtId="10" fontId="4" fillId="0" borderId="1" xfId="2" applyNumberFormat="1" applyFont="1" applyFill="1" applyBorder="1" applyAlignment="1">
      <alignment horizontal="center"/>
    </xf>
    <xf numFmtId="0" fontId="3" fillId="0" borderId="0" xfId="0" applyFont="1"/>
    <xf numFmtId="0" fontId="5" fillId="0" borderId="0" xfId="0" applyFont="1"/>
    <xf numFmtId="9" fontId="5" fillId="0" borderId="0" xfId="0" applyNumberFormat="1" applyFont="1"/>
    <xf numFmtId="9" fontId="0" fillId="0" borderId="0" xfId="2" applyFont="1"/>
    <xf numFmtId="0" fontId="0" fillId="0" borderId="0" xfId="0" applyAlignment="1">
      <alignment horizontal="center"/>
    </xf>
    <xf numFmtId="0" fontId="7" fillId="0" borderId="0" xfId="0" applyFont="1"/>
    <xf numFmtId="10" fontId="4" fillId="0" borderId="1" xfId="0" applyNumberFormat="1" applyFont="1" applyBorder="1" applyAlignment="1">
      <alignment horizontal="center"/>
    </xf>
    <xf numFmtId="10" fontId="4" fillId="0" borderId="2" xfId="0" applyNumberFormat="1" applyFont="1" applyBorder="1" applyAlignment="1">
      <alignment horizontal="center"/>
    </xf>
    <xf numFmtId="0" fontId="0" fillId="0" borderId="0" xfId="0" quotePrefix="1"/>
    <xf numFmtId="0" fontId="8" fillId="0" borderId="1" xfId="0" applyFont="1" applyBorder="1" applyAlignment="1">
      <alignment horizontal="right"/>
    </xf>
    <xf numFmtId="43" fontId="8" fillId="0" borderId="1" xfId="0" applyNumberFormat="1" applyFont="1" applyBorder="1" applyAlignment="1">
      <alignment horizontal="right"/>
    </xf>
    <xf numFmtId="10" fontId="8" fillId="0" borderId="1" xfId="2" applyNumberFormat="1" applyFont="1" applyBorder="1" applyAlignment="1">
      <alignment horizontal="right"/>
    </xf>
    <xf numFmtId="0" fontId="8" fillId="0" borderId="1" xfId="0" applyFont="1" applyBorder="1" applyAlignment="1">
      <alignment horizontal="center"/>
    </xf>
    <xf numFmtId="43" fontId="8" fillId="0" borderId="1" xfId="1" applyFont="1" applyBorder="1" applyAlignment="1">
      <alignment horizontal="right"/>
    </xf>
    <xf numFmtId="0" fontId="9" fillId="2" borderId="1" xfId="0" applyFont="1" applyFill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6" fillId="4" borderId="1" xfId="0" applyFont="1" applyFill="1" applyBorder="1" applyAlignment="1">
      <alignment horizontal="right"/>
    </xf>
    <xf numFmtId="0" fontId="6" fillId="4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43" fontId="8" fillId="0" borderId="1" xfId="1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/>
    </xf>
    <xf numFmtId="10" fontId="8" fillId="0" borderId="1" xfId="2" applyNumberFormat="1" applyFont="1" applyBorder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'TABLA DE AMORTIZACION'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'FILTRO DE INFORMACI&#211;N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838200</xdr:colOff>
      <xdr:row>7</xdr:row>
      <xdr:rowOff>127000</xdr:rowOff>
    </xdr:from>
    <xdr:to>
      <xdr:col>6</xdr:col>
      <xdr:colOff>1244600</xdr:colOff>
      <xdr:row>14</xdr:row>
      <xdr:rowOff>76200</xdr:rowOff>
    </xdr:to>
    <xdr:sp macro="" textlink="">
      <xdr:nvSpPr>
        <xdr:cNvPr id="2" name="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13A9F1-9106-9BC0-20BB-30DED0B64409}"/>
            </a:ext>
          </a:extLst>
        </xdr:cNvPr>
        <xdr:cNvSpPr/>
      </xdr:nvSpPr>
      <xdr:spPr>
        <a:xfrm>
          <a:off x="3314700" y="2463800"/>
          <a:ext cx="5486400" cy="13716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001">
          <a:schemeClr val="l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IR A TABLA DE AMORTIZACIÓN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266700</xdr:colOff>
      <xdr:row>17</xdr:row>
      <xdr:rowOff>88900</xdr:rowOff>
    </xdr:from>
    <xdr:to>
      <xdr:col>8</xdr:col>
      <xdr:colOff>1219200</xdr:colOff>
      <xdr:row>24</xdr:row>
      <xdr:rowOff>139700</xdr:rowOff>
    </xdr:to>
    <xdr:sp macro="" textlink="">
      <xdr:nvSpPr>
        <xdr:cNvPr id="2" name="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6C682D-7BF9-DF83-FB0F-6C34A4A15B85}"/>
            </a:ext>
          </a:extLst>
        </xdr:cNvPr>
        <xdr:cNvSpPr/>
      </xdr:nvSpPr>
      <xdr:spPr>
        <a:xfrm>
          <a:off x="5219700" y="5194300"/>
          <a:ext cx="5448300" cy="14732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001">
          <a:schemeClr val="l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240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IR A FILTRO DE INFORMACIÓN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7928C-960D-BC4F-8C45-E7E0BF2575B6}">
  <sheetPr>
    <tabColor rgb="FFFFFF00"/>
  </sheetPr>
  <dimension ref="A1:D49"/>
  <sheetViews>
    <sheetView workbookViewId="0">
      <selection activeCell="B41" sqref="B41"/>
    </sheetView>
  </sheetViews>
  <sheetFormatPr baseColWidth="10" defaultRowHeight="16" x14ac:dyDescent="0.2"/>
  <sheetData>
    <row r="1" spans="1:4" x14ac:dyDescent="0.2">
      <c r="A1" s="8" t="s">
        <v>27</v>
      </c>
      <c r="B1" s="8" t="s">
        <v>28</v>
      </c>
      <c r="C1" s="15" t="s">
        <v>39</v>
      </c>
      <c r="D1" s="15" t="s">
        <v>39</v>
      </c>
    </row>
    <row r="2" spans="1:4" x14ac:dyDescent="0.2">
      <c r="A2" s="9">
        <v>0.01</v>
      </c>
      <c r="B2" s="9">
        <v>0.01</v>
      </c>
      <c r="C2">
        <v>1</v>
      </c>
      <c r="D2" s="10">
        <v>0.01</v>
      </c>
    </row>
    <row r="3" spans="1:4" x14ac:dyDescent="0.2">
      <c r="A3" s="9">
        <v>0.02</v>
      </c>
      <c r="B3" s="9">
        <v>0.02</v>
      </c>
      <c r="C3">
        <v>2</v>
      </c>
      <c r="D3" s="10">
        <v>0.02</v>
      </c>
    </row>
    <row r="4" spans="1:4" x14ac:dyDescent="0.2">
      <c r="A4" s="9">
        <v>0.03</v>
      </c>
      <c r="B4" s="9">
        <v>0.03</v>
      </c>
      <c r="C4">
        <v>3</v>
      </c>
      <c r="D4" s="10">
        <v>0.03</v>
      </c>
    </row>
    <row r="5" spans="1:4" x14ac:dyDescent="0.2">
      <c r="A5" s="9">
        <v>0.04</v>
      </c>
      <c r="B5" s="9">
        <v>0.04</v>
      </c>
      <c r="C5">
        <v>4</v>
      </c>
      <c r="D5" s="10">
        <v>0.04</v>
      </c>
    </row>
    <row r="6" spans="1:4" x14ac:dyDescent="0.2">
      <c r="A6" s="9">
        <v>0.05</v>
      </c>
      <c r="B6" s="9">
        <v>0.05</v>
      </c>
      <c r="C6">
        <v>5</v>
      </c>
      <c r="D6" s="10">
        <v>0.05</v>
      </c>
    </row>
    <row r="7" spans="1:4" x14ac:dyDescent="0.2">
      <c r="A7" s="9">
        <v>0.06</v>
      </c>
      <c r="B7" s="9">
        <v>0.06</v>
      </c>
      <c r="C7">
        <v>6</v>
      </c>
      <c r="D7" s="10">
        <v>0.06</v>
      </c>
    </row>
    <row r="8" spans="1:4" x14ac:dyDescent="0.2">
      <c r="A8" s="9">
        <v>7.0000000000000007E-2</v>
      </c>
      <c r="B8" s="9">
        <v>7.0000000000000007E-2</v>
      </c>
      <c r="C8">
        <v>7</v>
      </c>
      <c r="D8" s="10">
        <v>7.0000000000000007E-2</v>
      </c>
    </row>
    <row r="9" spans="1:4" x14ac:dyDescent="0.2">
      <c r="A9" s="9">
        <v>0.08</v>
      </c>
      <c r="B9" s="9">
        <v>0.08</v>
      </c>
      <c r="C9">
        <v>8</v>
      </c>
      <c r="D9" s="10">
        <v>0.08</v>
      </c>
    </row>
    <row r="10" spans="1:4" x14ac:dyDescent="0.2">
      <c r="A10" s="9">
        <v>0.09</v>
      </c>
      <c r="B10" s="9">
        <v>0.09</v>
      </c>
      <c r="C10">
        <v>9</v>
      </c>
      <c r="D10" s="10">
        <v>0.09</v>
      </c>
    </row>
    <row r="11" spans="1:4" x14ac:dyDescent="0.2">
      <c r="A11" s="9">
        <v>0.1</v>
      </c>
      <c r="B11" s="9">
        <v>0.1</v>
      </c>
      <c r="C11">
        <v>10</v>
      </c>
      <c r="D11" s="10">
        <v>0.1</v>
      </c>
    </row>
    <row r="12" spans="1:4" x14ac:dyDescent="0.2">
      <c r="A12" s="9">
        <v>0.11</v>
      </c>
      <c r="B12" s="9">
        <v>0.11</v>
      </c>
      <c r="C12">
        <v>11</v>
      </c>
      <c r="D12" s="10">
        <v>0.11</v>
      </c>
    </row>
    <row r="13" spans="1:4" x14ac:dyDescent="0.2">
      <c r="A13" s="9">
        <v>0.12</v>
      </c>
      <c r="B13" s="9">
        <v>0.12</v>
      </c>
      <c r="C13">
        <v>12</v>
      </c>
      <c r="D13" s="10">
        <v>0.12</v>
      </c>
    </row>
    <row r="14" spans="1:4" x14ac:dyDescent="0.2">
      <c r="A14" s="9">
        <v>0.13</v>
      </c>
      <c r="B14" s="9">
        <v>0.13</v>
      </c>
      <c r="C14">
        <v>13</v>
      </c>
      <c r="D14" s="10">
        <v>0.13</v>
      </c>
    </row>
    <row r="15" spans="1:4" x14ac:dyDescent="0.2">
      <c r="A15" s="9">
        <v>0.14000000000000001</v>
      </c>
      <c r="B15" s="9">
        <v>0.14000000000000001</v>
      </c>
      <c r="C15">
        <v>14</v>
      </c>
      <c r="D15" s="10">
        <v>0.14000000000000001</v>
      </c>
    </row>
    <row r="16" spans="1:4" x14ac:dyDescent="0.2">
      <c r="A16" s="9">
        <v>0.15</v>
      </c>
      <c r="B16" s="9">
        <v>0.15</v>
      </c>
      <c r="C16">
        <v>15</v>
      </c>
      <c r="D16" s="10">
        <v>0.15</v>
      </c>
    </row>
    <row r="17" spans="1:4" x14ac:dyDescent="0.2">
      <c r="A17" s="9">
        <v>0.16</v>
      </c>
      <c r="B17" s="9">
        <v>0.16</v>
      </c>
      <c r="C17">
        <v>16</v>
      </c>
      <c r="D17" s="10">
        <v>0.16</v>
      </c>
    </row>
    <row r="18" spans="1:4" x14ac:dyDescent="0.2">
      <c r="A18" s="9">
        <v>0.17</v>
      </c>
      <c r="B18" s="9">
        <v>0.17</v>
      </c>
      <c r="C18">
        <v>17</v>
      </c>
      <c r="D18" s="10">
        <v>0.17</v>
      </c>
    </row>
    <row r="19" spans="1:4" x14ac:dyDescent="0.2">
      <c r="A19" s="9">
        <v>0.18</v>
      </c>
      <c r="B19" s="9">
        <v>0.18</v>
      </c>
      <c r="C19">
        <v>18</v>
      </c>
      <c r="D19" s="10">
        <v>0.18</v>
      </c>
    </row>
    <row r="20" spans="1:4" x14ac:dyDescent="0.2">
      <c r="A20" s="9">
        <v>0.19</v>
      </c>
      <c r="B20" s="9">
        <v>0.19</v>
      </c>
      <c r="C20">
        <v>19</v>
      </c>
      <c r="D20" s="10">
        <v>0.19</v>
      </c>
    </row>
    <row r="21" spans="1:4" x14ac:dyDescent="0.2">
      <c r="A21" s="9">
        <v>0.2</v>
      </c>
      <c r="B21" s="9">
        <v>0.2</v>
      </c>
      <c r="C21">
        <v>20</v>
      </c>
      <c r="D21" s="10">
        <v>0.2</v>
      </c>
    </row>
    <row r="22" spans="1:4" x14ac:dyDescent="0.2">
      <c r="A22" s="9">
        <v>0.21</v>
      </c>
      <c r="B22" s="9">
        <v>0.21</v>
      </c>
      <c r="C22">
        <v>21</v>
      </c>
      <c r="D22" s="10">
        <v>0.21</v>
      </c>
    </row>
    <row r="23" spans="1:4" x14ac:dyDescent="0.2">
      <c r="A23" s="9">
        <v>0.22</v>
      </c>
      <c r="B23" s="9">
        <v>0.22</v>
      </c>
      <c r="C23">
        <v>22</v>
      </c>
      <c r="D23" s="10">
        <v>0.22</v>
      </c>
    </row>
    <row r="24" spans="1:4" x14ac:dyDescent="0.2">
      <c r="A24" s="9">
        <v>0.23</v>
      </c>
      <c r="B24" s="9">
        <v>0.23</v>
      </c>
      <c r="C24">
        <v>23</v>
      </c>
      <c r="D24" s="10">
        <v>0.23</v>
      </c>
    </row>
    <row r="25" spans="1:4" x14ac:dyDescent="0.2">
      <c r="A25" s="9">
        <v>0.24</v>
      </c>
      <c r="B25" s="9">
        <v>0.24</v>
      </c>
      <c r="C25">
        <v>24</v>
      </c>
      <c r="D25" s="10">
        <v>0.24</v>
      </c>
    </row>
    <row r="26" spans="1:4" x14ac:dyDescent="0.2">
      <c r="A26" s="9">
        <v>0.25</v>
      </c>
      <c r="B26" s="9">
        <v>0.25</v>
      </c>
      <c r="C26">
        <v>25</v>
      </c>
      <c r="D26" s="10">
        <v>0.25</v>
      </c>
    </row>
    <row r="27" spans="1:4" x14ac:dyDescent="0.2">
      <c r="A27" s="9">
        <v>0.26</v>
      </c>
      <c r="B27" s="9">
        <v>0.26</v>
      </c>
      <c r="C27">
        <v>26</v>
      </c>
      <c r="D27" s="10">
        <v>0.26</v>
      </c>
    </row>
    <row r="28" spans="1:4" x14ac:dyDescent="0.2">
      <c r="A28" s="9">
        <v>0.27</v>
      </c>
      <c r="B28" s="9">
        <v>0.27</v>
      </c>
      <c r="C28">
        <v>27</v>
      </c>
      <c r="D28" s="10">
        <v>0.27</v>
      </c>
    </row>
    <row r="29" spans="1:4" x14ac:dyDescent="0.2">
      <c r="A29" s="9">
        <v>0.28000000000000003</v>
      </c>
      <c r="B29" s="9">
        <v>0.28000000000000003</v>
      </c>
      <c r="C29">
        <v>28</v>
      </c>
      <c r="D29" s="10">
        <v>0.28000000000000003</v>
      </c>
    </row>
    <row r="30" spans="1:4" x14ac:dyDescent="0.2">
      <c r="A30" s="9">
        <v>0.28999999999999998</v>
      </c>
      <c r="B30" s="9">
        <v>0.28999999999999998</v>
      </c>
      <c r="C30">
        <v>29</v>
      </c>
      <c r="D30" s="10">
        <v>0.28999999999999998</v>
      </c>
    </row>
    <row r="31" spans="1:4" x14ac:dyDescent="0.2">
      <c r="A31" s="9">
        <v>0.3</v>
      </c>
      <c r="B31" s="9">
        <v>0.3</v>
      </c>
      <c r="C31">
        <v>30</v>
      </c>
      <c r="D31" s="10">
        <v>0.3</v>
      </c>
    </row>
    <row r="32" spans="1:4" x14ac:dyDescent="0.2">
      <c r="A32" s="9">
        <v>0.31</v>
      </c>
      <c r="B32" s="9">
        <v>0.31</v>
      </c>
      <c r="C32">
        <v>31</v>
      </c>
      <c r="D32" s="10">
        <v>0.31</v>
      </c>
    </row>
    <row r="33" spans="1:4" x14ac:dyDescent="0.2">
      <c r="A33" s="9">
        <v>0.32</v>
      </c>
      <c r="B33" s="9">
        <v>0.32</v>
      </c>
      <c r="C33">
        <v>32</v>
      </c>
      <c r="D33" s="10">
        <v>0.32</v>
      </c>
    </row>
    <row r="34" spans="1:4" x14ac:dyDescent="0.2">
      <c r="A34" s="9">
        <v>0.33</v>
      </c>
      <c r="B34" s="9">
        <v>0.33</v>
      </c>
      <c r="C34">
        <v>33</v>
      </c>
      <c r="D34" s="10">
        <v>0.33</v>
      </c>
    </row>
    <row r="35" spans="1:4" x14ac:dyDescent="0.2">
      <c r="A35" s="9">
        <v>0.34</v>
      </c>
      <c r="B35" s="9">
        <v>0.34</v>
      </c>
      <c r="C35">
        <v>34</v>
      </c>
      <c r="D35" s="10">
        <v>0.34</v>
      </c>
    </row>
    <row r="36" spans="1:4" x14ac:dyDescent="0.2">
      <c r="A36" s="9">
        <v>0.35</v>
      </c>
      <c r="B36" s="9">
        <v>0.35</v>
      </c>
      <c r="C36">
        <v>35</v>
      </c>
      <c r="D36" s="10">
        <v>0.35</v>
      </c>
    </row>
    <row r="37" spans="1:4" x14ac:dyDescent="0.2">
      <c r="A37" s="9">
        <v>0.36</v>
      </c>
      <c r="B37" s="9">
        <v>0.36</v>
      </c>
      <c r="C37">
        <v>36</v>
      </c>
      <c r="D37" s="10">
        <v>0.36</v>
      </c>
    </row>
    <row r="38" spans="1:4" x14ac:dyDescent="0.2">
      <c r="A38" s="9">
        <v>0.37</v>
      </c>
      <c r="B38" s="9">
        <v>0.37</v>
      </c>
      <c r="C38">
        <v>37</v>
      </c>
      <c r="D38" s="10">
        <v>0.37</v>
      </c>
    </row>
    <row r="39" spans="1:4" x14ac:dyDescent="0.2">
      <c r="A39" s="9">
        <v>0.38</v>
      </c>
      <c r="B39" s="9">
        <v>0.38</v>
      </c>
      <c r="C39">
        <v>38</v>
      </c>
      <c r="D39" s="10">
        <v>0.38</v>
      </c>
    </row>
    <row r="40" spans="1:4" x14ac:dyDescent="0.2">
      <c r="A40" s="9">
        <v>0.39</v>
      </c>
      <c r="B40" s="9">
        <v>0.39</v>
      </c>
      <c r="C40">
        <v>39</v>
      </c>
      <c r="D40" s="10">
        <v>0.39</v>
      </c>
    </row>
    <row r="41" spans="1:4" x14ac:dyDescent="0.2">
      <c r="A41" s="9">
        <v>0.4</v>
      </c>
      <c r="B41" s="9">
        <v>0.4</v>
      </c>
      <c r="C41">
        <v>40</v>
      </c>
      <c r="D41" s="10">
        <v>0.4</v>
      </c>
    </row>
    <row r="42" spans="1:4" x14ac:dyDescent="0.2">
      <c r="A42" s="9">
        <v>0.41</v>
      </c>
      <c r="B42" s="9">
        <v>0.41</v>
      </c>
      <c r="C42">
        <v>41</v>
      </c>
      <c r="D42" s="10">
        <v>0.41</v>
      </c>
    </row>
    <row r="43" spans="1:4" x14ac:dyDescent="0.2">
      <c r="A43" s="9">
        <v>0.42</v>
      </c>
      <c r="B43" s="9">
        <v>0.42</v>
      </c>
      <c r="C43">
        <v>42</v>
      </c>
      <c r="D43" s="10">
        <v>0.42</v>
      </c>
    </row>
    <row r="44" spans="1:4" x14ac:dyDescent="0.2">
      <c r="A44" s="9">
        <v>0.43</v>
      </c>
      <c r="B44" s="9">
        <v>0.43</v>
      </c>
      <c r="C44">
        <v>43</v>
      </c>
      <c r="D44" s="10">
        <v>0.43</v>
      </c>
    </row>
    <row r="45" spans="1:4" x14ac:dyDescent="0.2">
      <c r="A45" s="9">
        <v>0.44</v>
      </c>
      <c r="B45" s="9">
        <v>0.44</v>
      </c>
      <c r="C45">
        <v>44</v>
      </c>
      <c r="D45" s="10">
        <v>0.44</v>
      </c>
    </row>
    <row r="46" spans="1:4" x14ac:dyDescent="0.2">
      <c r="A46" s="9">
        <v>0.45</v>
      </c>
      <c r="B46" s="9">
        <v>0.45</v>
      </c>
      <c r="C46">
        <v>45</v>
      </c>
      <c r="D46" s="10">
        <v>0.45</v>
      </c>
    </row>
    <row r="47" spans="1:4" x14ac:dyDescent="0.2">
      <c r="A47" s="9">
        <v>0.46</v>
      </c>
      <c r="B47" s="9">
        <v>0.46</v>
      </c>
      <c r="C47">
        <v>46</v>
      </c>
      <c r="D47" s="10">
        <v>0.46</v>
      </c>
    </row>
    <row r="48" spans="1:4" x14ac:dyDescent="0.2">
      <c r="A48" s="9">
        <v>0.47</v>
      </c>
      <c r="B48" s="9">
        <v>0.47</v>
      </c>
      <c r="C48">
        <v>47</v>
      </c>
      <c r="D48" s="10">
        <v>0.47</v>
      </c>
    </row>
    <row r="49" spans="1:4" x14ac:dyDescent="0.2">
      <c r="A49" s="9">
        <v>0.48</v>
      </c>
      <c r="B49" s="9">
        <v>0.48</v>
      </c>
      <c r="C49">
        <v>48</v>
      </c>
      <c r="D49" s="10">
        <v>0.48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B0F69-217E-8843-9770-4F6753564AB2}">
  <dimension ref="C3:I23"/>
  <sheetViews>
    <sheetView workbookViewId="0">
      <selection activeCell="F4" sqref="F4:F23"/>
    </sheetView>
  </sheetViews>
  <sheetFormatPr baseColWidth="10" defaultRowHeight="16" x14ac:dyDescent="0.2"/>
  <cols>
    <col min="1" max="2" width="10.83203125" style="7"/>
    <col min="3" max="3" width="18.1640625" style="7" customWidth="1"/>
    <col min="4" max="4" width="17.83203125" style="7" customWidth="1"/>
    <col min="5" max="5" width="17.1640625" style="7" customWidth="1"/>
    <col min="6" max="6" width="37.6640625" style="7" customWidth="1"/>
    <col min="7" max="7" width="24.33203125" style="7" customWidth="1"/>
    <col min="8" max="8" width="22.33203125" style="7" customWidth="1"/>
    <col min="9" max="9" width="31.83203125" style="7" customWidth="1"/>
    <col min="10" max="16384" width="10.83203125" style="7"/>
  </cols>
  <sheetData>
    <row r="3" spans="3:9" s="3" customFormat="1" x14ac:dyDescent="0.2">
      <c r="C3" s="1" t="s">
        <v>0</v>
      </c>
      <c r="D3" s="1" t="s">
        <v>1</v>
      </c>
      <c r="E3" s="2" t="s">
        <v>2</v>
      </c>
      <c r="F3" s="2" t="s">
        <v>29</v>
      </c>
      <c r="G3" s="1" t="s">
        <v>3</v>
      </c>
      <c r="H3" s="1" t="s">
        <v>4</v>
      </c>
      <c r="I3" s="1" t="s">
        <v>32</v>
      </c>
    </row>
    <row r="4" spans="3:9" x14ac:dyDescent="0.2">
      <c r="C4" s="4" t="s">
        <v>11</v>
      </c>
      <c r="D4" s="4" t="s">
        <v>12</v>
      </c>
      <c r="E4" s="5">
        <v>18571</v>
      </c>
      <c r="F4" s="6">
        <v>7.0000000000000007E-2</v>
      </c>
      <c r="G4" s="5">
        <f t="shared" ref="G4:G23" si="0">E4*F4</f>
        <v>1299.97</v>
      </c>
      <c r="H4" s="5">
        <f t="shared" ref="H4:H23" si="1">E4-G4</f>
        <v>17271.03</v>
      </c>
      <c r="I4" s="5" t="str">
        <f>IF(F4=100%,"PAGO DE CONTADO Y NO TIENE QUE PAGAR CUOTAS","DEBE PAGAR SUS CUOTAS")</f>
        <v>DEBE PAGAR SUS CUOTAS</v>
      </c>
    </row>
    <row r="5" spans="3:9" x14ac:dyDescent="0.2">
      <c r="C5" s="4" t="s">
        <v>22</v>
      </c>
      <c r="D5" s="4" t="s">
        <v>23</v>
      </c>
      <c r="E5" s="5">
        <v>20377</v>
      </c>
      <c r="F5" s="6">
        <v>0.08</v>
      </c>
      <c r="G5" s="5">
        <f t="shared" si="0"/>
        <v>1630.16</v>
      </c>
      <c r="H5" s="5">
        <f t="shared" si="1"/>
        <v>18746.84</v>
      </c>
      <c r="I5" s="5" t="str">
        <f t="shared" ref="I5:I23" si="2">IF(F5=100%,"PAGO DE CONTADO Y NO TIENE QUE PAGAR CUOTAS","DEBE PAGAR SUS CUOTAS")</f>
        <v>DEBE PAGAR SUS CUOTAS</v>
      </c>
    </row>
    <row r="6" spans="3:9" x14ac:dyDescent="0.2">
      <c r="C6" s="4" t="s">
        <v>13</v>
      </c>
      <c r="D6" s="4" t="s">
        <v>6</v>
      </c>
      <c r="E6" s="5">
        <v>9665</v>
      </c>
      <c r="F6" s="6">
        <v>0.08</v>
      </c>
      <c r="G6" s="5">
        <f t="shared" si="0"/>
        <v>773.2</v>
      </c>
      <c r="H6" s="5">
        <f t="shared" si="1"/>
        <v>8891.7999999999993</v>
      </c>
      <c r="I6" s="5" t="str">
        <f t="shared" si="2"/>
        <v>DEBE PAGAR SUS CUOTAS</v>
      </c>
    </row>
    <row r="7" spans="3:9" x14ac:dyDescent="0.2">
      <c r="C7" s="4" t="s">
        <v>14</v>
      </c>
      <c r="D7" s="4" t="s">
        <v>6</v>
      </c>
      <c r="E7" s="5">
        <v>7473</v>
      </c>
      <c r="F7" s="6">
        <v>0.09</v>
      </c>
      <c r="G7" s="5">
        <f t="shared" si="0"/>
        <v>672.56999999999994</v>
      </c>
      <c r="H7" s="5">
        <f t="shared" si="1"/>
        <v>6800.43</v>
      </c>
      <c r="I7" s="5" t="str">
        <f t="shared" si="2"/>
        <v>DEBE PAGAR SUS CUOTAS</v>
      </c>
    </row>
    <row r="8" spans="3:9" x14ac:dyDescent="0.2">
      <c r="C8" s="4" t="s">
        <v>5</v>
      </c>
      <c r="D8" s="4" t="s">
        <v>6</v>
      </c>
      <c r="E8" s="5">
        <v>24063</v>
      </c>
      <c r="F8" s="6">
        <v>0.05</v>
      </c>
      <c r="G8" s="5">
        <f t="shared" si="0"/>
        <v>1203.1500000000001</v>
      </c>
      <c r="H8" s="5">
        <f t="shared" si="1"/>
        <v>22859.85</v>
      </c>
      <c r="I8" s="5" t="str">
        <f t="shared" si="2"/>
        <v>DEBE PAGAR SUS CUOTAS</v>
      </c>
    </row>
    <row r="9" spans="3:9" x14ac:dyDescent="0.2">
      <c r="C9" s="4" t="s">
        <v>5</v>
      </c>
      <c r="D9" s="4" t="s">
        <v>10</v>
      </c>
      <c r="E9" s="5">
        <f ca="1">RANDBETWEEN(1500,25000)</f>
        <v>16790</v>
      </c>
      <c r="F9" s="6">
        <v>0.34</v>
      </c>
      <c r="G9" s="5">
        <f t="shared" ca="1" si="0"/>
        <v>5708.6</v>
      </c>
      <c r="H9" s="5">
        <f t="shared" ca="1" si="1"/>
        <v>11081.4</v>
      </c>
      <c r="I9" s="5" t="str">
        <f t="shared" si="2"/>
        <v>DEBE PAGAR SUS CUOTAS</v>
      </c>
    </row>
    <row r="10" spans="3:9" x14ac:dyDescent="0.2">
      <c r="C10" s="4" t="s">
        <v>5</v>
      </c>
      <c r="D10" s="4" t="s">
        <v>10</v>
      </c>
      <c r="E10" s="5">
        <v>3372</v>
      </c>
      <c r="F10" s="6">
        <v>0.27</v>
      </c>
      <c r="G10" s="5">
        <f t="shared" si="0"/>
        <v>910.44</v>
      </c>
      <c r="H10" s="5">
        <f t="shared" si="1"/>
        <v>2461.56</v>
      </c>
      <c r="I10" s="5" t="str">
        <f t="shared" si="2"/>
        <v>DEBE PAGAR SUS CUOTAS</v>
      </c>
    </row>
    <row r="11" spans="3:9" x14ac:dyDescent="0.2">
      <c r="C11" s="4" t="s">
        <v>19</v>
      </c>
      <c r="D11" s="4" t="s">
        <v>6</v>
      </c>
      <c r="E11" s="5">
        <v>24917</v>
      </c>
      <c r="F11" s="6">
        <v>0.08</v>
      </c>
      <c r="G11" s="5">
        <f t="shared" si="0"/>
        <v>1993.3600000000001</v>
      </c>
      <c r="H11" s="5">
        <f t="shared" si="1"/>
        <v>22923.64</v>
      </c>
      <c r="I11" s="5" t="str">
        <f t="shared" si="2"/>
        <v>DEBE PAGAR SUS CUOTAS</v>
      </c>
    </row>
    <row r="12" spans="3:9" x14ac:dyDescent="0.2">
      <c r="C12" s="4" t="s">
        <v>31</v>
      </c>
      <c r="D12" s="4" t="s">
        <v>25</v>
      </c>
      <c r="E12" s="5">
        <f ca="1">RANDBETWEEN(1500,25000)</f>
        <v>2013</v>
      </c>
      <c r="F12" s="6">
        <v>0.45</v>
      </c>
      <c r="G12" s="5">
        <f t="shared" ca="1" si="0"/>
        <v>905.85</v>
      </c>
      <c r="H12" s="5">
        <f t="shared" ca="1" si="1"/>
        <v>1107.1500000000001</v>
      </c>
      <c r="I12" s="5" t="str">
        <f t="shared" si="2"/>
        <v>DEBE PAGAR SUS CUOTAS</v>
      </c>
    </row>
    <row r="13" spans="3:9" x14ac:dyDescent="0.2">
      <c r="C13" s="4" t="s">
        <v>15</v>
      </c>
      <c r="D13" s="4" t="s">
        <v>8</v>
      </c>
      <c r="E13" s="5">
        <v>4534</v>
      </c>
      <c r="F13" s="6">
        <v>0.16</v>
      </c>
      <c r="G13" s="5">
        <f t="shared" si="0"/>
        <v>725.44</v>
      </c>
      <c r="H13" s="5">
        <f t="shared" si="1"/>
        <v>3808.56</v>
      </c>
      <c r="I13" s="5" t="str">
        <f t="shared" si="2"/>
        <v>DEBE PAGAR SUS CUOTAS</v>
      </c>
    </row>
    <row r="14" spans="3:9" x14ac:dyDescent="0.2">
      <c r="C14" s="4" t="s">
        <v>15</v>
      </c>
      <c r="D14" s="4" t="s">
        <v>6</v>
      </c>
      <c r="E14" s="5">
        <v>7019</v>
      </c>
      <c r="F14" s="6">
        <v>7.0000000000000007E-2</v>
      </c>
      <c r="G14" s="5">
        <f t="shared" si="0"/>
        <v>491.33000000000004</v>
      </c>
      <c r="H14" s="5">
        <f t="shared" si="1"/>
        <v>6527.67</v>
      </c>
      <c r="I14" s="5" t="str">
        <f t="shared" si="2"/>
        <v>DEBE PAGAR SUS CUOTAS</v>
      </c>
    </row>
    <row r="15" spans="3:9" x14ac:dyDescent="0.2">
      <c r="C15" s="4" t="s">
        <v>17</v>
      </c>
      <c r="D15" s="4" t="s">
        <v>10</v>
      </c>
      <c r="E15" s="5">
        <v>6913</v>
      </c>
      <c r="F15" s="6">
        <v>0.21</v>
      </c>
      <c r="G15" s="5">
        <f t="shared" si="0"/>
        <v>1451.73</v>
      </c>
      <c r="H15" s="5">
        <f t="shared" si="1"/>
        <v>5461.27</v>
      </c>
      <c r="I15" s="5" t="str">
        <f t="shared" si="2"/>
        <v>DEBE PAGAR SUS CUOTAS</v>
      </c>
    </row>
    <row r="16" spans="3:9" x14ac:dyDescent="0.2">
      <c r="C16" s="4" t="s">
        <v>16</v>
      </c>
      <c r="D16" s="4" t="s">
        <v>8</v>
      </c>
      <c r="E16" s="5">
        <v>22740</v>
      </c>
      <c r="F16" s="6">
        <v>0.28000000000000003</v>
      </c>
      <c r="G16" s="5">
        <f t="shared" si="0"/>
        <v>6367.2000000000007</v>
      </c>
      <c r="H16" s="5">
        <f t="shared" si="1"/>
        <v>16372.8</v>
      </c>
      <c r="I16" s="5" t="str">
        <f t="shared" si="2"/>
        <v>DEBE PAGAR SUS CUOTAS</v>
      </c>
    </row>
    <row r="17" spans="3:9" x14ac:dyDescent="0.2">
      <c r="C17" s="4" t="s">
        <v>18</v>
      </c>
      <c r="D17" s="4" t="s">
        <v>8</v>
      </c>
      <c r="E17" s="5">
        <v>17006</v>
      </c>
      <c r="F17" s="6">
        <v>0.19</v>
      </c>
      <c r="G17" s="5">
        <f t="shared" si="0"/>
        <v>3231.14</v>
      </c>
      <c r="H17" s="5">
        <f t="shared" si="1"/>
        <v>13774.86</v>
      </c>
      <c r="I17" s="5" t="str">
        <f t="shared" si="2"/>
        <v>DEBE PAGAR SUS CUOTAS</v>
      </c>
    </row>
    <row r="18" spans="3:9" x14ac:dyDescent="0.2">
      <c r="C18" s="4" t="s">
        <v>24</v>
      </c>
      <c r="D18" s="4" t="s">
        <v>25</v>
      </c>
      <c r="E18" s="5">
        <v>13130</v>
      </c>
      <c r="F18" s="6">
        <v>0.05</v>
      </c>
      <c r="G18" s="5">
        <f t="shared" si="0"/>
        <v>656.5</v>
      </c>
      <c r="H18" s="5">
        <f t="shared" si="1"/>
        <v>12473.5</v>
      </c>
      <c r="I18" s="5" t="str">
        <f t="shared" si="2"/>
        <v>DEBE PAGAR SUS CUOTAS</v>
      </c>
    </row>
    <row r="19" spans="3:9" x14ac:dyDescent="0.2">
      <c r="C19" s="4" t="s">
        <v>20</v>
      </c>
      <c r="D19" s="4" t="s">
        <v>21</v>
      </c>
      <c r="E19" s="5">
        <v>16757</v>
      </c>
      <c r="F19" s="6">
        <v>0.08</v>
      </c>
      <c r="G19" s="5">
        <f t="shared" si="0"/>
        <v>1340.56</v>
      </c>
      <c r="H19" s="5">
        <f t="shared" si="1"/>
        <v>15416.44</v>
      </c>
      <c r="I19" s="5" t="str">
        <f t="shared" si="2"/>
        <v>DEBE PAGAR SUS CUOTAS</v>
      </c>
    </row>
    <row r="20" spans="3:9" x14ac:dyDescent="0.2">
      <c r="C20" s="4" t="s">
        <v>7</v>
      </c>
      <c r="D20" s="4" t="s">
        <v>8</v>
      </c>
      <c r="E20" s="5">
        <v>11741</v>
      </c>
      <c r="F20" s="6">
        <v>0.04</v>
      </c>
      <c r="G20" s="5">
        <f t="shared" si="0"/>
        <v>469.64</v>
      </c>
      <c r="H20" s="5">
        <f t="shared" si="1"/>
        <v>11271.36</v>
      </c>
      <c r="I20" s="5" t="str">
        <f t="shared" si="2"/>
        <v>DEBE PAGAR SUS CUOTAS</v>
      </c>
    </row>
    <row r="21" spans="3:9" x14ac:dyDescent="0.2">
      <c r="C21" s="4" t="s">
        <v>26</v>
      </c>
      <c r="D21" s="4" t="s">
        <v>25</v>
      </c>
      <c r="E21" s="5">
        <v>8332</v>
      </c>
      <c r="F21" s="6">
        <v>0.2</v>
      </c>
      <c r="G21" s="5">
        <f t="shared" si="0"/>
        <v>1666.4</v>
      </c>
      <c r="H21" s="5">
        <f t="shared" si="1"/>
        <v>6665.6</v>
      </c>
      <c r="I21" s="5" t="str">
        <f t="shared" si="2"/>
        <v>DEBE PAGAR SUS CUOTAS</v>
      </c>
    </row>
    <row r="22" spans="3:9" x14ac:dyDescent="0.2">
      <c r="C22" s="4" t="s">
        <v>9</v>
      </c>
      <c r="D22" s="4" t="s">
        <v>10</v>
      </c>
      <c r="E22" s="5">
        <v>7363</v>
      </c>
      <c r="F22" s="6">
        <v>7.0000000000000007E-2</v>
      </c>
      <c r="G22" s="5">
        <f t="shared" si="0"/>
        <v>515.41000000000008</v>
      </c>
      <c r="H22" s="5">
        <f t="shared" si="1"/>
        <v>6847.59</v>
      </c>
      <c r="I22" s="5" t="str">
        <f t="shared" si="2"/>
        <v>DEBE PAGAR SUS CUOTAS</v>
      </c>
    </row>
    <row r="23" spans="3:9" x14ac:dyDescent="0.2">
      <c r="C23" s="4" t="s">
        <v>30</v>
      </c>
      <c r="D23" s="4" t="s">
        <v>8</v>
      </c>
      <c r="E23" s="5">
        <f ca="1">RANDBETWEEN(1500,25000)</f>
        <v>6455</v>
      </c>
      <c r="F23" s="6">
        <v>0.04</v>
      </c>
      <c r="G23" s="5">
        <f t="shared" ca="1" si="0"/>
        <v>258.2</v>
      </c>
      <c r="H23" s="5">
        <f t="shared" ca="1" si="1"/>
        <v>6196.8</v>
      </c>
      <c r="I23" s="5" t="str">
        <f t="shared" si="2"/>
        <v>DEBE PAGAR SUS CUOTAS</v>
      </c>
    </row>
  </sheetData>
  <sortState xmlns:xlrd2="http://schemas.microsoft.com/office/spreadsheetml/2017/richdata2" ref="C4:H23">
    <sortCondition ref="C4:C23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B6C56A-AA29-214C-820D-29F422D5F8A7}">
          <x14:formula1>
            <xm:f>INFORMACIÓN!$A$1:$A$49</xm:f>
          </x14:formula1>
          <xm:sqref>F4:F23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FB0DD-4827-664E-B1CA-994988A3A422}">
  <sheetPr>
    <tabColor theme="4" tint="0.39997558519241921"/>
  </sheetPr>
  <dimension ref="C3:I23"/>
  <sheetViews>
    <sheetView workbookViewId="0">
      <selection activeCell="H15" sqref="H15"/>
    </sheetView>
  </sheetViews>
  <sheetFormatPr baseColWidth="10" defaultRowHeight="16" x14ac:dyDescent="0.2"/>
  <cols>
    <col min="1" max="2" width="10.83203125" style="7"/>
    <col min="3" max="3" width="18.1640625" style="7" customWidth="1"/>
    <col min="4" max="4" width="17.83203125" style="7" customWidth="1"/>
    <col min="5" max="5" width="17.1640625" style="7" customWidth="1"/>
    <col min="6" max="6" width="37.6640625" style="7" customWidth="1"/>
    <col min="7" max="7" width="24.33203125" style="7" customWidth="1"/>
    <col min="8" max="8" width="22.6640625" style="7" customWidth="1"/>
    <col min="9" max="9" width="35" style="7" customWidth="1"/>
    <col min="10" max="16384" width="10.83203125" style="7"/>
  </cols>
  <sheetData>
    <row r="3" spans="3:9" s="3" customFormat="1" x14ac:dyDescent="0.2">
      <c r="C3" s="1" t="s">
        <v>0</v>
      </c>
      <c r="D3" s="1" t="s">
        <v>1</v>
      </c>
      <c r="E3" s="2" t="s">
        <v>2</v>
      </c>
      <c r="F3" s="2" t="s">
        <v>29</v>
      </c>
      <c r="G3" s="1" t="s">
        <v>3</v>
      </c>
      <c r="H3" s="1" t="s">
        <v>4</v>
      </c>
      <c r="I3" s="1" t="s">
        <v>32</v>
      </c>
    </row>
    <row r="4" spans="3:9" x14ac:dyDescent="0.2">
      <c r="C4" s="4" t="s">
        <v>11</v>
      </c>
      <c r="D4" s="4" t="s">
        <v>12</v>
      </c>
      <c r="E4" s="5">
        <v>18571</v>
      </c>
      <c r="F4" s="13">
        <v>7.0000000000000007E-2</v>
      </c>
      <c r="G4" s="5">
        <f t="shared" ref="G4:G23" si="0">E4*F4</f>
        <v>1299.97</v>
      </c>
      <c r="H4" s="5">
        <f t="shared" ref="H4:H23" si="1">E4-G4</f>
        <v>17271.03</v>
      </c>
      <c r="I4" s="5" t="str">
        <f t="shared" ref="I4:I23" si="2">IF(F4=100%,"PAGO DE CONTADO Y NO TIENE QUE PAGAR CUOTAS","DEBE PAGAR SUS CUOTAS")</f>
        <v>DEBE PAGAR SUS CUOTAS</v>
      </c>
    </row>
    <row r="5" spans="3:9" x14ac:dyDescent="0.2">
      <c r="C5" s="4" t="s">
        <v>22</v>
      </c>
      <c r="D5" s="4" t="s">
        <v>23</v>
      </c>
      <c r="E5" s="5">
        <v>20377</v>
      </c>
      <c r="F5" s="14">
        <v>0.08</v>
      </c>
      <c r="G5" s="5">
        <f t="shared" si="0"/>
        <v>1630.16</v>
      </c>
      <c r="H5" s="5">
        <f t="shared" si="1"/>
        <v>18746.84</v>
      </c>
      <c r="I5" s="5" t="str">
        <f t="shared" si="2"/>
        <v>DEBE PAGAR SUS CUOTAS</v>
      </c>
    </row>
    <row r="6" spans="3:9" x14ac:dyDescent="0.2">
      <c r="C6" s="4" t="s">
        <v>13</v>
      </c>
      <c r="D6" s="4" t="s">
        <v>6</v>
      </c>
      <c r="E6" s="5">
        <v>9665</v>
      </c>
      <c r="F6" s="14">
        <v>0.08</v>
      </c>
      <c r="G6" s="5">
        <f t="shared" si="0"/>
        <v>773.2</v>
      </c>
      <c r="H6" s="5">
        <f t="shared" si="1"/>
        <v>8891.7999999999993</v>
      </c>
      <c r="I6" s="5" t="str">
        <f t="shared" si="2"/>
        <v>DEBE PAGAR SUS CUOTAS</v>
      </c>
    </row>
    <row r="7" spans="3:9" x14ac:dyDescent="0.2">
      <c r="C7" s="4" t="s">
        <v>14</v>
      </c>
      <c r="D7" s="4" t="s">
        <v>6</v>
      </c>
      <c r="E7" s="5">
        <v>7473</v>
      </c>
      <c r="F7" s="14">
        <v>0.09</v>
      </c>
      <c r="G7" s="5">
        <f t="shared" si="0"/>
        <v>672.56999999999994</v>
      </c>
      <c r="H7" s="5">
        <f t="shared" si="1"/>
        <v>6800.43</v>
      </c>
      <c r="I7" s="5" t="str">
        <f t="shared" si="2"/>
        <v>DEBE PAGAR SUS CUOTAS</v>
      </c>
    </row>
    <row r="8" spans="3:9" x14ac:dyDescent="0.2">
      <c r="C8" s="4" t="s">
        <v>5</v>
      </c>
      <c r="D8" s="4" t="s">
        <v>6</v>
      </c>
      <c r="E8" s="5">
        <v>24063</v>
      </c>
      <c r="F8" s="14">
        <v>0.05</v>
      </c>
      <c r="G8" s="5">
        <f t="shared" si="0"/>
        <v>1203.1500000000001</v>
      </c>
      <c r="H8" s="5">
        <f t="shared" si="1"/>
        <v>22859.85</v>
      </c>
      <c r="I8" s="5" t="str">
        <f t="shared" si="2"/>
        <v>DEBE PAGAR SUS CUOTAS</v>
      </c>
    </row>
    <row r="9" spans="3:9" x14ac:dyDescent="0.2">
      <c r="C9" s="4" t="s">
        <v>5</v>
      </c>
      <c r="D9" s="4" t="s">
        <v>10</v>
      </c>
      <c r="E9" s="5">
        <f ca="1">RANDBETWEEN(1500,25000)</f>
        <v>20048</v>
      </c>
      <c r="F9" s="14">
        <v>0.34</v>
      </c>
      <c r="G9" s="5">
        <f t="shared" ca="1" si="0"/>
        <v>6816.3200000000006</v>
      </c>
      <c r="H9" s="5">
        <f t="shared" ca="1" si="1"/>
        <v>13231.68</v>
      </c>
      <c r="I9" s="5" t="str">
        <f t="shared" si="2"/>
        <v>DEBE PAGAR SUS CUOTAS</v>
      </c>
    </row>
    <row r="10" spans="3:9" x14ac:dyDescent="0.2">
      <c r="C10" s="4" t="s">
        <v>5</v>
      </c>
      <c r="D10" s="4" t="s">
        <v>10</v>
      </c>
      <c r="E10" s="5">
        <v>3372</v>
      </c>
      <c r="F10" s="14">
        <v>0.27</v>
      </c>
      <c r="G10" s="5">
        <f t="shared" si="0"/>
        <v>910.44</v>
      </c>
      <c r="H10" s="5">
        <f t="shared" si="1"/>
        <v>2461.56</v>
      </c>
      <c r="I10" s="5" t="str">
        <f t="shared" si="2"/>
        <v>DEBE PAGAR SUS CUOTAS</v>
      </c>
    </row>
    <row r="11" spans="3:9" x14ac:dyDescent="0.2">
      <c r="C11" s="4" t="s">
        <v>19</v>
      </c>
      <c r="D11" s="4" t="s">
        <v>6</v>
      </c>
      <c r="E11" s="5">
        <v>24917</v>
      </c>
      <c r="F11" s="14">
        <v>0.08</v>
      </c>
      <c r="G11" s="5">
        <f t="shared" si="0"/>
        <v>1993.3600000000001</v>
      </c>
      <c r="H11" s="5">
        <f t="shared" si="1"/>
        <v>22923.64</v>
      </c>
      <c r="I11" s="5" t="str">
        <f t="shared" si="2"/>
        <v>DEBE PAGAR SUS CUOTAS</v>
      </c>
    </row>
    <row r="12" spans="3:9" x14ac:dyDescent="0.2">
      <c r="C12" s="4" t="s">
        <v>31</v>
      </c>
      <c r="D12" s="4" t="s">
        <v>25</v>
      </c>
      <c r="E12" s="5">
        <f ca="1">RANDBETWEEN(1500,25000)</f>
        <v>15661</v>
      </c>
      <c r="F12" s="14">
        <v>0.45</v>
      </c>
      <c r="G12" s="5">
        <f t="shared" ca="1" si="0"/>
        <v>7047.45</v>
      </c>
      <c r="H12" s="5">
        <f t="shared" ca="1" si="1"/>
        <v>8613.5499999999993</v>
      </c>
      <c r="I12" s="5" t="str">
        <f t="shared" si="2"/>
        <v>DEBE PAGAR SUS CUOTAS</v>
      </c>
    </row>
    <row r="13" spans="3:9" x14ac:dyDescent="0.2">
      <c r="C13" s="4" t="s">
        <v>15</v>
      </c>
      <c r="D13" s="4" t="s">
        <v>8</v>
      </c>
      <c r="E13" s="5">
        <v>4534</v>
      </c>
      <c r="F13" s="14">
        <v>0.16</v>
      </c>
      <c r="G13" s="5">
        <f t="shared" si="0"/>
        <v>725.44</v>
      </c>
      <c r="H13" s="5">
        <f t="shared" si="1"/>
        <v>3808.56</v>
      </c>
      <c r="I13" s="5" t="str">
        <f t="shared" si="2"/>
        <v>DEBE PAGAR SUS CUOTAS</v>
      </c>
    </row>
    <row r="14" spans="3:9" x14ac:dyDescent="0.2">
      <c r="C14" s="4" t="s">
        <v>15</v>
      </c>
      <c r="D14" s="4" t="s">
        <v>6</v>
      </c>
      <c r="E14" s="5">
        <v>7019</v>
      </c>
      <c r="F14" s="14">
        <v>7.0000000000000007E-2</v>
      </c>
      <c r="G14" s="5">
        <f t="shared" si="0"/>
        <v>491.33000000000004</v>
      </c>
      <c r="H14" s="5">
        <f t="shared" si="1"/>
        <v>6527.67</v>
      </c>
      <c r="I14" s="5" t="str">
        <f t="shared" si="2"/>
        <v>DEBE PAGAR SUS CUOTAS</v>
      </c>
    </row>
    <row r="15" spans="3:9" x14ac:dyDescent="0.2">
      <c r="C15" s="4" t="s">
        <v>17</v>
      </c>
      <c r="D15" s="4" t="s">
        <v>10</v>
      </c>
      <c r="E15" s="5">
        <v>6913</v>
      </c>
      <c r="F15" s="14">
        <v>0.21</v>
      </c>
      <c r="G15" s="5">
        <f t="shared" si="0"/>
        <v>1451.73</v>
      </c>
      <c r="H15" s="5">
        <f t="shared" si="1"/>
        <v>5461.27</v>
      </c>
      <c r="I15" s="5" t="str">
        <f t="shared" si="2"/>
        <v>DEBE PAGAR SUS CUOTAS</v>
      </c>
    </row>
    <row r="16" spans="3:9" x14ac:dyDescent="0.2">
      <c r="C16" s="4" t="s">
        <v>16</v>
      </c>
      <c r="D16" s="4" t="s">
        <v>8</v>
      </c>
      <c r="E16" s="5">
        <v>22740</v>
      </c>
      <c r="F16" s="14">
        <v>0.28000000000000003</v>
      </c>
      <c r="G16" s="5">
        <f t="shared" si="0"/>
        <v>6367.2000000000007</v>
      </c>
      <c r="H16" s="5">
        <f t="shared" si="1"/>
        <v>16372.8</v>
      </c>
      <c r="I16" s="5" t="str">
        <f t="shared" si="2"/>
        <v>DEBE PAGAR SUS CUOTAS</v>
      </c>
    </row>
    <row r="17" spans="3:9" x14ac:dyDescent="0.2">
      <c r="C17" s="4" t="s">
        <v>18</v>
      </c>
      <c r="D17" s="4" t="s">
        <v>8</v>
      </c>
      <c r="E17" s="5">
        <v>17006</v>
      </c>
      <c r="F17" s="14">
        <v>0.19</v>
      </c>
      <c r="G17" s="5">
        <f t="shared" si="0"/>
        <v>3231.14</v>
      </c>
      <c r="H17" s="5">
        <f t="shared" si="1"/>
        <v>13774.86</v>
      </c>
      <c r="I17" s="5" t="str">
        <f t="shared" si="2"/>
        <v>DEBE PAGAR SUS CUOTAS</v>
      </c>
    </row>
    <row r="18" spans="3:9" x14ac:dyDescent="0.2">
      <c r="C18" s="4" t="s">
        <v>24</v>
      </c>
      <c r="D18" s="4" t="s">
        <v>25</v>
      </c>
      <c r="E18" s="5">
        <v>13130</v>
      </c>
      <c r="F18" s="14">
        <v>0.05</v>
      </c>
      <c r="G18" s="5">
        <f t="shared" si="0"/>
        <v>656.5</v>
      </c>
      <c r="H18" s="5">
        <f t="shared" si="1"/>
        <v>12473.5</v>
      </c>
      <c r="I18" s="5" t="str">
        <f t="shared" si="2"/>
        <v>DEBE PAGAR SUS CUOTAS</v>
      </c>
    </row>
    <row r="19" spans="3:9" x14ac:dyDescent="0.2">
      <c r="C19" s="4" t="s">
        <v>20</v>
      </c>
      <c r="D19" s="4" t="s">
        <v>21</v>
      </c>
      <c r="E19" s="5">
        <v>16757</v>
      </c>
      <c r="F19" s="14">
        <v>0.08</v>
      </c>
      <c r="G19" s="5">
        <f t="shared" si="0"/>
        <v>1340.56</v>
      </c>
      <c r="H19" s="5">
        <f t="shared" si="1"/>
        <v>15416.44</v>
      </c>
      <c r="I19" s="5" t="str">
        <f t="shared" si="2"/>
        <v>DEBE PAGAR SUS CUOTAS</v>
      </c>
    </row>
    <row r="20" spans="3:9" x14ac:dyDescent="0.2">
      <c r="C20" s="4" t="s">
        <v>7</v>
      </c>
      <c r="D20" s="4" t="s">
        <v>8</v>
      </c>
      <c r="E20" s="5">
        <v>11741</v>
      </c>
      <c r="F20" s="14">
        <v>0.04</v>
      </c>
      <c r="G20" s="5">
        <f t="shared" si="0"/>
        <v>469.64</v>
      </c>
      <c r="H20" s="5">
        <f t="shared" si="1"/>
        <v>11271.36</v>
      </c>
      <c r="I20" s="5" t="str">
        <f t="shared" si="2"/>
        <v>DEBE PAGAR SUS CUOTAS</v>
      </c>
    </row>
    <row r="21" spans="3:9" x14ac:dyDescent="0.2">
      <c r="C21" s="4" t="s">
        <v>26</v>
      </c>
      <c r="D21" s="4" t="s">
        <v>25</v>
      </c>
      <c r="E21" s="5">
        <v>8332</v>
      </c>
      <c r="F21" s="14">
        <v>0.2</v>
      </c>
      <c r="G21" s="5">
        <f t="shared" si="0"/>
        <v>1666.4</v>
      </c>
      <c r="H21" s="5">
        <f t="shared" si="1"/>
        <v>6665.6</v>
      </c>
      <c r="I21" s="5" t="str">
        <f t="shared" si="2"/>
        <v>DEBE PAGAR SUS CUOTAS</v>
      </c>
    </row>
    <row r="22" spans="3:9" x14ac:dyDescent="0.2">
      <c r="C22" s="4" t="s">
        <v>9</v>
      </c>
      <c r="D22" s="4" t="s">
        <v>10</v>
      </c>
      <c r="E22" s="5">
        <v>7363</v>
      </c>
      <c r="F22" s="14">
        <v>7.0000000000000007E-2</v>
      </c>
      <c r="G22" s="5">
        <f t="shared" si="0"/>
        <v>515.41000000000008</v>
      </c>
      <c r="H22" s="5">
        <f t="shared" si="1"/>
        <v>6847.59</v>
      </c>
      <c r="I22" s="5" t="str">
        <f t="shared" si="2"/>
        <v>DEBE PAGAR SUS CUOTAS</v>
      </c>
    </row>
    <row r="23" spans="3:9" x14ac:dyDescent="0.2">
      <c r="C23" s="4" t="s">
        <v>30</v>
      </c>
      <c r="D23" s="4" t="s">
        <v>8</v>
      </c>
      <c r="E23" s="5">
        <f ca="1">RANDBETWEEN(1500,25000)</f>
        <v>9353</v>
      </c>
      <c r="F23" s="14">
        <v>0.04</v>
      </c>
      <c r="G23" s="5">
        <f t="shared" ca="1" si="0"/>
        <v>374.12</v>
      </c>
      <c r="H23" s="5">
        <f t="shared" ca="1" si="1"/>
        <v>8978.8799999999992</v>
      </c>
      <c r="I23" s="5" t="str">
        <f t="shared" si="2"/>
        <v>DEBE PAGAR SUS CUOTAS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2C18B-6C01-5C48-A084-44E875FF8F56}">
  <sheetPr>
    <tabColor theme="4" tint="0.39997558519241921"/>
  </sheetPr>
  <dimension ref="D4:J5"/>
  <sheetViews>
    <sheetView workbookViewId="0">
      <selection activeCell="J5" sqref="J5"/>
    </sheetView>
  </sheetViews>
  <sheetFormatPr baseColWidth="10" defaultRowHeight="16" x14ac:dyDescent="0.2"/>
  <cols>
    <col min="4" max="4" width="23.83203125" customWidth="1"/>
    <col min="5" max="5" width="32.6640625" customWidth="1"/>
    <col min="6" max="6" width="24.83203125" customWidth="1"/>
    <col min="7" max="7" width="39.5" customWidth="1"/>
    <col min="8" max="8" width="29.83203125" customWidth="1"/>
    <col min="9" max="9" width="28.5" customWidth="1"/>
    <col min="10" max="10" width="45.33203125" customWidth="1"/>
  </cols>
  <sheetData>
    <row r="4" spans="4:10" ht="52" x14ac:dyDescent="0.2">
      <c r="D4" s="26" t="s">
        <v>0</v>
      </c>
      <c r="E4" s="26" t="s">
        <v>1</v>
      </c>
      <c r="F4" s="26" t="s">
        <v>2</v>
      </c>
      <c r="G4" s="21" t="s">
        <v>29</v>
      </c>
      <c r="H4" s="21" t="s">
        <v>3</v>
      </c>
      <c r="I4" s="21" t="s">
        <v>4</v>
      </c>
      <c r="J4" s="21" t="s">
        <v>32</v>
      </c>
    </row>
    <row r="5" spans="4:10" s="22" customFormat="1" ht="25" x14ac:dyDescent="0.2">
      <c r="D5" s="25" t="s">
        <v>5</v>
      </c>
      <c r="E5" s="25" t="str">
        <f>IF(IMPORTAR_CLIENTE&lt;&gt;"",VLOOKUP(IMPORTAR_CLIENTE,BASE_DE_DATOS,2,FALSE),"")</f>
        <v>TOYOTA</v>
      </c>
      <c r="F5" s="27">
        <f>IF(IMPORTAR_CLIENTE&lt;&gt;"",VLOOKUP(IMPORTAR_CLIENTE,BASE_DE_DATOS,3,FALSE),"")</f>
        <v>24063</v>
      </c>
      <c r="G5" s="29">
        <f>IF(IMPORTAR_CLIENTE&lt;&gt;"",VLOOKUP(IMPORTAR_CLIENTE,BASE_DE_DATOS,4,FALSE),"")</f>
        <v>0.05</v>
      </c>
      <c r="H5" s="27">
        <f>IF(IMPORTAR_CLIENTE&lt;&gt;"",VLOOKUP(IMPORTAR_CLIENTE,BASE_DE_DATOS,5,FALSE),"")</f>
        <v>1203.1500000000001</v>
      </c>
      <c r="I5" s="27">
        <f>IF(IMPORTAR_CLIENTE&lt;&gt;"",VLOOKUP(IMPORTAR_CLIENTE,BASE_DE_DATOS,6,FALSE),"")</f>
        <v>22859.85</v>
      </c>
      <c r="J5" s="25" t="str">
        <f>IF(IMPORTAR_CLIENTE&lt;&gt;"",VLOOKUP(IMPORTAR_CLIENTE,BASE_DE_DATOS,7,FALSE),"")</f>
        <v>DEBE PAGAR SUS CUOTAS</v>
      </c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E99DA87-7A51-BE4E-A862-9EBA7292839F}">
          <x14:formula1>
            <xm:f>'BASE DE DATOS REPLICADA'!$C$4:$C$23</xm:f>
          </x14:formula1>
          <xm:sqref>D5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A839A-790B-384B-A393-C1E34288A6FA}">
  <sheetPr>
    <tabColor theme="7" tint="0.39997558519241921"/>
  </sheetPr>
  <dimension ref="G3:L16"/>
  <sheetViews>
    <sheetView tabSelected="1" workbookViewId="0">
      <selection activeCell="H5" sqref="H5"/>
    </sheetView>
  </sheetViews>
  <sheetFormatPr baseColWidth="10" defaultRowHeight="16" x14ac:dyDescent="0.2"/>
  <cols>
    <col min="7" max="7" width="22.1640625" customWidth="1"/>
    <col min="8" max="8" width="36.83203125" customWidth="1"/>
    <col min="9" max="9" width="43.5" customWidth="1"/>
    <col min="10" max="10" width="36.83203125" customWidth="1"/>
    <col min="11" max="11" width="41.1640625" customWidth="1"/>
  </cols>
  <sheetData>
    <row r="3" spans="7:12" ht="26" x14ac:dyDescent="0.3">
      <c r="G3" s="28" t="s">
        <v>34</v>
      </c>
      <c r="H3" s="28"/>
      <c r="I3" s="28"/>
      <c r="J3" s="28"/>
      <c r="K3" s="12"/>
      <c r="L3" s="12"/>
    </row>
    <row r="4" spans="7:12" ht="26" x14ac:dyDescent="0.3">
      <c r="G4" s="23" t="s">
        <v>35</v>
      </c>
      <c r="H4" s="23" t="s">
        <v>36</v>
      </c>
      <c r="I4" s="23" t="s">
        <v>37</v>
      </c>
      <c r="J4" s="23" t="s">
        <v>38</v>
      </c>
      <c r="K4" s="12"/>
      <c r="L4" s="12"/>
    </row>
    <row r="5" spans="7:12" ht="26" x14ac:dyDescent="0.3">
      <c r="G5" s="16">
        <v>5</v>
      </c>
      <c r="H5" s="17">
        <f>'FILTRO DE INFORMACIÓN'!I5</f>
        <v>22859.85</v>
      </c>
      <c r="I5" s="17">
        <f>-PMT(TASA_DE_INTERÉS,AÑOS,SALDO_PENDIENTE,,0)</f>
        <v>5575.3046913256458</v>
      </c>
      <c r="J5" s="18">
        <v>7.0000000000000007E-2</v>
      </c>
      <c r="K5" s="12"/>
      <c r="L5" s="12"/>
    </row>
    <row r="6" spans="7:12" ht="26" x14ac:dyDescent="0.3">
      <c r="G6" s="12"/>
      <c r="H6" s="12"/>
      <c r="I6" s="12"/>
      <c r="J6" s="12"/>
      <c r="K6" s="12"/>
      <c r="L6" s="12"/>
    </row>
    <row r="7" spans="7:12" ht="26" x14ac:dyDescent="0.3">
      <c r="G7" s="12"/>
      <c r="H7" s="12"/>
      <c r="I7" s="12"/>
      <c r="J7" s="12"/>
      <c r="K7" s="12"/>
      <c r="L7" s="12"/>
    </row>
    <row r="8" spans="7:12" ht="26" x14ac:dyDescent="0.3">
      <c r="G8" s="24" t="s">
        <v>33</v>
      </c>
      <c r="H8" s="23" t="s">
        <v>36</v>
      </c>
      <c r="I8" s="23" t="s">
        <v>40</v>
      </c>
      <c r="J8" s="23" t="s">
        <v>41</v>
      </c>
      <c r="K8" s="23" t="s">
        <v>42</v>
      </c>
      <c r="L8" s="12"/>
    </row>
    <row r="9" spans="7:12" ht="26" x14ac:dyDescent="0.3">
      <c r="G9" s="19">
        <v>1</v>
      </c>
      <c r="H9" s="20">
        <f>SALDO_PENDIENTE</f>
        <v>22859.85</v>
      </c>
      <c r="I9" s="20">
        <f t="shared" ref="I9:I14" si="0">CUOTAS_POR_CANCELAR</f>
        <v>5575.3046913256458</v>
      </c>
      <c r="J9" s="20">
        <f t="shared" ref="J9:J14" si="1">TASA_DE_INTERÉS*H9</f>
        <v>1600.1895</v>
      </c>
      <c r="K9" s="20">
        <f>I9-J9</f>
        <v>3975.1151913256458</v>
      </c>
      <c r="L9" s="12"/>
    </row>
    <row r="10" spans="7:12" ht="26" x14ac:dyDescent="0.3">
      <c r="G10" s="19">
        <v>2</v>
      </c>
      <c r="H10" s="20">
        <f>H9-K9</f>
        <v>18884.734808674351</v>
      </c>
      <c r="I10" s="20">
        <f t="shared" si="0"/>
        <v>5575.3046913256458</v>
      </c>
      <c r="J10" s="20">
        <f t="shared" si="1"/>
        <v>1321.9314366072047</v>
      </c>
      <c r="K10" s="20">
        <f>I10-J10</f>
        <v>4253.3732547184409</v>
      </c>
      <c r="L10" s="12"/>
    </row>
    <row r="11" spans="7:12" ht="26" x14ac:dyDescent="0.3">
      <c r="G11" s="19">
        <v>3</v>
      </c>
      <c r="H11" s="20">
        <f t="shared" ref="H11:H12" si="2">H10-K10</f>
        <v>14631.36155395591</v>
      </c>
      <c r="I11" s="20">
        <f t="shared" si="0"/>
        <v>5575.3046913256458</v>
      </c>
      <c r="J11" s="20">
        <f t="shared" si="1"/>
        <v>1024.1953087769139</v>
      </c>
      <c r="K11" s="20">
        <f t="shared" ref="K11:K12" si="3">I11-J11</f>
        <v>4551.1093825487314</v>
      </c>
      <c r="L11" s="12"/>
    </row>
    <row r="12" spans="7:12" ht="26" x14ac:dyDescent="0.3">
      <c r="G12" s="19">
        <v>4</v>
      </c>
      <c r="H12" s="20">
        <f t="shared" si="2"/>
        <v>10080.252171407179</v>
      </c>
      <c r="I12" s="20">
        <f t="shared" si="0"/>
        <v>5575.3046913256458</v>
      </c>
      <c r="J12" s="20">
        <f t="shared" si="1"/>
        <v>705.61765199850265</v>
      </c>
      <c r="K12" s="20">
        <f t="shared" si="3"/>
        <v>4869.6870393271429</v>
      </c>
      <c r="L12" s="12"/>
    </row>
    <row r="13" spans="7:12" ht="26" x14ac:dyDescent="0.3">
      <c r="G13" s="19">
        <v>5</v>
      </c>
      <c r="H13" s="20">
        <f t="shared" ref="H13:H14" si="4">H12-K12</f>
        <v>5210.5651320800362</v>
      </c>
      <c r="I13" s="20">
        <f t="shared" si="0"/>
        <v>5575.3046913256458</v>
      </c>
      <c r="J13" s="20">
        <f t="shared" si="1"/>
        <v>364.73955924560255</v>
      </c>
      <c r="K13" s="20">
        <f t="shared" ref="K13:K14" si="5">I13-J13</f>
        <v>5210.5651320800434</v>
      </c>
      <c r="L13" s="12"/>
    </row>
    <row r="14" spans="7:12" ht="26" x14ac:dyDescent="0.3">
      <c r="G14" s="19">
        <v>6</v>
      </c>
      <c r="H14" s="20">
        <f t="shared" si="4"/>
        <v>-7.2759576141834259E-12</v>
      </c>
      <c r="I14" s="20">
        <f t="shared" si="0"/>
        <v>5575.3046913256458</v>
      </c>
      <c r="J14" s="20">
        <f t="shared" si="1"/>
        <v>-5.0931703299283986E-13</v>
      </c>
      <c r="K14" s="20">
        <f t="shared" si="5"/>
        <v>5575.3046913256467</v>
      </c>
      <c r="L14" s="12"/>
    </row>
    <row r="15" spans="7:12" ht="26" x14ac:dyDescent="0.3">
      <c r="G15" s="19">
        <v>7</v>
      </c>
      <c r="H15" s="20"/>
      <c r="I15" s="20"/>
      <c r="J15" s="20"/>
      <c r="K15" s="20"/>
      <c r="L15" s="12"/>
    </row>
    <row r="16" spans="7:12" x14ac:dyDescent="0.2">
      <c r="G16" s="11"/>
    </row>
  </sheetData>
  <mergeCells count="1">
    <mergeCell ref="G3:J3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AFFF545-95A0-BF41-84F3-8047E86CE0C4}">
          <x14:formula1>
            <xm:f>INFORMACIÓN!$C$1:$C$49</xm:f>
          </x14:formula1>
          <xm:sqref>G5</xm:sqref>
        </x14:dataValidation>
        <x14:dataValidation type="list" allowBlank="1" showInputMessage="1" showErrorMessage="1" xr:uid="{A46AA044-6A25-E54D-9B31-FB2DACD21306}">
          <x14:formula1>
            <xm:f>INFORMACIÓN!$D$1:$D$49</xm:f>
          </x14:formula1>
          <xm:sqref>J5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INFORMACIÓN</vt:lpstr>
      <vt:lpstr>BASE DE DATOS ORIGINAL</vt:lpstr>
      <vt:lpstr>BASE DE DATOS REPLICADA</vt:lpstr>
      <vt:lpstr>FILTRO DE INFORMACIÓN</vt:lpstr>
      <vt:lpstr>TABLA DE AMORTIZACION</vt:lpstr>
      <vt:lpstr>AÑOS</vt:lpstr>
      <vt:lpstr>BASE_DE_DATOS</vt:lpstr>
      <vt:lpstr>CUOTAS_POR_CANCELAR</vt:lpstr>
      <vt:lpstr>IMPORTAR_CLIENTE</vt:lpstr>
      <vt:lpstr>SALDO_PENDIENTE</vt:lpstr>
      <vt:lpstr>TASA_DE_INTERÉS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 E. Reyna</dc:creator>
  <cp:lastModifiedBy>German E. Reyna</cp:lastModifiedBy>
  <dcterms:created xsi:type="dcterms:W3CDTF">2024-10-12T14:46:23Z</dcterms:created>
  <dcterms:modified xsi:type="dcterms:W3CDTF">2024-10-12T17:58:51Z</dcterms:modified>
</cp:coreProperties>
</file>